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sharedStrings.xml><?xml version="1.0" encoding="utf-8"?>
<sst xmlns="http://schemas.openxmlformats.org/spreadsheetml/2006/main" count="5537" uniqueCount="2133">
  <si>
    <t>Item ID</t>
  </si>
  <si>
    <t>Title</t>
  </si>
  <si>
    <t>Product Type (1st Level)</t>
  </si>
  <si>
    <t>Focus Keyword</t>
  </si>
  <si>
    <t>Product Type (2nd Level)</t>
  </si>
  <si>
    <t>Product Type (3rd Level)</t>
  </si>
  <si>
    <t>Product Type (4th Level)</t>
  </si>
  <si>
    <t>Product Type (5th Level)</t>
  </si>
  <si>
    <t>Description</t>
  </si>
  <si>
    <t>P'ure Papayacare Baby Vapour Balm 25g</t>
  </si>
  <si>
    <t>Baby &amp; Kids</t>
  </si>
  <si>
    <t>Baby Vapour Balm</t>
  </si>
  <si>
    <t>Medicinal</t>
  </si>
  <si>
    <t>Baby Health</t>
  </si>
  <si>
    <t>Baby Care</t>
  </si>
  <si>
    <t>Baby Wellness</t>
  </si>
  <si>
    <t>P'URE Baby Vapour Balm is an all-natural gentle chest rub to soothe, clear &amp;amp; relieve. Help baby breathe easy with this calming, natural blend of Eucalyptus, Lemon Myrtle, Rosalina &amp;amp; Papaya. Provides temporary relief from congestion &amp;amp; promote restful sleep. Suitable for children 12+ months.</t>
  </si>
  <si>
    <t>Curash Baby Fragrance Free 80 Baby Wipes</t>
  </si>
  <si>
    <t>Wipes</t>
  </si>
  <si>
    <t>Baby Wipes</t>
  </si>
  <si>
    <t>Newborn Care</t>
  </si>
  <si>
    <t>Sensitive Skin</t>
  </si>
  <si>
    <t>Nappy Care</t>
  </si>
  <si>
    <t>Curash Fragrance Free Baby Wipes are developed with your baby’s delicate skin in mind and the makers of Curash ensure they are:Ideal for NewbornsIrritant FreeDermatologically TestedSoap and Paraben FreeThick and Cushion SoftAlcohol free and pH balancedCurash Babycare Fragrance Free Baby Wipes are great for newborns and babies with sensitive skin. Soft, strong, and gentle on your baby’s skin. These wipes help protect against nappy rash.This pack of wipes has an easy resealable lid – to ensure our baby wipes stay moist and fresh.Pop-up wipes – grab with one hand, so you always have a free hand to keep hold of your little.</t>
  </si>
  <si>
    <t>Rite Aid Hydrogel Breast Discs 12 Pack</t>
  </si>
  <si>
    <t>Hydrogel Breast Discs</t>
  </si>
  <si>
    <t>Breastfeeding</t>
  </si>
  <si>
    <t>Maternity</t>
  </si>
  <si>
    <t>Healing</t>
  </si>
  <si>
    <t>Care</t>
  </si>
  <si>
    <t>The Rite Aid Hydrogel Breast Discs cool and soothe sore nipples, creating the optimal environment for healing broken and inflamed skin. They are water-based treatment dressings that provide a moist environment to accelerate the healing process. These dressing don't adhere to the wound, reducing the trauma to the skin when it's removed. When applied to a wound, the hydrogel creates a barrier around the wound to protect against bacteria and excessive fluid loss.Recommended by breastfeeding mothers and lactation consultants Australia-wide.Features:Cools irritated skinSoothes sore nipplesAids healing of broken skinSterile and hygienically sealedRecommended by breastfeeding mothers and lactation consultants Australia-wide.</t>
  </si>
  <si>
    <t>Fess Little Noses Saline Nasal Drops 25ml + Aspirator</t>
  </si>
  <si>
    <t>FESS Little Noses Saline Nasal Drops</t>
  </si>
  <si>
    <t>Nasal Care</t>
  </si>
  <si>
    <t>Saline</t>
  </si>
  <si>
    <t>Natural</t>
  </si>
  <si>
    <t>FESS Little Noses Saline Nasal Drops + Aspirator is a natural way to help relieve blocked noses.A healthy nose is essential for a healthy baby.It's important to keep your baby's nose clear as a blocked nose can disrupt sleep, nursing and feeding. To feed, babies must get rid of the mucus clogging their nasal passages. But because babies can’t blow their nose, they rely on you to provide the appropriate help. FESS Little Noses Saline Nasal Drops + Aspirator loosens and thins nasal mucus to help clear nasal passages. The special aspirator helps to remove the nasal mucus so your baby can breathe easier, naturally.Clearing your babies congested nose with FESS® Little Noses will also help to clear out allergy-causing microscopic particles of dust and pollen that cling to their inner nasal membranes.A natural way to help relieve blocked noses.Saline nasal drops.Gentle drops to loosen &amp;amp; thin mucus.Breathe easier naturally.Non-medicated.Made in Australia (Aspirator made in China.)</t>
  </si>
  <si>
    <t>Bepanthen Antiseptic Cream 50g</t>
  </si>
  <si>
    <t>Family</t>
  </si>
  <si>
    <t>Baby Skincare</t>
  </si>
  <si>
    <t>First Aid</t>
  </si>
  <si>
    <t>Protection</t>
  </si>
  <si>
    <t>Bepanthen Antiseptic Cream is used to treat cuts, abrasions, chafed &amp;amp; cracked skin, scalds and insect bites &amp;amp; strings. It helps soothe &amp;amp; repair damaged skin.It can also effectively be used to treat cuts, abrasions, chafed &amp;amp; cracked skin, scalds, insect bites &amp;amp; strings, chapped hands, minor skin irritations and sunburns.Furthermore Bepanthen, is gentle enough to be used on baby skin and can even be used on cracked/damaged nipples during lactation.</t>
  </si>
  <si>
    <t>Head Lice Defence Spray</t>
  </si>
  <si>
    <t/>
  </si>
  <si>
    <t>Storage Bags</t>
  </si>
  <si>
    <t>Breast Milk Storage Bags</t>
  </si>
  <si>
    <t>BPA and BPS free</t>
  </si>
  <si>
    <t>Lansinoh Hpa Lanolin 50g</t>
  </si>
  <si>
    <t>Lansinoh HPA Lanolin</t>
  </si>
  <si>
    <t>Nipple Creams</t>
  </si>
  <si>
    <t>Natural Lanolin</t>
  </si>
  <si>
    <t>Healing Breast Creams</t>
  </si>
  <si>
    <t>Lansinoh HPA Lanolin, 100% ultra-pure lanolin, for breastfeeding mothers has been soothing, healing, and protecting sore, cracked nipples for over thirty years. Sore nipples are one of the most frequent discomforts during breastfeeding and are often a result of incorrect attachment. It is essential to address the underlying cause, and Lansinoh Lanolin is here to provide relief while you do so. Lansinoh is so pure that there is no need to remove before breastfeeding.Breastfeeding is a learnt skill. If you experience nipple soreness beyond a slight tenderness when your baby latches on you may need to make some adjustments so you can be comfortable and enjoy breastfeeding your baby. Uncomfortable attachment of the baby at the breast when feeding is often the cause of sore nipples – a temporary but painful condition. Things will improve as you establish positioning and latch-on technique but in the meantime Lansinoh Lanolin can provide soothing relief to enable you to breastfeed comfortably. The application of Lansinoh Lanolin provides the perfect moist wound healing environment. Moist wound healing involves retaining the moisture already present in areolar skin, by applying a moisture barrier cream to the injured site. Internal moisture, retained within the skin, will return the skin to its normal healthy state, supple and soft rather than brittle and dry. When cracked tissue is rehydrated in this way from within, it will heal without the formation of a scab or crust.Lansinoh Lanolin works by penetrating deeply to restore and maintain the moisture content essential for healthy, supple skin, and to accelerate healing. It is hypoallergenic and preservative-free.Features:Soothes, heals, and protects sore, cracked nipples100% ultra-pure lanolin – all naturalMay help to accelerate healingNo need to remove before breastfeedingHypoallergenic and preservative freeNo taste, colour or smell to bother the babyDoes not clog pores or milk ducts</t>
  </si>
  <si>
    <t>Nestle Nan ExpertPro Lactose Intolerance Baby Formula 400g</t>
  </si>
  <si>
    <t>Nestle Nan ExpertPro Lactose Intolerance</t>
  </si>
  <si>
    <t>Formula</t>
  </si>
  <si>
    <t>Lactose Free</t>
  </si>
  <si>
    <t>Infant Nutrition</t>
  </si>
  <si>
    <t>Digestive Health</t>
  </si>
  <si>
    <t>NAN EXPERTpro Lactose Intolerance has been specifically designed for formula fed babies from birth to help with symptoms such as wind or diarrhoea associated with lactose intolerance.</t>
  </si>
  <si>
    <t>Lansinoh Manual Breast Pump</t>
  </si>
  <si>
    <t>Manual Breast Pump</t>
  </si>
  <si>
    <t>Pumping Solutions</t>
  </si>
  <si>
    <t>The Lansinoh Manual Breast Pump offers a convenient and efficient pumping solution at an affordable price. It gives mums the ability to pump anywhere because it is quiet, lightweight and doesn’t require electrical power so mums can express discreetly and easily when at home or when out &amp;amp; about. It is also a perfect back up pump to an Electric Breast Pump.The Lansinoh Manual Breast Pump uses innovative adjustable 2 phase technology that mimics the baby’s natural feeding pattern to maximise comfort and milk flow. The handle of the pump adjusts to easily switch between Let-Down and Expression Phases. The Let-Down Phase stimulation phase allows more rapid suction, like baby’s suction pattern at the beginning of a breastfeed, to elicit a let-down. Once milk starts flowing, it’s easy to switch to the expression phase which provides slower cycles with more suction to efficiently express breastmilk.The Lansinoh Manual Breast Pump has few parts so it’s simple to put together and easy to clean. It features an ergonomic Easy-Express handle that allows for comfortable positioning to reduce hand fatigue.&amp;nbsp; The pump comes with a soft and flexible Comfort-Fit Breast Cushion (standard size 25mm) for a comfortable, secure seal that moulds around the breast. The Lansinoh Manual Breast Pump can be attached to the bottle provided, as well as to the Lansinoh Breastmilk Storage Bags so you can pump directly into the bag to prevent messy milk transfers or spills. This can also be great when you are out and about with little room for storage bottles.Lansinoh has been supporting breastfeeding mums for more than 35 years.Features:Adjustable 2 phase technology to maximise milk flow: Let-Down Phase which mimics rapid sucking to help stimulate milk flow &amp;amp; Expression Phase which mimics slower, deeper sucking.Comfortable ergonomic Easy-Express handle.Soft and flexible Comfort-Fit Breast Cushion ensures a comfortable, secure seal for a perfect fit around the breast.Easy to Assemble and Clean: a simple design with a small number of separate parts that are easily assembled and help mums to save time when cleaning.Can pump directly into Lansino® Breastmilk Storage Bags to save time and prevent spills.BPA and BPS FreeBox Contains:Lansinoh 160mL Bottle (1), Bottle Sealing Cap (1), Bottle Stand (1), Silicone Diaphragm (1), Stem (1), Handle (1), Comfort-FitTM Breast Cushion 25mm (1), Breast Cushion Body, White Milk Valve (2), User Manual</t>
  </si>
  <si>
    <t>Pigeon SofTouch Iii Pp Baby Bottle 240ml</t>
  </si>
  <si>
    <t>Baby Teats</t>
  </si>
  <si>
    <t>Baby Bottle</t>
  </si>
  <si>
    <t>Glass Baby Bottle</t>
  </si>
  <si>
    <t>The new Pigeon SofTouch Baby or Nursing Bottles come with research-based latch-on line on the teat for appropriate latching, and even softer nipple that is closest to mother’s breast. These baby bottles are durable and lightweight.Developed to functionally mimic the feeding movements that babies perform when drinking from mum’s breasts, SofTouch Baby Bottles are crafted to especially support breastfeeding mums to feed their baby from both breast and bottle seamlessly. Anti-colic with advanced air vent system that minimises swallowed air as baby drinks.For 3+ months. Comes with M size nipple that has a Y-cut opening on the nipple.The opening of the nipple is round-cut which allows milk to flow out consistently and gradually. Newborns have yet to develop any jaw muscles, thus the nipple is designed to support their sucking ability at this age.</t>
  </si>
  <si>
    <t>Weleda Calendula Baby Face Cream 50ml</t>
  </si>
  <si>
    <t>Baby Face Creams</t>
  </si>
  <si>
    <t>Calendula Baby Face Cream</t>
  </si>
  <si>
    <t>Dermatologically tested</t>
  </si>
  <si>
    <t>Baby skin is five times thinner than grown-up skin, and much more prone to moisture loss. This baby cream with organic calendula extract wraps its protective mantle around tender facial skin, while skin-friendly lanolin and organic almond oil moisturise. Easy to use on the face and quickly absorbed.This moisturising, protecting and soothing cream is easily absorbed and prevents skin from drying out. Supports skin’s natural function and leaves facial skin velvety-soft.Dermatologically tested very skin friendly, even on sensitive skin. Free from synthetic preservatives, fragrances, colourants, or raw materials derived from mineral oils. Suitable for use by adults with sensitive skin, too.</t>
  </si>
  <si>
    <t>Weleda Baby Derma White Mallow Facial Cream 50ml</t>
  </si>
  <si>
    <t>Diaper Rash Products</t>
  </si>
  <si>
    <t>Baby Nappy Change Cream</t>
  </si>
  <si>
    <t>Nappy Rash Cream</t>
  </si>
  <si>
    <t>White Mallow Face Cream combines calming organic mallow and gentle pansy extracts with nourishing organic oils of coconut and sweet almond. Organic golden beeswax creates a mildly resistant layer, protecting the skin and part of the natural, gentle scent. Itchy and dry skin is soothed, nourished, and protected, naturally. It calms itchy and irritated skin and protects from environmental influences.Certified by the National Eczema AssociationFragrance free. Dermatologically tested. Suitable for highly sensitive, very dry, and atopic skin from babies to adults.Free from synthetic preservatives, fragrances, colourants, or raw materials derived from mineral oil.</t>
  </si>
  <si>
    <t>Pigeon Mini Light Pacifier Medium (6+ Months) Twin Pack (Colours Selected At Random)</t>
  </si>
  <si>
    <t>Soothers</t>
  </si>
  <si>
    <t>Pacifiers</t>
  </si>
  <si>
    <t>Super soft silicone</t>
  </si>
  <si>
    <t>Twin Pack Pacifiers</t>
  </si>
  <si>
    <t>An ultra-light pacifier/soother made from the softest of silicone to fit comfortably into baby's mouth.Light weight minimises stress on baby's mouth.Medically researched shape enables natural tongue movements.Wide open holes on the shield maximise air flow and reduce likelihood of skin irritation.Super soft silicone.Easy hold button with cute character designs.Small x 2: 0+ monthsMedium x 2:&amp;nbsp; 6+ monthsLarge x 2: 12+ monthsAvailable in a variety of colours/designs. Colour/design is selected at random; we cannot guarantee which colour/design you will receive in your order. Images shown are only a representation and may vary.In the event you would like to request a particular colour prior to dispatch, please call or email us with your request and we will try to the best of our ability to source this for you.</t>
  </si>
  <si>
    <t>Lansinoh Compact Single Electric Breast Pump</t>
  </si>
  <si>
    <t>Electric Breast Pumps</t>
  </si>
  <si>
    <t>Portable</t>
  </si>
  <si>
    <t>On-the-Go</t>
  </si>
  <si>
    <t>The Lansinoh Compact Single Electric Breast Pump is ideal for today’s busy mum. It is quiet, lightweight, compact, and compatible with a micro-USB adapter or mains plug adapter, making it perfect for on-the-go use.It is simple to use, with a convenient LED backlight that indicates suction levels, even during night-time breastmilk pumping sessions. The sophisticated adjustable 2 phase technology mimics the baby’s natural feeding pattern to maximise comfort and milk flow. The Let-Down Phase is a faster pumping style which mimics the short, rapid sucking your baby uses to initiate milk flow and features 5 adjustable suction levels that can be tailored for comfort. The Expression Phase mimics the slower, deeper sucking of feeding and has 5 adjustable suction levels that can be tailored for comfort.The pump comes with a soft and flexible Comfort-Fit Breast Cushion (standard size 25mm) for a comfortable, secure seal that moulds around the breast. The hygienic, closed system helps prevent breastmilk from entering the tubing and motor and there are few parts to clean, saving time for busy mums.&amp;nbsp; The Lansinoh Compact Single Electric Breast Pump can be attached to the bottle provided, as well as to the Lansinoh Breastmilk Storage Bags so you can pump directly into the bag to prevent messy milk transfers or spills. This can also be great when you are out and about with little room for storage bottles.Lansinoh has been supporting breastfeeding mums for more than 35 years.Box Contains:Lansinoh 160ml Bottle (1), Bottle Sealing Cap (1), Pump Motor Unit (1), AC Adapter (1), Silicone Tube 800mm (1), Pump Connector (1), Diaphragm Cap (1), Silicone Diaphragm (1), Comfort-FitTM Breast Cushion 25mm (1), Breast Cushion Body, White Milk Valve (2), User ManualFeatures:Powerful yet small, lightweight, and easy to carry in your bag when away from home; with micro-USB power adapter as well as mains plug adapter.5 adjustable suction levels so you can tailor the setting for your comfortAdjustable 2 phase technology to maximise milk flow: Let-Down Phase which mimics rapid sucking to help stimulate milk flow &amp;amp; Expression Phase which mimics slower, deeper sucking.Soft and flexible Comfort-Fit™ Breast Cushion ensures a comfortable, secure seal.Simple to use, with a convenient LED back light indicator.Can pump directly into Lansinoh Breastmilk Storage Bags to save time and prevent spills.BPA and BPS Free</t>
  </si>
  <si>
    <t>Bepanthen Antiseptic Cream 100g</t>
  </si>
  <si>
    <t>Antiseptic Cream</t>
  </si>
  <si>
    <t>Damaged Skin</t>
  </si>
  <si>
    <t>Minor Irritations</t>
  </si>
  <si>
    <t>Bepanthen is a multi-purpose antiseptic cream that helps protect, soothe &amp;amp; repair damaged skin from infection. It can also effectively be used to treat cuts, abrasions, chafed &amp;amp; cracked skin, scalds, insect bites &amp;amp; strings, chapped hands, minor skin irritations and sunburns.Furthermore Bepanthen, is gentle enough to be used on baby skin and can even be used on cracked/damaged nipples during lactation.</t>
  </si>
  <si>
    <t>Grumpy Bums Strawberry And Yoghurt Mini Muffin Mix 215g</t>
  </si>
  <si>
    <t>Baby Food</t>
  </si>
  <si>
    <t>Healthy Snacks</t>
  </si>
  <si>
    <t>Muffin Mix</t>
  </si>
  <si>
    <t>No Added Sugar</t>
  </si>
  <si>
    <t>Our baking mixes are made without added sugars, using wholesome ingredients and local Aussie fruits. We've created a one-bowl muffin mix, that is easy peasy to make and bake, in under 20min!Our muffins are nut free, making them the perfect addition to kids luncboxes.&amp;nbsp;</t>
  </si>
  <si>
    <t>Avent Ultra Air Soothers 18 Months+ 2 Pack Assorted Colours</t>
  </si>
  <si>
    <t>Ultra Air Soothers</t>
  </si>
  <si>
    <t>Baby Accessories</t>
  </si>
  <si>
    <t>Avent Ultra Air Soothers/pacifiers, have extra-large air holes to let your baby’s skin breath and support healthy oral development, it also keeps sensitive skin soft &amp;amp; dry. These pacifiers/ soothers also have an extra firm nipple for growing teeth and gums. Suitable for babies 18m+Features of Avent ultra-air soothers1. Designed of natural oral development: this silicone nipple is collapsible and has a symmetrical shape that respects your baby's palate, teeth and gums as they grow.2. Comes with extra-large that lets sensitive baby skin breath and keep its dry3. Come with a handy case that also double up as a steriliser. This can be done by adding water to the case and microwaving it.4. The soother is designed with a lightweight shield and rounded edges for maximum comfort5. It has an ideal texture; comfortable and light.Available in a variety of colours/designs. Colour/design is selected at random, we cannot guarantee which colour/design you will receive in your order. Images shown are only a representation and may vary.In the event you would like to request a particular colour prior to dispatch, please call or email us with your request and we will try to the best of our ability to source this for you.</t>
  </si>
  <si>
    <t>Pigeon Baby Tooth &amp; Gum Wipes Natural 20 Pack</t>
  </si>
  <si>
    <t>Baby Oral Care</t>
  </si>
  <si>
    <t>Tooth Wipes</t>
  </si>
  <si>
    <t>Gum &amp; Tooth Health</t>
  </si>
  <si>
    <t>Pigeon Baby Tooth &amp;amp; Gum wipes are fluoride free and may help to gently clean baby’s teeth and gums. These wipes provide oral hygiene for baby's early stages.Gently cleans baby's teeth and gums.Fluoride freeNo alcohol, colouring, or preservativesSterilised individual sachets.Natural flavour</t>
  </si>
  <si>
    <t>Colgate Kids Bluey Battery Sonic Toothbrush Assorted Colours</t>
  </si>
  <si>
    <t>Kids</t>
  </si>
  <si>
    <t>Battery Operated</t>
  </si>
  <si>
    <t>Soft Bristles</t>
  </si>
  <si>
    <t>Colgate Junior Bluey Power Toothbrush provides a great, clean for your kid’s teeth and makes brushing fun at the same time.The toothbrush is designed with a small vibrating head with extra soft bristles that cleans teeth by gently sweeping away plaque.Slim &amp;amp; lightweight design: great for little handsPowered by sonic technologyQuieter design for great brushing experience (Compared to previous oscillating technology)Easy ON / OFF buttonBattery Operated (1 Replaceable AA Energizer Battery).This toothbrush is recyclable. Recycle toothbrush through TerraCycle.Pack contains 1 Extra Soft Bristle Kids Battery ToothbrushBluey Characters and Colours may vary.</t>
  </si>
  <si>
    <t>Lansinoh Nursing Pads 60 Pack</t>
  </si>
  <si>
    <t>Maternity Care</t>
  </si>
  <si>
    <t>Mom Supplies</t>
  </si>
  <si>
    <t>Nursing Accessories</t>
  </si>
  <si>
    <t>These comfortable to wear Lansinoh Ultra-Thin Stay Dry Nursing Pads are super absorbent, designed to hold shape and can hold up to 20x their own weight in moisture. The Blue Block Core quickly captures and disperses moisture evenly, while the unique waterproof layer keeps clothing protected to help you stay dry.The discreet, naturally contoured design means that you don’t have to worry about bunches or crinkles, and the pads are super soft for maximum comfort. Each pad stays securely in place with two non-slip adhesive tapes and fits all breast sizes.Each pad also comes individually wrapped for convenience and hygiene – perfect to slip into a handbag or nappy bag!Features:Blue Lock core enables pad to hold up to 20x its own weightSuper absorbent polymer draws and locks milk into the core of the padDesigned to hold its shape even with the heaviest flowSuper soft, breathable, stay-dry quilted lining. Ensures you and your clothing stay dry – day or nightBreathable waterproof outer layer keeps your clothing dryFits all Breast sizesTwo non-slip adhesive tapes for secure fit and to keep each pad in placeDiscreet, naturally contoured design. No bunches or crinklesIndividually wrapped and disposable for hygiene</t>
  </si>
  <si>
    <t>Flo Baby Saline Nasal Spray 15ml</t>
  </si>
  <si>
    <t>Saline Nasal Spray</t>
  </si>
  <si>
    <t>Nasal Sprays</t>
  </si>
  <si>
    <t>Saline Solutions</t>
  </si>
  <si>
    <t>Flo Baby Saline Nasal Spray helps clear a baby ‘s runny or blocked nose quickly, gently, and easily. It delivers a gentle, non-medicated, preservative-free nasal saline that is suitable for daily use.Flo Baby is an isotonic saline solution with added minerals. It can be used to moisturise nasal tissue, clear nasal passages and thin and wash away excess mucus (produced by colds or allergies/hay fever). It can also help stimulate the natural cleansing action of the nose. It can be used to help baby to breathe more easily and settle quickly.Using Flo Baby may help relieve a baby’s nasal symptoms due to colds and allergies because it can:wash away mucus including excessive mucus produced by colds, pollens, dust, and other allergy-causing particleshelp remove mucus plugs in the nosemoisturise nasal tissueshelp prevent scabbing in the nosesoft micro mist sprays at any angle for newborns and babiesMany other nasal salines require parents to position their child upright or lying down when administering and some even come with a nasal mucus aspirator (“snot sucker”). However, if a child is feeling unwell or is unwilling to co-operate this can make administration more difficult for the parent or carer and baby.It is easy and quick and only takes a few seconds to use – very useful when it comes to wriggly newborns and fidgety toddlers! Flo Baby can be used at any angle repetitively (without the need for priming with each dose).&amp;nbsp;Babies always try to breathe through their nose - this is not easy when it is blocked with mucus. If your baby has a blocked, runny, or snuffy nose, try Flo Baby 10 minutes BEFORE feeding, play and sleep time. This helps thin and clear mucus to enable easier breathing. Easier breathing means your baby may sleep and feed easier too!FLO Baby is FREE from:preservativesmedicationalcohol &amp;amp; buffering chemicals.</t>
  </si>
  <si>
    <t>LaVie Lactation Massager- Teal</t>
  </si>
  <si>
    <t>Mother Care</t>
  </si>
  <si>
    <t>Lactation Aid</t>
  </si>
  <si>
    <t>The LaVie Lactation Massager is a milk expression tool that can be used to help your breastfeeding routine. Knock out clogged ducts, speed up milk letdown and milk flow, and reduce discomfort from engorgement. That way, you can stay focused on your beautiful bond with your baby. Plus it's waterproof! (Happy boobs, happy mama, happy baby.)Developed in collaboration with IBCLCs, it's unique shape and multiple vibration modes, combined with our step-by-step care plan, make the LaVie Lactation Massager the perfect tool to restore your milk flow. Australian Register of Therapeutic Goods number: 378432</t>
  </si>
  <si>
    <t>Fess Little Noses Saline Nasal Spray 15ml</t>
  </si>
  <si>
    <t>Child Care</t>
  </si>
  <si>
    <t>Fess little noses saline spray works by loosening mucus and moisturising dry nasal passages. This helps clear your little one’s stuffy nose and helps them breathe easier.This product is non medicated and is therefore gentle on your baby. It can be used as frequently as needed and can also be used on newborns.Approved by the National Asthma Council Australia and Asthma and Respiratory Foundation NZ's Sensitive Choice program.It's important to keep your baby's nose clear as a blocked nose can disrupt sleep, nursing and feeding. To feed, babies must get rid of the mucus clogging their nasal passages. But because babies can’t blow their nose, they rely on you to provide the appropriate help. Using FESS Little Noses Saline Spray can help clear stuffy noses and thin nasal mucus to help your baby breathe easier, naturally.A natural way to help relieve blocked noses.Saline nasal spray.Preservative free.Gentle spray to loosen &amp;amp; thin mucus.Breathe easier naturally.Non-medicated.Easy to use</t>
  </si>
  <si>
    <t>Pigeon ComfyFeel Disposable Breast Pads 50 Pack</t>
  </si>
  <si>
    <t>Breast Pads</t>
  </si>
  <si>
    <t>Disposable Breast Pads</t>
  </si>
  <si>
    <t>Individually wrapped for hygiene</t>
  </si>
  <si>
    <t>An ultra-soft disposable breast pad with silky touch and soft edge for maximum all day comfort.Lined with aloe vera extract to improve skin moisture.Slim design fits comfortably &amp;amp; discreetly.Soft surface reduces abrasion on sensitive nipples.Super absorbent.Breathable outer lining keeps skin cool &amp;amp; dry.Dermatologically tested.Individually wrapped for hygiene.These breast pads can absorb up to 20x their own weight, giving you leak proof coverage while staying breathable to skin.</t>
  </si>
  <si>
    <t>Pigeon SofTouch Iii Ppsu Baby Bottle 160ml</t>
  </si>
  <si>
    <t>The new Pigeon SofTouch Baby or Nursing Bottles come with research-based latch-on line on the teat for appropriate latching, and even softer nipple that is closest to mother’s breast.Developed to functionally mimic the feeding movements that babies perform when drinking from mum’s breasts, SofTouch Baby Bottles are crafted to especially support breastfeeding mums to feed their baby from both breast and bottle seamlessly. Anti-colic with advanced air vent system that minimises swallowed air as baby drinks.For 0+ months. 160ml comes with SS size nipple specially designed for newborn baby. The opening of the nipple is round-cut which allows milk to flow out consistently and gradually. Newborns have yet to develop any jaw muscles, thus the nipple is designed to support their sucking ability at this age.</t>
  </si>
  <si>
    <t>Pigeon Milk Saver Manual Breast Pump 110ml</t>
  </si>
  <si>
    <t>Breastfeeding Accessories</t>
  </si>
  <si>
    <t>Breast Pump</t>
  </si>
  <si>
    <t>Pigeon Milk Saver Manual Breast Pump has been designed to collect breast milk that may be released from one breast when the other is used to feed. It can also be used as a manual pump to assist milk let down and/or express milk. It has a unique flange shape for optimal breast comfort, a suction base to minimise risk of spill and a loop for lanyard attachment if desired.Features of Pigeon milk saver manual breast pump:Collects breast milk that may be released from one breast when the other is used to feed, ensuring no waste.Use also as a manual pump to assist in milk let down and/or express milk.Flange shape for breast comfort.Suction base to minimise risk of spill.Sterilisation methods you can use include Boiling, Steam, Microwave and Chemical. The silicone is heat resistant to 120c.</t>
  </si>
  <si>
    <t>Haakaa Ladybug Silicone Breast Milk Collector 2 X 150ml</t>
  </si>
  <si>
    <t>Haakaa Breast Milk Collector</t>
  </si>
  <si>
    <t>Milk Collectors</t>
  </si>
  <si>
    <t>Silicone Breast Milk Collectors</t>
  </si>
  <si>
    <t>Portable Milk Collectors</t>
  </si>
  <si>
    <t>Collect every drop of your precious let-down during the day with the Haakaa Ladybug Silicone Breast Milk Collector! Simply pop it inside your bra and save every drop of your liquid gold. The discreet, one-piece design attaches securely to your breast and collects any breast milk that would otherwise be lost in a nursing pad. It is completely portable and has small feet on the bottom that lets the Milk Collector stand upright on flat surfaces to prevent any spills after use.Once you have finished collecting your let-down, open the plug on the top and safely pour your milk into a container or bottle. If you want to extract more milk than the natural lactation process, our Ladybug can help you to do just that! Simply press it to your breast, and you will feel light suction as the Ladybug gently maximises the amount of breast milk leakage it catches as you carry on with your day. This allows you to build up a stash of breast milk between breastfeeding or pumping sessions without any extra effort.* Please note: For hygiene reasons, we cannot offer returns on this product.Key benefits:Portable and silent for discreet daytime wearingNo cords or batteries required2 x Ladybug Silicone Breast Milk Collector 150ml capacityMade of 100% high quality, food grade siliconeBPA, PVC and phthalate-freeHaakaa is a New Zealand family owned baby brand making motherhood simpler, easier and greener. Committed to creating conscious breastfeeding solutions, Haakaas products are all safe, natural and non-toxic. Stylish and practical, their baby products are safe for our kids.</t>
  </si>
  <si>
    <t>Mustela Stelatopia Foam Shampoo 150ml</t>
  </si>
  <si>
    <t>Baby Hair Care</t>
  </si>
  <si>
    <t>Eczema</t>
  </si>
  <si>
    <t>Tear-Free</t>
  </si>
  <si>
    <t>Soothing</t>
  </si>
  <si>
    <t>Stelatopia Foam Shampoo's fragrance-free formula is specially designed for eczema-prone skin. Tear-free, it gently cleanses and soothes baby’s scalp and rinses off easily. It instantly relieves feelings of discomfort and reduces skin redness.This foam shampoo also helps to replenish the skin's hydrolipidic film and respects baby's skin balance with its physiological pH.It contains 99% of natural origin ingredients, and its key active ingredient comes from sunflowers.</t>
  </si>
  <si>
    <t>Gaia Natural Baby Organic Cotton Cleansing Pads 40 Large Pads</t>
  </si>
  <si>
    <t>Cleansing Pads</t>
  </si>
  <si>
    <t>Organic Cotton</t>
  </si>
  <si>
    <t>Cruelty-Free</t>
  </si>
  <si>
    <t>GAIA Natural Baby Organic Cotton Cleansing Pads are made from organic cotton. They’re completely GMO-free, pesticide-free and biodegradable when out of the packet which means they’re better for the planet that your tiny human will be growing up in. They’re also extremely absorbent so you don’t have to worry about running liquids or ripped pads when you’re tackling those sensitive areas.Cruelty-FreeAustralian owned</t>
  </si>
  <si>
    <t>Nature's Child Organic Nipple Balm 14g</t>
  </si>
  <si>
    <t>Nipple Balm</t>
  </si>
  <si>
    <t>Organic</t>
  </si>
  <si>
    <t>Moisturising</t>
  </si>
  <si>
    <t>Extremely soft, moisturising and easy to apply in seconds. Nipple Balm helps protect and sooth sore nipples in between breastfeeding. Apply Nipple Balm to your sore, tender, dry nipples then place a Nature's Child organic cotton breast pad over the area for comfort and further protection. * * * Glass Packaging in Small Box * ACO Certified Organic. If your breasts are sore from nursing, nipple cream can soothe the pain. Take comfort in knowing you can apply certified organic nipple balm, and then still breastfeed. The thin yet effective balm slides on effortlessly and leaves no residue. A nourishing organic balm for breastfeeding mothers to moisturise, soothe and protect sore, cracked nipples. This product can be used as a lip balm for yourself or a nappy cream for the nappy bag.</t>
  </si>
  <si>
    <t>Huggies Fragrance Free Thick Baby Wipes In Refillable Tub - 64 Pack (Assorted Packaging)</t>
  </si>
  <si>
    <t>Fragrance-Free Wipes</t>
  </si>
  <si>
    <t>Sensitive Skin Care</t>
  </si>
  <si>
    <t>Hypoallergenic Wipes</t>
  </si>
  <si>
    <t>Huggies Fragrance Free Thick Baby Wipes are made with skin-loving natural fibres~ to care for baby’s delicate skin. Each wipe is absorbent, soft and thick allowing for clean and healthy skin.NO ADDED NASTIES^ means each wipe has no parabens, soap, MI, alcohol (Ethanol and Isopropanol) and phenoxyethanol.Absorbent - to remove causes of irritationSoft - with skin-loving natural fibres~ to use on babies’ delicate skinUltra-Thick - for clean and healthy skin with less wipesDermatologically tested, hypoallergenic and pH balanced, contains Aloe Vera and Vitamin E and helps protect against nappy rash.Size – 19.5cm x 16.8cm~70% wood pulp fibres^or other chemicals restricted by Kimberly-Clark see www.huggies.com.au/noaddednasties</t>
  </si>
  <si>
    <t>Lavie Lactation Massage Roller</t>
  </si>
  <si>
    <t>Milk Flow</t>
  </si>
  <si>
    <t>Stimulation</t>
  </si>
  <si>
    <t>Massaging the breast is an important part of ensuring proper milk flow, and helping empty the breast. Hand massaging can be uncomfortable and painful over time. That's why the LaVie Lactation Massage Roller was created! To help give your hands a break while providing better stimulation and compression.Features:Empty more effectivelyImprove milk flow and letdownReduce getting clogged ductsStimulate the breastMedical grade silicone and BPA freeSpecifically designed it to adapt to your needs. There are 5 different ways you can use the massager, and it is water resistant so you can use in the shower. The massage roller can be used as a pre-nursing or pumping tool. Australian Register of Therapeutic Goods number: 378432</t>
  </si>
  <si>
    <t>Pea Pods Reusable Nappy One Size Pastel Pink</t>
  </si>
  <si>
    <t>Reusable Nappy</t>
  </si>
  <si>
    <t>Nappies</t>
  </si>
  <si>
    <t>Cloth Nappies</t>
  </si>
  <si>
    <t>Reusable</t>
  </si>
  <si>
    <t>Adjustable</t>
  </si>
  <si>
    <t>Pea Pods Reusable Nappies are environmentally packaged in a complimentary waterproof wet bag.Each nappy comes as a complete unit, with the absorbent insert included.The absorber is made from bamboo. Bamboo is ultra-absorbent, naturally antibacterial and a sustainable resource.Features:Bamboo for absorbency - made from super absorbent bamboo, Pea Pods absorbers will provide up to 4 hours protection. Bamboo is also naturally antibacterial and holds well under compression (moisture won't squeeze out when baby sits down - unlike synthetic fibres).Waterproof outer layer - made from high quality PUL (polyurethane laminate). This fabric is custom made to provide a soft, waterproof barrier that is also breathable, so they are cool in summer.Trim fit - adjustable fasteners, contoured back elastic and shaped leg casing have all been especially designed to create a snug, trim fit meaning not only do Pea Pods look stylish, but they also allow your baby to wear normal sized clothing over the top without being bulky and uncomfortable.Easy to wash and dry - Pea Pods are easy to wash and don't require soaking. The materials are stain-resistant, and a normal machine wash will provide a thorough clean. Because the absorbent insert can be removed, they are also very quick to dry.Night Boosters - simply add to the regular absorber for up to 12 hours protection overnight. Soft stay-dry lining - microfleece draws moisture away and keeps baby's delicate skin dry (available for separate purchase).</t>
  </si>
  <si>
    <t>Curash Baby Simply Water 80 Baby Wipes</t>
  </si>
  <si>
    <t>Wet Wipes</t>
  </si>
  <si>
    <t>Infant Care</t>
  </si>
  <si>
    <t>Nappy Change</t>
  </si>
  <si>
    <t>Curash Simply Water Baby Wipes are developed with your baby’s delicate skin in mind and the makers of Curash ensure they are:Ideal for NewbornsIrritant FreeDermatologically TestedSoap and Paraben FreeThick and Cushion SoftAlcohol free and pH balancedCurash Simply Water Baby Wipes are paediatrician and dermatologist tested, making them perfect for giving your baby a complete clean after each nappy change. Helps protect against nappy rash.Pop-up wipes – grab with one hand, so you always have a free hand to keep hold of your little one.</t>
  </si>
  <si>
    <t>Marcalan Nipple Cream 50g</t>
  </si>
  <si>
    <t>Nipple Care</t>
  </si>
  <si>
    <t>Moisturizing</t>
  </si>
  <si>
    <t>Marcalan Nipple Cream is designed to provide maximum moisturisation while breastfeeding. It&amp;nbsp;is a naturally derived, soothing and made with&amp;nbsp;100% ultra purified blend of lanolin. Marcalan also provides effective relief from sore &amp;amp; damaged nipples.This cream doubles up as&amp;nbsp;an excellent intensive moisturising treatment for the whole family and can assist in healing chapped lips, cracked heels and dry hands.</t>
  </si>
  <si>
    <t>Vicks BabyBalsam Decongestant Rub 100g</t>
  </si>
  <si>
    <t>Baby Decongestant Rub</t>
  </si>
  <si>
    <t>Baby Treatments</t>
  </si>
  <si>
    <t>Baby Decongestant</t>
  </si>
  <si>
    <t>Vicks BabyBalsam Decongestant Rub moisturises, soothes, and relaxes your baby. On fussy nights, together with your loving touch, Vicks BabyBalsam helps to gently moisturise, soothe, and relax your baby.On snuffly days or too-cool nights, comfort your little one with a relaxing, chest-clearing massage using Vicks Baby Balsam for less sniffles.Vicks BabyBalsam is specially developed for your baby in association with baby and skin experts. It is made with Aloe Vera extract and Coconut Oil known for their moisturising benefits. Vicks Baby Balsam also contains calming fragrances of Eucalyptus, Rosemary and Lavender to soothe and relax your baby.Dermatologists confirmed.Suitable for babies 3 months and above.</t>
  </si>
  <si>
    <t>Junobie Reusable Silicone Breastmilk Storage Bags 4 Pack</t>
  </si>
  <si>
    <t>Storage</t>
  </si>
  <si>
    <t>Leak-Proof</t>
  </si>
  <si>
    <t>No more tossing out single use plastic breastmilk bags!Junobie is the World's First and Reusable Breastmilk Storage Bag that is leak proof, stands up, lays flat, and slides shut.As seen in Vogue, Junobie is helping modern day millennial mums un-plastic their breastmilk, by providing them with an amazing space-saving and reusable breastmilk storage bag.The Junobie Reusable Breastmilk Storage Bag is made from FDA approved food grade silicone. It is safe for storage of your breastmilk and is free of BPA, BPS, PVC, Latex, and Phthalates. Say goodbye to single use plastic bags.</t>
  </si>
  <si>
    <t>B.Box Silicone Snack Cups 2 Pack Forest</t>
  </si>
  <si>
    <t>Feeding</t>
  </si>
  <si>
    <t>Snack Cups</t>
  </si>
  <si>
    <t>Silicon Snack Cups</t>
  </si>
  <si>
    <t>Kids Snack Cups</t>
  </si>
  <si>
    <t>B.Box snack cups have been designed to fit inside bento and wholefoods lunchboxes to create more compartments for added variety. Capacity, base 150 ml, lid 170 ml.The cups can be used at full size or folded down to suit lunchbox compartments. Ideal for separating and containing bite size foods, soggy crackers and runaway grapes.The multipurpose silicone snack cups can also be used separately from the lunchbox; as a cup and lid for snacks, dips and other little bits or as baking moulds so you can take your baked goods like muffins or quiches from oven to freezer to lunchbox.The snack cups are dishwasher, microwave, oven and freezer safe. Each pack contains two snack cups (or one base and one lid).Features of B.Box silicone snack cupskeep different foods separate, and contained, for less mess&amp;nbsp;unique foldable silicone creates different size optionsCan be used as a standalone container or with a lidHelps reduce reliance on single use items&amp;nbsp;</t>
  </si>
  <si>
    <t>Baby U Scented Nappy Bags 200 Pack</t>
  </si>
  <si>
    <t>Disposable</t>
  </si>
  <si>
    <t>Convenient</t>
  </si>
  <si>
    <t>Odor Control</t>
  </si>
  <si>
    <t>Baby U scented nappy bags, fit any size nappy or baby wipes; making change times easier &amp;amp; cleaner. The baby powder fragrance helps defuse dirty nappy smell.&amp;nbsp;It also comes with ties handles, making nappy changing time stress free &amp;amp; convenient.These scented nappy bags provide a convenient solution to soiled nappies and training pants.Can also be used forToilet training, incontinence, sanitary disposalTransport soiled clothingScented bin LinersScented bags for car rubbishIdeal for picnics, playground, walking the dog and much more</t>
  </si>
  <si>
    <t>Bunjie Probiotic Baby Eye Wipes 30 Pack</t>
  </si>
  <si>
    <t>Compostable</t>
  </si>
  <si>
    <t>Biodegradable</t>
  </si>
  <si>
    <t>From nappy changes, to boogers and waterfalls of dribble our super soft wipes are ready for whatever they throw at you! Bursting with benefits and made with zero toxic stuff you can trust them to quickly soothe and protect sensitive little skin in every messy moment!Our planet friendly wipes are 100% compostable, biodegradable and proudly made in New Zealand from OEKO-TEX and FSC certified plant-based fibres.</t>
  </si>
  <si>
    <t>Nutra Organics Captain Calm 200g</t>
  </si>
  <si>
    <t>Supplements</t>
  </si>
  <si>
    <t>Kids Health</t>
  </si>
  <si>
    <t>Drink Powder</t>
  </si>
  <si>
    <t>Nutra Organics Captain Calm, has a blend of ingredients that can help relax the body, calm the mind, soothe the nervous system and support emotional wellbeing. The formula contains magnesium, vitamin D, B vitamins, soothing passionflower, lemon balm and chamomile.This powder is ideal for when little minds need a little calming. It is the perfect pre-bedtime drink to help kids sail away to the land of nod.This bubble-gum-flavoured drink contains less than 1 gram of sugar per serve and is formulated with a wide spectrum of naturally derived vitamins, minerals and botanicals from organic wholefood sources.Captain Calm is easy to add into warm or cold pre-bedtime drinks, yoghurt, ice-cream, gummies and other baking and raw treats that the kids beg for.&amp;nbsp;Features of Nutra Organics Captain CalmSuitable for kids from 12 months +Can support physical relaxationMay support cognitive functionSupports a calm mindMay support emotional wellbeingMay support antioxidant protection</t>
  </si>
  <si>
    <t>Mustela Hair Styler &amp; Skin Freshener 200ml</t>
  </si>
  <si>
    <t>Hair Styling</t>
  </si>
  <si>
    <t>Baby Freshener</t>
  </si>
  <si>
    <t>Baby Detangler</t>
  </si>
  <si>
    <t>Need a fresh start after the nap?The Skin Freshener with Organic Chamomile Water is your perfect ally to refresh and perfume your baby's skin after a nap.The product can also be used to style your baby's hair and even to detangle and limit the appearance of knots!Sourced from French organic farms, the chamomile flower is distilled to create a delicate flower water.</t>
  </si>
  <si>
    <t>Pigeon SofTouch Iii Ppsu Baby Bottle 240ml</t>
  </si>
  <si>
    <t>The new Pigeon SofTouch Baby or Nursing Bottles come with research-based latch-on line on the teat for appropriate latching, and even softer nipple that is closest to mother’s breast.Developed to functionally mimic the feeding movements that babies perform when drinking from mum’s breasts, SofTouch Baby Bottles are crafted to especially support breastfeeding mums to feed their baby from both breast and bottle seamlessly. Anti-colic with advanced air vent system that minimises swallowed air as baby drinks.For 3+ months. Comes with M size nipple that has a Y-cut opening on the nipple. The opening of the nipple is round-cut which allows milk to flow out consistently and gradually. Newborns have yet to develop any jaw muscles, thus the nipple is designed to support their sucking ability at this age.</t>
  </si>
  <si>
    <t>Pigeon SofTouch Iii Pp Baby Bottle 160ml</t>
  </si>
  <si>
    <t>The new Pigeon SofTouch Baby or Nursing Bottles come with research-based latch-on line on the teat for appropriate latching, and even softer nipple that is closest to mother’s breast. These baby bottles are durable and lightweight.Developed to functionally mimic the feeding movements that babies perform when drinking from mum’s breasts, SofTouch Baby Bottles are crafted to especially support breastfeeding mums to feed their baby from both breast and bottle seamlessly. Anti-colic with advanced air vent system that minimises swallowed air as baby drinks.For 0+ months. Comes with SS size nipple suitable for a newborn baby.The opening of the nipple is round-cut which allows milk to flow out consistently and gradually. Newborns have yet to develop any jaw muscles, thus the nipple is designed to support their sucking ability at this age.</t>
  </si>
  <si>
    <t>Gaia Natural Baby Plant Based Water Wipes 80 Pack</t>
  </si>
  <si>
    <t>Water Wipes</t>
  </si>
  <si>
    <t>Plant-Based</t>
  </si>
  <si>
    <t>Gaia Plant-Based Water Wipes are fragrance free, biodegradable, compostable and formulated with 99.4% pure water and with as few ingredients as possible for the mild and gentle cleansing of delicate, newborn skin and sensitive skin. Use during feeding time or to clean up spills when you are out and about.The GAIA Natural Baby Plant-Based Water Wipes are:Free from: soap &amp;amp; sulphates, alcohol, parabens, synthetic colours, and fragrancesDermatologically testedPaediatrician ApprovedpH BalancedIdeal for newbornsFeatures:Made from 99.5% Natural content – as gentle as cotton wool and water99.4% Water for the most sensitive skin.Made from plant-based, natural, biodegradable &amp;amp; compostable PEFC certified plastic-free cloth.</t>
  </si>
  <si>
    <t>Colgate Kids Bluey Gel Mild Mint Toothpaste 90g</t>
  </si>
  <si>
    <t>Kids Toothpaste</t>
  </si>
  <si>
    <t>Cavity Protection</t>
  </si>
  <si>
    <t>Fluoride Gel</t>
  </si>
  <si>
    <t>Fighting cavities made fun with Colgate Junior Bluey Toothpaste, suitable for children and kids 2 - 5 years of age. A gel formula with a mild mint flavour. Effective low fluoride toothpaste with clinically proven protection against cavitiesFree from:Sugar FreeGluten FreeColgate Kids Junior Bluey toothpaste is also vegan and made in a recyclable tube.Flavour: Mild mint gelRECOMMENDED BY: Australian Dental Association - ADA</t>
  </si>
  <si>
    <t>Pigeon SofTouch Iii Ppsu Baby Bottle 2 X 160ml</t>
  </si>
  <si>
    <t>Cerelac Cereal With Pear 8 Months+ 200g</t>
  </si>
  <si>
    <t>Probiotic Foods</t>
  </si>
  <si>
    <t>Multigrain Cereal</t>
  </si>
  <si>
    <t>Nestlé CERELAC Multigrain with Pear is made with real fruit and mixed grains (Oats, Wheat, Corn, Rye, Barley &amp;amp; Spelt) introducing your baby to even more exciting new tastes and textures.When prepared it has a fine texture with flakes, ideal for babies from 8 months. CERELAC also contains Bifidus BL, a probiotic like those found in the digestive system of breastfed babies, and is rich in iron, contributing on average 65% of the RDI* per serve.*Recommended dietary intake for infants 6-12 monthsMade with carefully selected wholesome grains and real fruit.Iron: Containing an average of 65% of your baby’s iron RDI per serve, iron is a key mineral that supports the functioning of your baby’s immune system and assists in carrying oxygen within the body, such as the muscles and brain.Vitamin C: Key antioxidant and can help the body absorb iron and assist in immune system functioning.Vitamin B6: Key vitamin that contributes to growth and development and assists in immune system functioning.Probiotic Bifidus BL: A probiotic like those found in the digestive system of breastfed babies.</t>
  </si>
  <si>
    <t>Pigeon Flexible Pp Baby Bottle 240ml</t>
  </si>
  <si>
    <t>Peristaltic Teat</t>
  </si>
  <si>
    <t>Made from light-weight plastic, the Flexible PP bottle is suitable for low to regular use. The Pigeon Flexible PP Bottle is a slim neck bottle for use with Flexible Peristaltic Teats.The Flexible Baby Bottle PP offers unique features only available with the Flexible Peristaltic baby bottle range. With a slim neck and double thick material, the baby bottle teat has added elasticity for seamless latching. Offering a unique venting system, the Flexible Baby Bottle helps minimise swallowed air and reduce colic in babies.The Flexible PP baby bottle is BPA and BPS free.Bottle capacity: 240ml.Teat size M – round hole, 4+ monthsLight weight plasticBudget friendlyLow to regular useM teat - round hole, 4+ months</t>
  </si>
  <si>
    <t>Curash Baby Simply Water 3 X 80 Baby Wipes</t>
  </si>
  <si>
    <t>Newborn Wipes</t>
  </si>
  <si>
    <t>Alcohol-Free Wipes</t>
  </si>
  <si>
    <t>Pigeon SofTouch Iii Pp Baby Bottle 2 X 240ml</t>
  </si>
  <si>
    <t>Pigeon Flexible Ppsu Baby Bottle 240ml</t>
  </si>
  <si>
    <t>The Pigeon Flexible PPSU Bottle is a slim neck bottle for use with Flexible Peristaltic Teats. Made from medical grade plastic, (PPSU; polyphenylsulfone), Flexible PPSU bottles are naturally honey toned and suitable for high use. The gold standard in plastic baby bottles.The bottle is supplied with a Flexible Peristaltic teat. The teat has a slim neck, with double thickness to ensure softness and flexibility for latching on comfortably and easily. Each teat also has a unique venting system to minimise swallowed air and help reduce colic.BPA and BPS free.Bottle capacity: 240ml.Teat size M - round hole, 4+ monthsSlim neck bottles for use with Pigeon Flexible Peristaltic TeatsLight weight plasticBudget friendlyLow to regular useM teat - round hole, 4+ months</t>
  </si>
  <si>
    <t>Colgate Kids 2-5 Years Extra Soft Toothbrush 1 Pack</t>
  </si>
  <si>
    <t>Children's Oral Care</t>
  </si>
  <si>
    <t>Manual Toothbrush</t>
  </si>
  <si>
    <t>Colgate Junior Bluey Manual Toothbrush is made with extra soft bristles for an effective and gentle clean. This toothbrush is suitable for children aged 2 - 5 years and older who have all their baby teeth and are developing molars.The toothbrush is designed with:Small head for easy access to child's mouth.Thumb grip and rounded handle for a comfortable grip.Suction cup for easy and fun upright storage.This toothbrush is recyclable. Recycle toothbrush through TerraCycle.Dentists and hygienists recommend replacing your toothbrush every 3 months.Available in a variety of colours/designs. Colour/design is selected at random; we cannot guarantee which colour/design you will receive in your order. Images shown are only a representation and may vary.In the event you would like to request a particular colour prior to dispatch, please call or email us with your request and we will try to the best of our ability to source this for you.</t>
  </si>
  <si>
    <t>Lactivate Ice &amp; Heat Breast Packs 2 Pack</t>
  </si>
  <si>
    <t>Ice &amp; Heat Breast Packs</t>
  </si>
  <si>
    <t>Pain Relief</t>
  </si>
  <si>
    <t>Mastitis Relief</t>
  </si>
  <si>
    <t>Thermal Therapy</t>
  </si>
  <si>
    <t>Lactivate® Ice &amp;amp; Heat Breast Packs provide instant, soothing relief from common breast concerns like blocked ducts, mastitis, engorgement and swelling or post breast surgery. The soft, supple, non-toxic gel bead filled petals gently mould to your breast for targeted relief where you need it most.Australian Register of Therapeutic Goods article number 378140.</t>
  </si>
  <si>
    <t>Tommee Tippee Night Time Soothers 6-18 Months 2 Pack Assorted Colours</t>
  </si>
  <si>
    <t>Glow in the Dark</t>
  </si>
  <si>
    <t>Symmetrical Teat</t>
  </si>
  <si>
    <t>These Nighttime soothers feature ingenious glow in the dark handles, so parents can locate the soother in a dark room without having to disturb baby.The Tommee Tippee Nighttime soother features a symmetrical silicone teat and with no 'wrong' side up, it will always be placed correctly in baby's mouth.These soothers come with a reusable steriliser pod. Pop in the microwave to quickly sterilise your soothers and kill up to 99.9% of bacteria. Doubles up as a travel case, to keep your soothers clean and sterile when on the go.The 100% medical-grade, BPA-free silicone teat is soft, flexible but extremely durable and won't absorb stains and odoursAvailable in a variety of colours/designs. Colour/design is selected at random; we cannot guarantee which colour/design you will receive in your order. Images shown are only a representation and may vary.In the event you would like to request a particular colour prior to dispatch, please call or email us with your request and we will try to the best of our ability to source this for you.</t>
  </si>
  <si>
    <t>Medela Swing Maxi Double Electric Breast Pump</t>
  </si>
  <si>
    <t>Maternity Products</t>
  </si>
  <si>
    <t>Parenting</t>
  </si>
  <si>
    <t>The Swing Maxi™ Bluetooth is a compact and easy to use double electric breast pump with improved mobility to fit seamlessly into your lifestyle. By connecting the Swing Maxi Bluetooth to the Medela Family platform* you can automatically transfer your pumping data (session length, phases &amp;amp; levels) and manually input the amount of milk expressed.* To benefit from the features of the platform you need to create an account in the&amp;nbsp;Medela Family App.Features &amp;amp; Benefits:Double pumping for up to 18% more milk in less time1.2-Phase Expression™ technology mimics your baby's natural sucking rhythm2,3.PersonalFit Flex™ breast shield for increased comfort and 11% more milk4. 2 sizes included.Improved mobility: built-in rechargeable battery for up to 6 pumping sessions on one full charge.Faster charging with USB type C port, compared to micro-USB port.Easy to use: 4-button intuitive interface and 9 pre-programmed settings.Easy to assemble and clean thanks to few parts.Noticeably quieter compared to the previous generation, only 45 dB at the Maximum Vacuum Level.Closed system prevents breast milk from entering the tubing.Compatible with the Hands-free Collection Cups.More milk in less time.&amp;nbsp;Just like it's predecessor Swing Maxi Flex™, the Swing Maxi™ Bluetooth is a double pump that allows you to extract milk from both breasts simultaneously to make your pumping twice as fast. In addition, pumping both sides at the same time is proven to yield up to 18% more milk1.2-Phase Expression™&amp;nbsp;technology. During a feeding session,&amp;nbsp; babies start by using short, fast sucks to stimulate the Milk Ejection Reflex. Once the milk begins to flow, babies change to a slower, individual rhythm to actually feed. Medela's 2-Phase Expression™ technology mimics baby’s natural sucking rhythms – fast to stimulate milk flow, then slower to provide optimal milk flow.PersonalFit Flex™&amp;nbsp;breast shield. With a 105° degree opening angle, soft rim and oval shape for a better fit, the PersonalFit Flex™ breast shield puts less pressure on your milk ducts than traditional breast shields, resulting in a more effective and comfortable pumping experience. More comfort for you, up to 11% more milk for your baby – clinically proven 4. Two sizes of breast shield included: 21 mm and 24 mm.Pump wherever you are, even if no power outlet available.&amp;nbsp;With the cutting-edge available USB type C connector, the built-in rechargeable battery charges faster compared to the micro USB port, lasting for up to six pumping sessions when fully charged.Intuitive and hassle-free.&amp;nbsp;Swing Maxi™ Bluetooth has nine pre-programmed settings that you can choose and control with the help of four easy-to-use buttons. Built with fewer parts, Swing Maxi™ Bluetooth double electric breast pump makes assembly and cleaning a child’s play.Medela brings the iconic Swing Maxi Flex™&amp;nbsp;into the modern age with a contemporary and stylish&amp;nbsp;redesigned Swing Maxi™ Bluetooth. Improve your&amp;nbsp;mobility&amp;nbsp;thanks to the built-in&amp;nbsp;rechargeable battery&amp;nbsp;that lasts for up to&amp;nbsp;6 pumping sessions. And continue to benefit from Medela’s Flex™ technology that offers you flexibility and the comfortable,&amp;nbsp;efficient pumping&amp;nbsp;experience you deserve.</t>
  </si>
  <si>
    <t>Baby U Fragrance Free Wipes 240 Pack</t>
  </si>
  <si>
    <t>Cleansing Wipes</t>
  </si>
  <si>
    <t>Baby U&amp;nbsp;Fragrance&amp;nbsp;free baby wipes&amp;nbsp;contain Aloe Vera, Vitamin E &amp;amp; baby lotion. The wipes are gentle yet cleansing &amp;amp; are ideal for sensitive baby skin.&amp;nbsp;The wipes are alcohol free, paraben free and&amp;nbsp;hypoallergenic.</t>
  </si>
  <si>
    <t>Lansinoh Hpa Lanolin 15g</t>
  </si>
  <si>
    <t>Nipple Cream</t>
  </si>
  <si>
    <t>Sore Nipples</t>
  </si>
  <si>
    <t>Moisturizer</t>
  </si>
  <si>
    <t>Haakaa Silicone Breast Milk Storage Bag 260ml 5 Pack</t>
  </si>
  <si>
    <t>Silicone Breast Milk Storage Bag</t>
  </si>
  <si>
    <t>Silicone Storage Bags</t>
  </si>
  <si>
    <t>Milk Storage Bags</t>
  </si>
  <si>
    <t>Haakaa Silicone Breast Milk Storage Bag is the perfect solution to safely store your precious breast milk.Silicone Milk Storage Bags are an eco-friendly alternative to disposable plastic milk storage bags. They are made of food-grade silicone and can be reused repeatedly, reducing the impact that single-use plastic makes on our environment. Haakaa Silicone Milk Storage Bags are fridge and freezer safe and can be stored laying down or standing up.Once you have expressed your breast milk, pour the milk into the bag, and firmly push in the leakproof stopper. When you are ready to use your milk, place the bag in warm water to heat the milk and prepare it for drinking. The stopper has been designed with a silicone carry strap, making it easy to carry around your liquid gold safely!The Haakaa Silicone Milk Storage Bags is compatible with all Silicone Yummy Pouch Sippy Spout and Squeeze &amp;amp; Feed Attachment Set.Volume measurements are an approximation and should be used for general reference only.Features:Leakproof breast milk storage.260ml capacity.Fridge, freezer, and microwave steriliser safe.Made with food-grade silicone.BPA, PVC and phthalate-free.Cleaning &amp;amp; Care:Clean after each use. It is strongly recommended cleaning and sterilising your Silicone Milk Storage Bag with any steam sterilising system or by boiling in water for 2-3 minutes. Do not use any bleach-based agents or sterilising tablets to clean this product. Do not use UV sterilisers to clean this product as it may impact its lifespan.</t>
  </si>
  <si>
    <t>Colgate Kids 0 - 3 Years Fluoride Toothpaste Mild Fruit 80g</t>
  </si>
  <si>
    <t>Children's Toothpaste</t>
  </si>
  <si>
    <t>Fluoride Toothpaste</t>
  </si>
  <si>
    <t>Baby Toothpaste</t>
  </si>
  <si>
    <t>This toothpaste gently cleans tiny teeth and gums so you and baby are on track to building great brushing habits together.Colgate Anticavity Fluoride Toothpaste for children aged 0 - 3 years has a mild fruit flavour and contains 0% artificial flavours, preservatives, sweeteners, and colours.0% artificial flavours, preservatives, sweeteners &amp;amp; coloursGently cleans tiny teeth and gumsMild Fruit flavourAge-appropriate fluoride levelStand-up tubeGel toothpaste format</t>
  </si>
  <si>
    <t>Infants' Friend Colic &amp; Wind Oral Liquid 100ml</t>
  </si>
  <si>
    <t>Colic Relief</t>
  </si>
  <si>
    <t>Wind Medicine</t>
  </si>
  <si>
    <t>Natural Ingredients</t>
  </si>
  <si>
    <t>Infants' Friend Oral Liquid is a colic and wind medicine that may help relieve baby colic.Infants’ Friend Oral Liquid is a pleasant tasting liquid containing natural ingredients Chamomile, Lemon Balm &amp;amp; Dill Seed Oil. These three ingredients have traditionally been used in western herbal medicine to relieve colic (wind/gas pain), restless sleep and symptoms of indigestion. Each box now comes with a plastic syringe for easy dosing.The three active ingredients work together to relieve colic symptoms such as wind and gas pain, reduce restless sleep and reduce symptoms of indigestion.Chamomile is traditionally used in western herbal medicine to help relieve symptoms of infant colic.Melissa (Lemon Balm) is traditionally used in western herbal medicine to temporarily relieve restless sleep and symptoms of indigestion.Dill Seed Oil is traditionally used in western herbal medicine to relieve symptoms of indigestion and dyspepsia.This liquid has no alcohol, no sugar and no artificial sweeteners, flavours, or colours.Suitable for use from birth.Made in Australia.</t>
  </si>
  <si>
    <t>Gaia Natural Baby Biodegradable Nappy Bags 50 Pack</t>
  </si>
  <si>
    <t>Pigeon Mini Light Pacifier Large (12+ Months) Twin Pack (Colours Selected At Random)</t>
  </si>
  <si>
    <t>Pigeon SofTouch Iii Pp Baby Bottle 330ml</t>
  </si>
  <si>
    <t>Pigeon SofTouch Baby or Nursing Bottles come with research-based latch-on line on the teat for appropriate latching, and even softer nipple that is closest to mother’s breast. These baby bottles are durable and lightweight.Developed to functionally mimic the feeding movements that babies perform when drinking from mum’s breasts, SofTouch Baby Bottles are crafted to especially support breastfeeding mums to feed their baby from both breast and bottle seamlessly. Anti-colic with advanced air vent system that minimises swallowed air as baby drinks.For 6+ months. Comes with L size nipple that has a Y-cut opening on the nipple.The opening of the nipple is round-cut which allows milk to flow out consistently and gradually. Newborns have yet to develop any jaw muscles, thus the nipple is designed to support their sucking ability at this age.</t>
  </si>
  <si>
    <t>Gaia Natural Baby Conditioning Detangler 200ml</t>
  </si>
  <si>
    <t>Conditioning Products</t>
  </si>
  <si>
    <t>Detanglers</t>
  </si>
  <si>
    <t>GAIA Natural Baby Conditioning Detangler is a spray-in conditioner and detangler, all-in-one. It’s designed to be extremely gentle on even the smallest of scalps and is soothing for dry, sensitive skin.It is suitable for babies with impressive heads of hair, toddlers and even mum and dad.It’s enriched with organic chamomile extract and organic aloe vera for shiny soft hair and hydrolysed wheat proteins to strengthen and minimise hair breakage and make sure their hair stays healthy, silky soft and manageable.It contains D-panthenol (pro-Vitamin B5) to provide conditioning effects leaving hair soft and easy to comb or brush.The formula is completely silicone and dimethicone free which means it won’t leave a sticky coating on their hair or block any pores.Cruelty-Free.Australian owned and made.</t>
  </si>
  <si>
    <t>B.Box Silicone Snack Cups 2 Pack Ocean</t>
  </si>
  <si>
    <t>Grumpy Bums Banana Bread Mini Muffin Mix 189g</t>
  </si>
  <si>
    <t>Sugar-Free</t>
  </si>
  <si>
    <t>We believe kids don’t need to be denied sweet treats, so we’re here to give parents healthy snacking options that satisfy without the added sugars. Yep, a bit fat nada. No sugar substitutes either.Our baking mixes are made with real ingredients, Aussie fruits and without the nasties. We've created a one-bowl muffin mix, that is easy peasy to make and bake, in under 20min!</t>
  </si>
  <si>
    <t>Avent Disposable Breast Pad 60 Pads</t>
  </si>
  <si>
    <t>Nursing Products</t>
  </si>
  <si>
    <t>Baby Feeding Accessories</t>
  </si>
  <si>
    <t>With a 3 layered core design to absorb moisture round the clock and a leak proof, breathable design Avent disposable breast pads ensure comfort &amp;amp; dryness all day long. The breast pads are disposable and come with a honeycomb top sheet to keep you comfortable. Each pad is only 2mm thickFeatures of Avent disposable breast pads1. The pads are super absorbent with a 3 layered core design to absorb moisture round the clock2. Each pad is only 2mm thick and individually wrapped. Also has a contoured shape to make it invisible under clothes3. Comes with 2 adhesive strips to ensure the pad stays firmly in place4. The pads have a breathable yet leak proof outer layer to ensure your clothes remain dry5. It has a honeycomb top sheet that feels comfortable against your skin.</t>
  </si>
  <si>
    <t>Colgate Kids 4 - 6 Years Fluoride Toothpaste Strawberry 80g</t>
  </si>
  <si>
    <t>This toothpaste protects against cavities and strengthens the softer enamel of little teeth. Fun flavour turns brushing battles into a breeze.Colgate Anticavity Fluoride Toothpaste for children aged 4-6 years has a fun strawberry flavour and contains 0% artificial flavours, preservatives, sweeteners, and colours.0% artificial flavours, preservatives, sweeteners &amp;amp; coloursStrawberry flavourAge-appropriate fluoride levelStrengthens the softer enamel of little teethStand-up tubeGel toothpaste formatSuitable for children ages between 4 to 6 years.</t>
  </si>
  <si>
    <t>Dr Brown's Baby Bottle Cleaning Brush Large Assorted Colours</t>
  </si>
  <si>
    <t>Bottle Cleaning</t>
  </si>
  <si>
    <t>Hygiene</t>
  </si>
  <si>
    <t>Sanitation</t>
  </si>
  <si>
    <t>This baby bottle brush cleans from the top down, helping you go from nipple to base with ease.The Dr. Brown’s Bottle Brush is designed for all Dr. Brown’s bottles and features a combination bristle and sponge head to thoroughly scrub bottles clean.The grooved, no-slip handle features a specially designed ridged nipple cleaner in the base to clean your Dr. Brown’s bottle nipples.Includes a suction storage clip to keep the brush conveniently near the sink. Dishwasher safe (top rack only). BPA-free.Combination bristles and sponge for thorough cleaningGrooved no-slip handle for easy grip with soapy handsSpecially designed ridged nipple cleaner in baseStorage clip to house brush near sinkDishwasher safe (top rack only)BPA-freeAvailable in a variety of colours/designs. Colour/design is selected at random, we cannot guarantee which colour/design you will receive in your order. Images shown are only a representation and may vary.In the event you would like to request a particular colour prior to dispatch, please call or email us with your request and we will try to the best of our ability to source this for you.</t>
  </si>
  <si>
    <t>Brauer Baby &amp; Child Teething Gel 20g</t>
  </si>
  <si>
    <t>Teething Relief</t>
  </si>
  <si>
    <t>Teething Gel</t>
  </si>
  <si>
    <t>Relieve Teething Pain.</t>
  </si>
  <si>
    <t>Brauer Baby &amp;amp; Child Teething gel is&amp;nbsp;mild tasting, 99% sugar free, suitable for kids 6 months + and ingredients used in Homeopathic medicine to relieve teething pain.</t>
  </si>
  <si>
    <t>Weleda Nipple Care Cream 36ml</t>
  </si>
  <si>
    <t>Nursing Care</t>
  </si>
  <si>
    <t>Nipple Care Cream</t>
  </si>
  <si>
    <t>Weleda Nipple Care Cream helps to tone nipples in preparation for breastfeeding. This moisturising cream also provides soothing relief for tender, sore and cracked nipples.The cooling and protective properties of aloe vera build a mucus layer on the skin which provides and retains moisture, Marshmallow and natural plant oils soften and care for the nipple. Astringent horsetail and nettle tone and condition the skin. Calendula and chamomile calm, soothe and support the healthy renewal of tender, cracked skin, and rose oil provides a delicate fragrance.</t>
  </si>
  <si>
    <t>LaVie Lactation Massager- Rose 1pack</t>
  </si>
  <si>
    <t>Clogged Ducts</t>
  </si>
  <si>
    <t>The LaVie Lactation Massager is a milk expression tool that can be used to help your breastfeeding routine. Knock out clogged ducts, speed up milk letdown and milk flow, and reduce discomfort from engorgement. That way, you can stay focused on your beautiful bond with your baby. Plus it's waterproof! (Happy boobs, happy mama, happy baby.)Developed in collaboration with IBCLCs, it's unique shape and multiple vibration modes, combined with our step-by-step care plan, make the LaVie Lactation Massager the perfect tool to restore your milk flow.&amp;nbsp;</t>
  </si>
  <si>
    <t>Haakaa Ladybug Silicone Breast Milk Collector 2 X 75ml</t>
  </si>
  <si>
    <t>Breast Milk Collector</t>
  </si>
  <si>
    <t>Silicone Collectors</t>
  </si>
  <si>
    <t>Ladybug Collectors</t>
  </si>
  <si>
    <t>Collect every drop of your precious let-down during the day with the Haakaa Ladybug Silicone Breast Milk Collector! Simply pop it inside your bra to save every drop of your liquid gold. The discreet, one-piece design attaches securely to your breast and collects any breast milk that would otherwise be lost in a nursing pad. It is completely portable and has small feet on the bottom that lets the Milk Collector stand upright on flat surfaces to prevent any spills after use.Once you have finished collecting your let-down, open the plug on the top and safely pour your milk into a container or bottle. If you want to extract more milk than the natural lactation process, our Ladybug can help you to do just that! Simply press it to your breast, and you will feel light suction as the Ladybug gently maximises the amount of breast milk leakage it catches as you carry on with your day. This allows you to build up a stash of breast milk between breastfeeding or pumping sessions without any extra effort.* Please note: For hygiene reasons, we cannot offer returns on this product.Key benefits:Portable and silent for discreet daytime wearingNo cords or batteries required2 x Ladybug Silicone Breast Milk Collector 75ml capacityMade of 100% high quality, food grade siliconeBPA, PVC and phthalate-freeHaakaa is a New Zealand family owned baby brand making motherhood simpler, easier and greener. Committed to creating conscious breastfeeding solutions, Haakaas products are all safe, natural and non-toxic. Stylish and practical, their baby products are safe for our kids.</t>
  </si>
  <si>
    <t>Baby U Disposable Change Mats 10 Pack</t>
  </si>
  <si>
    <t>Change Mats</t>
  </si>
  <si>
    <t>Leak Proof</t>
  </si>
  <si>
    <t>Baby U disposable change mats are absorbent; leak proof &amp;amp; the liner prevents seepage. They are an ideal solution for keeping the moisture away from your baby’s skin and ensuring that they are protected from unwanted leaks.The mats are disposable and leak proof and come in convenient packs of 10. These can be used either at home or on the go. The soft top layer ensures its gentle on your baby’s skin.Features of Baby U change matsLeak proof linerUltra-absorbentSoft top layerSize: 45 x 67 cm each</t>
  </si>
  <si>
    <t>Avent Anti-Colic Baby Feeding Bottle Bpa Free 2 X 260ml</t>
  </si>
  <si>
    <t>Baby Feeding Bottle</t>
  </si>
  <si>
    <t>Anti-Colic Bottles</t>
  </si>
  <si>
    <t>Feeding Products</t>
  </si>
  <si>
    <t>The Avent anti-colic baby feeding bottle, aim to keep air away from your baby’s tummy to help reduce colic &amp;amp; discomfort whilst minimizing feeding interruptions. It comes with an anti-colic valve that is integrated onto the teat.As your baby feeds, the valve that is integrated into the teat, flexes to allow air into the bottle; which prevents vacuum build up and vents it towards the back of the bottle. It keeps air in the bottle and away from baby’s tummy to help reduce colic and discomfort.Features of Avent anti-colic feeding bottleEasy to clean and assemble with few partsEasy to holdWide neck bottle with rounded corner for easy cleaningCompatible range from breast feeding to cupBPA freeDifferent teat flow rates availableLeak free design</t>
  </si>
  <si>
    <t>Curash Baby Multi-Purpose Healing Cream 75g</t>
  </si>
  <si>
    <t>Healing Cream</t>
  </si>
  <si>
    <t>Baby Rash Treatment</t>
  </si>
  <si>
    <t>Eczema Relief</t>
  </si>
  <si>
    <t>Curash Babycare Multi-Purpose Healing Cream has been formulated to be gentle of your baby’s delicate skin. It soothes and helps heal common baby skin complaints such as neck and dribble rash, dry and chafed skin, dermatitis &amp;amp; eczema, and minor abrasions. Also helps heal and relieve rashes, skin irritation, minor burns and minor sunburns, minor wounds (cut, scratches, abrasions), chafing, rough, dry, and cracked skin. Rubs into the skin clear.Made in Australia.</t>
  </si>
  <si>
    <t>Curash Gentle Shampoo &amp; Conditioner 400ml</t>
  </si>
  <si>
    <t>Baby Shampoo</t>
  </si>
  <si>
    <t>Baby Conditioner</t>
  </si>
  <si>
    <t>Tear Free</t>
  </si>
  <si>
    <t>This Gentle Shampoo &amp;amp; Conditioner by Curash is enriched with natural Aloe Vera, and Calendula. It will help to moisturise baby's scalp and leave hair feeling soft, shiny and tangle free. It has a mild tear free formula ideal for sensitive skin to gently cleanse and condition baby's hair and scalp without drying.pH BalancedHypoallergenicDermatologist TestedPaediatrician TestedFree from parabens, soap, fragrance, and colour.Proudly made in Australia</t>
  </si>
  <si>
    <t>Fess Little Noses Saline Nasal Spray 15ml + Aspirator</t>
  </si>
  <si>
    <t>Nasal Spray</t>
  </si>
  <si>
    <t>Saline Solution</t>
  </si>
  <si>
    <t>Congestion Relief</t>
  </si>
  <si>
    <t>Fess little noses saline spray works by loosening mucus and moisturising dry nasal passages. This helps clear your little one’s stuffy nose and helps them breathe easier.This product is non medicated and is therefore gentle on your baby. It can be used as frequently as needed and can also be used on newborns.Approved by the National Asthma Council Australia and Asthma and Respiratory Foundation NZ's Sensitive Choice program.It's important to keep your baby's nose clear as a blocked nose can disrupt sleep, nursing and feeding. To feed, babies must get rid of the mucus clogging their nasal passages. But because babies can’t blow their nose, they rely on you to provide the appropriate help. Using FESS Little Noses Saline Spray can help clear stuffy noses and thin nasal mucus to help your baby breathe easier. The special aspirator helps to remove the nasal mucus so your baby can breathe easier.A natural way to help relieve blocked noses.Saline nasal spray.Preservative free.Gentle spray to loosen &amp;amp; thin mucus.Breathe easier naturally.Non-medicated.Easy to use</t>
  </si>
  <si>
    <t>Avent Anti-Colic Baby Feeding Bottle Bpa Free 2 X 125ml</t>
  </si>
  <si>
    <t>Pigeon Natural Feel Nipple Shield Size 3 2 Pack</t>
  </si>
  <si>
    <t>Nipple Shield</t>
  </si>
  <si>
    <t xml:space="preserve">Natural Fit Nipple Shields </t>
  </si>
  <si>
    <t>Pigeon Natural Fit Nipple Shields have a soft, thin design. They are ideal for flat, inverted nipples and sore or cracked nipples. They are also a solution for short term latch-on issues. Finally, these nipple shields also help relieve pain when the baby sucks and protects against teething toddlers. The uniquely curved shape maximises skin to skin contact.The cut-out section on the top of this shield enables baby to be in direct contact with mother's skin and the holes on the nipple are designed to be the same as the mother's nipple.Size 3 fits 16-20mm nipple diameter.Why use a nipple shield?Nipple shields aren’t used by all breastfeeding mums, they can come in handy for women who are having problems getting their babies to latch.You may also choose to use a nipple shield if your nipples are sore or cracked after feeding, which is common after you first start breastfeeding. A silicon nipple shield may help your nipples recover faster.</t>
  </si>
  <si>
    <t>Pea Pods Reusable Swim Nappies Swirl Print Large</t>
  </si>
  <si>
    <t>Swim Nappies</t>
  </si>
  <si>
    <t>Absorbent</t>
  </si>
  <si>
    <t>Reusable Swimming Nappies have a waterproof, breathable outer layer, and built-in absorbency, they are also perfect for small accidents and toilet training.EconomicalEnvironmentally FriendlyPea Pods Swim Nappies are contoured for ease of movement in the water.Soft elastic at legs and tummy provides leak free containment.Large: for 18 months – 3 Years (9-12kg)Washing instructions:Wash with other laundry items using only 1/2 strength detergent.Line or tumble dry (low)</t>
  </si>
  <si>
    <t>Pigeon Flexible Pp Baby Bottle 120ml</t>
  </si>
  <si>
    <t>Made from light-weight plastic, the Flexible PP bottle is suitable for low to regular use. The Pigeon Flexible PP Bottle is a slim neck bottle for use with Flexible Peristaltic Teats. The 120ml Flexible bottle is Pigeon’s best bottle for feeding a newborn using formula.The Flexible Baby Bottle PP in 120ml offers unique features only available with the Flexible Peristaltic baby bottle range. With a slim neck and double thick material, the baby bottle teat has added elasticity for seamless latching. Offering a unique venting system, the Flexible Baby Bottle helps minimise swallowed air and reduce colic in babies.The Flexible PP baby bottle is BPA and BPS free. 120ml is a great newborn baby bottle option.Bottle capacity: 120ml.Teat size S - round hole, 0+ monthsLight weight plasticBudget friendlyLow to regular useS teat - round hole, 0+ months</t>
  </si>
  <si>
    <t>Johnsons Baby Cotton Buds 60 Pack</t>
  </si>
  <si>
    <t>Swabs</t>
  </si>
  <si>
    <t>Safety</t>
  </si>
  <si>
    <t>Softness</t>
  </si>
  <si>
    <t>Johnson's Baby Cotton Buds are designed for added safety and softness. The safety rim is designed to limit penetration to help protect baby's ear and nose canal. They are ideal for gentle cleansing around baby's outer ear, eyes and naval.When using Johnson's Baby cotton ear buds, use the cotton swab to gently remove visible dirt and wax around the outer surface of the ear.Safety rim to prevent the cotton bud entering the ear too farUse to clean baby's ears as well as nose canalSoft cotton wool buds for both safety and softnessMade with 100% pure cotton woolPaper sticksExtra Safe60 cotton applicators</t>
  </si>
  <si>
    <t>Baby U Scented Nappy Bags 50 Pack</t>
  </si>
  <si>
    <t>Diaper Disposal</t>
  </si>
  <si>
    <t>Parenting Essentials</t>
  </si>
  <si>
    <t>Baby Hygiene</t>
  </si>
  <si>
    <t>Pigeon SofTouch Iii Ppsu Baby Bottle 2 X 240ml</t>
  </si>
  <si>
    <t>B.Box Silicone Snack Cups 2 Pack Berry</t>
  </si>
  <si>
    <t>Infacol Effective Colic Relief Drops 50ml</t>
  </si>
  <si>
    <t>Gas Relief</t>
  </si>
  <si>
    <t>Infacol has been formulated to relieve wind, infant colic and griping pain. The discomfort associated with colic may be caused by the build-up of small gas bubbles trapped in the baby’s tummy.Infacol’s active ingredient Simethicon works by helping the small, trapped gas (air) bubbles join into bigger bubbles, which your baby can easily expel as wind – helping to relieve discomfort.Can be used from birth onwardsPleasant orange flavourSugar freeAlcohol freeColourant freeComes with a convenient integrated dropper - making it easy to give to your babyBoth breast- and bottle-fed babies can suffer from colic. Colic is a condition that causes babies to cry for hours at a time with no clear cause. Babies with colic will usually begin crying at about the same time every day, often in the later afternoon or evening. Babies might also have a bright red (flushed) face and a tight belly. The “colic cry” typically has a distinct sound that’s high-pitched, and they might curl up their legs toward their belly when crying and clench their fists.</t>
  </si>
  <si>
    <t>Pigeon Mini Light Pacifier Small (0+ Months) Twin Pack (Colours Selected At Random)</t>
  </si>
  <si>
    <t>Cerelac Cereal With Banana &amp; Apple 8 Months+ 200g</t>
  </si>
  <si>
    <t>Cereal</t>
  </si>
  <si>
    <t>Multigrain</t>
  </si>
  <si>
    <t>Fruit Flavored</t>
  </si>
  <si>
    <t>Nestlé CERELAC Multigrain with Banana &amp;amp; Apple is made with real fruit and mixed grains (Oats, Wheat, Corn, Barley, Rye &amp;amp; Spelt) introducing your baby to even more exciting new tastes and textures.When prepared it has a fine texture with flakes, ideal for babies from 6&amp;nbsp;months. CERELAC also contains Bifidus BL, a probiotic like those found in the digestive system of breastfed babies, and is rich in iron, contributing on average 65% of the RDI* per serve.*Recommended dietary intake for infants 6-12 monthsMade with carefully selected wholesome grains and real fruit.Iron: Containing an average of 65% of your baby’s iron RDI per serve, iron is a key mineral that supports the functioning of your baby’s immune system and assists in carrying oxygen within the body, such as the muscles and brain.Vitamin C: Key antioxidant and can help the body absorb iron and assist in immune system functioning.Vitamin B6: Key vitamin that contributes to growth and development and assists in immune system functioning.Probiotic Bifidus BL: A probiotic like those found in the digestive system of breastfed babies.</t>
  </si>
  <si>
    <t>Nuk 2-In-1 Flexible Bottle And Teat Cleaning Brush</t>
  </si>
  <si>
    <t>Brushes</t>
  </si>
  <si>
    <t>Feeding Accessories</t>
  </si>
  <si>
    <t>Cleaning Tools</t>
  </si>
  <si>
    <t>Cleaning that’s kind to your babyThe clever solution for cleaning baby bottles and teats. This bottle brush has an ergonomic handle and comes in a colour combination that matches the NUK colour palette. Nice and clean thanks to the stabile bristles in the right shape that cleans bottles and teats thoroughly.Everything in hand – the 2 in 1 function: the teat brush fits directly into the end of the bottle brush handle, so it won’t get lost any more. The air hole in the handle of the bottle brush lets the teat brush dry quickly and it can be hung up by the handle too.&amp;nbsp;The clever solution for cleaning bottles and teatsErgonomic handleNice and clean: stabile bristles in the right shape clean bottles and teats thoroughly.Everything in hand – the 2 in 1 function: the teat brush fits directly into the end of the bottle brush handleThe air hole in the handle of the bottle brush lets the teat brush dry quicklyHas a hook for hanging up</t>
  </si>
  <si>
    <t>Nuk For Nature Perfect Start Set 0-6 Months</t>
  </si>
  <si>
    <t>Feeding Sets</t>
  </si>
  <si>
    <t>Newborn Products</t>
  </si>
  <si>
    <t>Sustainable solutions to feed the future. NUK for Nature baby bottles for natural feeding, just like mother nature intended. Extra wide and soft teats with several tiny openings, just like breastfeeding.Perfect Starter Set includes: 2 x 150ml NUK for Nature Bottles; 2 x 260ml NUK for Nature Bottles; 2 x NUK for Nature Silicone Soothers 0-6 months.Natural drinking experience due to serveral fine openings.Bottle have a Extra wide lip support for feeding like a mother's breast.For a happy baby tummy: the Anti-Colic Valve allows for feeding without stopping the feeding process.Safety at a glance - with NUK Temperature control indicator. Bottle will tell you if the food inside is too hot.From Newborn +Made from certified sustainable silicone and plastic*Sustainable manufactured using renewable energy.Energy-efficient product with reduce CO2 for true mini footprints.Packaging made from 100% paper - recyclable* This material can be traced back to natural raw materials through the ISCC PLUS (plastic) and RedCert (silicone) certified mass balance process.&amp;nbsp;Made in Germany</t>
  </si>
  <si>
    <t>Nuk First Choice+ Flow Control Silicone Teat 6-18 Months 2 Pack</t>
  </si>
  <si>
    <t>Teats</t>
  </si>
  <si>
    <t>The NUK First Choice+ Flow Control teat lets babies control the flow themselves when they are drinking. No matter if they want to drink quickly or slowly the flow will be just as the baby likes it.The innovative Y-opening of the teat only opens when your baby is sucking and widens depending on the sucking strength of your baby. The silicone teat features the NUK Anti-Colic Air System and is leak-proof for fuss-free feeding.• Helps the transition to independent drinking: NUK Flow Control enables your baby to regulate the flow of feed intuitively• Natural and right for the jaw: particularly soft silicone teat is like a mother’s breast during breastfeeding• The NUK Anti-Colic Air System ensures a natural flow for a pleasant drinking experience• Clinically tested for an optimal combination of breast and bottle feeding• For all types of feeds, compatible with all NUK First Choice accessories • Age: 6-18 months.</t>
  </si>
  <si>
    <t>Nuk For Nature Silicone Baby Soother 6-18 Months 2 Pack Assorted Colours</t>
  </si>
  <si>
    <t>Sustainable Products</t>
  </si>
  <si>
    <t>Orthodontic Soothers</t>
  </si>
  <si>
    <t>The first truly sustainable silicone soother product on the market. Made for certified sustainable silicone and plastic* Packaging made from 100% paper &amp;amp; recyclable. Sustainable manufactured using renewable energy. Energy-efficient production with reduced CO2 for true mini footprints. * This material can be traced back to natural raw materials through the ISCC PLUS (plastic) and RedCert (silicone) certified mass balance process.Original NUK Shape, inspired by nature. Extra soft and flexible for a natural sucking sensation. Soothes 99% of babies** Breastfeeding friendly** Orthodontic** Recommended by medical experts* Age 6-18 monthsMade in GermanyAvailable in a variety of colours/designs. Colour/design is selected at random; we cannot guarantee which colour/design you will receive in your order. Images shown are only a representation and may vary.In the event you would like to request a particular colour prior to dispatch, please call or email us with your request and we will try to the best of our ability to source this for you.</t>
  </si>
  <si>
    <t>Nuk For Nature Sippy Cup 6-18 Months 150ml</t>
  </si>
  <si>
    <t>Sippy Cups</t>
  </si>
  <si>
    <t>Independent Drinking</t>
  </si>
  <si>
    <t>Spill Proof Bottles</t>
  </si>
  <si>
    <t>Learn to drink, sustainable. Extra wide and soft spout for the smooth transition to independent drinking.Recommended for a soft transition to independent drinkingSimply practical: Spill proof &amp;amp; with ergonomic handles for little hands.Especiall wide and extra soft lip rest for a natural drinking experience.Safety at a glance - with NUK Temperature control indicator. Bottle will tell you if the food inside is too hot.Age: 6-18 months, 150mlMade from certified sustainable silicone and plastic*Sustainable manufactured using renewable energy.Energy-efficient product with reduce CO2 for true mini footprints.Packaging made from 100% paper - recyclable* This material can be traced back to natural raw materials through the ISCC PLUS (plastic) and RedCert (silicone) certified mass balance process.Made in Germany</t>
  </si>
  <si>
    <t>Nuk Star Silicone Baby Dummy Yellow Flowers 6-18 Months 2 Pack</t>
  </si>
  <si>
    <t>Breastfeeding-Friendly</t>
  </si>
  <si>
    <t>Reusable Packaging</t>
  </si>
  <si>
    <t>NUK Star Soother – Soothes like no otherYou can reply on the NUK Star Soother. In fact 99% of babies accept this soother and 96% of breastfeeding mothers appreciate that it’s breastfeeding-friendly. Furthermore more than 90% of orthodontists recommend NUK Star because its shape is right for the jaw.*While babies can’t explain why they love their NUK Star so much we suspect it’s because of the pleasant feeling in their mouths: the upper side nestles very gently against the palate, the extra soft material of the soother is very thin and so it’s particularly smooth. At the same time, the underside of the NUK Star leaves room for the tongue’s natural sucking movements. And because it’s very narrow and flat, hardly any pressure is exerted on the teeth or jaws. This means that the development of the jaw and teeth is hardly affected. A fact that orthodontists confirm.*Thanks to a wide range of sizes, every little mouth can find the right soother. From newborns to toddlers over 18 months old. The large selection of colours and designs will delight little ones and grown-ups alike. There are even ones with a glow-in-the-dark effect which makes them particularly easy to find at night.For all these reasons, we call it the NUK Star: because, with its shape, designs and sizes, it remains our classic. And is simply the best for 99% of babies.** Independent market research, Germany, 2020For the sake of sustainability: NUK Soother with reusable packagingSustainability is a priority with us. We would like to give parents the chance of reusing our packaging again instead of throwing it away. This NUK Soother therefore comes in a sturdy, reusable box, which keeps the soother clean and protects it – above all for when you are out and about an ideal solution for stopping your baby’s favourite companion becoming dirty or wet. Additionally, it is suitable for hygienic cleaning in the microwave.NUK soothers are 100% made in Germany. They are BPA-free and comply with the European safety standard EN1400.</t>
  </si>
  <si>
    <t>Nuk For Nature Baby Bottle Silicone Teats 0-6 Months Small 2 Pack</t>
  </si>
  <si>
    <t>Replacement Teats</t>
  </si>
  <si>
    <t>Anti-Colic</t>
  </si>
  <si>
    <t>Soft Teats</t>
  </si>
  <si>
    <t>NUK for Nature Bottle Replacement Teats. Made from certified sustainable silcone and plastic. Packaging made from 100% paper - recyclable• 2 x Extra Soft Orthodontic Teats, Size Small which has 3 tiny openings for a slow flow ideal for breast milk• Several tiny openings modelled on a mother’s breast give an optimal, smooth and natural flow• Wide, flexible lip rest with extra-soft teat tip similar to a mother’s nipple• Innovative anti-colic vent helps prevent air being swallowed• Fits all NUK Nature Sense &amp;amp; NUK for Nature Baby Bottles</t>
  </si>
  <si>
    <t>Nuk For Nature Baby Bottle With Small Silicone Teat 150ml</t>
  </si>
  <si>
    <t>Feeding Bottles</t>
  </si>
  <si>
    <t>Temperature Control</t>
  </si>
  <si>
    <t>Sustainable solutions to feed the future. NUK for Nature baby bottles for natural feeding, just like mother nature intended. Extra wide and soft teats with several tiny openings, just like breastfeeding.Natural drinking experience due to serveral fine openings.Extra wide lip support for feeding like a mother's breast.For a happy baby tummy: the Anti-Colic Valve allows for feeding without stopping the feeding process.Safety at a glance - with NUK Temperature control indicator. Bottle will tell you if the food inside is too hot.From Newborn + with Medium Flow Teat with 6 tiny openings for breast milk; 150mlMade from certified sustainable silicone and plastic*Sustainable manufactured using renewable energy.Energy-efficient product with reduce CO2 for true mini footprints.Packaging made from 100% paper - recyclable* This material can be traced back to natural raw materials through the ISCC PLUS (plastic) and RedCert (silicone) certified mass balance process.Made in Germany</t>
  </si>
  <si>
    <t>Nuk Star Silicone Baby Dummy 0-2 Months 2 Pack</t>
  </si>
  <si>
    <t>Newborn Soothers</t>
  </si>
  <si>
    <t>Air Vent Soothers</t>
  </si>
  <si>
    <t>NUK Star 'Size 0' is the only soother designed especially for delicate newborns. The baglet is particularly light and small and therefore perfect for particularly delicate newborn babies.The NUK Star Silicone Soother is modelled on a mother’s nipple as she breastfeeds, fitting optimally into the mouth when the baby sucks on it. The thin and narrow neck reduces pressure on the teeth and jaw while the flat baglet has a smooth underside and soft zone on top to allow more room for natural sucking movements. The anatomically shaped mouth shield with its flat button helps prevent pressure marks when lying on the front or side, making the soother ideal for when falling asleep. The practical ring on the soother is made of high-quality polypropylene and is easy for even the tiniest of hands to grasp. The NUK Air System allows air to escape out of the baglet through a vent, meaning it stays nicely soft and pliable and relieves the jaw. The transparent silicone material is easy to clean, free from harmful substances, odourless and heat-resistant. For all these reasons, we call it the NUK Star: because, with its shape, designs and sizes, it remains our classic. And is simply the best for 99% of babies.** Independent market research, Germany, 2020</t>
  </si>
  <si>
    <t>Nuk Star Silicone Baby Dummy Blue Birds 18-36 Months 2 Pack</t>
  </si>
  <si>
    <t>Glow-in-the-Dark Soothers</t>
  </si>
  <si>
    <t>Nuk For Nature Baby Bottle Silicone Teats 6-18 Months Medium 2 Pack</t>
  </si>
  <si>
    <t>Sustainable Baby Products</t>
  </si>
  <si>
    <t>Orthodontic Teats</t>
  </si>
  <si>
    <t>Anti-Colic Teats</t>
  </si>
  <si>
    <t>NUK for Nature Bottle Replacement Teats. Made from certified sustainable silcone and plastic. Packaging made from 100% paper - recyclable• 2 x Extra Soft Orthodontic Teats, Size Medium which has 6 tiny openings for a slow flow ideal for breast milk• Several tiny openings modelled on a mother’s breast give an optimal, smooth and natural flow• Wide, flexible lip rest with extra-soft teat tip similar to a mother’s nipple• Innovative anti-colic vent helps prevent air being swallowed• Fits all NUK Nature Sense and NUK for Nature Baby Bottles</t>
  </si>
  <si>
    <t>Nuk Star Silicone Baby Dummy Blue Birds 6-18 Months 2 Pack</t>
  </si>
  <si>
    <t>Nuk For Nature Baby Bottle With Small Silicone Teat 260ml</t>
  </si>
  <si>
    <t>Newborn</t>
  </si>
  <si>
    <t>Sustainable solutions to feed the future. NUK for Nature baby bottles for natural feeding, just like mother nature intended. Extra wide and soft teats with several tiny openings, just like breastfeeding.Natural drinking experience due to serveral fine openings.Extra wide lip support for feeding like a mother's breast.For a happy baby tummy: the Anti-Colic Valve allows for feeding without stopping the feeding process.Safety at a glance - with NUK Temperature control indicator. Bottle will tell you if the food inside is too hot.From Newborn + with Medium Flow Teat with 6 tiny openings for breast milk &amp;amp; formula; 260mlMade from certified sustainable silicone and plastic* •Sustainable manufactured using renewable energy.Energy-efficient product with reduce CO2 for true mini footprints.Packaging made from 100% paper - recyclable* This material can be traced back to natural raw materials through the ISCC PLUS (plastic) and RedCert (silicone) certified mass balance process.Made in Germany</t>
  </si>
  <si>
    <t>Nuk Baby Bottle &amp; Food Warmer</t>
  </si>
  <si>
    <t>Heating</t>
  </si>
  <si>
    <t>Food</t>
  </si>
  <si>
    <t>Quick</t>
  </si>
  <si>
    <t>The NUK Thermo Express Bottle Warmer gently and evenly heats baby food in just 90 seconds. It is safe and user-friendly as it automatically switches off once the warming phase has ended (control light goes out). It is extra-effective as the separate cover ring ensures rapid, perfect results. Suitable for liquid and soft food in conventional jars and bottles. Comes with practical basket for removing glass jars and bottles easily.Made in China</t>
  </si>
  <si>
    <t>Nuk For Nature Silicone Baby Soother 18-36 Months 2 Pack</t>
  </si>
  <si>
    <t>Sustainable</t>
  </si>
  <si>
    <t>Flexible</t>
  </si>
  <si>
    <t>The first truly sustainable silicone soother product on the market. Made for certified sustainable silicone and plastic* Packaging made from 100% paper &amp;amp; recyclable. Sustainable manufactured using renewable energy. Energy-efficient production with reduced CO2 for true mini footprints. * This material can be traced back to natural raw materials through the ISCC PLUS (plastic) and RedCert (silicone) certified mass balance process.Original NUK Shape, inspired by nature. Extra soft and flexible for a natural sucking sensation. Soothes 99% of babies** Breastfeeding friendly** Orthodontic** Recommended by medical experts* Age 6-18 monthsMade in Germany</t>
  </si>
  <si>
    <t>Nuk Star Silicone Baby Dummy Yellow Flowers 18-36 Months 2 Pack</t>
  </si>
  <si>
    <t>Jaw Development</t>
  </si>
  <si>
    <t>Night</t>
  </si>
  <si>
    <t>Nuk High Performance Disposable Breast Pads 60 Pack</t>
  </si>
  <si>
    <t>Disposable Pads</t>
  </si>
  <si>
    <t>Absorbent Pads</t>
  </si>
  <si>
    <t>The NUK Ultra Dry Comfort Breast Pads were developed to meet the highest demands. The multi-layer lining with its long-term moisture retention makes them extremely absorbent. The breast pads are particularly kind to the skin, as their breathable outer layer allows air to circulate, reducing the chances of skin irritations. The increased diameter of the body-contoured pad fits the breast perfectly and is hardly visible under clothing. With a super-soft inner fabric, the breast pads are kind to the skin and do not stick to the breast. The NUK Fixing Strips keep the pads in place.NUK Ultra Dry Comfort Breast Pads are particularly hygienic as they are individually packed.</t>
  </si>
  <si>
    <t>Nuk For Nature Baby Bottle Silicone Teats Large 2 Pack</t>
  </si>
  <si>
    <t>NUK for Nature Bottle Replacement Teats. Made from certified sustainable silcone and plastic. Packaging made from 100% paper - recyclable• 2 x Extra Soft Orthodontic Teats, Size Large which has 9 tiny openings for a fast flow• Several tiny openings modelled on a mother’s breast give an optimal, smooth and natural flow• Wide, flexible lip rest with extra-soft teat tip similar to a mother’s nipple• Innovative anti-colic vent helps prevent air being swallowed• Fits all NUK Nature Sense and NUK for Nature Baby Bottles</t>
  </si>
  <si>
    <t>Nuk For Nature Silicone Baby Soother 0-6 Months 2 Pack</t>
  </si>
  <si>
    <t>Sustainable Soothers</t>
  </si>
  <si>
    <t>The first truly sustainable silicone soother product on the market. Made for certified sustainable silicone and plastic* Packaging made from 100% paper &amp;amp; recyclable. Sustainable manufactured using renewable energy. Energy-efficient production with reduced CO2 for true mini footprints. * This material can be traced back to natural raw materials through the ISCC PLUS (plastic) and RedCert (silicone) certified mass balance process.Original NUK Shape, inspired by nature. Extra soft and flexible for a natural sucking sensation. Soothes 99% of babies** Breastfeeding friendly** Orthodontic** Recommended by medical experts* Age 0-6 months</t>
  </si>
  <si>
    <t>Nuk First Choice+ Bottle With Temp Control 0-6 Months 300ml</t>
  </si>
  <si>
    <t>Feeding Bottle</t>
  </si>
  <si>
    <t>Anti-Colic Bottle</t>
  </si>
  <si>
    <t>NUK First Choice+ baby bottle with temperature control, right for the jaw, 300ml, 0-6 monthsRelaxed and safe feeding thanks to NUK Temperature Control.When babies are hungry, bottle food should never be too hot or too cold. For this reason, mums and dads check the drinking temperature before every meal. Knowing exactly when the right temperature is reached can be a challenge. That's why NUK First Choice+ baby bottles with Temperature Control function were developed.This is a function that has not yet existed in this form before. To help from feeding the contents of the bottle too hot to your baby, NUK First Choice+ baby bottles now feature the new NUK Temperature Control Indicator. It looks like a thermometer, is located within the graduation marks and the temperature of the contents of the bottle makes it change colour. In the future, the function will help parents to achieve the optimum temperature when feeding their baby.If the food is too hot, the normally blue indicator will turn white. Ideally, the food for feeding should have body temperature (37°C) and corresponds to the mean blue tone on the display. The new Temperature Control function is integrated in NUK First Choice+ bottles made of polypropylene. Licensed editions are excluded.Important: NUK Temperature Control is intended as an additional check. Therefore, the temperature should still be checked manually before actual feeding. To check the food, it is suitable to put a few drops on the inside of the wrist.The most natural teat for your baby - For many years, NUK First Choice has been the first choice for bottle feeding modelled on breastfeeding. With NUK First Choice+ we have managed to get even closer to nature – for healthy jaw development and a drinking sensation as if at a mother’s breast.Natural and shaped correctly for the jaw - The special NUK Shape is modelled on a mother´s nipple as she breastfeeds. It leaves your baby´s tongue and jaw enough room for natural sucking movements.Soft as a mother’s breast - With its new soft zone, the silicone baglet is a better fit against the roof of your baby´s mouth – giving a natural feeling while drinking.Clinically-tested* - Due to its particularly natural shape, the NUK teat is accepted well by babies. This means that it is specially suited for babies who are both bottle and breastfeed.No Colic** - The NUK Anti-Colic Air System ensures a natural flow to help your baby drink without swallowing air.Baby bottle made of light, polypropylene:Practical NUK Temperature Control display that changes colour from blue (cool) to white (too hot)Free from harmful substances and odourless – BPA-freeEasy to fill and clean – extra-wide bottle neckSafe grip and stable – through slightly contoured shape of bottle with wide baseUnlimited combinations – with all NUK First Choice products*Scientific study: Moral et al. BMC Pediatrics 2010,**Independent market research among 205 mothers, Germany 201899% of the mothers confirmed that the NUK First Choice+ Control bottle does not cause colic.</t>
  </si>
  <si>
    <t>Nuk First Choice+ Baby Feeding Starter Set 0-6 Months 12 Pack</t>
  </si>
  <si>
    <t>Feeding made easy with NUK First Choice Temperature Control Bottles. The NUK orthodontic teat is modelled on a mother’s nipple as she breastfeeds and is particularly well accepted by babies that are bottle and breastfed. Babies can enjoy a natural flow without swallowing air thanks to the NUK Anti-Colic Air System and parents can enjoy the extra reassurance that the milk is the right temperature thanks to the NUK Temperature Control indicator. It looks like a thermometer, is located within the graduation marks of the bottle and change colour if the milk is too hot. If the food is too hot, the normally blue indicator will turn white. Clever!</t>
  </si>
  <si>
    <t>B.Box Insulated Drink Bottle Lilac Pop 350ml</t>
  </si>
  <si>
    <t>Insulated Drink Bottle</t>
  </si>
  <si>
    <t>Kids' Insulated Bottle</t>
  </si>
  <si>
    <t>Drink Bottle with Straw</t>
  </si>
  <si>
    <t>We've redefined cool with our new insulated drink bottle. Our newest drink bottle has insulating super powers! The triple layer insulation keeps liquids cool for up to 8 hours and warm for up to 6, so now your little one can stay hydrated whatever the weather. Complete with carry handle and push button opening, designed specifically for little hands.Clean modern design and big kid aesthetic. Available in six fab b.box colours. Kids love our easy drinking silicone straw top. Parents love no leaks in the bag (when the lid is closed). If using to keep liquids warm - for best performance, fill the stainless steel base with hot water for a few minutes to warm it, before pouring water out and filling with warm liquids.&amp;nbsp;12m+Triple layer insulating superpowersDishwasher safe, top rack onlySilicone straw topKeeps liquids cold for up to&amp;nbsp;8 hours or warm for up to&amp;nbsp;6 hoursIntegrated carry handle350ml / 11.8 fl. ozDimensions: 70mm (d) x 75mm (w) x 200mm (h)Weight: 0.271 kg</t>
  </si>
  <si>
    <t>Gaia Biodegradable Water Wipes 280 Pack</t>
  </si>
  <si>
    <t>Cleansing</t>
  </si>
  <si>
    <t>Extra soft &amp;amp; thick, these fragrance free biodegradable baby wipes from GAIA are formulated with pure Australian water and skin loving Ceramides for the mild and gentle cleansing of delicate skin. Proudly Australian Made and owned. Suitable for all skin types, including sensitive skin.&amp;nbsp;</t>
  </si>
  <si>
    <t>Piksters On The Go Essential Oral Care Kit - Adult</t>
  </si>
  <si>
    <t>Dental Kit</t>
  </si>
  <si>
    <t>Travel Size</t>
  </si>
  <si>
    <t>Waterproof</t>
  </si>
  <si>
    <t>Piksters On The Go Oral Care Kit has all the essential dental products conveniently packed in a waterproof hard case for durability. Contents include SupaGRIP Molar, Twin, Fine &amp;amp; Smooth Floss Picks, SupaGRIP Tongue Cleaner, Curvie Rubber Grip Toothbrush, Piksters Interdental Brush (Size 1), CRUSH Freshmint Toothpaste 25g, and Baby Gorilla Floss 8m.</t>
  </si>
  <si>
    <t>Piksters Mini Monsters Oral Care Kids Kit</t>
  </si>
  <si>
    <t>Teeth</t>
  </si>
  <si>
    <t>Kit</t>
  </si>
  <si>
    <t>Essentials</t>
  </si>
  <si>
    <t>Piksters® Dental Cleansing Tablets produces an oxygenating, minty effervescent bath for your dental appliances to remove odour, stains and discoloruation.</t>
  </si>
  <si>
    <t>Desitin Rapid Relief Nappy Rash Ointment 100g</t>
  </si>
  <si>
    <t>Nappy Creams</t>
  </si>
  <si>
    <t>Barrier Protection</t>
  </si>
  <si>
    <t>Zinc Oxide Formula</t>
  </si>
  <si>
    <t>Desitin Rapid Protection Nappy Rash Barrier Ointment immediately protects skin from nappy rash.The rich, thick formula of DESITIN® contains zinc oxide to immediately form a barrier to help soothe and comfort baby's skin from nappy rash, providing up to 12-hour long-lasting protection for your baby's tender skin. This formula is dermatologist-tested and hypoallergenic. It protects skin from prolonged exposure to moisture and external irritants, making DESITIN® your trusted partner in comforting baby's skin from nappy rash.</t>
  </si>
  <si>
    <t>Imbibe Melting Balm 90ml</t>
  </si>
  <si>
    <t>Barrier Creams</t>
  </si>
  <si>
    <t>Cleanser</t>
  </si>
  <si>
    <t>For buttery, soft clean skin. Our Super-Intelligent hybrid balm-to-milk cleanser cleverly washes away the days impurities, makeup and sunscreen whilst simultaneously moisturising, smoothing and brightening the skin, leaving your skin healthier and more hydrated. In consumer trials, 100% of participants agreed that Melting Balm is effective at leaving skin feeling dewy and glowy, after a single use.* Melting Balm activates your cleanse in four ways. 1. Balm-to-milk cleanser melts to pick up impurities 2. Spherical jojoba esters polish and brighten 3. Hydrating nutrients moisturise. 4. Emollients from fatty acids seal and protect the skin barrier.</t>
  </si>
  <si>
    <t>B.Box Fill And Freeze Stackable Food Storage Bowls 3 Pack</t>
  </si>
  <si>
    <t>Baby Bowls</t>
  </si>
  <si>
    <t>B.Box freezer stackable food storage bowls, help you store and serve healthy, homemade baby purees &amp;amp; more. Ideal for babies from 4 months + 85ml capacity per bowl.The bowls come with a wide opening that lets you fill food/puree directly from your saucepan, blender or spoon. B.Box bowls come with clear lid that can be labelled with a pencil or marker &amp;amp; lets you see what is inside the bowl. A hinged flip lid keeps the bowl stable and food securely sealed when you are on-the-go. Dishwasher and steriliser safe.The bowls are dishwasher &amp;amp; steriliser safe; they can also be defrosted by placing them in the microwave. Each bowl is divided into two portions to support weaning your baby from 4 months plus.Features of B.box fill &amp;amp; freeze stackable food storage bowlsIdeal for baby weaning and feeding from 4 monthsFlip lid seals closed for easy storage and travelClear lid lets you see inside and label with a marker or pencil3 bowls in each pack, equals 6 portions85ml capacity per bowl, or 42.5ml per portionBPA Free</t>
  </si>
  <si>
    <t>Holle Organic Cow Milk Toddler Formula 3 With Dha 500g</t>
  </si>
  <si>
    <t>Cows Milk Formula</t>
  </si>
  <si>
    <t>Toddler Nutrition</t>
  </si>
  <si>
    <t>Organic Products</t>
  </si>
  <si>
    <t>For over 85 years, Holle has been creating certified organic and Demeter baby infant formulas and foods, making it one of the worlds most trusted brands. Holle Infant Formulas are made exclusively from Demeter certified milk from cows grazed on biodynamic farms, so you can trust that your products are pure and natural. Demeter agriculture is unique in its consistent and holistic approach, through its biodynamic growing methods, it gives back to nature more than it takes out. Holle - providing the very best nutrition for your growing baby.Organic EggFree NutFree SoyFree RiceFree CornFree WheatFree YeastFree GlutenFree Preservative</t>
  </si>
  <si>
    <t>Marcus &amp; Marcus Wide Coverage Silicone Baby Bib Green</t>
  </si>
  <si>
    <t>Bibs</t>
  </si>
  <si>
    <t>Silicone</t>
  </si>
  <si>
    <t>Crumb Catcher</t>
  </si>
  <si>
    <t>This wide coverage bib by Marcus &amp;amp; Marcus comes with an extra-large crumb catcher to ensure your baby’s clothes stay clean during feeding time. It is made of food grade, stain resistant silicone and has a wide shoulder design to ensure maximum coverage.The Ollie Elephant green bib has a built in Velcro closure for secure, convenient adjustment. This bib ensures your baby has all the developmental benefits of figuring out how to eat themselves, without the mess spilling onto their clothes.Suitable for kids 6 months+.Features of Marcus &amp;amp; Marcus wide coverage bib:BPA/Phthalate freeAdjustable velcro closure with wide coverage for chest &amp;amp; shouldersExtra-large crumb catcherSoft silicon is gentle on baby’s skin.Easy for cutlery storage.Care &amp;amp; cleaning:Top-rack dishwasher-safe, UV sterilizer safe, steam sterilizer safe.Stains can be removed by washing with hot-soapy water.Do not scrub or boil the baby bib to avoid wearing out the surface.Material:Food grade silicone rubberNylon</t>
  </si>
  <si>
    <t>B.Box Gel Cooler Twin Pack</t>
  </si>
  <si>
    <t>Kids Icepacks</t>
  </si>
  <si>
    <t>Baby Products</t>
  </si>
  <si>
    <t>Children's Accessories</t>
  </si>
  <si>
    <t>The b.box gel cooler twin pack is perfect for keeping your little one's food fresher and cooler for longer. The b.box gel cooler twin pack is made from non-toxic food safe gel and is also handy to soothe little bumps. Just handwash after use and refreeze overnight to reuse again.&amp;nbsp;</t>
  </si>
  <si>
    <t>Jack N Jill Childrens Toothpaste Blueberry 50g</t>
  </si>
  <si>
    <t>Baby Toothpastes</t>
  </si>
  <si>
    <t>Tooth Care</t>
  </si>
  <si>
    <t>Fluoride Free</t>
  </si>
  <si>
    <t>Toddlers and kids don't have any appreciation of why we brush our teeth, but they do know when something "tastes funny" or "tastes spicy". Jack N' Jill tastes so yummy that you will probably need to put it out of reach in between brushing times. Make toothbrushing easy with Jack N’ Jill Kids all natural, effective, and toxin-free toothpaste!Jack N' Jill Kids Toothpaste Blueberry is a magical mix of natural flavours with 40% Xylitol and Calendula! This natural toothpaste is toxin and fluoride free &amp;amp; is suitable from 6 months (when bubs first teeth usually come through) and safe if swallowed.This toothpaste is a gel formula and does not foam which means your kids can brush their teeth anywhere - even in the car on the way to childcare or school on the morning run!Natural ingredients such as Xylitol and Calendula help to soothe gums and fight tooth decay.The Xylitol content is 40% which is the highest amount available on the market. Xylitol is the magic ingredient that helps balance the pH in the mouth. The organic calendula soothes little gums and is calming.Suitable from 6 months +No nasty chemicals, our natural toothpaste is safe if swallowed!Made in Australia - Certified Cruelty-free, Vegan, Gluten-free, Fluoride Free, SLS Free, Dairy Free.Rich in Xylitol with Organic Calendula to soothe gumsNatural Blueberry FlavouringSugar Free &amp;amp; Colour Free with No Artificial PreservativesSafety Seal with easy Open Flip Top CapBPA Free with minimal Recyclable Packaging</t>
  </si>
  <si>
    <t>Marcus &amp; Marcus Wide Coverage Silicone Baby Bib Blue</t>
  </si>
  <si>
    <t>Silicone Bib</t>
  </si>
  <si>
    <t>This wide coverage bib by Marcus &amp;amp; Marcus comes with an extra-large crumb catcher to ensure your baby’s clothes stay clean during feeding time. It is made of food grade, stain resistant silicone and has a wide shoulder design to ensure maximum coverage.The Lucas Hippo blue bib has a built in Velcro closure for secure, convenient adjustment. This bib ensures your baby has all the developmental benefits of figuring out how to eat themselves, without the mess spilling onto their clothes.Suitable for kids 6 months+.Features of Marcus &amp;amp; Marcus wide coverage bib:BPA/Phthalate freeAdjustable velcro closure with wide coverage for chest &amp;amp; shouldersExtra-large crumb catcherSoft silicon is gentle on baby’s skin.Easy for cutlery storage.Care &amp;amp; cleaning:Top-rack dishwasher-safe, UV sterilizer safe, steam sterilizer safe.Stains can be removed by washing with hot-soapy water.Do not scrub or boil the baby bib to avoid wearing out the surface.Material:Food grade silicone rubberNylon</t>
  </si>
  <si>
    <t>Weleda Baby Teething Powder 60g</t>
  </si>
  <si>
    <t>Teething Gels</t>
  </si>
  <si>
    <t>Teething Powder</t>
  </si>
  <si>
    <t>Discomfort</t>
  </si>
  <si>
    <t>For the relief of the discomfort and restlessness of teething in babies and children.Teething is when your baby’s teeth start to come through their gum line. This is an important milestone in your baby’s development.The average baby cuts their first tooth between six and nine months. When and how teeth come in can be different for every baby. This teething powder helps calm and soothe the gums.20 “baby/milk teeth” will eventually be in place, usually by age 3.Benefits:Helps relieve the discomfort and restlessness of teething in babies and children.Reduces stress and pain while the baby is teething.</t>
  </si>
  <si>
    <t>Haakaa Generation 3 Silicone Bottle Feeding Spoon Head 1 Pack</t>
  </si>
  <si>
    <t>Baby Cutlery</t>
  </si>
  <si>
    <t>Attachments</t>
  </si>
  <si>
    <t>The Gen. 3 Silicone Bottle Feeding Spoon Head is compatible with all Gen&amp;nbsp;3 Silicone Bottles, transforming them into the perfect bottle for feeding your little ones without the potential mess of moving food back and forth from the container to their mouths! You can use it for all sorts of food, including yoghurt and purees, and it is great for teaching your little ones to feed themselves without food going all over the place!With a quick twist of the top, you can swap out your feeding spoon head for any one of the optional interchangeable Gen. 3 attachments (each sold separately). The breast pump flange lets you express directly into the bottle, a baby bottle lid to feed your little one expressed milk, a sippy bottle top to help your independent toddler transition easily from a bottle to a cup and sealing disks to preserve any leftover food or milk after feeding!Features:Made of 100% food-grade silicone.Compatible with all Haakaa Gen. 3 Silicone Bottles.Soft and gentle on little mouths.Safe in microwaves, sterilisers, and boiling water.BPA, PVC and phthalate-free.Suitable for 6 months and up.Microwave steriliser and dishwasher safe.Cleaning:Clean after each use. It is strongly recommended cleaning and sterilising this product with any steam sterilising system or by boiling in water for 2-3 minutes. Do not use any bleach-based agents or sterilising tablets to clean this product. Do not use UV sterilisers to clean this product as it may impact the lifespan of your sealing disks.Note:This product is an attachment for our Generation 3 Silicone Bottles and will not work properly by itself.</t>
  </si>
  <si>
    <t>Pea Pods Pilchers Waterproof Nappy Covers Ant Print</t>
  </si>
  <si>
    <t>Nappy Covers</t>
  </si>
  <si>
    <t>Dancing ant print nappy covers by Pea Pods, have been designed for those that use the old style, terry towelling flat nappies. These covers are roomy enough to accommodate flat nappy squares &amp;amp; are compatible with all Pea Pod absorbent inserts. The inside of this cover can be wipes and is reusable. The nappy cover comes with an adjustable clip in the front, which allows you to change sizing from newborn to toddler.Features of Pea Pod Pilchers:One Size (newborn to 16kg)Compatible with all Pea Pods absorbent insertsUse with Pea Pods Bamboo absorbers, Flannelette Flats, Terry Towelling Flats, Pre-folds... and moreWipe clean and reuseWaterproof and breathable</t>
  </si>
  <si>
    <t>Pigeon Flexible Peristaltic Teat (M) 2 Pack</t>
  </si>
  <si>
    <t>Anti Colic</t>
  </si>
  <si>
    <t>Nipple Design</t>
  </si>
  <si>
    <t>Lactation Support</t>
  </si>
  <si>
    <t>With a slim neck teat and double thick material, the Flexible Peristaltic Baby Bottle Teat has added elasticity that encourages seamless latching.Unique to the Flexible baby bottle range, the Flexible teat offers a unique venting system that helps minimise swallowed air and colic in babies.This teat opens only when your baby sucks. The harder the baby sucks, the more the teat will open and vice versa.The Flexible Peristaltic Teat is BPA and BPS free.Teat size M, round hole.As a guide use this teat for babies 4-6 months old. As each child is unique, the ultimate indicator of which teat to use is your baby.Pigeon’s original nipple design teat. Research conducted on baby’s oral development shows that baby suckles breastmilk by moving their tongue in a smooth, wave-like motion. This is called ‘Peristaltic motion’ and is the natural way a baby feeds. Pigeon teats have been designed to mimic and promote this natural sucking action.</t>
  </si>
  <si>
    <t>Haakaa Orthondontic Breastfeeding Nipple Shield Round Shape 1 Pack</t>
  </si>
  <si>
    <t>Nipple Shields</t>
  </si>
  <si>
    <t>Breastfeeding Aid</t>
  </si>
  <si>
    <t>The Haakaa Breastfeeding Nipple Shield is made of 100% soft silicone, with an extended teat that puts space between your nipple and your baby’s mouth.If your little one bites down, pulls away, or if you have sore or cracked nipples, you will still be able to breastfeed with ease and comfort. The Nipple Shields suction onto your breast, giving you a hands-free breastfeeding experience.Available with a round or triangle base, the Haakaa Breastfeeding Nipple Shield allows you to experience breastfeeding without the worry of discomfort and pain!The round base is larger and suctions on more easily, making it more suited for those who are new to using nipple shields.The triangle base is smaller but allows for more skin-to-skin contact, making it more suitable for those who are experienced with using nipple shields.This product is designed for mothers who are physically unable to breastfeed due to sore or cracked nipples and should only be used in the interim while you heal. If you can breastfeed successfully and experience slight discomfort, it is suggested to use the traditional nipple shields as a protective alternative. If you have flat or inverted nipples, have a look at the Silicone Inverted Nipple Aspirators.Features:Nipple design allows babies to mimic a natural sucking rhythm, making it easier for babies with difficulty latching.Suctions on to all breast shapes, making it easier for new mums to use and enjoy a hands-free breastfeeding experience.The anti-slip ridged outer edge make the nipple shield easier to hold while the baby is feeding.Variable flow teat allows your baby to drink continuously and prevents them from choking if milk flows too fast.Space between mum’s nipple and the nipple shield teat prevents baby from biting the nipple.BPA, PVC and phthalate-free.Dishwasher and microwave steriliser safe.Cleaning:Wash before and after each use. Although dishwasher safe, it is recommended hand washing in warm soapy water and rinsing and drying thoroughly. Do not use any bleach-based cleaners or tablets to sterilise or clean your Haakaa products. To sterilise, use a steam steriliser or boil in water for 2-3 minutes.</t>
  </si>
  <si>
    <t>Jack N Jill Stage 2 Silicone Baby Toothbrush 1 Pack</t>
  </si>
  <si>
    <t>Baby Toothbrushes</t>
  </si>
  <si>
    <t>Oral Hygiene</t>
  </si>
  <si>
    <t>Safety Shield</t>
  </si>
  <si>
    <t>Jack N’ Jill’s Silicone Toothbrush is made from 100% medical/food grade silicone and has been designed for a simple and effective start towards good oral hygiene from your bub’s first tooth. It’s a brilliant ‘first toothbrush’ for adventurous and active little ones, is easy to use, non-toxic and BPA free. It’s gentle on tiny teeth and sensitive gums with a safety shield included to prevent choking.&amp;nbsp;Key benefits:BPA free, 100% medical/food grade siliconeStage 2 - suitable for 12-24 monthsPerfect for tiny teeth and sensitive gums&amp;nbsp;&amp;nbsp;Jack N’ Jill is one of Australia’s leading natural oral care brands, providing a fun and delicious range of natural toothpaste for children. Their toothpaste is completely free from SLS, sugar, preservatives, and fluoride and is even safe for kids to swallow. Jack N’ Jill has received the COSMOS Natural Standard Ecocert certification for its bestselling natural toothpaste range. Ecocert is the world’s leading specialist in the certification of sustainable practices and organic products.</t>
  </si>
  <si>
    <t>B.Box Lunchbox Blue Slate</t>
  </si>
  <si>
    <t>Lunchboxes</t>
  </si>
  <si>
    <t>Adjustable Compartments</t>
  </si>
  <si>
    <t>B.Box lunchbox, has many adjustable compartments, that come with custom divider slides It lets parents pack multiple wet &amp;amp; dry foods in the same box. For kids 3+ years.Kids love different choices throughout the day. This design gives them a lunchbox that offers them more variety &amp;amp; flexibility.&amp;nbsp;The lunchbox features a large compartment that fits a whole sandwich, sitting underneath the tray is an included gel cooler pack to keep food fresher and cooler for longer. The sandwich tray can be removed and the compartment can then fit pasta and saladsThe lunchbox also comes with a unique flexi whole fruit holder that has the ability to let you store a full apple thanks to its stretchy seal that bends around the fruit. Additionally, the leak proof silicone seals, let you store wet foods like watermelon and yoghurts (no liquids).&amp;nbsp;The custom divider slides across to adjust the compartment size as needed to remove it to fit a whole banana or wrap. An easy to open latch and handle encourages independence.Dimensions:&amp;nbsp;235mm (h) x 215mm (w) x 65mm (d)</t>
  </si>
  <si>
    <t>Haakaa Deluxe Express &amp; Collect Travel Pack</t>
  </si>
  <si>
    <t>Breast Pumps</t>
  </si>
  <si>
    <t>Pumping Accessories</t>
  </si>
  <si>
    <t>Haakaa knows busy mums have no time to be chained to the couch by their pump, so they’ve created the ultimate on-the-go pumping set! The Haakaa Deluxe Express &amp;amp; Collect Travel Pack is perfect for packing everything up to take with you while you’re out and about.100% food-grade siliconeEasy to use and cleanNo cords, batteries or assembly requiredSuction base ensures your pump will not fall over and spill!Safe in microwaves, sterilisers and boiling waterBPA, PVC and phthalate-freeThis pack contains:1 x 150ml Silicone Breast Pump1 x Silicone Breast Pump Cap1 x Ladybug Silicone Breast Milk Collector (75ml)2 x Silicone Breast Milk Storage Bags1 x Insulated Storage Bag (Bluestone)All items come packaged in a gift box.&amp;nbsp;</t>
  </si>
  <si>
    <t>Swisspers Baby Organic Cotton Pads Large 40 Pack</t>
  </si>
  <si>
    <t>Cotton Buds &amp; Pads</t>
  </si>
  <si>
    <t>Swisspers Baby Cleansing Pads are made with 100% Certified Organic cotton to be extra gentle on baby’s delicate skin.Triple combed to create a highly absorbent and cushiony-soft pad with stitched edges to hold them together even when very wet. The generous size makes them suitable for all baby care needs of the face, body and ideal for bottom cleansing.Highly absorbent &amp;amp; extra soft cotton pads.Dermatologically tested.Mindfully created with:Sustainable CottonGMO Free CottonRecyclable packaging.Vegan friendly.COMPOSITION: 100% Certified Organic cottonAustralian owned.</t>
  </si>
  <si>
    <t>Pea Pods Bamboo Absorber One Size</t>
  </si>
  <si>
    <t>Nappy Liners</t>
  </si>
  <si>
    <t>Absorbent Liners</t>
  </si>
  <si>
    <t>Reusable Nappies</t>
  </si>
  <si>
    <t>The bamboo absorber works with Pea Pods one size nappies for extra absorbency. Designed to be used in either the pocket of the nappy or can be snapped in, which means you can just swap a wet insert for a clean one without having to change the whole nappy.&amp;nbsp;</t>
  </si>
  <si>
    <t>B.Box Insulated Food Jar Strawberry Shake</t>
  </si>
  <si>
    <t>Baby Food Jars</t>
  </si>
  <si>
    <t>Insulated Containers</t>
  </si>
  <si>
    <t>Portable Feeding</t>
  </si>
  <si>
    <t>B.Box insulated food jars have a 355ml capacity. It keeps food cold for up to 7 hours &amp;amp; warm for up to 5 hours. Suitable for all ages and comes with easy grip handles that give kids leverage to open the jar easily; thereby,&amp;nbsp;nurturing independenceThe jars have removable arms and comes with a spork that tucks away into a custom bumper. The bumper also ensures the food jar fits older kids needs. Finally, the b.box insulated jars have a unique stop feature that stops parents from over tightening the lidsSuitable for all ages. Strawberry Shake&amp;nbsp;colour</t>
  </si>
  <si>
    <t>B.Box Insulated Drink Bottle Replacement Straw Tops 2 Pack</t>
  </si>
  <si>
    <t>Replacement Parts</t>
  </si>
  <si>
    <t>These two replacement straw tops, are especially for the b.box insulated drink bottle. They are dishwasher safe. The straw tops are made from silicone.</t>
  </si>
  <si>
    <t>Avent Natural Response Teats 1 Month+ Flow 3 - 2 Pack</t>
  </si>
  <si>
    <t>Teats 0-3 months</t>
  </si>
  <si>
    <t>Bottle Feeding</t>
  </si>
  <si>
    <t>Newborn Essentials</t>
  </si>
  <si>
    <t>Supports baby's individual drinking rhythmThe Natural Response Nipple releases milk only when baby actively drinks. Babies can drink, swallow and breathe using their natural rhythm, like on the breast. Making it easy to combine breast and bottle feedingNatural Response Nipple2 piecesFlow 31m+Feature:Nipple releases milk when baby actively drinksNatural latch on with breast-shaped nippleDesigned to reduce colic and discomfortNo-drip nipple design prevents spills and lost milkNatural Response Nipples and Bottles are BPA free*Choose the right nipple flow for your babyMaterial:NippleSiliconeBPA free*</t>
  </si>
  <si>
    <t>Tooshies By Tom Aloe Vera &amp; Chamomile Wet Wipes 4 X 70 Pack</t>
  </si>
  <si>
    <t>Baby Wipe Multi Packs</t>
  </si>
  <si>
    <t>Hypoallergenic Products</t>
  </si>
  <si>
    <t>Biodegradable Wipes</t>
  </si>
  <si>
    <t>These hypoallergenic aloe vera and chamomile baby wet wipes in an easy to open pack are made with nourishing organic ingredients and feature a uniquely textured cloth and are 100% biodegradable and compostable.Tooshies Aloe Vera &amp;amp; Chamomile Wet Wipes contain no parabens, no phthalates, no plastics, no phenols, no synthetic fragrances, and are alcohol free.Baby wipes with aloe vera provide greater benefits than just a clean tooshie. Aloe vera provides light, clean scent, and it is known for its anti-inflammatory and diaper rash fighting properties. The organic aloe vera in these wet wipes provide a cooling quality to your baby’s skin.Chamomile has soothing and calming qualities. When combined, chamomile and aloe vera create a nourishing, fresh and non-irritating baby wipe, helpful for every one of life's messes.Tooshies wipes are vegan and 100% biodegradable. Gentle on bottoms and the planet. A change that feels good.</t>
  </si>
  <si>
    <t>NeilMed Naspira Nasal-Oral Aspirator Kit For Babies 1 Pack</t>
  </si>
  <si>
    <t>Kids Nasal Aspirators</t>
  </si>
  <si>
    <t>Respiratory Care</t>
  </si>
  <si>
    <t>NeilMed Naspira safely and effectively suctions baby's and toddler's stuffy, runny, or congested noses, helping them breathe more easily. Babies and toddlers often experience these symptoms, which result from upper respiratory tract infections and other causes. Small children are unable to blow their noses until they are 4 to 5 years of age and suffer from impaired breathing, feeding, eating, unsound sleep and several generalized symptoms.The NeilMed Naspira Nasal-Oral with a unique 2-in-1 design, you can either use it as a NeilMed NasaBulb aspirator or as an effective Nasal-Oral suction device where parents can use suction force generated by the mouth like sucking through a straw. By using the NeilMed Naspira, you can quickly remove nasal mucus safely and effectively. In addition, the NeilMed Naspira Nasal-Oral Aspirator features in-line disposable filters to protect the parent from contact with mucus. The one-way valve prevents a large volume of accidental air from the parent's mouth from blowing into the baby's nose and prevents pushing down of the mucus.Key Features:Transparent design.Safe for babies &amp;amp; toddlersCan be sterilisedIncluded 7 in-line disposable filters to reduce contamination riskComponents pull apart for easy cleaning2-in-1 design allows for use as both a bulb and an aspiratorLifetime warrantyMade of high-grade siliconeCan be sterilisedDishwasher safe (excluding disposable filters)Safety FeaturesTip is made of silicone and is very soft to the touch.One-way valve prevents air from the parent's mouth from entering the baby's nose.Disposable filter will prevent liquid or mucus from entering the parent's mouth.The transparent design allows for easy inspection of the components &amp;amp; reduces the amount of fungal growth found in opaque bulb aspirators.The suction tip, clear plastic coupler, bulb, tubing, and mouthpiece can be sterilized by first cleaning them with liquid dish washing detergent soap and water, followed by placing cleaned device parts in boiling water for five minutes or by using a microwave disinfection protocol as provided in the cleaning and sterilizing instructions.The tip is sized so that it will not enter the baby's nasal cavities and cause injury.</t>
  </si>
  <si>
    <t>Corams Baby Gripe Water 200ml</t>
  </si>
  <si>
    <t>Colic Support</t>
  </si>
  <si>
    <t>Digestive Soothers</t>
  </si>
  <si>
    <t>Alcohol-Free Formulas</t>
  </si>
  <si>
    <t>Corams Gripe water is an alcohol-free formulation, which helps soothe and relax baby's digestive tract. It eases griping pains associated with abdominal distress in infants including flatulent colic and overall helping to settle the stomach. It has natural, calming ingredients and is pleasant tasting.Free from artificial colours, flavours, and sweeteners.</t>
  </si>
  <si>
    <t>Pea Pods Washable Bamboo Nursing Pads 6 Pack</t>
  </si>
  <si>
    <t>Childcare</t>
  </si>
  <si>
    <t>Pea Pods Bamboo Nursing Pads provide a healthy environmentally friendly alternative to disposable pads.Soft and breathable, the absorbent core is made from ultra-absorbent bamboo. The outer layer is waterproof and breathable.Pack of 6 nursing pads, conveniently packaged in a mesh wash bag.11cm diameterWashing Instructions: Wash with other laundry items using only 1/2 strength detergent.Line or tumble dry on low.&amp;nbsp;</t>
  </si>
  <si>
    <t>Haakaa Silicone Breast Milk Storage Bag 260ml 2 Pack</t>
  </si>
  <si>
    <t>Milk Storage</t>
  </si>
  <si>
    <t>Silicone Bags</t>
  </si>
  <si>
    <t>No Nasties Pastel Pink Water-Based Kids Nail Polish 8.5ml</t>
  </si>
  <si>
    <t>Toys &amp; Accessories</t>
  </si>
  <si>
    <t>Make Up</t>
  </si>
  <si>
    <t>Kids Cosmetics</t>
  </si>
  <si>
    <t>Eco-Friendly</t>
  </si>
  <si>
    <t>Make styling and combing easy with our bio-degradable tail comb made from wheat straw.The comb is 23.2cm in length and 3cm in width at the comb end.We love our tail comb because it makes parting hair so easy!Available in Oatmeat colour.Good for you and good for the environment.</t>
  </si>
  <si>
    <t>Jack N Jill Natural Baby Teething Gel 15g</t>
  </si>
  <si>
    <t>Gum Care</t>
  </si>
  <si>
    <t>Oral Health</t>
  </si>
  <si>
    <t>Naturally formulated, Jack N' Jill Teething Gel temporarily relieves sore gums due to the emergence of teeth.The soothing formula containing Chamomile and Calendula and has a mild Natural Vanilla flavour.Suitable for use from 4m+, no sugar, parabens, SLS or added colours.Absolutely "benzocaine &amp;amp; belladonna free" and suitable from 4 months +. This Natural Teething Gel is Vegan and Made in Australia to the highest standards of quality control.</t>
  </si>
  <si>
    <t>Pandas By Luvme Eco Disposable Nappies - L (9-14kg)16 Pack</t>
  </si>
  <si>
    <t>Disposable Nappies</t>
  </si>
  <si>
    <t>Eco-Friendly Products</t>
  </si>
  <si>
    <t>We all know its whats on the inside that counts. Our nappies are made from 85% biodegradable plant-based materials, and our bamboo layer is 100% biodegradable. With a breathable dermatest approved 360-degree absorbing inner pad, and made with a higher elastic waist band to avoid any accidents. All of our Pandas by Luvme printed nappies are food safe, plant based ink and have been designed by an Australian water colour artist. Best of all our nappies have no hidden nasties. Our nappies take between 90-120 days to biodegrade depending on the environmental conditions and each component of the nappy too. Our bamboo component and core of our eco nappies will take only 45 days.85% biodegradable plant-based materialsBamboo layer is 100% biodegradable360-Degree absorbent touch to dry quilted inner lining. Moisture is immediately whisked away from your little ones sensitive skin to ensure no rash and a long peaceful up to 12 hours sleep.Hypoallergenic and dermatologically tested. Free from lotions, fragrance, latex, pesticides, gmo, harsh chemicals and other nasties.High waisted elastic waistband and leg gussets. The elastic ultra-high waistband and leg gussets are designed to create a safeguard for leaks.Side tabs built for comfort security and stability. S shaped tabs create an ultra-comfortable fit that decrease risk of tabs cutting or creating discomfort.Soft quilted thick bamboo back sheet provides a silky smooth to touch outer layer. Looks and feels amazing and is 100% biodegradable and plastic free taking only 45 days to biodegrade. Reduced carbon footprint. We choose manufacturing partners in off-grid facilities who only use 100% renewable energy, use only electric forklift or tools (no gas or petrol), and aim for 0% trade waste.100% cruelty freeAustralian owned and operated</t>
  </si>
  <si>
    <t>Frigg 0-6 Months Daisy Pacifier Graphite/Peach Bronze 2 Pack</t>
  </si>
  <si>
    <t>Natural Rubber Soothers</t>
  </si>
  <si>
    <t>Infant Pacifiers</t>
  </si>
  <si>
    <t>Scalloped Design</t>
  </si>
  <si>
    <t>The FRIGG Daisy pacifier with scalloped edges that mimic flower petals is the essence of elegant design. The flowery and modern details catch the eye of every style-conscious mother. That makes FRIGG the perfect fit for today’s mothers who attach great importance to classic designs with modern twists when choosing baby essentials.FRIGG Pacifier details100% designed in Denmark100%&amp;nbsp;manufactured in DenmarkEach pacifier is produced with a stretch and vacuum test&amp;nbsp;Shield materials: Polypropylene (PP)Safety standard: EN1400 + A2 testFRIGG Pacifier Size 1 detailsNipple material: 100% natural rubber.Nipple measure: 27 mmRecommended age: 0-6 monthsCare instructions for FRIGG pacifiers:Place the pacifier in a bowl and pour it with boiling water. Let it soak for 3-5 minutes. Do not submerge for longer than 5 minutes. Remove and place on a flat surface to air dry. Do not use sterilizers, microwaves, or dishwashers. For optimal safety and hygiene, we recommend discarding the pacifier after 1-2 months of consistent use. Always check the pacifier before use, and discard at first signs of damage or wear.</t>
  </si>
  <si>
    <t>Ezpz Tiny Bowl Pewter</t>
  </si>
  <si>
    <t>Infant Feeding</t>
  </si>
  <si>
    <t>Silicone Bowls</t>
  </si>
  <si>
    <t>The pewter-coloured Tiny Bowl is compact and lightweight, so it is perfect for dinners out and travel. This placemat and bowl can lightly suction to smooth surface tables and highchairs so no more tipped plates.The Tiny Bowl is designed to fit on the tiniest of highchair trays and is perfect for first foods, Baby Led Weaning, purees, yogurt, and baby cereal.Dimensions: 22.8 x 16.5 x 2.7cmPortion sized at 141 g.Promotes self-feeding and develops fine motor skills.Compact and lightweight, so it is perfect for dinners out and travel.Packaged in a reusable bag that is ezpz to pop in your nappy bag.Designed for infants 4+ months.Materials: Made from high quality silicone that is BPA, BPS, PVC, latex, and phthalate free.Built to last (silicone is bendable and flexible and doesn't fade or corrode).Dishwasher, microwave, and oven safe (up to 350 degrees).</t>
  </si>
  <si>
    <t>Euky Bearub Eucalyptus Chest Rub 50g</t>
  </si>
  <si>
    <t>Baby Chest Rubs</t>
  </si>
  <si>
    <t>Cold Relief</t>
  </si>
  <si>
    <t>A gentle, soothing Australian Eucalyptus Chest Rub that helps relieve a stuffy nose associated with colds and general aches and pains. Used before sleep, it helps make breathing easier.Euky Bearub is suitable for the whole family aged 12 months onwards. Although adult strength, it is gentle on sensitive skin.Eucalyptus chest rubHelps relieve the symptoms of coldsGentle on sensitive skinSuitable for 12+ monthsAustralian made &amp;amp; owned</t>
  </si>
  <si>
    <t>Tommee Tippee Natural Latex Cherry Soothers 6 - 18 Months 2 Pack</t>
  </si>
  <si>
    <t>Latex Soothers</t>
  </si>
  <si>
    <t>Natural latex cherry soothers by Tommee Tippee feature a symmetrical, round-shaped baglet made from 100% natural latex, a super soft and flexible material that mimics the natural feel of a mum’s breast.The round cherry-shaped teat is like the shape of a bottle teat or a mum’s nipple for improved acceptance and encourages your baby to suck in the same way as if they were breastfeeding. Fully reversible and with no ‘right side-up’ this soother will always be placed correctly in your baby’s mouth.The modern shield design is both trendy and practical. Perfect for baby’s delicate skin, the curved shield sits comfortably between baby’s nose and chin and the air holes allow increased air flow and prevent a build-up of moisture to prevent skin irritation.Easy to clean, either by hand, or on the top shelf of the dishwasher and suitable for all forms of sterilisation.In the interests of hygiene, we recommend that you change your baby’s soother every month. Always check the soother before each use and replace at the first signs of damage or weakness.The modern and timeless block colours of this soother range are elegant and timeless and sure to complement any outfit.BPA and BPS free.</t>
  </si>
  <si>
    <t>Endota Organics Breast Oil 50ml</t>
  </si>
  <si>
    <t>Breast Care</t>
  </si>
  <si>
    <t>Massage Oil</t>
  </si>
  <si>
    <t>Vegan</t>
  </si>
  <si>
    <t>This Breast oil from endota is designed to encourage breast examinations through regular massage, which may help identify changes to the breast tissue early.It adds another layer of self-love to your breast health ritual – providing a naturally-nourishing base for a gentle, self-guided massage.Made from oils and natural ingredients, endota Organic breast oil can smoothen the skin around your breast area and leave your chest looking its best – while promoting lymphatic drainage and circulation.&amp;nbsp;Features of endota breast oilMade with COSMOS natural ingredientsAustralian madeVegan-friendly</t>
  </si>
  <si>
    <t>Jack N Jill Childrens Toothpaste Bubblegum 50g</t>
  </si>
  <si>
    <t>Xylitol</t>
  </si>
  <si>
    <t>Calendula</t>
  </si>
  <si>
    <t>Toddlers and kids don't have any appreciation of why we brush our teeth, but they do know when something "tastes funny" or "tastes spicy". Jack N' Jill tastes so yummy that you will probably need to put it out of reach in between brushing times. Make toothbrushing easy with Jack N’ Jill Kids all natural, effective, and toxin-free toothpaste!Jack N' Jill Kids Toothpaste Bubblegum is a magical mix of natural flavours with 40% Xylitol and Calendula! This natural toothpaste is toxin and fluoride free &amp;amp; is suitable from 6 months (when bubs first teeth usually come through) and safe if swallowed.This toothpaste is a gel formula and does not foam which means your kids can brush their teeth anywhere - even in the car on the way to childcare or school on the morning run!Natural ingredients such as Xylitol and Calendula help to soothe gums and fight tooth decay.The Xylitol content is 40% which is the highest amount available on the market. Xylitol is the magic ingredient that helps balance the pH in the mouth. The organic calendula soothes little gums and is calming.Suitable from 6 months +No nasty chemicals, our natural toothpaste is safe if swallowed!Made in Australia - Certified Cruelty-free, Vegan, Gluten-free, Fluoride Free, SLS Free, Dairy Free.Rich in Xylitol with Organic Calendula to soothe gumsNatural fruity FlavouringSugar Free &amp;amp; Colour Free with No Artificial PreservativesSafety Seal with easy Open Flip Top CapBPA Free with minimal Recyclable Packaging</t>
  </si>
  <si>
    <t>Pea Pods Training Pants Green Small</t>
  </si>
  <si>
    <t>Toilet Training</t>
  </si>
  <si>
    <t>Reusable Training Pants</t>
  </si>
  <si>
    <t>Child Development</t>
  </si>
  <si>
    <t>Pea Pods Reusable Toilet Training Pants are the perfect start for a youngster in "training":Soft bamboo lining and outerWaterproof/Breathable inner layer to help stop leaksBuilt in absorbency for accidentsAllows your child to feel wetness for speedy trainingWashing instructions:Wash with other laundry items using only 1/2 strength detergent.Line or tumble dry (low)</t>
  </si>
  <si>
    <t>Marcus &amp; Marcus Baby Sensory Teether Blue</t>
  </si>
  <si>
    <t>Teethers</t>
  </si>
  <si>
    <t>Textured Surfaces</t>
  </si>
  <si>
    <t>Oral Development</t>
  </si>
  <si>
    <t>This blue Lucas Hippo Sensory Teether by Marcus &amp;amp; Marcus is ideal for your child to explore, as it has 5 different types of textured surfaces. This teether is fun, durable, and lightweight and suitable for little ones from 6 months old to explore.With bumps, ridges, dips and more, this teether is designed to simulate the different textures of food to develop a child’s food-related sensory experience. This teether is ideal for picky little eaters as the textures will slowly train them to be more comfortable with various textures in food.Features:BPA/Phthalate free.Multi-textured surface for oral development.Ideal for picky eaters to develop their sensory experience.Soft silicone is gentle on baby’s gums.Can be chilled for a soothing teether.Cleaning and care:Top-rack dishwasher safeFreezer safeMicrowave safeUV sterilizer safeSteam sterilizer safeStains can be removed by washing with hot-soapy water.Age: 6 Months+Material: Food grade silicone rubber</t>
  </si>
  <si>
    <t>Marcus &amp; Marcus Snack Bowl Blue</t>
  </si>
  <si>
    <t>Snack Containers</t>
  </si>
  <si>
    <t>Lucas Hippo blue coloured snack bowl by Marcus &amp;amp; Marcus is made from food grade silicone rubber with a handle that has been specially designed for tiny little hands. The bowl comes with a secure lid, which has a reach-through opening that keeps the snacks from falling out. This opening allows your baby to get their snacks from the bowl, in a fun less messy way. The snack bowls are moulded from BPA and Phthalate free materials making them a great alternative to plastic zip bags.Suitable for children 12 months +.Features of Marcus &amp;amp; Marcus snack bowl:BPA/Phthalate freeEasy reach-through lid for little handsSecure lid to keep snacks from spilling.Handle designed for small hands.Cleaning &amp;amp; Care:Top-rack dishwasher safe, UV sterilizer safe, steam sterilizer safe.Microwave safe.Stains can be removed by washing with hot-soapy water.Withstands temperature -20°C to 220°C.Product size: 74 x 105 x 142mmMaterial:Food grade silicone rubber</t>
  </si>
  <si>
    <t>Marcus &amp; Marcus Tritan Straw Drink Bottle Pink</t>
  </si>
  <si>
    <t>Kids Drinkbottles</t>
  </si>
  <si>
    <t>Transition</t>
  </si>
  <si>
    <t>Spill-Proof</t>
  </si>
  <si>
    <t>Marcus &amp;amp; Marcus Tritan Straw Bottle helps your child skip the sippy cup and allows them to get straight to the big kid’s cup. It makes the transition phase easier. The bottle is made with BPA and Phthalate free plastics, they are lightweight &amp;amp; sturdy.This Pokey Piglet bottle with a pink lid comes with a push button lid, a pop-up straw, and comfortable handles for tiny hands to hold. This bottle helps prevent spills.Suitable from 12 months+.Features of Tritan Straw Bottle:BPA/Phthalate freeHygienic push button lid with pop up silicone straw.Soft silicone straw mouthpiece is durable and easy to sip.Shatter resistance.Spill proof design.Two easy grip handles for little hands.Care &amp;amp; Cleaning:Top-Rack dishwasher safeHand washing is recommended for best results.Do not use abrasive cleanser or bleach products.Product size:160 x 75 x 120 mm,Capacity: 300 mlMaterial:Bottle: TritanLid, handle: PPStraw: LDPEMouthpiece, O-ring: silicone rubber</t>
  </si>
  <si>
    <t>Spewy And Purple Wet Bag Bundle Blissful Buzz</t>
  </si>
  <si>
    <t>Travel</t>
  </si>
  <si>
    <t>Spewy</t>
  </si>
  <si>
    <t>The Spewy is a practical, versatile, and hygienic product that helps contains spew, so that there’s no mess for you to clean up. The Spewy can absorb up to 2 litres of liquid and has a waterproof backing so that there's no leakage!The Spewy is available in a range of child friendly prints! And it is small enough to sit comfortably on a child's lap in the car!Spewy Individual Mat:Whether it's for reflux, a vomiting bug, or the car, the Spewy will be right there when you need it most.It's hard for young children to know when they are going to be sick, so by the time they tell you, it's usually too late! By using a Spewy, it is right there ready to be used as needed.Once the Spewy has been used, it's as easy as placing it in the wash if you're home or popping it into the Wet Bag if you're in the car or out.&amp;nbsp; The wet bag helps to minimise that spewy car smell!Spewy's are made with 100% cotton for comfort and breathability, microfiber to absorb up to 2 litres of liquid and the bottom layer is a waterproof membrane which is OEKO-TEX certified so is safe for all babies and children.The Spewy's are machine washable and low heat in the dryer.Spewy's measures 60cm x 50cmSpewy Wet Bag:A waterproof dry bag that you can store your clean Spewy's in and use for your dirty Spewy's.Great for the beach or pool for wet swimmers.Have in your bag in case your little one has an accident.Wet Bag measures 30cm x 40cm with an easy to open zipper and press stud handle.</t>
  </si>
  <si>
    <t>Holle Fennel Frog - Pear With Apple &amp; Fennel 100g</t>
  </si>
  <si>
    <t>Baby Pouches</t>
  </si>
  <si>
    <t>Allergen Free</t>
  </si>
  <si>
    <t>Holle Organic Pouch Fennel Frog contains the goodness of wholesome fruits with fennel, puréed to perfection for your little one. With no added sugar and no artificial colours, flavours or preservatives, it makes a great snack option.&amp;nbsp;Suitable from 6 months of age. Made in a resealable and convenient pouch for when on-the-go.&amp;nbsp;Features of Holle Organic Pouch Fennel Frog:OrganicLactose-freePreservative-freeDairy-freeSoy-freeEgg-freeNut-freeNo added sugarWheat-freeGluten-freeVegan suitableVegetarianCorn-freeRice-free&amp;nbsp;Salt-free</t>
  </si>
  <si>
    <t>Jack N Jill Stage 3 Silicone Tooth &amp; Gum Brush 1 Pack</t>
  </si>
  <si>
    <t>Silicone Brush</t>
  </si>
  <si>
    <t>Tooth &amp; Gum Brush</t>
  </si>
  <si>
    <t>Jack N' Jill Kids Silicone Tooth &amp;amp; Gum Brush Stage 3 suitable for children 2-5 years.This unconventional looking toothbrush may be a little hard to appreciate at first. Hand it to a 2 or 3-year-old and watch them magically and intuitively brush their teeth almost immediately.Made from 100% Medical/Food grade silicone, it is double sided - cleans top &amp;amp; bottom, front &amp;amp; back at the same time! You will be relieved and amazed at the same time!Easy to use, gentle on gums, non-toxic and BPA Free, this Silicone Tooth &amp;amp; Gum Brush is gentle on tiny teeth and sensitive gums. Suitable for use with Jack N' Jill Natural Toothpaste.Stage 3 suitable for approx. 2 - 5 years.</t>
  </si>
  <si>
    <t>B.Box Snackbox Blue Slate</t>
  </si>
  <si>
    <t>Snackbox</t>
  </si>
  <si>
    <t>Container</t>
  </si>
  <si>
    <t>The b.box snackbox is ideal for smaller portions. It has 2 leak proof sealed compartments so wet snacks like puree, yoghurt and dips can be packed with peace of mind.The snackbox also has a flexi whole fruit holder, which secures small, whole fruits in place, meaning no more cut fruit or soggy, bruised snacks. The seals are removable for easy, hygienic cleaning.Furthermore, it comes with an easy open/close clip that is large enough for little hands and fingers.Made from PP and silicone, the snackbox is freezer safeFeatures of B.Box snackboxDishwasher safe&amp;nbsp;(top rack only)Compact size fits inside b.box lunchbagmaterials – PP and siliconeDimension: 11cm (l) x 16.5cm (w) x 5.7cm (h)</t>
  </si>
  <si>
    <t>Pigeon Flexible Peristaltic Teat (S) 2 Pack</t>
  </si>
  <si>
    <t>Baby Bottles</t>
  </si>
  <si>
    <t>With a slim neck teat and double thick material, the Flexible Peristaltic Baby Bottle Teat has added elasticity that encourages seamless latching.Unique to the Flexible baby bottle range, the Flexible teat offers a unique venting system that helps minimise swallowed air and colic in babies.This teat opens only when your baby sucks. The harder the baby sucks, the more the teat will open and vice versa.The Flexible Peristaltic Teat is BPA and BPS free.Teat size S, round hole.As a guide use this teat for babies 0-4 months old. As each child is unique, the ultimate indicator of which teat to use is your baby.Pigeon’s original nipple design teat. Research conducted on baby’s oral development shows that baby suckles breastmilk by moving their tongue in a smooth, wave-like motion. This is called ‘Peristaltic motion’ and is the natural way a baby feeds. Pigeon teats have been designed to mimic and promote this natural sucking action.</t>
  </si>
  <si>
    <t>New Beginnings Breast Milk Storage Bags 25 Pieces</t>
  </si>
  <si>
    <t>Baby Feeding</t>
  </si>
  <si>
    <t>New Beginnings Breast Milk Storage Bags hygienically and conveniently store breastmilk for freezing, transporting, and reheating. New Beginnings Breast Milk Storage Bags are leak proof, fridge, or freezer same and they come with a thermal sensor for temperature indication.Product Features:Sterile, hygienic and BPA freeThermal colour change sensor to indicate temperatureFood grade matte materialDouble zip sealSelf-standing base for easy fillingSpace for name, date, and volumeDimensions:9.8cm x 18.5cmUp to 200ml/7oz volume</t>
  </si>
  <si>
    <t>The Mood Food Company Mood Boost Chocolate Brownie Bite 16 X 25g</t>
  </si>
  <si>
    <t>Baby Snacks</t>
  </si>
  <si>
    <t>Chocolate</t>
  </si>
  <si>
    <t>Snacks</t>
  </si>
  <si>
    <t>Formulated with natural ingredients such as faba beans (for Tyrosine), pumpkin seeds (for Tryptophan) and chicory inulin (for prebiotic fibre). Tryptophan is a natural amino acid that helps produce Serotonin. Serotonin is a hormone that has been shown to stabilise mood, emotions and regulate sleep. Tyrosine is a natural amino acid that helps produce dopamine. Dopamine is a hormone that has been shown to impact mood and motivation. Prebiotic fibre has been shown to promote the growth of good gut bacteria which can help benefit the gut-brain axis.Features &amp;amp; Benefits90 calories per serveGluten FreeNaturally formulated with no artificial colours/flavours or sugar alcohols</t>
  </si>
  <si>
    <t>Fess Children's Saline Nasal Spray 20ml</t>
  </si>
  <si>
    <t>FESS Children's Saline Nasal Spray is approved by the Sensitive Choice program in Australia and New Zealand.FESS Children's is a non-medicated, preservative free saline nasal spray. Made from micro-filtered seawater, it helps relieve nasal and sinus congestion due to allergies, sinusitis, colds, and flu.Regular use helps keep your kid's nose healthy by washing away dust and pollen and stimulating the nose's natural defences. The gentle saline spray washes away dust and pollen and clears excess mucus.How FESS Children's Saline Nasal Spray can help your kids:Colds: The nose acts as the first line of defence. Using FESS Children's Saline Nasal Spray daily helps thin mucus, so it flows more easily, helping keep your kid's nose healthy.Sinusitis: FESS Children's Saline Nasal Spray helps relieve congestion caused by inflamed sinus and nasal cavities, promoting nasal healthy.Allergies: FESS Children's Saline Nasal Spray helps wash away dust, pollen and other allergens and helps clear a blocked nose.Created just for kids aged 2 – 10 years.</t>
  </si>
  <si>
    <t>B.Box Insulated Drink Bottle Ocean Breeze 350ml</t>
  </si>
  <si>
    <t>Insulated</t>
  </si>
  <si>
    <t>Drinkware</t>
  </si>
  <si>
    <t>The b.box insulated drink bottle, features double walled stainless steel which keeps liquids cool for up to 8 hours &amp;amp; warm for up to 6 hours. For kids 12 months +B.box have&amp;nbsp;redefined cool with their&amp;nbsp;new insulated drink bottle,&amp;nbsp;so now your little one can stay hydrated whatever the weather. Complete with carry handle and push button opening, designed specifically for little hands.&amp;nbsp;Clean modern design and big kid aesthetic. Kids love the&amp;nbsp;easy drinking silicone straw top. Parents love no leaks in the bag (when the lid is closed).&amp;nbsp;Dimensions: 70mm (d) x 75mm (w) x 200mm (h)</t>
  </si>
  <si>
    <t>Dr Brown's Narrow Neck Level 1 Teats 2 Pack</t>
  </si>
  <si>
    <t>Ultra soft and precision cut, Dr Browns narrow neck level teat 0-3 months, optimises performance to ensure maximum flow of liquid. It is made with a high grade, food safe silicone a patented two-piece internal vent system. This vent system, fully expresses the bottle for vacuum-free feeding, which is comparable to breast feeding. As your baby feeds, air is channelled from the teat collar through the vent system, bypassing the breast milk or formula, to the back of the bottle.In this manner, oxidation is kept to a minimum as the air never mixes with the breast milk or formula. Furthermore, this technology ensures optimal comfort for your baby, as it allows them to nurse without the discomfort of ingesting air bubbles; thereby, reducing feeding problems like colic, burping &amp;amp; wind. The breast milk or formula flows freely, without teat collapse.</t>
  </si>
  <si>
    <t>MooGoo Baby Cradle Cap Scalp Cream 120g</t>
  </si>
  <si>
    <t>Baby Scalp Cream</t>
  </si>
  <si>
    <t>Moisturising Cream</t>
  </si>
  <si>
    <t>Skin Irritation</t>
  </si>
  <si>
    <t>Many people, including babies, are troubled by skin that becomes red, dry and sometimes itchy around the scalp, hairline, neck, ears, eye areas, and along the side of the nose and mouth. These are oily areas of the skin and sometimes yeast on the skin can become more prevalent and cause irritation. This moisturising cream helps return the skin to a healthy condition. Like all of our creams it can be used anywhere on the body and doubles a lovely overall moisturiser. For more information about scalp skin conditions clickhere.</t>
  </si>
  <si>
    <t>Bellamys Organic Baby Rice With Prebiotic 125g</t>
  </si>
  <si>
    <t>Baby Cereal</t>
  </si>
  <si>
    <t>Organic Baby Food</t>
  </si>
  <si>
    <t>Bellamys Organic baby rice with prebiotic, is certified organic baby food that has iron, vitamin C smooth and is ready to serve. Suitable for infants 4 months+The same delicious baby rice except it now contains a prebiotic. This Bellamy’s product has added vitamin C &amp;amp; Iron, which support your growing baby’s needs.This product is the perfect way for you to introduce new tastes and solid food to your baby, as it is easy to mix with fruit and vegetable purees. In order to use Bellamy’s just add water or milk to the soft flakes</t>
  </si>
  <si>
    <t>New Beginnings Single Electric Breast Pump</t>
  </si>
  <si>
    <t>Electric Pumps</t>
  </si>
  <si>
    <t>The New Beginnings Single Electric Breast Pump was developed to help Australian mothers stay ahead of their busy lifestyle while ensuring their babies are receiving important, nourishing breast milk.If you're looking for a quiet, lightweight, modern, and extremely compact electric breast pump look no further than this Single Electric Breast Pump. The pump has advanced LacTech™ micro-computer technology that has been developed to ensure healthy breast milk production for bub always.The built in USB rechargeable battery creates easy on the go use with 2 hours of battery life once full charged giving you a whole new level of freedom like no other breast pump.Features:Same size and weight as your mobile phone, the perfect fit for your bagUSB power supply for easy on the go use, you can even charge it in your car if you’re away from home!Incorporates a double rhythmic lactation system to replicate a baby’s sucking rhythmCreated with an anti-back flow design which keeps the breast milk separate from the pump pieces helping with cleaning and ensuring the pump is always hygienicBPA FreeSoft silicone cushion for comfort while expressingAllows you to easily adjust the speed and suction levels to maximise its effectiveness5 comfort levels for stimulation mode from soft to intensive tempo to stimulate milk outflow9 comfort levels for expressing mode with moderate to strong tempo allowing effective outflow of milkWith up to 2 hours of battery life when fully charged24 Months warrantyIncluded is 1 x 140ml bottle and 1 x 250ml bottle with newborn teats to help make your life a little easier.All parts of your pumps are recommended to be cleaned with warm soapy water and rinsed off!(Note: Please ensure the motor is never submerged in water. This should be cleaned with a cloth or antibacterial wipe.)All parts of your breast pump can also be placed in our UV Steriliser. (Note: Breast pump motor can only be placed in the steriliser on sterilise mode.)</t>
  </si>
  <si>
    <t>Bellamys Organic Pear &amp; Apple Snacks 20g</t>
  </si>
  <si>
    <t>Organic Snacks</t>
  </si>
  <si>
    <t>Fruit Snacks</t>
  </si>
  <si>
    <t>Bellamy’s Organic pear &amp;amp; Apple Snacks are snap dried. They provide a crisp, crunchy snack with all the taste, natural sweetness, fibre &amp;amp; nutrients of a fresh organic apples &amp;amp; pears.This snack contains only the natural goodness from certified organic fruit, grown without pesticides or synthetic fertilisers.Suitable for children 12 months+Features of Bellamy's organic pear and apple snacksNo Added Sugar100% Organic FruitNo Additives or PreservativesCertified Organic by NASAA and ACOConvenient resealable pouch</t>
  </si>
  <si>
    <t>Haakaa Glass Bottle Grey 120ml</t>
  </si>
  <si>
    <t>Glass Bottles</t>
  </si>
  <si>
    <t>Orthodontic</t>
  </si>
  <si>
    <t>The Haakaa Glass Baby Bottle is ergonomically designed to provide the most natural feeding experience for your baby.The orthodontic nipple thumb-shaped teat included mimics the shape of a mother’s nipple during breastfeeding, and the offset position allows you to feed your baby without completely inverting the bottle. The glass bottles are made from temperature-resistant borosilicate glass, which makes them 100% safe to freeze or heat and perfect for storing expressed breast milk.&amp;nbsp;Made from temperature-resistant borosilicate glassThe orthodontic thumb-shaped teat is more readily accepted by babies100% food-grade silicone nipple mimics the flex and feel of a mother's breastAn off-centre silicone nipple allows for feeding in a natural upright positionThe ergonomic design is easy and comfortable to holdBPA, PVC, and phthalate-freeNon-slip groovesThe dustproof cap protects from airborne nasties</t>
  </si>
  <si>
    <t>Pea Pods Toilet Training Pants Green Large</t>
  </si>
  <si>
    <t>Bamboo Lining</t>
  </si>
  <si>
    <t>Pea Pods Reusable Toilet Training Pants are the perfect start for a youngster in "training":Soft bamboo lining and outerWaterproof/Breathable inner layer to help stop leaksBuilt in absorbency for accidentsAllows your child to feel wetness for speedy trainingWASHING INSTRUCTIONS:Normal machine wash using 1/2 strength detergent.Line or tumble dry on low heat.</t>
  </si>
  <si>
    <t>Medela Breastmilk Bottle With Medium Flow Teat 250ml</t>
  </si>
  <si>
    <t>Bottles</t>
  </si>
  <si>
    <t>The Medela Breast Milk Bottle with a teat is a versatile container for pumping, storing, transporting, and feeding expressed breast milk.Available in 150ml and 250ml versions, these easy-to-use Medela bottles let you precisely measure your milk with millilitre and ounce markers. These handy BPA-free bottles are compatible with all Medela breast pumps so you can pump, store and feed milk using one versatile container.The bottle’s teat is available in either the slow or medium flow version, so the Medela breast milk bottle can always be adapted to suit the age and needs of your growing baby. It comes with a travel cap to keep the teat clean whilst you are out and about.Medela bottles are shatterproof and available in two different sizes: 150ml with slow flow teat and 250ml with medium flow teat. Replacement teats can also be purchased separately.The breast milk bottles are dishwasher and microwave safe and are made from BPA-free materials.The bottles can be used with all Medela breast pumps and teats.Benefits:Versatile – ideal for expressing, storing, freezing, and feeding breast milkUse the same bottle for storage and feeding – precious breast milk is not wastedEasy to cleanDurable – does not crack or splinter when droppedSafe material for you and your babyNote: Only use Medela original accessories.Cleaning and Hygiene:Use drinking water quality for any of the following described cleaning procedures.Clean parts immediately after use to avoid dry up of milk residues and to prevent from growth of bacteria.Take care not to damage parts when using a brush.Inspect all items before each use.Replace parts if damaged or worn out.For hygiene reasons, it is recommended replacing teats after 3 months.Food colourings may discolour components which will not affect performance.Follow these cleaning instructions unless you are told otherwise by your healthcare professional.Do not leave a feeding teat in direct sunlight or heat or leave in disinfectant (“sterilizing solution”) for longer than recommended, as this may weaken the teat.Prior to first use and once daily:Disassemble, wash, and rinse all parts.Place parts in a saucepan of sufficient capacity.Fill with cold water until the parts are well covered.Optionally, a teaspoon of citric acid may be added to avoid a build-up of limescale.Heat it up and allow to boil for 5 minutes.Remove from stove and drain water off.Dry parts with a clean towel.As an alternative to boiling:Dishwasher: Clean parts in top rack.Microwave: Use Medela Quick Clean microwave bags or another microwave-safe device.Steam sterilizer: Follow the manufacturer’s instructions.After each use:Disassemble and wash all parts in warm, soapy water.Rinse in clear water. Dry parts with a clean towel.After cleaning, when parts are not in use, put in a clean zip lock bag or store in a container with lid.Alternatively, the parts can be wrapped in a clean paper or cloth towel.Avoid touching the inside of bottles and lids.Materials:Bottle: PolypropyleneTeat: Silicone&amp;nbsp;</t>
  </si>
  <si>
    <t>Sebamed Baby Protective Facial Cream 50ml</t>
  </si>
  <si>
    <t>Moisturizing Creams</t>
  </si>
  <si>
    <t>Sebamed Baby Protective Facial Cream provides baby’s skin the moisture it needs. The pH 5.5 formulation helps support and protect the baby’s skin barrier, protecting your little one's skin.Healthy skin has a biological slightly acidic surface called the acid mantle. The delicate skin of a newborn is lacking this protective acid mantle, which is established during the first few months of life.For delicate facial skin.Easy to apply and readily absorbed.The pH 5.5 helps support and protect the skin’s natural protective acid mantle.Protective moisturizing complex with Allantoin and Hyaluron helps to prevent dryness.Panthenol to help safeguard the skin and protect against irritation around the mouth from saliva.Dermatologically and clinically tested.</t>
  </si>
  <si>
    <t>Zoggs Adjustable Swim Nappy Pink 3-24 Months (Assorted Designs Chosen At Random)</t>
  </si>
  <si>
    <t>Adjustable Fit</t>
  </si>
  <si>
    <t>Help stop those little accidents in the swimming pool or at the beach with the environmentally friendly, reusable Swim Nappy. With adjustable sides for when your little one grows.Soft mesh lining with an adjustable velcro &amp;amp; plastic press studs for a customised fit, these swim nappies are ultra-soft &amp;amp; quick drying.Can be worn over a disposable nappy.Suitable for children aged 3-24 months.Outer:&amp;nbsp; 84% nylon 16% lycraLining: 100% PolyesterCare Instructions:Rinse after use, handwash only, do not tumble dry.</t>
  </si>
  <si>
    <t>Pea Pods Bamboo Reusable Wipes 5 Pack</t>
  </si>
  <si>
    <t>Baby Reusable Wipes</t>
  </si>
  <si>
    <t>Reusable Products</t>
  </si>
  <si>
    <t>Pack of 5 Re-usable wipes.&amp;nbsp;Ultra soft and antibacterial bamboo.&amp;nbsp;Great for nappy changes. Great for the environment.FeaturesFabric Content: 94%Bamboo / 6%PolyesterSize: 20cm x 20cm</t>
  </si>
  <si>
    <t>Haakaa Orthodontic Breastfeeding Nipple Shield Triangle Shape 1 Pack</t>
  </si>
  <si>
    <t>Ego Qv Baby Barrier Cream 125g</t>
  </si>
  <si>
    <t>Nappy Rash Creams</t>
  </si>
  <si>
    <t>Protective Skincare</t>
  </si>
  <si>
    <t>QV Baby Barrier Cream, is a rich, soothing&amp;nbsp;and&amp;nbsp;helps protect your baby’s delicate skin against nappy rash. It forms a barrier to&amp;nbsp;shield&amp;nbsp;the baby’s skin from water, detergents, chemicals and other irritants.QV Baby Barrier Cream is also non-sticky, non-greasy and has a moisturising base. Finally, the low irritant formula helps rehydrate skin and prevent moisture loss from your baby’s bottom.Features of QV barrier creamForms a barrier to shield baby’s skin from water, detergents, chemicals and other irritantsNon-sticky, non-greasy protective cream. Low irritant formulation.Suitable for the most sensitive areas of the bodyMoisturising base helps to rehydrate skin and prevent moisture losspH balancedVegan Friendly - contains no animal-derived ingredientsCream suitable for sensitive skin</t>
  </si>
  <si>
    <t>Sprout Organic Plant Based Infant Formula 0-12 Months 700g</t>
  </si>
  <si>
    <t>Plant Based Formula</t>
  </si>
  <si>
    <t>Baby Formula</t>
  </si>
  <si>
    <t>Sprout Organic's infant formula is made with the goodness of organic plants which are a natural source of proteins and antioxidants.Sprout's clean and organic ingredients are formulated to support the health of your little one from birth to 12 months of age. Sprout's infant formula is gentle nutrition for little tummies and contains key nutrients for your child to grow up strong, happy and healthy.</t>
  </si>
  <si>
    <t>Spewy And Blue Wet Bag Bundle City Hustle</t>
  </si>
  <si>
    <t>Marcus &amp; Marcus Fork &amp; Spoon Set Yellow</t>
  </si>
  <si>
    <t>Utensils</t>
  </si>
  <si>
    <t>Safe</t>
  </si>
  <si>
    <t>Make your child’s mealtime more fun with this yellow-coloured Lola Giraffe easy grip fork &amp;amp; spoon set by Marcus &amp;amp; Marcus. When your little one wants to eat like an adult but doesn’t understand that sharp metal things can hurt, this set comes in handy. It comes with easy to grip comfortable handles, the tips of the fork and spoon are not sharp. This ensures that they do not hurt themselves, no matter what they do.Features of Lola Giraffe easy grip fork &amp;amp; spoon:BPA/Phthalate freeEffective utensils without sharp edgesEasy design for kid’s developing vice gripTop-rack dishwasher safeSteam sterilizer safeStains can be removed by washing with hot-soapy water.Food grade silicone rubberCleaning &amp;amp; Care:Top-rack dishwasher safeUV sterilizer safeSteam sterilizer safeStains can be removed by washing with hot-soapy water.Dimensions: Fork: 140 x 14 x 41mmSpoon: 138 x 14 x 41mm</t>
  </si>
  <si>
    <t>Avent Natural Response Teats 6 Months+ Flow 5 - 2 Pack</t>
  </si>
  <si>
    <t>Teats 6-12 months</t>
  </si>
  <si>
    <t>Colic Reduction</t>
  </si>
  <si>
    <t>Supports baby's individual drinking rhythmThe Natural Response Nipple releases milk only when baby actively drinks. Babies can drink, swallow and breathe using their natural rhythm, like on the breast. Making it easy to combine breast and bottle feedingNatural Response Nipple2 piecesFlow 56m+Feature:Nipple releases milk when baby actively drinksNatural latch on with breast-shaped nippleDesigned to reduce colic and discomfortNo-drip nipple design prevents spills and lost milkNatural Response Nipples and Bottles are BPA free*Choose the right nipple flow for your babyMaterial:NippleSiliconeBPA free*</t>
  </si>
  <si>
    <t>Dr Brown's Options Narrow Neck Baby Bottle 60ml</t>
  </si>
  <si>
    <t>Narrow Neck Bottles</t>
  </si>
  <si>
    <t>This Dr. Brown’s Natural Flow Options+ Narrow Baby Bottle with a Level 1 Teat makes for a comfortable feeding experience for babyAnti-colic vent system is clinically proven to reduce colicDecreases spit-up, burping, and gasShown to better preserve nutrients in breast milk and formulaAids in digestion for good night’s sleepOffers flow rate that supports breastfeedingEach narrow teat is engineered for consistent flow, so you and baby know what to expectSoft silicone teat helps breastfeeding baby naturally latchUse bottle with or without internal vent systemFits most breast pumpsDishwasher (top rack) and steriliser safe.Material: BPA freeSize: 120mlNeck: NarrowLevel Teat: Level 1 (0 Months+)</t>
  </si>
  <si>
    <t>The Teething Egg Yellow With Bonus Clip</t>
  </si>
  <si>
    <t>Infant Health</t>
  </si>
  <si>
    <t>Oral Soothers</t>
  </si>
  <si>
    <t>The Teething Egg is a uniquely shaped and designed aid to help relieve teething in infants. The curved shape of an egg provides full coverage of both the top and bottom gums. The small end of the egg easily glides around the mouth, while the large end prevents it from being a choking hazard. Babies are instinctively drawn to round, breast shaped objects, and The Teething Egg is a great replacement for pacifiers that often reinforce bad habits.The smooth surface makes a satisfying squeak on your little one’s gums while the rattle inside helps turn teething time into play time!Colour – yellow.There are many reasons why the Teething Egg is the best teether for your baby:The proven design and shape are the perfect size and weight for little hands and mouths.The texture of the Teething Egg is like a baby's gums, so they love chewing and rubbing their sore and swollen gums against it gliding in all directions.The Egg Lanyard (included with each egg) attaches to baby's clothes so it's always in reach and stays clean! No more bending over to pick up dirty teething toys.Orthodontic friendly – it promotes natural development of teeth and gums.A great pacifier/soother replacement! No hard edges, soft and gentle. Curved shape and texture aids in soothing your baby’s inflamed gums.Has a shaker inside for additional sensory play.Able to be placed in the freezer or refrigerator for a cooling, soothing sensation, and easy to clean.The Teething Egg is:Non-porous, so it does not harbor bacteria or mould.Absolutely NO Latex, Lead, BPA, BPS, PVC, Phthalate or Metals.Can be refrigerated for a cooling, soothing sensation.Dishwasher and steam sterilizer safe.Meets or exceeds safety requirements in the USA, the UK, the EU, Canada, Australia, and New Zealand.Includes a lanyard to keep it clean and close.</t>
  </si>
  <si>
    <t>Amber Love Children's Necklace Mixed Love 33cm</t>
  </si>
  <si>
    <t>Teething Necklaces</t>
  </si>
  <si>
    <t>Amber Jewelry</t>
  </si>
  <si>
    <t>Child Accessories</t>
  </si>
  <si>
    <t>Amber Love Children’s Necklace is 100% baltic amber necklace suitable for boys and girls and can be worn from 36 months of age. Amber is a natural tree resin, lightweight and each bead is individually knotted for quality.&amp;nbsp;Key benefits:Carefully crafted from 100% pure Baltic AmberEach amber bead is individually knotted&amp;nbsp;Necklace length 33cmNote: The age recommendation from 36months+&amp;nbsp;Amber Love is the well-known brand responsible for the making of one of a kind amber jewellery. Amber Love’s necklaces and bracelets are all carefully crafted from 100% pure Baltic Amber. The amber stone does not stain.</t>
  </si>
  <si>
    <t>Ezpz Mini Feeding Set Olive</t>
  </si>
  <si>
    <t>Toddler Feeding</t>
  </si>
  <si>
    <t>Developmental Tools</t>
  </si>
  <si>
    <t>An olive-coloured mini feeding set that provides the developmental tools you need to help your toddler meet mealtime milestones and feeding independence.Set includes:1 Mini Mat (with divided plate)1 Mini Spoon (for scooping food)1 Mini Fork (for piercing food)As your infant transitions to toddlerhood, they are ready to start practicing new mealtime milestones. They are eating a balanced meal with different food groups and are learning how to eat with a spoon and fork. With the Mini Feeding Set ezpz provides all the developmental tools you need for independent mealtime with your toddler.Provides the developmental tools you need to help your toddler meet mealtime milestones.Helps your toddler succeed with feeding independence.Care: Dishwasher safe</t>
  </si>
  <si>
    <t>Little Mashies Silicone Distractor Cutlery Dusty Blue</t>
  </si>
  <si>
    <t>Self-Feeding</t>
  </si>
  <si>
    <t>Let your baby have their first baby cutlery set so they can start to feed themselves. And they don't grab at your spoon while you are feeding them! Cutlery set includes a baby spoon and baby fork and is made from food grade silicone.Perfect size for little hands – suitable from 4 – 24 months.From 4 months old babies will hold this and chew like a teether.When starting solids give to your baby to hold and start to learn while you continue to spoon food in.Made from food grade silicone the cutlery set can go straight in the dishwasher and is suitable for hot or cold food. Match the distractor cutlery with the washy bib, the sticky platter, and the sucky bowl!</t>
  </si>
  <si>
    <t>Grants Kids Bamboo Toothbrush Ultra Soft 1 Pack</t>
  </si>
  <si>
    <t>Biodegradable Items</t>
  </si>
  <si>
    <t>Grants of Australia biodegradable bamboo toothbrush is an eco-friendly way to brush your teeth. The handles are made from 100% biodegradable and environmentally sustainable bamboo. The white bristles are made from nylon which aren’t compostable but can be recycled. Break off the bristle head or remove the bristles with pliers and recycle as per your local recycling facility guidelines. The bare bamboo handle can then be composted and will safely return to the soil. Each toothbrush is individually sealed in a paper wrapper that can be composted and boxes can be recycled.CERTIFIED VEGAN, ECO-FRIENDLY, BPA FREE</t>
  </si>
  <si>
    <t>B.Box Insulated Drink Bottle 350ml Blue Slate</t>
  </si>
  <si>
    <t>Hydration Solutions</t>
  </si>
  <si>
    <t>The b.box insulated drink bottle, features double walled stainless steel which keeps liquids cool for up to 8 hours &amp;amp; warm for up to 6 hours. For kids 12 months +B.box have&amp;nbsp;redefined cool with their&amp;nbsp;new insulated drink bottle,&amp;nbsp;so now your little one can stay hydrated whatever the weather. Complete with carry handle and push button opening, designed specifically for little hands.&amp;nbsp;It has a clean modern design and big kid aesthetic. Kids love the&amp;nbsp;easy drinking silicone straw top. Parents love no leaks in the bag (when the lid is closed).&amp;nbsp;350 ml/12oz&amp;nbsp;</t>
  </si>
  <si>
    <t>Avent Natural Response Newborn Starter Set 0 Months+</t>
  </si>
  <si>
    <t>Supports baby's individual drinking rhythmThe Natural Response Nipple releases milk only when baby actively drinks. Babies can drink, swallow and breathe using their natural rhythm, like on the breast. Making it easy to combine breast and bottle feeding4 Bottlesultra soft pacifierBottle brushFeature:Nipple releases milk when baby actively drinksNatural latch on with breast-shaped nippleDesigned to reduce colic and discomfortNo-drip nipple design prevents spills and lost milkChoose the right nipple flow for your babySimple to use, easy to clean and quick to assembleEasy to hold even for little handsUltra soft pacifier, for your baby's sensitive skinBottle brush with curved head for easy cleaningCompatible across the Philips Avent rangeNatural Response Nipples and Bottles are BPA free*What is includedBottle brush 1 &amp;nbsp;pcs4oz/125ml Baby Bottle&amp;nbsp;2 &amp;nbsp;pcs9oz/260ml Baby Bottle&amp;nbsp;2 &amp;nbsp;pcsFlow 2 nipple&amp;nbsp;2 &amp;nbsp;pcsFlow 3 nipple&amp;nbsp;2 &amp;nbsp;pcsultra soft pacifier 0-6m&amp;nbsp;1 &amp;nbsp;pcs</t>
  </si>
  <si>
    <t>Pea Pods Pilchers Waterproof Nappy Covers White</t>
  </si>
  <si>
    <t>Adjustable Nappies</t>
  </si>
  <si>
    <t>White Pilchers are waterproof nappy covers by Pea Pods, have been designed for those that use the old style, terry towelling flat nappies. These covers are roomy enough to accommodate flat nappy squares &amp;amp; are compatible with all Pea Pod absorbent inserts. The inside of this cover can be wipes and is reusable. The nappy cover comes with an adjustable clip in the front, which allows you to change sizing from newborn to toddler.Features of Pea Pod Pilchers:One Size (newborn to 16kg)Compatible with all Pea Pods absorbent insertsUse with Pea Pods Bamboo absorbers, Flannelette Flats, Terry Towelling Flats, Pre-folds... and moreWipe clean and reuseWaterproof and breathable</t>
  </si>
  <si>
    <t>Jack N Jill Sonic Toothbrush Tickle Tooth 0-3 Years</t>
  </si>
  <si>
    <t>Sonic Technology</t>
  </si>
  <si>
    <t>Dental Care</t>
  </si>
  <si>
    <t>Jack N’ Jill’s Tickle Tooth Sonic Toothbrush makes brushing fun with this unique LED light up brush head to assist with the inspection of tiny teeth. The sonic technology includes a 30-second pulse reminder which teaches moving the brush to different parts of the mouth. Your little one will never want to stop brushing!Key benefits:Gentle cleaning for babies and toddlersTwo unique brush heads: a baby brush head (stage 1) and a kids brush head (stage 2)PVC &amp;amp; BPA free brush head and handleBattery included (1 x AAA alkaline)Jack N’ Jill is one of Australia’s leading natural oral care brands, providing a fun and delicious range of natural toothpaste for children. Their toothpaste is completely free from SLS, sugar, preservatives, and fluoride and is even safe for kids to swallow. Jack N’ Jill has received the COSMOS Natural Standard Ecocert certification for its bestselling natural toothpaste range. Ecocert is the world’s leading specialist in the certification of sustainable practices and organic products.</t>
  </si>
  <si>
    <t>B.Box Mini Lunchbox Lilac Pop</t>
  </si>
  <si>
    <t>Portable Food Storage</t>
  </si>
  <si>
    <t>Leak Proof Containers</t>
  </si>
  <si>
    <t>The B.Box mini lunchbox, has a 1 litre capacity. It has 2 leak proof compartments that seal separately, so you can mix wet and dry foods without them mixing.The mini lunchbox comes with removable divider slides, which enable you to adjust the compartment size for the ultimate in mix and match. The flexi whole fruit holder stretches around fruit so you can secure large fruits inside the lunchbox.It has all the features of the original lunchbox but packed a little lighter for smaller appetites.The B.Box mini lunchbox also has soft, easy grip integrated carry handles that can be used for packing in and out of the schoolbag. Finally, the addition of the large clip makes it suitable for small fingers and encourages independence.All seals are removable for thorough cleaning.Size: 18.5cm (l) x 17cm (w) x 6.7cm(h)3 years +Lilac Pop Colour</t>
  </si>
  <si>
    <t>Pigeon Baby Brush &amp; Comb Set</t>
  </si>
  <si>
    <t>Baby Combs</t>
  </si>
  <si>
    <t>Baby Grooming</t>
  </si>
  <si>
    <t>An essential set for any nursery. This baby brush and comb set is specially designed to be soft and gentle on your baby's scalp and hair. A gentle-bristle brush protects your baby's delicate skin and prevents injuries.The comb features rounded teeth to prevent scratching, while more space between the teeth reduces pulling on your baby's hair.The baby hairbrush features super soft and long-lasting nylon bristles that are perfect for your baby's delicate hair and scalp.Suitable for all babies including newborns.Why do babies need hairbrushes?Brushing your baby's hair regularly may help to prevent and loosen cradle cap.If your baby has cradle cap you may want to wash your baby's hair once a day with mild baby shampoo. Then loosen the scales with the Pigeon baby hairbrush before rinsing off the shampoo.</t>
  </si>
  <si>
    <t>Marcus &amp; Marcus Flip N'Strap Blue</t>
  </si>
  <si>
    <t>Accessories</t>
  </si>
  <si>
    <t>BPA Free</t>
  </si>
  <si>
    <t>Say goodbye to picking things up off the floor. This blue coloured Flip N’ Strap by Marcus &amp;amp; Marcus attaches things like pacifier, straw bottles etc to surfaces like strollers, car seats, highchairs etc to prevent them from hitting the floor when your baby drops them. It has a multi-use connector at the top of the strap and an adjustable tail end for strapping it to things in various sizes.The top end can be attached to a variety of things like strollers, car seats, grocery carts, baby carriers, highchairs etc. It prevents things like pacifiers, straw bottles, toys etc from being picked up repeatedly when your baby drops them.This 23-inch strap can be put away easily by rolling it inside the strap organizer; thereby, making it easy carry around everywhere.Features of Flip N’ Strap:BPA/Phthalate freeAdjustable tailStrap organizerMulti-use connectorTop-rack dishwasher safe, UV sterilizer safe, Steam sterilizer safe52 x 28 x 590mmWithstands temperature -20°C to 120°C.Material: Food grade silicone rubber.</t>
  </si>
  <si>
    <t>Lansinoh Organic Nipple Balm 56g</t>
  </si>
  <si>
    <t>Lansinoh organic nipple balm is an organic, plant-based remedy for tender nipples and dry skin.&amp;nbsp;Safe for the baby and designed for breastfeeding, with no smell or taste.It is silky smooth, easy to apply and gentle on skin. Apply after breastfeeding to the nipple area, with no need to remove before breastfeeding. It can also be used during pregnancy to moisturise dry skin and maintain natural softness of nipples.Features of Lansinoh organic nipple balmSilky smooth&amp;nbsp;formulaEasy to apply and gentle on skinHelps to moisturise dry, stretching skinFree from added fragrances, flavours, and preservativesNo animal testingApply after breastfeeding. No need to remove before breastfeeding.</t>
  </si>
  <si>
    <t>Jellystone Designs Jellies Bunny Baby Teether Grey</t>
  </si>
  <si>
    <t>Silicone Teether</t>
  </si>
  <si>
    <t>Silicone Teethers</t>
  </si>
  <si>
    <t>The Jellies range offers adorable, easy to hold teethers for tiny hands that are soft on gums and ideal for teething babies. These baby bunny teethers, help relieve the pain of your baby’s first tooth. The jellies are the fun and creative alternative to traditional teethers! Also, they make a great gift!The Jellies Bunny Teether is available in Soft Blue, White, Soft Grey, Tan, and Pink.Made from BPA-free, phthalate-free, non-toxic silicone.The Bunny Teether can be cleaned using a steriliser, placed in a dishwasher, or washed with warm soapy water.Freezer safe and dishwasher safe.Dimensions: 10.5cm x 6.5cm x 1cm.</t>
  </si>
  <si>
    <t>Mustela 123 Vitamin Barrier Cream 100ml</t>
  </si>
  <si>
    <t>Mustela’s 1 2 3 Vitamin Barrier Cream comforts baby's skin at the very first application by instantly soothing irritated skin. It may help to prevent redness or nappy skin discomfort at each nappy change. And it recovers baby's skin barrier with a long-lasting effect, even during diarrhea or teething periods.Mustela’s Vitamin Barrier Cream 123 takes complete care of baby’s bottom after each nappy change - even newborns'*. (*Babies out of NICU)This barrier cream has a three-fold action:1- Prevents from nappy skin discomfort and irritations2- Soothes baby's skin3- Recovers baby's skin effectivelyThis cream is very easy to apply on Baby's bottom, and tp clean off.This cream contains 98% ingredients of natural origin and benefits from the exclusive complex of patented natural active ingredients which guarantees its triple efficiency. The remaining 2% are used to ensure a pleasant texture and a long-term protection of the formula.Avocado Perseose®, which protects the skin barrier, moisturises, and preserves the skin's cellular richnessOxéolin of alkacea, which recovers skin thanks to its soothing propertiesSunflower oil Distillate, which provides the essential lipids for the construction of the skin barrier for skin recoveryZinc oxide with protective and anti-enzymatic properties.</t>
  </si>
  <si>
    <t>Nutra Organics Veggie Hero 125g</t>
  </si>
  <si>
    <t>Baby Supplements</t>
  </si>
  <si>
    <t>Nutrient Blend</t>
  </si>
  <si>
    <t>Nutra Organics Veggie Hero, has a blend of 15 veggies, fruits and super greens. It also contains 18 bioavailable vitamins &amp;amp; minerals from pure, organic wholefoods; including Vitamins A, C, D, E, B Vitamins, Zinc, Folate &amp;amp; IodineDesigned for kids’ taste buds, it helps provide healthy meals for picky eaters. No more nagging, pleading and bribing for the broccoli to go down.&amp;nbsp;^When consumed in conjunction with a healthy, varied diet.&amp;nbsp;Features of Nutra Organics Veggie HeroSupports immunitySupports growthSupports energySupports antioxidant protectionPerfect for 12 months+Does not contain any artificial nasties or refined sugar</t>
  </si>
  <si>
    <t>Marcus &amp; Marcus Easy Grip 3 Piece Cutlery Set Red</t>
  </si>
  <si>
    <t>Kids Utensils</t>
  </si>
  <si>
    <t>Tableware</t>
  </si>
  <si>
    <t>Made of 304 stainless-steel with perfectly sized handles this red colour easy grip cutlery set is suitable for kids with smaller hands. Encourages independent eating.The handles have finger indents, that can be an excellent guidance system that helps kids hold the knife and fork. This also helps kids apply pressure through their index finger while cutting. The handles are made of soft, textured silicone that is easier for kids to grip comfortably.This Marcus &amp;amp; Marcus easy grip cutlery set is ideal for when your little one wants to eat like an adult but doesn’t understand that sharp metal things can hurt, this blunt, stainless-steel cutlery set comes in handy.Features of easy grip cutlery set red:BPA/Phthalate freeEffective utensils without sharp edgesBlunt tip, child friendlySoft textured handle helps improve grip.Easy to hold contoured to fit tiny hands.Promotes safe and independent eating.Materials: Food grade silicone rubber + 304 stainless-steelCare instructions:Top-rack dishwasher safeUV sterilizer safeSteam sterilizer safeStains can be removed by washing with hot-soapy water.Product size:Spoon: 32.5 x 22 x 135mmFork: 25.5 x 22 x 135mmKnife: 24 x 26.5 x 144.5mm</t>
  </si>
  <si>
    <t>Mustela Foam Shampoo For Newborns 150ml</t>
  </si>
  <si>
    <t>Cradle Cap Treatment</t>
  </si>
  <si>
    <t>Tear-free</t>
  </si>
  <si>
    <t>This ultra-gentle high-tolerance formula is made of 99% ingredients of natural origin. Mustela’s Foam Shampoo for Newborns gently cleanses your baby' scalp and washes away flakes associated with cradle cap. It also reduces the chance of recurrence and is perfectly tear-free.The secret to this magic formula: avocado polyphenols, which effectively protect babies' scalps. Avocado polyphenols are powerful natural ingredients which protect babies' and infants' scalp. Mustela combines them with a patented rebalancing blend of active ingredients which soothes babies' scalps and helps eliminate cradle cap.</t>
  </si>
  <si>
    <t>Haakaa Silicone Baby Food Dispensing Spoon Grey</t>
  </si>
  <si>
    <t>Mess-free</t>
  </si>
  <si>
    <t>Leakproof</t>
  </si>
  <si>
    <t>The perfect way to take your baby food out with you without the hassle of carrying separate spoons and plastic containers. Feed your little one homemade goodness in a way that's free from messes, waste, and harsh chemicals!Simply fill the tube with baby food and pop on the lid. The food will remain inside the leakproof silicone tube until it's time for a snack. Remove the lid and gently squeeze the tube to dispense food onto the spoon. Once you've finished feeding your little one, put the lid back on and place it back in your bag!Features:Made with food-grade silicone.120ml capacity.Dishwasher safe.All parts dismantle for easy cleaning.Leakproof and airtight when the lid is attached.Can be left in boiling water to heat food.Mess and waste-free.Tested against European EN14350 and US FDA regulations.Free from PVC, BPA, phthalates, and artificial colours.Microwave steriliser and dishwasher safe.Cleaning &amp;amp; Care:Clean after each use. Although dishwasher safe, it is recommended handwashing this product in warm, soapy water and rinsing and drying thoroughly. To sterilise, use a steam steriliser or boil in water for 2-3 minutes. Do not use bleach-based agents to clean this product.</t>
  </si>
  <si>
    <t>Dr Brown's PreVent Contoured Baby Pacifier 0-6 Months Blue 2 Pack</t>
  </si>
  <si>
    <t>Infant Products</t>
  </si>
  <si>
    <t>Dr. Brown’s&amp;nbsp;PreVent&amp;nbsp;Soothers are as adorable as they are intelligent. Designed by a paediatric dentist, the 100% silicone bulb features a patented suction-free air channel and thin stem that reduce pressure inside baby’s mouth – helping prevent dental issues such as crossbite down the road. With PreVent Soothers, there’s a size for every age, ranging from 0 to 12m+. The bulb is taste-free, odourless, and keeps its unique shape over time.&amp;nbsp; PreVent Soothers offer a playful print and fun-but-functional shield shape that fits each little face. Easily keep PreVent Soothers clean – they’re dishwasher (top rack) and sterilizer safe!All the same benefits as the Regular Shield PreVent Pacifier but with a contoured shield design that helps keep the shield from touching baby’s face. The Patented Suction-Free Air Channel opens as baby sucks for low pressure comfort helping lower the pressures inside the baby’s mouth. These pressures can sometimes create dental issues such as cross bites. Palatial pressure is lessened by creating an air channel that reduces suction and spreads apart when baby is sucking.Material: 100% silicone &amp;amp; BPA freeAge: 0-6 Months</t>
  </si>
  <si>
    <t>Marcus &amp; Marcus Flip N'Strap Green</t>
  </si>
  <si>
    <t>Pacifier Holder</t>
  </si>
  <si>
    <t>Stroller Strap</t>
  </si>
  <si>
    <t>Say goodbye to picking things up off the floor. This green coloured Flip N’ Strap by Marcus &amp;amp; Marcus attaches things like pacifier, straw bottles etc to surfaces like strollers, car seats, highchairs etc to prevent them from hitting the floor when your baby drops them. It has a multi-use connector at the top of the strap and an adjustable tail end for strapping it to things in various sizes.The top end can be attached to a variety of things like strollers, car seats, grocery carts, baby carriers, highchairs etc. It prevents things like pacifiers, straw bottles, toys etc from being picked up repeatedly when your baby drops them.This 23-inch strap can be put away easily by rolling it inside the strap organizer; thereby, making it easy carry around everywhere.Features of Flip N’ Strap:BPA/Phthalate freeAdjustable tailStrap organizerMulti-use connectorTop-rack dishwasher safe, UV sterilizer safe, Steam sterilizer safe52 x 28 x 590mmWithstands temperature -20°C to 120°C.Material: Food grade silicone rubber.</t>
  </si>
  <si>
    <t>Medela Spare Teats Medium Flow 2 Pack</t>
  </si>
  <si>
    <t>Spare Teats</t>
  </si>
  <si>
    <t>Reusable spare teats designed for use with Medela Breastmilk bottles (sold separately) available in 150ml &amp;amp; 250ml sizes.Material - Silicone teatBoxed Contents: 2 x spare teats</t>
  </si>
  <si>
    <t>B.Box Gel Cooler Twin Pack Jumbo</t>
  </si>
  <si>
    <t>Lunch Accessories</t>
  </si>
  <si>
    <t>Keep things cool with the&amp;nbsp;new b.box jumbo gel cooler.Designed to fit snugly inside the b.box insulated lunch bag to keep snacks and lunch cooler and fresher for longer, especially when the weather gets warmer.&amp;nbsp;Reusable non-toxic and food safe gel cooler sits inside a machine washable pouch to absorb condensation.&amp;nbsp;Comes in a handy twin pack.Each gel cooler is 20.5cm x 15cm.&amp;nbsp;&amp;nbsp;&amp;nbsp;</t>
  </si>
  <si>
    <t>Holle Organic Pouch Red Bee Apple With Strawberry 100g</t>
  </si>
  <si>
    <t>Organic Snack</t>
  </si>
  <si>
    <t>Fruit Puree</t>
  </si>
  <si>
    <t>Holle Organic Pouch Red Bee contains the goodness of wholesome apple and strawberry, puréed to perfection for your little one. With no added sugar and no artificial colours, flavours or preservatives, it makes a great snack option.Suitable from 6 months of age. Made in a resealable and convenient pouch for when on-the-go.&amp;nbsp;Features of Holle Organic Red Bee:OrganicLactose-freePreservative-freeDairy-freeSoy-freeEgg-freeNut-freeNo added sugarWheat-freeGluten-freeVegan suitableVegetarianCorn-freeRice-free&amp;nbsp;Salt-free</t>
  </si>
  <si>
    <t>Avent Natural Response Baby Bottles 1 Month+ 2 X 260ml</t>
  </si>
  <si>
    <t>Supports baby's individual drinking rhythmThe Natural Response Nipple releases milk only when baby actively drinks. Babies can drink, swallow and breathe using their natural rhythm, like on the breast. Making it easy to combine breast and bottle feeding2 Bottles9oz/260mlFlow 3 nipple1m+Feature:Nipple releases milk when baby actively drinksNatural latch on with breast-shaped nippleDesigned to reduce colic and discomfortNo-drip nipple design prevents spills and lost milkChoose the right nipple flow for your babySimple to use, easy to clean and quick to assembleEasy to hold even for little handsCompatible across the Philips Avent rangeNatural Response Nipples and Bottles are BPA free*Material:BottlePolypropyleneBPA free*NippleSiliconeBPA free*</t>
  </si>
  <si>
    <t>Pea Pods 100% Bamboo Nappy Liners 100 Pack</t>
  </si>
  <si>
    <t>Liner Products</t>
  </si>
  <si>
    <t>Pea Pods nappy liners make nappy change time even easier. They are made from 100% bamboo, providing your baby with natural fibres againt their skin. They are also biodegradable &amp;amp; compostable. Each liner measure 180mm x 300mm.100% Bamboo100% BiodegradableAnti-bacterialCompostable</t>
  </si>
  <si>
    <t>Gaia Skin + Body Pregnancy Nipple Balm 40ml</t>
  </si>
  <si>
    <t>Postpartum Products</t>
  </si>
  <si>
    <t>Breastfeeding, if you choose to do it, can be a magical time, but what’s not quite so magical is the sore, cracked nipples that come with it! That’s why GAIA created the Skin Naturals Nipple Balm, a nourishing balm to moisturise, soothe and protect your sensitive areas.You don’t even have to wait until the baby is born to start using this incredible balm. Apply it during pregnancy to prepare your nipples for the demands of breastfeeding and, once your little bundle of joy has arrived, you can use it after each feed to make sure the nipple area is in a good condition for them to latch onto.The GAIA Skin Naturals Nipple Balm is made from organic sunflower oil, organic avocado oil, organic jojoba oil and organic calendula oil and is completely free from lanolin, petrochemicals, and mineral oil.These natural ingredients mean that there is no need to rinse before feeding.Please note that this balm contains beeswax, so it’s not suitable for vegans.Cruelty-FreeAustralian owned and made.</t>
  </si>
  <si>
    <t>Marcus &amp; Marcus Baby Teething Toothbrush Yellow</t>
  </si>
  <si>
    <t>Teething Aid</t>
  </si>
  <si>
    <t>Silicone Bristles</t>
  </si>
  <si>
    <t>This yellow Lola Giraffe baby teething toothbrush by Marcus &amp;amp; Marcus, has soft silicone bristles, is easy to hold and cleans your baby’s teeth whilst massaging their gums. It is very appealing for when your baby starts teething, as it helps with their oral care too.The teething toothbrushes made from food grade silicone, are BPA/phthalate free and steriliser safe. Suitable for babies 6 months+.Features of Marcus &amp;amp; Marcus baby teething toothbrush:Soft &amp;amp; flexible silicone bristles help baby getting used to the feeling of teeth brushing.Easy grip handle for baby little hands and large enough for parents to guide.One-piece construction: free of any joints or cracks where dirt and bacteria can accumulate.Multi-colour character inserts to attract baby.Steam sterilizer safe &amp;amp; UV steriliser safeStains can be removed by washing with hot-soapy water.Withstand temperatures from -20°C to 120°C.Cleaning and care:UV sterilizer safeSteam sterilizer safeStains can be removed by washing with hot-soapy water.Age: suitable from 6 months+.Material: Food grade silicone rubber</t>
  </si>
  <si>
    <t>B.Box Mini Lunchbox Strawberry Shake</t>
  </si>
  <si>
    <t>Containers</t>
  </si>
  <si>
    <t>The B.Box mini lunchbox, has a 1 litre capacity. It has 2 leak proof compartments that seal separately, so you can mix wet and dry foods without them mixing.The mini lunchbox comes with removable divider slides, which enable you to adjust the compartment size for the ultimate in mix and match. The flexi whole fruit holder stretches around fruit so you can secure large fruits inside the lunchbox.It has all the features of the original lunchbox but packed a little lighter for smaller appetites.The B.Box mini lunchbox also has soft, easy grip integrated carry handles that can be used for packing in and out of the schoolbag. Finally, the addition of the large clip makes it suitable for small fingers and encourages independence.All seals are removable for thorough cleaning.Size: 18.5cm (l) x 17cm (w) x 6.7cm(h)3 years +</t>
  </si>
  <si>
    <t>Haakaa Generation 3 Breast Pump Grey 250ml (Cap Sold Separately)</t>
  </si>
  <si>
    <t>Silicone Bottles</t>
  </si>
  <si>
    <t>Portable Pumps</t>
  </si>
  <si>
    <t>The Haakaa Generation 3 Breast Pump has the same simple and effective design at the original, except now you can express directly into a detachable silicone bottle!The new Gen. 3 Pump comes in two convenient sizes of 160ml and 250ml and is compatible with all the silicone bottle range attachments.With a quick twist of the top, you can swap out your breast pump flange for any of our range of optional interchangeable attachments (each sold separately).There are baby bottle teats to let you feed your little one expressed milk,a feeding spoon dispenser for when your baby moves on to solids,a sippy bottle top to help your independent toddler transition from a bottle to a cupand sealing disks to preserve any leftover food or milk after feeding.Made from medical-grade silicone, this compact pump is perfect for long-distance plane or car rides, or simply anywhere you would like to express quickly and discreetly.Features:Express breast milk using the power of natural suction!High-quality food-grade silicone.Easy and effective milk expression, directly into the bottle.No cords or batteries required.Compatible with all Generation 3 Silicone Bottle range attachments.Small, portable, and convenient.Accommodates different breast sizes.Available in 160ml and 250ml capacities.BPA, PVC and phthalate-free.Safe in microwave sterilisers and boiling water.This pump is made up of 1 x Silicone Bottle base, 1 x Attachment Ring and 1 x Silicone Pump Flange attachment.Cleaning:Clean after each use. It is strongly recommended cleaning and sterilising your Haakaa Breast Pump with any steam sterilising system or by boiling in water for 2-3 minutes. Do not use any bleach-based agents or sterilising tablets to clean this product. Do not use UV sterilisers to clean this product as it may impact the lifespan of your pump.The easiest way to squeeze your Gen. 3 160ml pump is by pushing up the side of the bottom edge of the pump, rather than squeezing from the middle, to prevent the plastic rim from cracking.</t>
  </si>
  <si>
    <t>New Beginnings Washable Bamboo Nursing Breast Pads 8 Pack</t>
  </si>
  <si>
    <t>Reusable Pads</t>
  </si>
  <si>
    <t>The New Beginnings washable bamboo nursing pads are the perfect eco-friendly option for feeling confident and dry all day. The 3 layers of super-soft, absorbent bamboo and cotton mean no leaks and no stress.Features:Bamboo inner core for absorbency3 layers of protectionHolds approx. 40mlSuper soft microfiber outer layer for comfortFunctional washbag includedDimensions:12cm diameter5mm thickCare:Machine washable. For best results place pads in the washable bag provided. Dry flat, do not bleach, do not iron, do not dry clean.It is recommended 2-3 packs for those with a heavy let down or over supply! This way you can keep some in the wash, some in your bag and have enough to change them throughout the day.Always wash them in the washbag provided to ensure they remain super soft.</t>
  </si>
  <si>
    <t>Bellamys Organic Apple &amp; Fig Oatmeal 120g</t>
  </si>
  <si>
    <t>Organic Baby Products</t>
  </si>
  <si>
    <t>Bellamys Organic Apple &amp;amp; fig Oatmeal is certified organic baby food that is smooth and ready to serve. Suitable for infants above the age of 4 months.The organic Apple &amp;amp; fig oatmeal product is made using ingredients that have been organically certified. This is the perfect way for you to introduce fruit tastes/flavours to your baby.Features of Bellamy’s organic apple &amp;amp; fig oatmeal No Artificial Colours or FlavoursPremium IngredientsCertified Organic by NASAA and ACOClear base in pouch for previewBPA free packagingChoke Safe Cap</t>
  </si>
  <si>
    <t>Jack N Jill Childrens Toothpaste Strawberry 50g</t>
  </si>
  <si>
    <t>Tooth Gel</t>
  </si>
  <si>
    <t>Toddlers and kids don't have any appreciation of why we brush our teeth, but they do know when something "tastes funny" or "tastes spicy". Jack N' Jill tastes so yummy that you will probably need to put it out of reach in between brushing times. Make toothbrushing easy with Jack N’ Jill Kids all natural, effective, and toxin-free toothpaste!Jack N' Jill Kids Toothpaste Strawberry is a magical mix of natural flavours with 40% Xylitol and Calendula! This natural toothpaste is toxin and fluoride free &amp;amp; is suitable from 6 months (when bubs first teeth usually come through) and safe if swallowed.This toothpaste is a gel formula and does not foam which means your kids can brush their teeth anywhere - even in the car on the way to childcare or school on the morning run!Natural ingredients such as Xylitol and Calendula help to soothe gums and fight tooth decay.The Xylitol content is 40% which is the highest amount available on the market. Xylitol is the magic ingredient that helps balance the pH in the mouth. The organic calendula soothes little gums and is calming.Suitable from 6 months +No nasty chemicals, our natural toothpaste is safe if swallowed!Made in Australia - Certified Cruelty-free, Vegan, Gluten-free, Fluoride Free, SLS Free, Dairy Free.Rich in Xylitol with Organic Calendula to soothe gumsOrganic Natural Strawberry FlavourSugar Free &amp;amp; Colour Free with No Artificial PreservativesSafety Seal with easy Open Flip Top CapBPA Free with minimal Recyclable Packaging</t>
  </si>
  <si>
    <t>Avent Baby Milk Storage Bags 180ml X 25 Pack</t>
  </si>
  <si>
    <t>Philips Avent breast milk storage bags provide safe and secure storage for your precious breast milk. They can be stored in the fridge or freezer and are pre-sterilized for immediate use.Secure, leak-proof double zipper closure for safe storage of your breast milk. Pre-sterilized bag with tamper proof seal. Tamper evident seal indicates the pre-sterilized bag is untouched before first use, for complete hygiene. Bags lay flat for easy storage in freezer or fridge.</t>
  </si>
  <si>
    <t>Eco.bub Organics Sun Bubba Vegan &amp; Organic Sunscreen SPF50 100g</t>
  </si>
  <si>
    <t>Baby Sunscreen</t>
  </si>
  <si>
    <t>Sun Protection</t>
  </si>
  <si>
    <t>Organic Care</t>
  </si>
  <si>
    <t>Certified vegan and organic, SPF50 natural preservative-free Sunscreen. Reef-safe and Waterway-safe. Dermatological tested. Free from synthetics and fragrance. Protects your babys delicate skin against the elements with the purity of truly natural SPF50 mineral protection. Rich in plant essences coupled with clear-Zinc to help protect sensitive skin, prone to atopic irritation, itchiness, dryness, and irritation.This rich cream contains calendula combined with nourishing colloidal oat extract to soothe, support and protect the sensitive skin on your babys face and body. Water resistant for up to four hours.</t>
  </si>
  <si>
    <t>Mustela Soothing Face Cream Fragrance Free 40ml</t>
  </si>
  <si>
    <t>Redness Relief</t>
  </si>
  <si>
    <t>This soothing moisturizing face cream is fragrance-free and specially formulated for children with very sensitive skin, for daily use from birth*.Thanks to schisandra, Mustela’s patented natural active ingredient, this cream hydrates and soothes baby’s red, tight, and tingling spots. This special berry is traditionally hand-picked and sourced from responsible and sustainable supply chains.Schisandra is combined to another of Mustela’s key active ingredients: avocado Perseose®, which helps to protect and reinforce the child’s skin barrier.This soothing fragrance-free moisturising face cream provides an immediate, long-lasting moisturising effect on delicate baby skin. Its light second skin texture shields baby’s skin against daily environmental stress.*Babies out of NICU</t>
  </si>
  <si>
    <t>Bubba Bump Breast Ice/Heat Gel Pack</t>
  </si>
  <si>
    <t>Gel Pack</t>
  </si>
  <si>
    <t>Lactation Aids</t>
  </si>
  <si>
    <t>Our Breast ice/heat packs can be warmed or cooled to assist with your breastfeeding journey.They are designed to fit with ease inside your bra (nursing or normal), around your breasts and nipples, and even your breast pump! They are fantastic to use heated while pumping or expressing to assist with easing the flow of milk as you pump.Our breast gel pads are great when heated to helping antenatal expressing of colostrum too! (always consult your doctor or midwife before doing so)The breast gel pads are designed to help offer relief from soreness associated with breast feeding, blocked milk ducts and engorgement.When heated, the breast pads can be used as a heat pack to help ease the flow of milk and blocked milk ducts. This can help reduce the amount of time needed for pumping or expressing.When frozen, the breast pads can be used as an ice pack to help offer relief from engorgement, pain from inflammation, mastitis, blocked ducts and overall discomfort that can be a result of breastfeeding.The pack can be heated or cooled.</t>
  </si>
  <si>
    <t>Haakaa Silicone Inverted Nipple Aspirators 2 Pack</t>
  </si>
  <si>
    <t>Aspirators</t>
  </si>
  <si>
    <t>If you are encountering issues breastfeeding due to flat or inverted nipples, these Silicone Nipple Aspirators may be just the solution for you.Haakaa Silicone Nipple Aspirators are made from 100% non-toxic silicone and are designed to gently pull your nipple outwards using suction. Simply place over your nipple before breastfeeding and push the top of the aspirators down to create suction. The suction will gently draw your nipple, making latching a breeze!Mother's nipples come in many shapes and sizes, and while many nipples protrude outwards making latching easy, there is also a high percentage of women with flat or inverted nipples who require a bit of assistance. If your baby is struggling to latch onto a flat or inverted nipple, our nipple aspirators are the perfect solution!Each package comes with 2 x Silicone Inverted Nipple Aspirators.NOTE: Results are not permanent and need to be repeated before each feed. Aspirators needs to be removed from the nipple before feeding.Features:Made from safe, non-toxic silicone.Extracts flat or inverted nipples for easier latching.Simple and easy to use.Includes 2 x Nipple Aspirators.Portable carry case included.BPA, PVC and phthalate-free.Microwave steriliser and dishwasher safe.Cleaning:Wash before and after each use. Although dishwasher safe, it is recommended hand washing in warm soapy water and rinsing and drying thoroughly. Do not use any bleach-based cleaners or tablets to sterilise or clean your Haakaa products. To sterilise, use a steam steriliser or boil in water for 2-3 minutes.</t>
  </si>
  <si>
    <t>Novalac Colic Premium Infant Formula 800g</t>
  </si>
  <si>
    <t>Colic &amp; Reflux</t>
  </si>
  <si>
    <t>Product DescriptionMade with a balanced blend of nutrients &amp;amp; Minerals, Novalac Colic has been specially formulated to help reduce wind and abdominal discomfort in babies. The formula contains essential daily nutrients &amp;amp; minerals to nourish your baby and can be given to babies from birth to 12 months of age. Novalac Colic is suitable for ongoing everyday use after your baby’s colic symptoms have resolved.Usage directionsAlways wash your hands before preparing a bottle. Each bottle should be prepared individually. Only use the measuring scoop provided. It is recommended that formula be used immediately after it is prepared.1. Wash the feeding bottle, cap, teat and any utensils to be used and sterilise them in boiling water.2. Boil clean drinking water for 5 minutes and allow to cool to 40°C. Pour the required amount of water (see Feeding Guide) into the bottle.3. Measure the correct quantity of formula (see Feeding Guide) into the bottle using the scoop provided. Always use one level scoopful (4.3g) per 30mL of water.4. Secure the lid on the bottle and shake for at least 30 seconds until the powder is completely dissolved. Let cool to lukewarm temperature (37°C) without re-shaking. Test the temperature on your wrist before feeding.Formula should be consumed within one hour of preparation. Any formula left over after feeding should be discarded.StorageContents may settle. Store in a cool, dry place and protect from light. Use within 3 weeks of opening. Do not use after the 'Use by' date, which is on the base of the can.IngredientsSkimmed cow's milk, maltodextrin, vegetable oils (palm, sunflower, soy, rapeseed), milk proteins, lactose, tricalcium phosphate, tricalcium citrate, disodium phosphate, emulsifier (soy lecithin), potassium chloride, vitamins (A, B1, B12, B2, B6, C, D3, E, K1, biotin, folic acid, niacin, pantothenic acid), choline bitartrate, magnesium chloride, dipotassium phosphate, taurine, ferrous sulphate, inositol, L-cystine, magnesium oxide, zinc sulphate, L-tryptophan, antioxidants (extract rich in tocopherols), L-carnitine, potassium odide, sodium selenite, cupric sulphate, manganese sulphate. Contains milk, soy.</t>
  </si>
  <si>
    <t>Franjo's Kitchen Date Walnut &amp; Maple Crunchy Lactation Muesli 360g</t>
  </si>
  <si>
    <t>Nutrient Rich</t>
  </si>
  <si>
    <t>Snack</t>
  </si>
  <si>
    <t>Have you been burning the midnight oil with your breastfeeding bub? What you need is a nutrient-packed breakfast to nourish your body. One that requires minimal effort but packs maximum flavour.Franjo’s Kitchen lactation muesli is a delicious blend of organic buckwheat, currants, dates and walnuts with ingredients known for supporting a healthy milk supply, such as brewer’s yeast, oats and flaxseed meal. Sprinkle this crunchy muesli on some yoghurt and top it with fresh fruit for a satisfying breakfast. Or scoop it straight out of the tin for an afternoon snack (no judgement here). However you enjoy it, you’ll be topping up your tanks with vitamins, minerals and good fats. Just what you need to deal with the demands of motherhood.Key benefits:Source of vitamins, minerals and good fatsA nourishing breakfast or snackMade with ingredients traditionally known for supporting healthy milk supply in western herbal medicine&amp;nbsp;Franjo's Kitchen are makers of delicious biscuits, crackers, muesli and hydration blends designed to support pregnant and breastfeeding mothers. They believe that food should not only taste great, but be made with natural, nutritious and nourishing ingredients. Their naturopath crafted range is free from additives, preservatives and refined sugar and are specifically made with mamas and mamas-to-be in mind.&amp;nbsp;&amp;nbsp;</t>
  </si>
  <si>
    <t>Little Mashies Reusable Squeeze Pouch Cactus 2 X 130ml</t>
  </si>
  <si>
    <t>Little Mashies reusable food pouches in the new boho designs. Sun, rainbow and cactus.</t>
  </si>
  <si>
    <t>Pea Pods Reusable Nappy One Size Pastel Green</t>
  </si>
  <si>
    <t>Bamboo</t>
  </si>
  <si>
    <t>Marcus &amp; Marcus Tritan Bottle Replacement Straw &amp; O-Ring</t>
  </si>
  <si>
    <t>Tritan Straw</t>
  </si>
  <si>
    <t>The replacement straw and O-ring set is suitable for the use of Marcus &amp;amp; Marcus Tritan Straw Bottle. The mouthpiece is made of food grade silicone, BPA, and Phthalate free.</t>
  </si>
  <si>
    <t>Bubba Bump Organic Bamboo Breast Pads 14 Pack</t>
  </si>
  <si>
    <t>Eco-friendly</t>
  </si>
  <si>
    <t>Our reusable nursing/breast pads are made from the softest organic bamboo. If you are looking to be eco friendly and save money, these are perfect.Each breast pad has three layers (ULTRA ABSORBENT) and comes in a pack of 14. Each pad is uniquely hand made and crafted with love and care, 12cm in diameter and comes with a wash bag.During your breastfeeding journey you will find that you often 'leak' and will experience a 'let down' from the side you are not feeding on. Our reusable breast pads are a more environmentally and money conscious choice over their disposable counterparts. They are also super soft on sensitive nipples.Two layers of ultra absorbent soft bamboo and an outer layer of waterproof PUL fabric to prevent any unwanted leaks. Bamboo is breathable and has antibacterial properties to help reduce the risk of infections such as mastitis. The middle layer of Microfibre absorbs your milk and the outer layer of PUL fabric has a waterproof backing to protect you from leaking through.Our organic breast pads are completely machine washable, making them super easy to maintain. Our fabric is soft against delicate skin, especially in those early days of breast feeding.These are the perfect baby shower gift for a mother to be or for yourself!</t>
  </si>
  <si>
    <t>Tommee Tippee Natural Latex Cherry Soothers 18 - 36 Months 2 Pack</t>
  </si>
  <si>
    <t>Symmetrical Design</t>
  </si>
  <si>
    <t>Comfortable</t>
  </si>
  <si>
    <t>Pea Pods Reusable Nappy One Size White</t>
  </si>
  <si>
    <t>Baby Essentials</t>
  </si>
  <si>
    <t>Diapering</t>
  </si>
  <si>
    <t>B.Box Lunchbox Ocean Breeze</t>
  </si>
  <si>
    <t>Child-Friendly Products</t>
  </si>
  <si>
    <t>Nature's Child Amber Baby Necklace Cognac</t>
  </si>
  <si>
    <t>Parenting Products</t>
  </si>
  <si>
    <t>Why are amber bead necklaces so popular? In medieval times it was common for adults to place amulets on babies for safe keeping. Doing this was thought to help ward off evil spirits and keep the child safe from harm. Amber featured strongly in amulets and jewellery for children. Adorning a child with jewellery was traditionally a way of demonstrating a family wealth and social status but in our times, Amber Baby Jewellery stands more as a sign of health and care. Seeing a baby wearing amber could almost be said to be a way parents indicate to others that health and care of our environment is part of their parenting style.</t>
  </si>
  <si>
    <t>Little Harvesters Pumpkin And Kale Puree Pouch 4months+ - 120g</t>
  </si>
  <si>
    <t>Nutritious</t>
  </si>
  <si>
    <t>Pumpkin, carrot, kale, chia seeds, and bone broth with avocado oil—this isn’t your typical pouch. We use whole food, nutrient-dense ingredients packed with quality oils and bone broth. No added sugars, sugary fruits, fillers, or preservatives. Make mealtime simpler with our convenient, healthy options for introducing nutritious first foods to your little one.High in fat and proteinAllergen Information: May contain milk.</t>
  </si>
  <si>
    <t>Haakaa Silicone Breast Pump Flower Stopper Blue</t>
  </si>
  <si>
    <t>Spill-proof</t>
  </si>
  <si>
    <t>Use the Haakaa Silicone Flower Stopper to prevent accidental spills and preserve the beneficial properties of your breast milk. The stopper sits tightly in the neck of your pump to keep your liquid gold safe. Made of 100% silicone, our flower stopper is compatible with all generations of Haakaa breast pumps.Features:Made from 100% silicone.Compatible with all three generations of Haakaa Breast PumpsPrevents accidental spills.Preserves the beneficial properties of breast milk.Microwave steriliser and dishwasher safe.Cleaning &amp;amp; Care:Wash before and after each use. Although dishwasher safe, it is strongly recommended sterilising using a steam steriliser or by boiling in water for 2-3 minutes. Do not use any bleach-based cleaners or tablets to clean or sterilise this product.</t>
  </si>
  <si>
    <t>Subo The Food Bottle Duck Egg Blue</t>
  </si>
  <si>
    <t>Independent Feeding</t>
  </si>
  <si>
    <t>Watch your little one feed themselves while navigating the world - giving you more time (and free hands) to do whatever you need too. A functional product to make feeding time that little bit easier.This Food Bottle by Subo allows babies, toddlers, and children to feed themselves independently. The non-squeeze design eliminates mealtime mess, meaning you have more time to get on with your day.Subo comes with a 12mm spout which is great for all food types. It is recommended for children under 2 years old that you also purchase the straw spout.As your child eats, sucking food through the spout, the platform moves automatically up the bottle. This pushes the food up – no need to tip or squeeze to finish the meal!Perfect for pureed fruits and vegetables, smoothies, yogurts as well as soft foods like Weetbix, oats, porridge, or even tinned spaghetti – refill and reuse your Subo again and again.Kids love Subo – they get to be little Miss or Mr independent! Parents love Subo as it saves time and money whilst being super easy to use &amp;amp; to clean.Features:Better for you, your little one &amp;amp; the environment.Proudly certified Australian MadePhthalate-free and BPA-free.Volume: max. 210ml (can be adjusted to smaller volumes).Dimensions: 18 cm (H) x 6 cm (W) x 6 cm (D)Materials: PP, TPE, HDPE, Silicone (these materials may stain when in contact with certain foods)Safety Standards: tested and certified to Australian and European standards (EN14350, AS 2070)The Food Bottle comes standard with the original spout (12mm opening). The straw spout (5mm opening) can be purchased separately.</t>
  </si>
  <si>
    <t>Marcus &amp; Marcus Easy Grip 3 Piece Cutlery Set Yellow</t>
  </si>
  <si>
    <t>Toddler Utensils</t>
  </si>
  <si>
    <t>Made of 304 stainless-steel with perfectly sized handles this yellow colour easy grip cutlery set is suitable for kids with smaller hands. Encourages independent eating.The handles have finger indents, that can be an excellent guidance system that helps kids hold the knife and fork. This also helps kids apply pressure through their index finger while cutting. The handles are made of soft, textured silicone that is easier for kids to grip comfortably.This Marcus &amp;amp; Marcus easy grip cutlery set is ideal for when your little one wants to eat like an adult but doesn’t understand that sharp metal things can hurt, this blunt, stainless-steel cutlery set comes in handy.Features of easy grip cutlery set yellow:BPA/Phthalate freeEffective utensils without sharp edgesBlunt tip, child friendlySoft textured handle helps improve grip.Easy to hold contoured to fit tiny hands.Promotes safe and independent eating.Materials: Food grade silicone rubber + 304 stainless-steelCare instructions:Top-rack dishwasher safeUV sterilizer safeSteam sterilizer safeStains can be removed by washing with hot-soapy water.Product size:Spoon: 32.5 x 22 x 135mmFork: 25.5 x 22 x 135mmKnife: 24 x 26.5 x 144.5mm</t>
  </si>
  <si>
    <t>Medela Breastmilk Bottle 150ml With Wide Base Slow Flow Teat 3 Pack</t>
  </si>
  <si>
    <t>Feeding Supplies</t>
  </si>
  <si>
    <t>The easy-to-use Medela breast milk bottles are versatile containers for pumping, storing, transporting, and feeding expressed breast milk.This breast milk bottle set comes with 3 bottles with wide base, teats, collars, solid lids, and caps.Available in 150ml and 250ml versions:150ml set comes with Slow Flow Teats250ml set comes with Medium Flow Teats.All products included are dishwasher and microwave safe. This set is also compatible with all Medela breast pumps for pumping directly into the bottle and are BPA-free.Features:3 x bottles.3 x teats.3 x Collars.3 x Caps.150ml bottle is suitable Ages: 0-4 months.250ml bottle is suitable Ages: 4-12 months.</t>
  </si>
  <si>
    <t>New Beginnings Silicone Manual Breast Pump</t>
  </si>
  <si>
    <t>Manual Pumps</t>
  </si>
  <si>
    <t>The New Beginnings Silicone Manual Breast Pump is the perfect accessory to your breastfeeding routine. This little pump be used to express milk and can be used for those with an overactive letdown to ensure all milk is saved.This little pump is perfect for mums on the go, travelling and silently expressing when needed.Features:100% food-grade siliconeBPA, PVC, and Phthalate freeDishwasher safe (up to 210 Degrees)100ml/5oz capacitySuper soft, flexible, and odourless siliconeDimensions:15cm tall8cm flange diameter100ml capacity3mm thick</t>
  </si>
  <si>
    <t>CoComelon Conditioning Detangler 200ml</t>
  </si>
  <si>
    <t>Hair Strengthening</t>
  </si>
  <si>
    <t>Tangle Prevention</t>
  </si>
  <si>
    <t>This conditioning detangler is enriched with ingredients to help strengthen hair, prevent tangles, and leave hair shiny and smelling sweet.Prevents tangles.Strengthens hair.Adds shine.</t>
  </si>
  <si>
    <t>Pigeon SofTouch Iii Teat (Lll) 2 Pack</t>
  </si>
  <si>
    <t>Teats 12 months+</t>
  </si>
  <si>
    <t>Breastfeeding Support</t>
  </si>
  <si>
    <t>Nursing Bottles</t>
  </si>
  <si>
    <t>Backed by over 60 years of research into baby’s natural sucking behaviour, the upgraded Pigeon SofTouch nipples/teats come with research-based latch-on line on the teat for appropriate latching, and even softer nipple that is closest to mother’s breast.Developed to functionally mimic the feeding movements that babies perform when drinking from mum’s breasts, SofTouch Nursing or Baby Bottles are crafted to especially support breastfeeding mums to feed their baby from both breast and bottle seamlessly.Anti-colic with advanced air vent system that minimises swallowed air as baby drinks.Contains:2 x teats of size LLL, for 15+ months.Milk drips out when there’s pressure on the nipple. This helps babies to control the flow of milk and train their sucking ability as babies at this age have developed a stronger jaw muscle.How often should you replace the bottle’s teats?For the silicone nipple, rotate the use of 2 or more nipples for about 2 months before replacing them (using boiling, steam, and chemical sterilisation). If you see any stubborn milk stains, scratches, or discolouration on the Nipple, it is an indication to consider changing to a new nipple.</t>
  </si>
  <si>
    <t>Cerelac Infant Cereal Oat &amp; Wheat With Prune 6 Months+ 200g</t>
  </si>
  <si>
    <t>Child Health</t>
  </si>
  <si>
    <t>CERELAC Oats &amp;amp; Wheat with Prune is another step forward in your baby's journey of nutritional discoveries. It contains oat and wheat grains, tasty prunes, is rich in iron, and when prepared has a fine texture ideal for babies from 6 months.CERELAC Oats &amp;amp; Wheat with Prune also contains probiotic Bifidus BL, and is rich in iron, containing on average 69% of the RDI* per serve.*Recommended dietary intake for infants 6-12 monthsMade with carefully selected wholesome grains:Iron: Containing an average of 69% of your baby’s iron RDI per serve, iron supports the functioning of your baby’s immune system and assists in carrying oxygen within the body, such as the muscles and brain.Vitamin C: Key antioxidant and can help the body absorb iron and assist in immune system functioning.Vitamin B6: Key vitamin that contributes to growth and development and assists in immune system functioning.Probiotic Bifidus BL: A probiotic like those found in the digestive system of breastfed babies.</t>
  </si>
  <si>
    <t>Baby Shusher Sleeping Aid</t>
  </si>
  <si>
    <t>Baby Soother</t>
  </si>
  <si>
    <t>Portable Sleeping Aid</t>
  </si>
  <si>
    <t>The baby shusher, quickly soothes any baby with its loud, rhythmic shushing noises. Suitable for newborns, the baby susher also comes with a timer &amp;amp; is compact.It helps soothe your fussy baby and gives both of you some much-needed sleep. The Baby Shusher is small, compact, and easy to keep clean, meaning that you can carry it wherever you go.*Please note the image shown above is for 2 products, however this product is a single product only.Features of the baby shusher:15 or 30-minute timer with automatic shut-offAdjustable volumeTakes AA batteries includedWrist or hanger strapSmall, portable, and easy to use&amp;nbsp;</t>
  </si>
  <si>
    <t>Weleda Nipple Balm 25ml</t>
  </si>
  <si>
    <t>Skincare</t>
  </si>
  <si>
    <t>Care and protection for sore nipples, cracked skin and chafing. Fragrance-free Weleda Nipple Balm is gentle enough for frequent use and does not need to be removed before breastfeeding.Suitable for frequent use and safe for both mum and baby. Nipple Balm contains organic calendula extract and does not need to be removed before breastfeeding.Suitable for vegetarians.Benefits:Care &amp;amp; protection for sore nipples, cracked skin and chafing.Pregnancy and Breastfeeding-safe skincare.Fragrance-free.Suitable for vegetarians.Free of synthetic preservatives, fragrances, colourants, and raw materials derived from mineral oils.</t>
  </si>
  <si>
    <t>Gaia Biodegradable Water Wipes 70 Pack</t>
  </si>
  <si>
    <t>Extra soft &amp;amp; thick, these fragrance free biodegradable baby wipes from GAIA are formulated with pure Australian water and skin loving Ceramides for the mild and gentle cleansing of delicate skin. Proudly Australian Made and owned. Suitable for all skin types, including sensitive skin.</t>
  </si>
  <si>
    <t>Little Woods Silicone Baby Utensils Sage/Duck Egg Blue 2 Pack</t>
  </si>
  <si>
    <t>Weaning</t>
  </si>
  <si>
    <t>Fun and unique silicone spoon and fork combination designed to help your baby build the skills required to manipulate regular utensils.Your little one will love working out how to scoop and stab their food on their own, whilst building their confidence and dexterity to become an independent eater.Made from 100% non-toxic silicone, these baby utensils are soft and gentle on little mouths and gums and feature a unique anti-slip handle especially designed for little hands.Perfectly sized and light to hold, these silicone baby spoons and forks are ideal for Baby-led Weaning and independent feeding.Due to their length, they can easily be used by parents to spoon feed as well.You’ll love the kid’s cutlery for:non-toxic and chemical freeunique designwatching your baby’s independence growsoft on little hands and mouthseasy careheat safebeautifully packaged for giftingSuitable for ages 6 months +.</t>
  </si>
  <si>
    <t>Holle Organic Millet Mango Crunchy Snack 25g</t>
  </si>
  <si>
    <t>Organic Baby Snacks</t>
  </si>
  <si>
    <t>Mango Millet crunchy snack by Holle, are puffs made from organic gluten-free millet, with a size and shape that fits perfectly into tiny little hands. Suitable from 8 months of age.These puffs melt like butter in your baby’s mouth and are a great snack option for when you are on the go. This snack contains no added sugars.Features of Holle Organic Millet Mango Crunchy Snack:VeganVegetarianGluten-freeDairy-freeEgg-freeLactose-freeNo added sugar</t>
  </si>
  <si>
    <t>Dr Brown's Narrow Neck Level 2 Teats 2 Pack</t>
  </si>
  <si>
    <t>Teats 3-6 months</t>
  </si>
  <si>
    <t>Ultra soft and precision cut, Dr Browns narrow neck level 2 teat 3+ months, optimises performance to ensure maximum flow of liquid. It is made with a high grade, food safe silicone a patented two-piece internal vent system. This vent system, fully expresses the bottle for vacuum-free feeding, which is comparable to breast feeding. As your baby feeds, air is channelled from the teat collar through the vent system, bypassing the breast milk or formula, to the back of the bottle.&amp;nbsp;In this manner, oxidation is kept to a minimum as the air never mixes with the breast milk or formula. Furthermore, this technology ensures optimal comfort for your baby, as it allows them to nurse without the discomfort of ingesting air bubbles; thereby, reducing feeding problems like colic, burping &amp;amp; wind. The breast milk or formula flows freely, without teat collapse.</t>
  </si>
  <si>
    <t>Marcus &amp; Marcus Wide Coverage Silicone Baby Bib Pink</t>
  </si>
  <si>
    <t>Silicone Baby Products</t>
  </si>
  <si>
    <t>Wide Coverage Bib</t>
  </si>
  <si>
    <t>This wide coverage bib by Marcus &amp;amp; Marcus comes with an extra-large crumb catcher to ensure your baby’s clothes stay clean during feeding time. It is made of food grade, stain resistant silicone and has a wide shoulder design to ensure maximum coverage.The Pokey Piglet pink bib has a built in Velcro closure for secure, convenient adjustment. This bib ensures your baby has all the developmental benefits of figuring out how to eat themselves, without the mess spilling onto their clothes.Suitable for kids 6 months+.Features of Marcus &amp;amp; Marcus wide coverage bib:BPA/Phthalate freeAdjustable velcro closure with wide coverage for chest &amp;amp; shouldersExtra-large crumb catcherSoft silicon is gentle on baby’s skin.Easy for cutlery storage.Care &amp;amp; cleaning:Top-rack dishwasher-safe, UV sterilizer safe, steam sterilizer safe.Stains can be removed by washing with hot-soapy water.Do not scrub or boil the baby bib to avoid wearing out the surface.Material:Food grade silicone rubberNylon</t>
  </si>
  <si>
    <t>Spewy And Pink Wet Bag Bundle Rainclouds</t>
  </si>
  <si>
    <t>Child Safety</t>
  </si>
  <si>
    <t>Absorbent Mats</t>
  </si>
  <si>
    <t>Novalac Anti Reflux Premium Infant Formula 800g</t>
  </si>
  <si>
    <t>Product DescriptionMade with a balanced blend of nutrients &amp;amp; Minerals, Novalac Reflux has been specially formulated to help provide relief to babies with reflux symptoms. It is a thickened formula designed to thicken in the stomach, not in the bottle to help reduce the severity and frequency of regurgitation episodes.&amp;nbsp;The formula contains essential daily nutrients &amp;amp; minerals to nourish your baby and can be given to babies from birth to 12 months of age. Novalac Reflux is suitable for ongoing everyday use after your baby’s reflux symptoms have resolved.Usage directionsAlways wash your hands before preparing a bottle. Each bottle should be prepared individually. Only use the measuring scoop provided. It is recommended that formula be used immediately after it is prepared.1. Wash the feeding bottle, cap, teat and any utensils to be used and sterilise them in boiling water.2. Boil clean drinking water for 5 minutes and allow to cool to 40°C. Pour the required amount of water (see Feeding Guide) into the bottle.3. Measure the correct quantity of formula (see Feeding Guide) into the bottle using the scoop provided. Always use one level scoopful (4.3g) per 30mL of water.4. Secure the lid on the bottle and shake for at least 30 seconds until the powder is completely dissolved. Let cool to lukewarm temperature (37°C) without re-shaking. Test the temperature on your wrist before feeding.Formula should be consumed within one hour of preparation. Any formula left over after feeding should be discarded.StorageContents may settle. Store in a cool, dry place and protect from light. Use within 3 weeks of opening. Do not use after the 'Use by' date, which is on the base of the can.IngredientsSkimmed milk, lactose, vegetable oils (palm, soy), corn starch, emulsifier (soy lecithin), trisodium citrate, tricalcium phosphate, vitamins (A, B1, B12, B2, B6, C, D3, E, K1, biotin, folic acid, niacin, pantothenic acid), L-cystine, magnesium chloride, taurine, choline bitartrate, ferrous sulphate, zinc sulphate, antioxidants (extract rich in tocopherols), inositol, L-carnitine, cupric sulphate, sodium selenite, potassium iodide, manganese sulphate. Contains soy, milk.</t>
  </si>
  <si>
    <t>Nutra Organics Gutsy Gummies - Blueberry 300g</t>
  </si>
  <si>
    <t>Baby Gummies</t>
  </si>
  <si>
    <t>Gut Health</t>
  </si>
  <si>
    <t>Low Sugar Snacks</t>
  </si>
  <si>
    <t>Gutsy GummiesTM is a naturally delicious, low sugar snack to nourish kids. Easy to make - just add water! With Australian grass-fed gelatin and wholefood vitamin C to support gut wellbeing^, Gutsy GummiesTM is a fun &amp;amp; nutritious alternative to sugar-laden jellies and artificial gummies. Gutsy GummiesTM doesn’t contain: artificial nasties, gluten, refined sugar, or snack sharing skills.AllergenManufactured in a facility that also processes products containing milk, fish, shellfish, crustacean, eggs, soy, tree nuts, lupin and sesame.</t>
  </si>
  <si>
    <t>Jellystone Designs Jellies Bunny Baby Teether Tan</t>
  </si>
  <si>
    <t>Gum Relief</t>
  </si>
  <si>
    <t>Tommee Tippee Time Soothers 18-36 Months 2 Pack Assorted Colours</t>
  </si>
  <si>
    <t>Night Soothers</t>
  </si>
  <si>
    <t>Pea Pods Reusable Nappy One Size Rustic Lines</t>
  </si>
  <si>
    <t>Diapers</t>
  </si>
  <si>
    <t>Jellystone Designs Baby Rainbow Stacker &amp; Teether Toy Bright</t>
  </si>
  <si>
    <t>Stacker Toys</t>
  </si>
  <si>
    <t>Stacker</t>
  </si>
  <si>
    <t>Bring some sunshine into each day: this&amp;nbsp;Rainbow Stacker is the ultimate multi-purpose toy, as your child will quickly discover how the stacking rings make the best soothing teethers!&amp;nbsp;Babies love chewing on the soothing silicone rings and older children grow up practising their hand-eye coordination by stacking the rings, using creative thinking and problem-solving skills to put the stacker back together.&amp;nbsp;This ultimate baby shower gift is an essential item for every child’s toy box!Rainbow toys are always engaging for young children and this fun and educational stacker will become a firm favourite as the years go by.Dimensions: 8.5cm wide x 10cm tallThe Rainbow Stacker can be cleaned using a steriliser, placed in a dishwasher, or washed with warm soapy water.</t>
  </si>
  <si>
    <t>Wotnot Biodegradable Nappy Bags 50 Pack</t>
  </si>
  <si>
    <t>Nappy Bags</t>
  </si>
  <si>
    <t>These multipurpose, biodegradable bags by Wotnot are made using GMO-free cornstarch. The bags are perfect for disposing of nappies, dog waste, sanitary products or collecting food scraps to add to your compost bin. These bags are 100% biodegradable and 100% compostable.These bags are unperfumed to comply with European and American Standards for biodegradability (EN 13432, ASTM 6400).The bags come in a pack of 50.Features of Wotnot Nappy Bags100% biodegradable100% compostableBased on natural corn starchFragrance freeAustralian made.</t>
  </si>
  <si>
    <t>Pea Pods Reusable Nappy One Size Eucalyptus</t>
  </si>
  <si>
    <t>Bamboo Absorbent</t>
  </si>
  <si>
    <t>Ezpz Tiny First Foods Set Indigo</t>
  </si>
  <si>
    <t>Infant Utensils</t>
  </si>
  <si>
    <t>This First Foods feeding set is designed with a paediatric feeding specialist. The ezpz Tiny Feeding set helps teach baby to eat and drink independently.This indigo coloured First Food Set includes:1 Tiny Bowl2 Tiny Spoons1 Tiny CupThe Tiny Bowl Product Details + Benefits:The Tiny Bowl is designed to fit on even the tiniest of highchair trays. The Tiny Bowl is perfect for first foods, Baby Led Weaning, purees, yoghurt, and baby cereal. Designed for infants 4+ months.Dimensions: 22.8 x 16.5 x 2.7cmPortion sized at 141g.Promotes self-feeding and develops fine motor skills.Compact and lightweight, so it is perfect for dinners out and travel.The Tiny Cup Product Details + Benefits:Learning to drink out of an open cup is an important developmental milestone. The Tiny Cup is designed to help with that process.Designed for infants 4+ months.Designed to fit baby’s mouth and hands.Soft silicone protects baby's developing teeth.Open cup activates lip closure + tongue elevation.Non-slip silicone grip makes movements to the mouth more successful.Interior angle provides even flow for safe drinking.Weighted base and tactile bumps provide stability and sensory awareness to decrease spills.Helps baby transition from bottle to cup.The Tiny Spoon Product Details + Benefits:The ezpz Tiny Spoon is designed to help baby learn how to feed independently. Designed for infants 4+ months.Soft silicone protects baby's developing teeth and makes mouthing + self-feeding safe.Slight arc of spoon bowl makes dipping more effective and helps develop lip closure.Narrow spoon bowl safely fits baby’s mouth.Sensory bumps on the spoon bowl activate sensory awareness to decrease gagging and choking.Non-slip grip and short, fat, round handle help baby grasp utensil.Bumps on the bottom of the spoon stabilise the spoon when at rest.Materials:Bowl: Made from high quality silicone that is BPA, BPS, PVC, latex, and phthalate free.Cup: 100% food grade silicone is free of BPA, BPS, PV, phthalates, lead and latex.Spoons: 100% food grade silicone is free of BPA, BPS, PV, phthalates, lead and latex.Care instructions:Bowl: Dishwasher, microwave, and oven safe (up to 350 degrees).Cup: Safe to use with cold, warm, and hot foods and liquids. Dishwasher safe.Spoons: Dishwasher safe.</t>
  </si>
  <si>
    <t>Henry Blooms Kids Probiotic Toothpaste Watermelon 50g</t>
  </si>
  <si>
    <t>Probiotic Oral Care</t>
  </si>
  <si>
    <t>Fluoride Free Toothpaste</t>
  </si>
  <si>
    <t>Henry Blooms Kids Probiotic Toothpaste is full of natural goodies with none of the nasties. Unique oral probiotic Dental-Lac™ works together probiotic with Xylitol to clean the teeth and gums, promote healthy oral flora and fight non-beneficial bacteria to leave little mouths fresh and clean.Healthy mouth floraCavity preventionAcid protectionFluoride Free</t>
  </si>
  <si>
    <t>Haakaa Silicone Nipple Shield 2 Pack</t>
  </si>
  <si>
    <t>Silicone Products</t>
  </si>
  <si>
    <t>Haakaa's Silicone Nipple Shields offer the perfect solution a mum with sore and raw nipples because of breastfeeding.Breastfeeding can require a bit of practice for most mums. The Haakaa Silicone Nipple Shields are an effective tool for helping mums who are having latch-on issues related to a premature or ill infant, flat or inverted nipples, tongue/lip tie, an overactive let-down or simply just getting used to the whole breastfeeding action.Being ultra-thin, the super-soft silicone moulds to your breast and is warmed by your body heat, providing a natural and comforting feel for both mum and baby.The Silicone Nipple Shields have an opening that's 18 mm in diameter for your nipple.Features:For latching difficulties or flat and inverted nipples to help mums continue breastfeeding.Unique shape and super thin silicone allow for more skin contact between mum and baby. Also warms with mum's body temperature for a natural feel.Ultra-thin, super-soft, flexible 100% food-grade silicone.BPA, PVC and phthalate-free.Includes two shields and a protective case.Microwave steriliser and dishwasher safe.Cleaning:Wash before initial use. It is strongly recommended sterilising this product by boiling in water for 2-3 minutes.</t>
  </si>
  <si>
    <t>Pea Pods Training Pants Green Medium</t>
  </si>
  <si>
    <t>Pants</t>
  </si>
  <si>
    <t>B.Box Mini Lunchbox Ocean Breeze</t>
  </si>
  <si>
    <t>School Supplies</t>
  </si>
  <si>
    <t>Food Containers</t>
  </si>
  <si>
    <t>Little Mashies Silicone Washy Bib Blush Pink</t>
  </si>
  <si>
    <t>Mealtime Items</t>
  </si>
  <si>
    <t>This BPA-free, 100% Food Grade Silicone Reusable Baby Bib by Little Mashies is made using 100% food-grade silicone, designed to be used with even the messiest of meals.This eco-friendly essential can catch all those stray chunks of food – and even better, it can be thrown straight into the dishwasher after use!This bib is soft and flexible so you can roll it up and pop it in your bag for feeding time on the go.BPA-free, made using 100% food-grade siliconeDesigned to catch all the lost bits of foodNon-toxic and dishwasher safeGreat for making mealtime that much easier!</t>
  </si>
  <si>
    <t>New Beginnings Silicone Nipple Shields 2 Pack</t>
  </si>
  <si>
    <t>Comfort</t>
  </si>
  <si>
    <t>New Beginnings Silicone Nipple Shield, is made with 100% food grade silicone, is ultra-thin &amp;amp; flexible. It allows for pain-free breastfeeding and helps with latching and inverted nipples. Offering discrete comfort whilst breastfeeding, the silicone nipple shield allows you to get back to breastfeeding sooner.Features100% Food Grade SiliconeUltra-thin and flexible for comfortSuitable for most nipplesAllows easy, pain-free breastfeedingEncourages secure latchingSupports inverted nipples during breastfeedingVeganHard travel case includedDimensions:7.1cm x 6.3cm1mm thick1.3cm nipple</t>
  </si>
  <si>
    <t>Marcus &amp; Marcus Palm Grasp Fork &amp; Spoon Set Green</t>
  </si>
  <si>
    <t>Child Utensils</t>
  </si>
  <si>
    <t>Make your child’s mealtime more fun with this green coloured Ollie Elephant palm grasp fork &amp;amp; spoon set by Marcus &amp;amp; Marcus. This palm grasp set is specially designed for precious tiny hands.In addition to shortening the spoon &amp;amp; fork, the handle is also turned to 90 degrees, to fit more easily into your toddler’s palm grip. Self-feeding just got easier and more fun. It also helps with the transition to the regular kids fork and spoon set.Suitable for kids 18 months+.Features of green Ollie Elephant palm grasp fork &amp;amp; spoon:BPA/Phthalate free.Effective utensils without sharp edges.Easy design for kid’s developing vice grip.Cleaning and care:Top-rack dishwasher safe.Steam sterilizer safe.Stains can be removed by washing with hot-soapy water.Materials:Food grade silicone rubber.</t>
  </si>
  <si>
    <t>Haakaa Silicone Breast Pump With Suction Base 150ml ( Cap Sold Separately)</t>
  </si>
  <si>
    <t>Essential</t>
  </si>
  <si>
    <t>The Haakaa Silicone Breast Pump is the perfect little essential to incorporate into your nursing journey.The Generation 2 breast pump by Haakaa works in the same way as the original breast pump, with a few added features to make your life that little bit easier. Available in two larger capacities of 100ml and 150ml, and with a new suction base that sticks to flat surfaces to prevent accidental spills, it is the easiest and most simple way to express breast milk.Made from 100% food-grade silicone, this compact pump is perfect for long-distance trips, planes, car rides, family BBQs, or anywhere you would like to express discreetly, silently, and quickly. Simply suction to your breast and let the pump do the work for you as it draws your milk using suction. It's 100% eco-friendly and safe for mum, baby, and our environment.Features:Express breast milk using the power of natural suction!Made from soft 100% food-grade silicone.Compact size fits perfectly into any handbag or baby bag.One-piece design with no joints, cracks, or edges for bacteria to harbour.Suction base stops accidental spills.100/150ml capacity.No cords, batteries or assembly required.Easy to use and clean.BPA, PVC and phthalate-free.Microwave steriliser and dishwasher safe.Cleaning:Clean after each use. It is strongly recommended cleaning and sterilising your Haakaa Breast Pump with any steam sterilising system or by boiling in water for 2-3 minutes. Do not use any bleach-based agents or sterilising tablets to clean this product. Do not use UV sterilisers to clean this product as it may impact the lifespan of your pump.</t>
  </si>
  <si>
    <t>Eco Bamboo Bamboo Wipes 80 Pack</t>
  </si>
  <si>
    <t>Fragrance Free Wipes</t>
  </si>
  <si>
    <t>Cleaning Products</t>
  </si>
  <si>
    <t>Unique blend of pure water, calming aloe vera, nourishing vitamin E, ultra luxe plastic free eco wipes are moist and gentle on sensitive skin. Bamboo's natural anti-bacterial properties are gentle on sensitive skin, without any perfume, alcohol, or harmful chemicals.&amp;nbsp;</t>
  </si>
  <si>
    <t>Holle Organic Millet Cereal 150g</t>
  </si>
  <si>
    <t>Gluten-Free Foods</t>
  </si>
  <si>
    <t>Holle Organic Millet Porridge is made from naturally gluten-free wholegrain millet, making it an ideal first cereal for babies from 6 months of age. Contains no added sugar, salt, spices or flavourings.&amp;nbsp;Ideal for a varied weaning diet because the pure millet porridge can be prepared with fruits and vegetables.&amp;nbsp;Features of Holle Organic Millet Porridge:VeganVegetarianLactose-freeGluten-free</t>
  </si>
  <si>
    <t>Curash Baby Soothing Aloe Vera &amp; Chamomile 80 Baby Wipes</t>
  </si>
  <si>
    <t>Baby Wipe Single Packs</t>
  </si>
  <si>
    <t>Soothing Products</t>
  </si>
  <si>
    <t>Delicate Skin Products</t>
  </si>
  <si>
    <t>Curash Babycare Aloe Vera &amp;amp; Chamomile Baby Wipes are developed with your baby’s delicate skin in mind. They are lightly scented and specially formulated baby wipes to soothe and calm delicate skin.Curash Aloe Vera &amp;amp; Chamomile Baby Wipes are developed with your baby’s delicate skin in mind and the makers of Curash ensure they are:Irritant FreeLightly ScentedDermatologically TestedSoap free and Paraben FreeThick and SoftAlcohol free and pH BalancedCurash Aloe Vera &amp;amp; Chamomile baby wipes are paediatrician and dermatologist tested, making them perfect for giving your baby a complete clean after each nappy change. Helps protect against nappy rash.Each pack of wipes has an easy resealable lid – to ensure our baby wipes stay moist and fresh.Pop-up wipes – grab with one hand, so you always have a free hand to keep hold of your little.Australian made.</t>
  </si>
  <si>
    <t>LittleOak Goat's Milk Follow On Formula Stage 2 - 6 X 30g Sachets</t>
  </si>
  <si>
    <t>Goats Milk Formula</t>
  </si>
  <si>
    <t>Stage 2 Formula</t>
  </si>
  <si>
    <t>Nourish your little one with LittleOak Natural Goat Milk Follow-on Formula (Stage 2), proudly made in New Zealand from fresh whole goat milk. Thoughtfully crafted for babies from 6 to 12 months of age, this award-winning formula is nutritionally complete and made only from the highest quality ingredients.&amp;nbsp;Starting with fresh milk means less processing, and more natural goodness to nourish little ones. Naturally A2 and with less lactose than cow milk, LittleOak is easier to digest and gentler on little tummies.&amp;nbsp;LittleOak is certified 100% palm oil free, with no canola oil, maltodextrin, soya or GMO’s – putting your mind at ease, naturally.&amp;nbsp;Features of LittleOak Natural Goat Milk Follow-on Formula (Stage 2)Naturally A2 and low in lactose, fresh whole goat milk is more gentle on little tummies and easier to digest.We are the first baby and toddler milks to be certified 100% palm oil free, with no canola oil, maltodextrin, soya or GMO’s.</t>
  </si>
  <si>
    <t>Bellamys Organic Milk &amp; Vanilla Baby Rice 125g</t>
  </si>
  <si>
    <t>Bellamy’s Organic Milk and Vanilla baby rice provides a creamy cereal option with a subtle hint of vanilla. It also has Iron, Vitamin C &amp;amp; is easily made up by adding water or baby’s usual milk. Try mixing with fruit and vegetable purees to help expand the range of foods that your baby can start to enjoy.</t>
  </si>
  <si>
    <t>Marcus &amp; Marcus Baby Sensory Teether Pink</t>
  </si>
  <si>
    <t>Sensory Development</t>
  </si>
  <si>
    <t>This pink Pokey Piglet Sensory Teether by Marcus &amp;amp; Marcus is ideal for your child to explore, as it has 5 different types of textured surfaces. This teether is fun, durable, and lightweight and suitable for little ones from 6 months old to explore.With bumps, ridges, dips and more, this teether is designed to simulate the different textures of food to develop a child’s food-related sensory experience. This teether is ideal for picky little eaters as the textures will slowly train them to be more comfortable with various textures in food.Features:BPA/Phthalate free.Multi-textured surface for oral development.Ideal for picky eaters to develop their sensory experience.Soft silicone is gentle on baby’s gums.Can be chilled for a soothing teether.Cleaning and care:Top-rack dishwasher safeFreezer safeMicrowave safeUV sterilizer safeSteam sterilizer safeStains can be removed by washing with hot-soapy water.Age: 6 Months+Material: Food grade silicone rubber</t>
  </si>
  <si>
    <t>Marcus &amp; Marcus Easy Grip 3 Piece Cutlery Set Blue</t>
  </si>
  <si>
    <t>Made of 304 stainless-steel with perfectly sized handles this blue colour easy grip cutlery set is suitable for kids with smaller hands. Encourages independent eating.The handles have finger indents, that can be an excellent guidance system that helps kids hold the knife and fork. This also helps kids apply pressure through their index finger while cutting. The handles are made of soft, textured silicone that is easier for kids to grip comfortably.This Marcus &amp;amp; Marcus easy grip cutlery set is ideal for when your little one wants to eat like an adult but doesn’t understand that sharp metal things can hurt, this blunt, stainless-steel cutlery set comes in handy.Features of easy grip cutlery set blue:BPA/Phthalate freeEffective utensils without sharp edgesBlunt tip, child friendlySoft textured handle helps improve grip.Easy to hold contoured to fit tiny hands.Promotes safe and independent eating.Materials: Food grade silicone rubber + 304 stainless-steelCare instructions:Top-rack dishwasher safeUV sterilizer safeSteam sterilizer safeStains can be removed by washing with hot-soapy water.Product size:Spoon: 32.5 x 22 x 135mmFork: 25.5 x 22 x 135mmKnife: 24 x 26.5 x 144.5mm</t>
  </si>
  <si>
    <t>Jellystone Designs Baby Sensory Teething Ball Bubblegum</t>
  </si>
  <si>
    <t>Sensory</t>
  </si>
  <si>
    <t>A multi-purpose teether and toy rolled into one! This fun, soft sensory ball by Jellystone designs, works as both a teether for young babies as well as a sensory toy for older children.This Sensory Ball is designed for all ages and stages.Free from any nasty chemicals, the Sensory Ball is made from food-grade silicone so babies can chew on the soft, safe surface to soothe their aching gums. The open frame design allows them to easily grab the Sensory Ball and bring it to their mouths when any toothy troubles arise.&amp;nbsp;The Sensory Ball also caters to older children who can stretch, grasp, roll, squish and bounce it for fun! It encourages their motor skill development, shape exploration and hand-eye coordination as they learn through play. So, you do need not worry about your child growing out of this ball in a hurry.The Sensory Ball is super easy to clean; simply wash it in the dishwasher, steriliser, or warm soapy water.Dimensions: 10cm x 10cm x 10cm</t>
  </si>
  <si>
    <t>Marcus &amp; Marcus Baby Silicone Bath Toy Submarine Squirt</t>
  </si>
  <si>
    <t>Toys</t>
  </si>
  <si>
    <t>Bath Toys</t>
  </si>
  <si>
    <t>This submarine squirt silicone bath toy by Marcus &amp;amp; Marcus, changes colour in hot water to warn you if the water is too hot for your little one. This toy is made with 100% non-toxic food grade silicone, and it makes bath time more fun.It is made with two detachable pieces to help you keep the product clean and free from mould. Finally, this submarine bath toy is BPA, Phthalate free and can even be sterilized in your dishwasher after use. Suitable for children 18 months+Features of Marcus &amp;amp; Marcus silicone bath toy:BPA/Phthalate freeEasy-to-clean detachable designMould free designHeat sensitive material changes colour.Top-rack dishwasher safeSteam sterilizer safe &amp;amp; UV steriliser safeCleaning and care:Top-rack dishwasher safeUV sterilizer safeSteam sterilizer safeAge: 18 months+Product size: 81 x 57 x 123mmMaterial: Food grade silicone rubber</t>
  </si>
  <si>
    <t>Holle Organic Cow Milk Infant Formula 1 With Dha 500g</t>
  </si>
  <si>
    <t>Biodynamic Formula</t>
  </si>
  <si>
    <t>For over 85 years, Holle has been creating certified organic and Demeter baby infant formulas and foods, making it one of the worlds most trusted brands. Holle Infant Formulas are made exclusively from goats grazed on biodynamic farms, so you can trust that your products are pure and natural. Holle - providing the very best nutrition for your growing baby.</t>
  </si>
  <si>
    <t>Natural Rubber Soothers Orthodontic Large 6 Months+ 2 Pack</t>
  </si>
  <si>
    <t>The&amp;nbsp;flatter shape of the orthodontic dummy makes it the ideal dummy to prevent any future dental issues.</t>
  </si>
  <si>
    <t>Ego Qv Baby 2in1 Shampoo &amp; Conditioner 200g</t>
  </si>
  <si>
    <t>Baby Conditioners</t>
  </si>
  <si>
    <t>Gentle</t>
  </si>
  <si>
    <t>QV Baby 2 in 1 Shampoo &amp;amp;&amp;nbsp;Conditioner is a gentle, tear-free foaming formula . It can be used for washing, cleansing &amp;amp; conditioning your baby’s hair and scalp.Features of QV baby 2 in 1Fragrance freeColour freeTear freeSoap freepH BalancedPropylene glycol freeNon-irritating</t>
  </si>
  <si>
    <t>Marcus &amp; Marcus Yummy Dips Suction Divided Plate Yellow</t>
  </si>
  <si>
    <t>Child Tableware</t>
  </si>
  <si>
    <t>Help make mealtimes more fun with this yellow-coloured Lola the Giraffe suction divided plate by Marcus &amp;amp; Marcus. The plate comes with a suction base, which sticks to the table/surface securely and the dipping compartment for delicious condiments makes dunking the veggies more fun for your child. The easy release tab makes it easy for parents to remove the bowl.This means your baby will not be able to remove the bowl or spill its contents, saving you the trouble of cleaning up flying food. These yummy dips suction plates are made from BPA and Phthalate free food grade silicone. They are also microwave &amp;amp; freezer safe.Suitable for children 18 months+.Features of yummy dips suction plate:BPA/Phthalate freeStrong suction baseLift tag for easy removalRound corners for easy scooping plus two easy-grip handlesIt is unbreakable and fits most highchair trays.Care and cleaning:Top-rack dishwasher safe, UV sterilizer safe, Steam sterilizer safeFreezer safe &amp;amp; Microwave safeStains can be removed by washing with hot-soapy water.Withstands temperature -20°C to 220°C.Product size:279 x 176 x 52mmMaterial:Food grade silicone rubber.</t>
  </si>
  <si>
    <t>Cub &amp; Bear Co Baby Natural Rubber Dummy Medium Blush Pink 2 Pack</t>
  </si>
  <si>
    <t>A blush pink rubber dummy that is perfectly paired with shades of pink, neutrals and much more. Complement so many outfits with this beautiful, coloured rubber dummy, but don’t compromise on safety:Made from a single piece of rubber – safe from separating partsPure natural rubber – Completely plastic freeNo BPA, parabens, or other nastiesThis natural dummy is a classic cherry shape with a large teat to allow baby to hold on to the dummy with ease.There are two natural rubber pacifiers in the pack that comes with a grey cotton pouch for clean and organised transporting in your handbag or nappy bag.Features:A large cherry teat makes it easier to hold inA big shield that touches their nose emulates the feeling and comfort of breastfeedingRubber is so soft it creates that comforting association with a breast100% natural rubber coloured with beautiful food contact pigmentMoulded into one piece (A single piece is safer and cleaner)100% plastic freeFree from nasties like BPA, PVC, Phthalates, parabens, and chemical softenersEthically &amp;amp; sustainably madeEco friendly biodegradable dummiesNaturally soft rubber means no marks on baby's face or harmful chemicals to soften</t>
  </si>
  <si>
    <t>Aveeno Baby Daily Moisture Wash &amp; Shampoo 236ml</t>
  </si>
  <si>
    <t>Tear Free Shampoo</t>
  </si>
  <si>
    <t>Gentle Baby Wash</t>
  </si>
  <si>
    <t>Made with oat extract Aveeno Baby Wash &amp;amp; Shampoo has been formulated for babies with sensitive skin as it cleanses without drying. Tear free &amp;amp; soap free.This wash forms a rich lather that rinses the hair and body clean, leaving behind a mild, fresh fragrance. It has been made with oat extract, which is known for its soothing &amp;amp; nourishing qualities.Features of Aveeno baby wash &amp;amp; shampooMade with soothing natural Oat ExtractHypoallergenic baby washTear- and soap-free formulaGentle enough for everyday use&amp;nbsp;</t>
  </si>
  <si>
    <t>Novalac Allergy Premium Rice Based Infant Formula 800g</t>
  </si>
  <si>
    <t>Allergy</t>
  </si>
  <si>
    <t>Lactose Intolerant</t>
  </si>
  <si>
    <t>Rice Based</t>
  </si>
  <si>
    <t>Novalac Allergy is a premium evidence based specialty infant formula which has been specially formulated with protein sourced from rice. It is suitable for babies unable to tolerate formula containing cow's milk protein, or with a confirmed cow’s milk protein allergy. Novalac Allergy may help reduce the symptoms associated with cow's milk protein allergy. Novalac Allergy is a low lactose formula that is suitable for lactose intolerant babies*. Novalac Allergy can be used from birth to 12 months. Novalac Allergy is suitable for ongoing everyday use. Babies aged over 6 months should be offered solid food in addition to infant formula. Novalac Allergy is available without a prescription. It should only be used under medical supervision. Always consult your doctor or health worker if you suspect your baby may have cow's milk protein allergy.Features &amp;amp; Benefit:Novalac Allergy has been specially formulated for babies unable to tolerate formula containing cow's milk protein, or with a confirmed cow’s milk protein allergy. Helps to reduce the symptoms associated with cow's milk protein allergy. Pleasant tasting. Suitable for lactose intolerant babies. Novalac Allergy is suitable for ongoing everyday use.</t>
  </si>
  <si>
    <t>Medela Contact Nipple Shields Large 1 Pair</t>
  </si>
  <si>
    <t>A nipple shield is a thin, flexible piece of silicone that you place over your nipple before breastfeeding to protect it. There are holes in the tip so your milk can pass through to your baby. Some mums worry that having a ‘barrier’ between themselves and their baby may interfere with the intimacy of breastfeeding, which is why Medela Contact nipple shields have an open section to ensure you still enjoy plenty of that special skin contact.Medela’s Contact nipple shields make breastfeeding possible when latching on is difficult or painful by protecting sore nipples and helping your baby attach more easily.Enable breastfeeding when latching on is difficult or painful or if you have flat or inverted nipplesProtect sensitive, dry, or cracked nipples during breastfeedingMade from transparent, ultra-thin, soft silicone that’s comfortable on sensitive skinSafe and taste-free for your babyShape maximises skin contact between you and your babyBPA freeThere are three main circumstances when you might use nipple shields:If you have sore, cracked nipples, or are suffering from nipple pain.If you have flat or inverted nipples.If your baby has problems latching on to the nipple and is not drinking milk well.Your lactation consultant or breastfeeding specialist will be able to advise you whether nipple shields are appropriate for you and can also support you with your ongoing breastfeeding needs.Contains two Contact nipple shields with a handy box for storing and carrying them in.</t>
  </si>
  <si>
    <t>Medela Contact Nipple Shields Medium 1 Pair</t>
  </si>
  <si>
    <t>Gaia Cradle Cap Lotion 75ml</t>
  </si>
  <si>
    <t>Sensitive Skin Products</t>
  </si>
  <si>
    <t>A gentle Cradle Cap Lotion enriched with organic Calendula and organic Chamomile to help remove flakes associated with cradle cap. Featuring a soft, silicone built-in brush tip for added convenience! Dermatologically tested and suitable for sensitive skin.GAIA Cradle Cap Lotion includes soothing organic Calendula, organic Chamomile and Grapeseed Oil. Calendula is well known for its calming abilities and its soothing and gentle effect on irritated skin, which is why we include it in the GAIA Cradle Cap Lotion. The most gentle of all herbs, chamomile is particularly soothing to skin whilst promoting softness. Chamomile also helps to maintain the general health of hair and bring out natural highlights and shine. Grapeseed oil contains high amounts of omega fatty acids and Vitamin E to bring moisture and help speed up the healing process of cradle cap.Made with 98% naturally derived ingredientsThe GAIA Cradle Cap Lotion features a built-in application brush made from soft, medical grade silicone for a convenient, hygienic application. Suitable for use from birth.FREE FROM: Petrochemicals, Mineral oil, Parabens, Propylene glycol, Phthalates, nut oils, artificial colours and fragrances.Cruelty Free, Vegan friendly and lovingly Australian owned and made.</t>
  </si>
  <si>
    <t>MooGoo Nipple Balm 50g</t>
  </si>
  <si>
    <t>Soothing Balm</t>
  </si>
  <si>
    <t>Postnatal Care</t>
  </si>
  <si>
    <t>MooGoo Nipple balm, is a soothing balm for breast-feeding mums. It has natural oils, vitamin E &amp;amp; shea butter, it helps soothe a sensitive area &amp;amp; keep the skin in good conditionRather than use Lanolin, MooGoo uses a number of edible and soothing oils which are then combined with calming and conditioning ingredients.This balm does not need to be removed prior to feeding.Features of MooGoo nipple balmA soothing balm for breast-feeding mumsMade with antioxidant-rich oils like Grape Seed and Sunflower OilHydrating and soothing ingredients like Shea Butter and Natural Vitamin EFree of Lanolin – a wax secreted by the glands of wool-bearing animalsDoes not need to be removed prior to feeding as the ingredients are edibleNaturally preserved with Hops Extract – free of Parabens and Phenoxyethanol</t>
  </si>
  <si>
    <t>Holle Organic Goat Milk Infant Formula 1 With Dha 400g</t>
  </si>
  <si>
    <t>Organic Baby Formula</t>
  </si>
  <si>
    <t>For over 85 years, Holle has been creating certified organic and Demeter baby infant formulas and foods, making it one of the world's most trusted brands. Holle Infant Formulas are made exclusively from goats grazed on biodynamic farms, so you can trust that your products are pure and natural.</t>
  </si>
  <si>
    <t>Pea Pods Reusable Nappy One Size Pastel Blue</t>
  </si>
  <si>
    <t>Environmentally Friendly</t>
  </si>
  <si>
    <t>Marcus &amp; Marcus Easy Grip 3 Piece Cutlery Set Pink</t>
  </si>
  <si>
    <t>Child Safety Products</t>
  </si>
  <si>
    <t>Made of 304 stainless-steel with perfectly sized handles this pink colour easy grip cutlery set is suitable for kids with smaller hands. Encourages independent eating.The handles have finger indents, that can be an excellent guidance system that helps kids hold the knife and fork. This also helps kids apply pressure through their index finger while cutting. The handles are made of soft, textured silicone that is easier for kids to grip comfortably.This Marcus &amp;amp; Marcus easy grip cutlery set is ideal for when your little one wants to eat like an adult but doesn’t understand that sharp metal things can hurt, this blunt, stainless-steel cutlery set comes in handy.Features of easy grip cutlery set pink:BPA/Phthalate freeEffective utensils without sharp edgesBlunt tip, child friendlySoft textured handle helps improve grip.Easy to hold contoured to fit tiny hands.Promotes safe and independent eating.Materials: Food grade silicone rubber + 304 stainless-steelCare instructions:Top-rack dishwasher safeUV sterilizer safeSteam sterilizer safeStains can be removed by washing with hot-soapy water.Product size:Spoon: 32.5 x 22 x 135mmFork: 25.5 x 22 x 135mmKnife: 24 x 26.5 x 144.5mm</t>
  </si>
  <si>
    <t>Marcus &amp; Marcus Snack Bowl Yellow</t>
  </si>
  <si>
    <t>Lola Giraffe yellow coloured snack bowl by Marcus &amp;amp; Marcus is made from food grade silicone rubber with a handle that has been specially designed for tiny little hands. The bowl comes with a secure lid, which has a reach-through opening that keeps the snacks from falling out. This opening allows your baby to get their snacks from the bowl, in a fun less messy way. The snack bowls are moulded from BPA and Phthalate free materials making them a great alternative to plastic zip bags.Suitable for children 12 months +.Features of Marcus &amp;amp; Marcus snack bowl:BPA/Phthalate freeEasy reach-through lid for little handsSecure lid to keep snacks from spilling.Handle designed for small hands.Cleaning &amp;amp; Care:Top-rack dishwasher safe, UV sterilizer safe, steam sterilizer safe.Microwave safe.Stains can be removed by washing with hot-soapy water.Withstands temperature -20°C to 220°C.Product size: 74 x 105 x 142mmMaterial:Food grade silicone rubber</t>
  </si>
  <si>
    <t>Curash Baby Wipes Moisturising Vitamin E 80 Pack</t>
  </si>
  <si>
    <t>Baby Moisturising Wipes</t>
  </si>
  <si>
    <t>Curash Babycare Vitamin E baby wipes are developed with your baby’s delicate skin in mind and the makers of Curash ensure they are:Irritant FreeLightly ScentedDermatologically TestedSoap and Paraben FreeThick and SoftAlcohol Free and pH BalancedCurash Vitamin E Baby Wipes are paediatrician and dermatologist tested, making them perfect for giving your baby a complete clean after each nappy change. Helps protect against nappy rash.Each pack of wipes has an easy resealable lid – to ensure our baby wipes stay moist and fresh.Pop-up wipes – grab with one hand, so you always have a free hand to keep hold of your little.</t>
  </si>
  <si>
    <t>Pandas By Luvme Eco Disposable Nappies- S (3-6kg) 20 Pack</t>
  </si>
  <si>
    <t>WaterWipes Biodegradable Baby Wipes 3 X 60 Pack</t>
  </si>
  <si>
    <t>WaterWipes wet wipes are pure and biodegradable baby wipes made from viscose. These plant-based wipes feel silky soft on skin but are strong enough for your baby’s messy moments.WaterWipes biodegradable are made with just 99.9% water and a drop of grapefruit seed extract. Purer than cotton wool and water, WaterWipes Biodegradable are safe and gentle enough for even the most sensitive skin.Suitable for sensitive, newborn, and premature baby's skin.0% Fragrance, Soap or Parabens.</t>
  </si>
  <si>
    <t>Bellamys Organic Apple &amp; Cinnamon Baby Porridge 125g</t>
  </si>
  <si>
    <t>Porridge</t>
  </si>
  <si>
    <t>Nutritious Baby Meals</t>
  </si>
  <si>
    <t>Made with a blend of organic oats, rice flour with added vitamin C &amp;amp; Iron Bellamy’s Organic Apple and Cinnamon Porridge can be made easily by adding water or baby’s usual milk.Suitable for babies 6 months+Features of Bellamy’s Organic Apple &amp;amp; Cinnamon porridgeNo Added SugarSource of IronSource of Vitamin CCertified Organic by NASAA and ACOConvenient resealable pouch</t>
  </si>
  <si>
    <t>Curaprox Kids Smart Toothbrush 1 Pack</t>
  </si>
  <si>
    <t>Child Dental Care</t>
  </si>
  <si>
    <t>The Curaprox CS Smart Toothbrush Ultra Soft is based on Curaprox's iconic CS 5460 toothbrush. This toothbrush has more CUREN® filaments and a smaller head!The design gives a gentle but effective clean as there are more filaments.7600 CUREN® filaments, 0.08mm in diameterFor children over the age of 5 and adultsExtra small brush head for accuracyGentle filament bristlesOctogonal handle for correct angleSoft, gentle &amp;amp; effectiveDentists recommend replacing your toothbrush every 2-3 months.Available in a variety of colours/designs. Colour/design is selected at random; we cannot guarantee which colour/design you will receive in your order. Images shown are only a representation and may vary.In the event you would like to request a particular colour prior to dispatch, please call or email us with your request and we will try to the best of our ability to source this for you.</t>
  </si>
  <si>
    <t>Dr Brown's Options+ Glass Wide Neck Baby Bottle 270ml</t>
  </si>
  <si>
    <t>Anti-colic</t>
  </si>
  <si>
    <t>From teat to base, the Options+ Glass Wide-Neck Bottle makes for a comfortable feeding experience for baby and eases the transition from breast to bottle and back again.Breast-like shape is correctly contoured for a proper latch and a more natural bottle-feeding experienceAnti-colic vent system is clinically proven to reduce colicDecreases spit-up, burping, and gasShown to better preserve nutrients in breast milk and formulaAids in digestion for good night’s sleepOffers flow rate that supports breastfeedingEach bottle teat is engineered for consistent flow, so you and baby know what to expectUse bottle with or without internal vent systemDishwasher (top rack) and steriliser safe.THE glass bottles are made of pharmaceutical-grade borosilicate glass that is heat and thermal shock-resistant – which can withstand hot and cold temperatures, along with gradual temperature changes.The anti-colic internal vent system features an enhanced design to improve an already innovative feeding experience. The fully vented bottle is clinically proven to reduce colic, better preserves nutrients, aids in digestion for a good night’s sleep, and provides a flow rate that supports breastfeeding.These bottles work best with the vent system in place – but it’s great to have options when baby’s feeding develops. Just remove the vent when you feel it’s time, no need to introduce a different bottle. These bottle teats feature their own venting system that offers a feeding experience like most teat-vented bottles.Material: GlassSize: 270mlNeck: WideLevel Teat: Level 1 (0 Months+)</t>
  </si>
  <si>
    <t>Marcus &amp; Marcus Baby Feeding Spoon With Dispenser Blue</t>
  </si>
  <si>
    <t>Mealtime Essentials</t>
  </si>
  <si>
    <t>Utensil Dispenser</t>
  </si>
  <si>
    <t>Blue coloured Marcus &amp;amp; Marcus integrated feeding spoon with an attached food holder is designed to help make mealtimes easier. It fits an entire baby meal into one rocket shaped utensil. The funky rocket design attracts your baby’s attention while the spoon dispenses food one bite at a time with a squeeze of your hand.This design has a stand up base, which ensures the spoon is off the table; thereby, keeping both the spoon and your table clean. Furthermore, this feeding spoon dispenser comes with a cap to ensure it is sealed with you are out and about.Features of Marcus &amp;amp; Marcus feeding dispenserBPA/Phthalate freeSoft edge spoon for tender gumsMess free one-handed feedingStand-up base design keeps the mess off the tableIncludes cap for storageTop-rack dishwasher safe, UV sterilizer safe, Steam sterilizer safeStains can be removed by washing with hot-soapy waterWithstands temperature -20°C to 220°C172 x 64 x 64mm, capacity: 90ml / 3 oz</t>
  </si>
  <si>
    <t>Pigeon Sponge Brush 1 Pack</t>
  </si>
  <si>
    <t>Cleaning Accessories</t>
  </si>
  <si>
    <t>The Pigeon Baby Bottle Sponge Brush provides soft cleaning without scratching. This brush has a rotary handle for an easy and efficient wash, plus it has a uniquely textured two-layer structure, ensuring that all edges of the bottle get a thorough clean. Ideal for slim and wide necked bottles.Cleaning with a brush uses hot water and soap to remove leftover milk or formula from the bottle along with any dirt, grime, or bacteria. Once your bottles are clean you can sterilise your baby bottles.To help reduce germ build-up, bottle brushes should be replaced every 30-45 days, or at first sign of wear.</t>
  </si>
  <si>
    <t>Medela Breastmilk Bottle 250ml With Wide Base Medium Flow Teat 3 Pack</t>
  </si>
  <si>
    <t>BPA-Free</t>
  </si>
  <si>
    <t>Little Mashies Silicone Distractor Cutlery Blush Pink</t>
  </si>
  <si>
    <t>Silicone Cutlery</t>
  </si>
  <si>
    <t>Distractor Set</t>
  </si>
  <si>
    <t>Let your little one hold this baby cutlery set so they dont grab at your spoon while you are feeding them!</t>
  </si>
  <si>
    <t>Avent Anti-Colic Teat Fast Flow 6 Months+ 2 Pack</t>
  </si>
  <si>
    <t>Fast Flow</t>
  </si>
  <si>
    <t>6 Months+</t>
  </si>
  <si>
    <t>Avent Anti-Colic fast flow teat 6 months + is designed for uninterrupted comfortable feeding. The ribbed texture &amp;amp; design prevents teat collapse and reduces feeding interruptions &amp;amp; discomfort. Finally, the teat allows air to be&amp;nbsp;vented into the bottle and away from the baby’s tummy &amp;amp; the shape of the teat, allows your baby to securely latch.Features of Avent anti-colic teat 6 months +Anti-colic valve to reduce** colicRibbed texture prevents collapse for uninterrupted feedingCompatible range from breast feeding to cupBPA freeDifferent teat flow rates available</t>
  </si>
  <si>
    <t>Haakaa Silicone Baby Food Dispensing Spoon Peach</t>
  </si>
  <si>
    <t>Food Dispensing</t>
  </si>
  <si>
    <t>The Breastfeeding Tea Co Lactation Hot Chocolate With Collagen 230g</t>
  </si>
  <si>
    <t>Hot Chocolate</t>
  </si>
  <si>
    <t>Collagen Support</t>
  </si>
  <si>
    <t>A premium blend of high-quality, colic-friendly, and nourishing ingredients for breastfeeding &amp;amp; pumping mothers to boost their supply naturally. In an Australian first, also included are the added benefits of bioactive collagen peptides to help nourish and repair you postpartum.Dairy Free and Soy Free.Pregnancy and Breastfeeding safe.Naturally boosts energy.All Natural ingredients.Refined sugar-free.Contains ethically sourced bioactive collagen peptides.Fenugreek free.Colic Friendly.Hand blended.Naturopath Formulated.Australian Owned and Made.Australia's first Lactation Hot Chocolate with nourishing collagen peptides to support hair, skin, and bones. May support stretch mark prevention, skin hydration and elasticity, bones strength, postpartum tissue repair, wound healing, and postpartum hair loss.Collagen is the most abundant structural protein that makes up the framework of your cells and tissue. It is the protein that correlates to skin plumpness, and joint, bone and muscle health, all of which are affected throughout pregnancy and into postpartum. It also plays an important role in recovery and gut health; again, both are affected by late-stage pregnancy and postpartum recovery.Note this product is not vegan or vegetarian as it contains collagen. Can be consumed during pregnancy and after birth.230g or 10 serves (based on 23g serve/ 1 tablespoon).</t>
  </si>
  <si>
    <t>Haakaa Generation 3 Silicone Anti-Colic Nipple 0-3 Months Small 2 Pack</t>
  </si>
  <si>
    <t>Silicone Nipples</t>
  </si>
  <si>
    <t>Bottle Accessories</t>
  </si>
  <si>
    <t>The Silicone&amp;nbsp;Bottle Anti-Colic Nipple attachment is fully compatible with all Gen. 3 Silicone Bottles, transforming them into a handy baby bottle!Haakaa Silicone Baby Bottles are made from 100% food grade silicone, which makes&amp;nbsp;them uniquely soft and safe for your baby. They are easy for little hands to hold, and because the silicone is impact resistant, you can teach independence without worrying about breakages.With a quick twist of the top, you can swap out your baby bottle&amp;nbsp;nipple for any of our range of optional interchangeable attachments (each sold separately).FeaturesFully compatible with all Gen. 3 Silicone Bottles.Soft, naturally-shaped silicone nipple designed to closely mimic breastfeeding.Each set contains 2 x silicone nipples.Made of 100% food grade silicone.Dual anti-colic vents prevent unwanted air intake.Safe in microwaves, boiling water and sterilisers.BPA, PVC and phthalate-free.Age Guide:Small - 0-3 monthsMedium - 3-6 monthsLarge (variable flow) - 6 months+Cleaning and Care:Clean after each use. It is&amp;nbsp;strongly recommended cleaning and sterilising&amp;nbsp;this product with any steam sterilising system or by boiling in water for 2-3 minutes. Do not use any bleach-based agents or sterilising tablets to clean this product. Do not use UV sterilisers to clean this product as it may impact the&amp;nbsp;lifespan of your silicone nipple.Note:&amp;nbsp;This product is an attachment for the Generation 3 Silicone Bottles, and will not work by itself. Each set contains two nipples.</t>
  </si>
  <si>
    <t>Medela Easy Expression Bustier White Large</t>
  </si>
  <si>
    <t>Expression Bustier</t>
  </si>
  <si>
    <t>Hands-Free Pumping</t>
  </si>
  <si>
    <t>Use Medela’s Easy Expression Bustier (pumping bra) if you want to try hands-free pumping.Strapless design with no-slip support keeps bustier reliably in placeReinforced openings hold breast shields securelyFront zip and hook make it quick and easy to put on and take offDesigned to fit your Medela double electric breast pumpA pumping bra (also known as a hands-free bra) holds your breast shields during expressing, leaving your hands free to operate the controls. This also means you can get on with other things while pumping – ideal for busy mums! Some pumping bras have straps, but these can make them tricky to put on in a hurry. The Medela Easy Expression Bustier has a strapless design, with no-slip support to keep it reliably in place.Fabric and Care:85% nylon, 15% spandex/elastaneMachine wash cold in garment bag on gentle cycle. For best results, do not wash/dry with apparel that has Velcro.</t>
  </si>
  <si>
    <t>Egozite Cradle Cap Lotion 50ml</t>
  </si>
  <si>
    <t>Gentle Lotion</t>
  </si>
  <si>
    <t>Loosen and remove the crusts of cradle cap with the help of Egozite Cradle Cap Lotion. It is a gentle keratolytic lotion that has an oil base to provide a softening action. This helps to increase the effectiveness of the product.</t>
  </si>
  <si>
    <t>Grants Kids Natural Toothpaste Strawberry Surprise 75g</t>
  </si>
  <si>
    <t>Fluoride-Free</t>
  </si>
  <si>
    <t>Kid tested and approved, Grants Kids Strawberry Surprise is made with no fluoride, sugar, SLS and parabens, so parents will love it too!Grants Kids toothpaste is formulated with xylitol (from tree bark) to help kill bacteria and prevent tooth decay, while the irresistible strawberry flavour will make brushing teeth fun for even the fussiest kids.Fluoride-free.Free from SLS and preservatives.Proudly Australian made.Certified vegan.Grants of Australia is a proudly Australian-owned and operated company, established over 35 years ago, dedicated to producing the highest quality, natural oral hygiene products. Grants products were established initially to fill a vacant market niche for a pleasant tasting, fluoride-free toothpaste.</t>
  </si>
  <si>
    <t>Little Woods Silicone Baby Utensils Dusty Pink/Daffodil 2 Pack</t>
  </si>
  <si>
    <t>New Beginnings Breast Care Hot &amp; Cold Pack 2 Pieces</t>
  </si>
  <si>
    <t>Hot and Cold Pack</t>
  </si>
  <si>
    <t>Breast Therapy</t>
  </si>
  <si>
    <t>Hot &amp;amp; Cold Packs by New Beginnings have been designed to provide both heat and cooling therapy to your breasts during breastfeeding. Reusable, easy to use and easy to clean they encourage expressing, healthy let down as well as preventing engorgement and mastitis.Hot and Cold Packs are perfect for day-to-day use either alone or in conjunction with a pump. They're colour-changing feature makes it easier for tired and busy mums to know when it's time to reheat or put them back in the freezer.Product Features:Reusable &amp;amp; Eco FriendlyFull 360 Degree coverageHeat to help milk flowChill to reduce pain and swellingColour changes to indicate temperatureEasy to use and cleanCan be used solo or with a pump</t>
  </si>
  <si>
    <t>Little Woods Shooting Star Silicone Baby Teether Mint</t>
  </si>
  <si>
    <t>We know teething can be a stressful time, for both you and your baby. These silicone teethers are thoughtfully designed to be soft on little mouths and shaped especially for little hands.Made from beautiful, soft, and flexible food grade silicone the open points of our star silicone teether are textured and shaped to keep little hands active and soothe sore gums. The star shape has been specifically designed to be easily manipulated by little fingers to rub against gums or push against back molars. All these combine to help relieve the stress and discomfort of teething.Strong enough to withstand constant biting yet soft enough to be gentle on little mouths, these 100% non-toxic silicone means you can feel confident your baby is completely safe from chemicals and mould, fungus, and bacteria.Keep one in the car, in the pram and in your nappy bag for teething relief no matter where you are. For added relief pop your teether in the freezer before giving it to your baby.You’ll fall in love with:Safe non-toxic siliconeLumps and bumps for rubbing on sore gumsEasy for little hands to hold and manipulateTough on sore gums but gentle on little mouthsNo holes for mould or other nasties to hide in</t>
  </si>
  <si>
    <t>Pigeon Natural Botanical Baby Gentle Wipes 70 Pack</t>
  </si>
  <si>
    <t>Organic Wipes</t>
  </si>
  <si>
    <t>Eco-Friendly Baby Products</t>
  </si>
  <si>
    <t>Eco-friendly and naturally soft wipes made of bamboo that delicately cleanse your babies’ skin from top to toe.Pigeon Natural Botanical Baby Plantmade Gentle Wipes are made with naturally soft and sustainable bamboo eco-fibres, minimizing irritation when wiping your baby’s delicate skin. As gentle and natural as it can get, it is formulated with minimal ingredients, thereby reducing the chances of skin reactions.Made with 100% purified water and gets as close to using a natural cloth with water in a convenient format.Biodegradable, dermatologically tested, gentle on skin.</t>
  </si>
  <si>
    <t>Tooshies By Tom Pure Water Baby Wipes 70 Pack</t>
  </si>
  <si>
    <t>Sensitive Skin Wipes</t>
  </si>
  <si>
    <t>These water-based baby wipes can be used on even the most sensitive newborn skin.These pure baby wipes are 99.4% water with a few additional clean, gentle ingredients that keep the wipe safe and stop the growth of any bacteria or mould.Tooshies water wipe is 100% biodegradable and will compost back into the earth within a few months. With no alcohol, phenols, parabens, phthalates or plastic, these baby wipes won’t irritate baby’s skin nor the planet.This convenient single pack of 70 wipes comes with a ‘one hand’ open lid and is a great inclusion in your hospital bag, for use out and about or on-the-go in your car or pram. Try these if you are looking for baby wipes that won’t irritate your little one’s soft, sensitive skin.Gentle on bottoms and the planet. A change that feels good.</t>
  </si>
  <si>
    <t>Pigeon Liquid Cleanser 700ml</t>
  </si>
  <si>
    <t>Bottle Cleanser</t>
  </si>
  <si>
    <t>Pigeon Liquid Cleanser is a multi-use cleaning product for use on baby bottles, teats, toys, and accessories. It can also be used to wash fresh fruit and vegetables.Naturally biodegradable, Pigeon Liquid Cleanser is made from food grade ingredients and contains no harsh chemicals.Effectively kills 99% of bacteria.With a low sud formula, Pigeon Liquid Cleanser is easy to rinse and removes tough milk stains to keep bottles looking good.</t>
  </si>
  <si>
    <t>B.Box Mini Lunchbox Blue Slate</t>
  </si>
  <si>
    <t>Haakaa Silicone Double-Ended Bottle Brush- Blush</t>
  </si>
  <si>
    <t>Make cleaning easier with Haakaa's Double-Ended Silicone Brush! The soft, flexible and 100% silicone bristles provide a 360 clean. On one end is a brush head that's perfectly sized for scrubbing your pumps, bottles, milk storage bags (and any general kitchen items), and on the other is a thinner conical brush head with an angled tip to reach into the corners of your bottle teats, milk collectors and more! This brush is made to last, unlike plastic dish brushes that accumulate food particles, are prone to bad smells, and need frequent replacing. The silicone brush heads are removable and can be boiled to sterilize them, making it easy to keep the brush clean and free from odours.</t>
  </si>
  <si>
    <t>Johnsons Baby Shampoo Gentle 800ml</t>
  </si>
  <si>
    <t>Gentle Cleansing</t>
  </si>
  <si>
    <t>Hypoallergenic</t>
  </si>
  <si>
    <t>Johnson's Baby Shampoo is soap-free and hypoallergenic. With the unique No More Tears formula it is as gentle to the eyes as pure water. Johnson's Baby Shampoo is an ultra-gentle cleansing that helps prevent irritation, redness, and stinging.Soap-free and hypoallergenic. Ideal for everyday use on babies and adults.This shampoo for babies, is specially designed to gently cleanse baby’s fine hair and delicate scalp. This baby shampoo cleanses gently and rinses easily, leaving your baby’s hair soft, shiny, manageable, and clean while maintaining a fresh smell.Tested with paediatriciansHypoallergenic, pH balanced &amp;amp; soap-freeNo More Tears® shampoo formula allows for a tear-free experienceGentle to the eyes as pure waterNo added parabens, phthalates, sulfates or dyes.Johnsons Baby Shampoo is also suitable for kids and adults.</t>
  </si>
  <si>
    <t>The Teething Egg Pink With Bonus Clip</t>
  </si>
  <si>
    <t>Orthodontic Friendly</t>
  </si>
  <si>
    <t>The Teething Egg is a uniquely shaped and designed aid to help relieve teething in infants. The curved shape of an egg provides full coverage of both the top and bottom gums. The small end of the egg easily glides around the mouth, while the large end prevents it from being a choking hazard. Babies are instinctively drawn to round, breast shaped objects, and The Teething Egg is a great replacement for pacifiers that often reinforce bad habits.The smooth surface makes a satisfying squeak on your little one’s gums while the rattle inside helps turn teething time into play time!Colour – pink.There are many reasons why the Teething Egg is the best teether for your baby:The proven design and shape are the perfect size and weight for little hands and mouths.The texture of the Teething Egg is like a baby's gums, so they love chewing and rubbing their sore and swollen gums against it gliding in all directions.The Egg Lanyard (included with each egg) attaches to baby's clothes so it's always in reach and stays clean! No more bending over to pick up dirty teething toys.Orthodontic friendly – it promotes natural development of teeth and gums.A great pacifier/soother replacement! No hard edges, soft and gentle. Curved shape and texture aids in soothing your baby’s inflamed gums.Has a shaker inside for additional sensory play.Able to be placed in the freezer or refrigerator for a cooling, soothing sensation, and easy to clean.The Teething Egg is:Non-porous, so it does not harbor bacteria or mould.Absolutely NO Latex, Lead, BPA, BPS, PVC, Phthalate or Metals.Can be refrigerated for a cooling, soothing sensation.Dishwasher and steam sterilizer safe.Meets or exceeds safety requirements in the USA, the UK, the EU, Canada, Australia, and New Zealand.Includes a lanyard to keep it clean and close.</t>
  </si>
  <si>
    <t>New Beginnings Portable 4 In 1 Steriliser</t>
  </si>
  <si>
    <t>Baby Bottle Warmers</t>
  </si>
  <si>
    <t>UV Steriliser</t>
  </si>
  <si>
    <t>Germ Elimination</t>
  </si>
  <si>
    <t>The New Beginnings Portable 4-in-1 UV Steriliser is for any mum on the go! This easy and compact UV Steriliser allows you to eliminate 99.9% of germs and bacteria from bottles, teats, pacifiers, and sippy cups wherever, whenever.Battery-powered, this small and mighty UV Steriliser uses Ultraviolet light to kill all germs and bacteria in 3 minutes*. Light weight, durable and easy to use, it's the perfect travel companion for your next day out with your little ones.Features:Kills up to 99.9% of common germs and bacteriaQuick 3-minute sterilising cycle*Safe and durable with no UV light leakageUsed and trusted by healthcare professionalsBPA free &amp;amp; UVA resistantCompact and practical for on the goCompletely silent12 months warranty*Note: To ensure a thorough elimination (up to 99.9%) of germs, bacteria, and viruses, it is recommended to complete TWO consecutive sterilisation cycles.</t>
  </si>
  <si>
    <t>Henry Blooms Kids Probiotic Toothpaste Organic Orange 50g</t>
  </si>
  <si>
    <t>Simple As That Vapour Rub Baby 50g</t>
  </si>
  <si>
    <t>Organic Vapour Rub</t>
  </si>
  <si>
    <t>Essential Oils</t>
  </si>
  <si>
    <t>Dont want to put petrol or turpentine oil on your babys skin? We dont want you to either! Thats why weve created an organic vapour rub to aid congestion, stuffiness, inflammation and improve breathing. We start with a buttery base of Shea and Coconut Oil, and then add a potent blend of pure essential oils all known for their anti-bacterial, antiseptic, antiviral and anti-inflammatory properties.The SIMPLE as that range is packaged in glass not plastic. It is 100% Australian made by a Pharmacist, vegan, natural, fair trade, gluten &amp;amp; nut free and suitable for sensitive skin types.</t>
  </si>
  <si>
    <t>MooGoo Toy Cow Black</t>
  </si>
  <si>
    <t>Plush</t>
  </si>
  <si>
    <t>Companions</t>
  </si>
  <si>
    <t>A fun addition to a gift, or a playtime companion for a little one, these plush cows are super soft with friendly faces.</t>
  </si>
  <si>
    <t>Bellamys Organic Apple Snacks 20g</t>
  </si>
  <si>
    <t>Bellamy’s Organic Apple Snacks are snap dried. They provide a crisp, crunchy snack with all the taste, natural sweetness, fibre &amp;amp; nutrients of a fresh organic apple.This snack contains only the natural goodness from certified organic fruit, grown without pesticides or synthetic fertilisers.</t>
  </si>
  <si>
    <t>Sister Browne Baby Bottle &amp; Teat Brush</t>
  </si>
  <si>
    <t>Bottle Brushes</t>
  </si>
  <si>
    <t>Brush</t>
  </si>
  <si>
    <t>This teat and bottle brush by Sister Browne comes with an ergonomic easy to use handle, flexible bristles and can be used on different types of bottles and teats. Ensure you clean and dry this brush thoroughly after use.</t>
  </si>
  <si>
    <t>New Beginnings Bamboo Dry Wipes 100 Pieces</t>
  </si>
  <si>
    <t>Eco Friendly</t>
  </si>
  <si>
    <t>Made from extra soft, natural bamboo, these dry wipes are super soft, strong, and designed to help keep baby’s skin clean and dry. Bamboo Dry Wipes are a great and gentle alternative to ordinary wet wipes, perfect for protecting your baby’s delicate skin from nappy rash.Use as a dry wipe or simply add water to instantly transform into a safe and durable wet wipe that's both chemical &amp;amp; fragrance free.This box with 100 wipes has been designed with your change time in mind, with an easy pull opening and recyclable cardboard.Why Choose Bamboo?BiodegradableSoft touchHypoallergenicHighly absorbentEco friendlyProduct features:Chemical &amp;amp; Fragrance-FreeSkin-friendlySuper absorbentUltra-softWipes will become an essential item in your day bag from the moment your little one arrives, so don’t forget to pack them when organising your hospital bag!</t>
  </si>
  <si>
    <t>Spewy And Grey Wet Bag Bundle Bear Hunt</t>
  </si>
  <si>
    <t>Hygienic</t>
  </si>
  <si>
    <t>B.Box Insulated Food Jar Lemon Sherbet</t>
  </si>
  <si>
    <t>B.Box insulated food jars have a 355ml capacity. It keeps food cold for up to 7 hours &amp;amp; warm for up to 5 hours. Suitable for all ages and comes with easy grip handles that give kids leverage to open the jar easily; thereby, nurturing independence.The jars have removable arms and comes with a spork that tucks away into a custom bumper. The bumper also ensures the food jar fits older kids needs. Finally, the b.box insulated jars have a unique stop feature that stops parents from over tightening the lidsSuitable for all ages. Lemon Sherbet colour</t>
  </si>
  <si>
    <t>Zsc Dusting Powder 100g</t>
  </si>
  <si>
    <t>Chafing Relief</t>
  </si>
  <si>
    <t>Skin Protection</t>
  </si>
  <si>
    <t>Z.S.C Dusting Powder is used to help relieve and prevent chafing and&amp;nbsp;prickly heat in adults, children, and infants.For baby - to relieve and prevent chafing, prickly heat, and nappy rash.For adults - to relieve and prevent chafing, excessive perspiration, pruritis (itching), tinea, and minor skin irritations.</t>
  </si>
  <si>
    <t>Little Mashies Silicone Sucky Platter Plate Olive</t>
  </si>
  <si>
    <t>Dinnerware</t>
  </si>
  <si>
    <t>Children</t>
  </si>
  <si>
    <t>Little Mashies sucky platter is a suction plate with divided sections so that you can offer a variety of food and have it separated. The sections are great for toddlers and big kids who don’t like their food to touch.The plate is made from 100% food grade silicone, and it is BPA free, nontoxic and dishwasher safe! The suction on the bottom of the platter plate means bub can't&amp;nbsp;hurl the plate across the room. It's&amp;nbsp;tough enough to stick to most surfaces including wood, marble, highchairs &amp;amp; silicone placemats! It just makes mealtime easier and that's&amp;nbsp;what we are all about!</t>
  </si>
  <si>
    <t>Sister Browne Nasal Aspirator 1 Pack</t>
  </si>
  <si>
    <t>Childcare Products</t>
  </si>
  <si>
    <t>Health Accessories</t>
  </si>
  <si>
    <t>This nasal aspirator helps to reduce the amount of mucous in the nose. When your baby is congested and they are too young to blow their own nose, this nasal aspirator helps clear their nose, enabling them to breathe, feed and sleep easier.</t>
  </si>
  <si>
    <t>Dr Brown's PreVent Contoured Baby Pacifier 6-18 Months Pink 2 Pack</t>
  </si>
  <si>
    <t>Dr. Brown’s&amp;nbsp;PreVent&amp;nbsp;Soothers are as adorable as they are intelligent. Designed by a paediatric dentist, the 100% silicone bulb features a patented suction-free air channel and thin stem that reduce pressure inside baby’s mouth – helping prevent dental issues such as crossbite down the road. With PreVent Soothers, there’s a size for every age, ranging from 0 to 18m. The bulb is taste-free, odourless, and keeps its unique shape over time.&amp;nbsp; PreVent Soothers offer a playful print and fun-but-functional shield shape that fits each little face. Easily keep PreVent Soothers clean – they’re dishwasher (top rack) and sterilizer safe!All the same benefits as the Regular Shield PreVent Pacifier but with a contoured shield design that helps keep the shield from touching baby’s face. The Patented Suction-Free Air Channel opens as baby sucks for low pressure comfort helping lower the pressures inside the baby’s mouth. These pressures can sometimes create dental issues such as cross bites. Palatial pressure is lessened by creating an air channel that reduces suction and spreads apart when baby is sucking.Material: 100% silicone &amp;amp; BPA freeAge: 6-18 MonthsAvailable in a variety of designs. Design is selected at random; we cannot guarantee which design you will receive in your order. Images shown are only a representation and may vary.In the event you would like to request a particular colour prior to dispatch, please call or email us with your request and we will try to the best of our ability to source this for you.Product is currently transitioning from 6-12 months to 6-18 months, you may receive different versions depending on availability of product.</t>
  </si>
  <si>
    <t>Medela Wide Base Teat Medium Flow 3 Pack</t>
  </si>
  <si>
    <t>This set includes 3 wide base silicone nipples. Medela wide base silicone nipples are available in slow and medium flow for feeding newborns and infants.Compatible with all Medela breast milk bottles: Natural feel and shapeCan only be used with wide base collars:&amp;nbsp; For extras, consider our Wide Base Collar &amp;amp; Lid SetEasy cleaning: Nipples/teats may be cleaned in the dishwasher, Micro-Steamed, boiled or washed by handMade without BPA: All parts that meet breast milk are not made with BPA</t>
  </si>
  <si>
    <t>Marcus &amp; Marcus Baby Teething Toothbrush Pink</t>
  </si>
  <si>
    <t>Teething Products</t>
  </si>
  <si>
    <t>This pink Pokey Piglet baby teething toothbrush by Marcus &amp;amp; Marcus, has soft silicone bristles, is easy to hold and cleans your baby’s teeth whilst massaging their gums. It is very appealing for when your baby starts teething, as it helps with their oral care too.The teething toothbrushes made from food grade silicone, are BPA/phthalate free and steriliser safe. Suitable for babies 6 months+.Features of Marcus &amp;amp; Marcus baby teething toothbrush:Soft &amp;amp; flexible silicone bristles help baby getting used to the feeling of teeth brushing.Easy grip handle for baby little hands and large enough for parents to guide.One-piece construction: free of any joints or cracks where dirt and bacteria can accumulate.Multi-colour character inserts to attract babySteam sterilizer safe &amp;amp; UV steriliser safeStains can be removed by washing with hot-soapy water.Withstand temperatures from -20°C to 120°C.Cleaning and care:UV sterilizer safeSteam sterilizer safeStains can be removed by washing with hot-soapy water.Age: suitable from 6 months+.Material: Food grade silicone rubber</t>
  </si>
  <si>
    <t>Vicks Baby Balsam Decongestant Chest Rub 50g</t>
  </si>
  <si>
    <t>Congestion</t>
  </si>
  <si>
    <t>Relaxation</t>
  </si>
  <si>
    <t>Avent Baby Microwave Steam Steriliser Bags 5 Pack</t>
  </si>
  <si>
    <t>Sterilising</t>
  </si>
  <si>
    <t>Microwave</t>
  </si>
  <si>
    <t>Microwave steam steriliser bags, let you sterilise baby bottles in the microwave in just 90 seconds. Gives you 100 uses per pack, each bag can be used 20 times. Each pack contains 5 bags that are a quick, easy and effective way to ensure you always have sterile baby bottles and products, wherever you are.Features of Avent baby microwave steam steriliser bags1. Microwave steam sterilizing ready in just 90 seconds: Each reusable microwave steam sterilizing bag can be used to sterilize bottles, breast pumps and other baby products in just 90 seconds*2. Check box to record bag use: Each bag includes a check box. By ticking the check box, you can quickly and easily keep track of the number of times each bag has been used.3. Safe handling zone for safe pick up from the microwave: Each bag has a Safe handling zone. This is a marked area on the bag where it can be picked up safely straight from the microwave.4. Up to 100 microwave steam sterilising uses per pack: Each pack of microwave steam sterilizing bags includes five individual bags, and each bag can be used up to 20 times. This means that you will be able to sterilize baby bottles, breast pumps and other accessories up to 100 times in just one retail pack.</t>
  </si>
  <si>
    <t>Avent Natural Response Baby Glass Bottle 0 Months+ 240ml - 1 Pack</t>
  </si>
  <si>
    <t>Supports baby's individual drinking rhythmThe Natural Response Nipple releases milk only when baby actively drinks. Babies can drink, swallow and breathe using their natural rhythm, like on the breast. Making it easy to combine breast and bottle feeding1 Bottle8oz/240mlFlow 3 nipple1m+Feature:Nipple releases milk when baby actively drinksNatural latch on with breast-shaped nippleDesigned to reduce colic and discomfortNo-drip nipple design prevents spills and lost milkChoose the right nipple flow for your babySimple to use, easy to clean and quick to assembleEasy to hold even for little handsCompatible across the Philips Avent rangeNatural Response Nipples and Bottles are BPA free*Material:BottleGlassBPA free*NippleSiliconeBPA free*</t>
  </si>
  <si>
    <t>Mustela Cradle Cap Cream 40ml</t>
  </si>
  <si>
    <t>Moisturizing Cream</t>
  </si>
  <si>
    <t>Say bye-bye to cradle cap with this cradle cap cream for babies and newborns by Mustela. It helps to quickly manage those yellow patches and soothes baby's itchy scalp by moisturising it.This cradle cap cream works wonders on the long run too: it prevents the patches from reappearing by limiting excess sebum which causes them to form.Avocado polyphenols are powerful natural ingredients which protect babies' and infants' scalp. Mustela combines them with a patented rebalancing blend of active ingredients which soothes babies' scalps and helps eliminate cradle cap.More to feel good about: its packaging cardboard is sourced from sustainably managed forests and printed with vegetable oil inks.</t>
  </si>
  <si>
    <t>Subo Original Spout 12mm 1 Pack</t>
  </si>
  <si>
    <t>Spouts</t>
  </si>
  <si>
    <t>Silicone Spouts</t>
  </si>
  <si>
    <t>The original spout is made from food grade silicon. It is a soft mouthpiece that has a 12mm diameter opening&amp;nbsp;that allows for chunkier type foods like oatmeals, chunky yogurts, and even tinned spaghetti!</t>
  </si>
  <si>
    <t>Wotnot Biodegradable Baby Wipes 20 Pack</t>
  </si>
  <si>
    <t>Wotnot 100% natural biodegradable wipes, are made with ingredients that gently cleanse without stripping skin of its natural oils. It also helps moisturise &amp;amp; nourish skin.The wipes are enriched with natural vitamin E and Australian certified organic aloe vera. They are easy to carry around &amp;amp; are a quick and convenient way to tidy up messes or clean dirty hands.&amp;nbsp;Wotnot non-toxic baby wipes&amp;nbsp;are suitable for use by those with even the most sensitive skin, including eczema, rosacea, and psoriasis. They are multipurpose and gentle enough for the whole family.</t>
  </si>
  <si>
    <t>Haakaa Silicone Breast Pump Flower Stopper Purple</t>
  </si>
  <si>
    <t>Milk Preservation</t>
  </si>
  <si>
    <t>Silicone Stopper</t>
  </si>
  <si>
    <t>Haakaa Gen 3 Silicone Breast Pump &amp; Bottle Top Set 160ml</t>
  </si>
  <si>
    <t>Silicone Nipple</t>
  </si>
  <si>
    <t>If you're a breastfeeding mama, enjoy the Haakaa Gen 3 Silicone Breast Pump and Baby Bottle Top in one handy combo. Express directly into the detachable silicone bottle with the pump, then swap the flange for the baby bottle teat for easy feeding straight from the bottle!&amp;nbsp;Its soft, naturally-shaped silicone nipple is designed to closely mimic breastfeeding, while the dual anti-colic vents prevent unwanted air intake while feeding. Safe in microwaves, boiling water and sterilisers.* Please note: For hygiene reasons, we cannot offer returns on this product.Key benefits:100% food grade soft siliconeExpress breast milk using the power of natural suctionNo cords or batteries requiredSmall, portable and convenient&amp;nbsp;&amp;nbsp;BPA, PVC and phthalate-free&amp;nbsp;Haakaa is a New Zealand family owned baby brand making motherhood simpler, easier and greener. Committed to creating conscious breastfeeding solutions, Haakaa’s products are all safe, natural and non-toxic. Stylish and practical, their baby products are safe for&amp;nbsp; our kids.&amp;nbsp;&amp;nbsp;</t>
  </si>
  <si>
    <t>Mustela Cicastela Moisture Recovery Cream 40ml</t>
  </si>
  <si>
    <t>Wave goodbye to broken skin due to eczema-prone skin, dribble irritation, dry chapped cheeks or around the mouth, minor scrapes and scratches, chicken pox care, or insect bites traces with the Cicastela Moisture Recovery Cream by Mustela. Specially designed for babies' dry and fragile skin, its formula is based on a blend of complementary active ingredients. Its light texture leaves a non-greasy non-sticky protective film on the skin. It soothes by moisturising and helps restore the skin. Over time, it also helps to strengthen the skin's hydration barrier and helps to keep the skin properly balanced.The light texture leaves a non-greasy non-sticky protective film which means that you can dress baby straight after its application.Mustela use avocado Perseose® as the key active ingredient to care for fragile skin. It is sourced from responsible and sustainable supply chains and comes from a circular economy. Mustela recover avocados which are unsuitable for food consumption and transform them into active ingredients for skin care.The avocado Perseose® is combined with a blend of complementary active ingredients: panthenol, hyaluronic acid and copper-zinc.The packaging is made of cardboard from sustainably managed forests printed with vegetable oil ink.</t>
  </si>
  <si>
    <t>B.Box Mini Lunchbox Indigo Rose</t>
  </si>
  <si>
    <t>Lunchbox</t>
  </si>
  <si>
    <t>The B.Box mini lunchbox, has a 1 litre capacity. It has 2 leak proof compartments that seal separately, so you can mix wet and dry foods without them mixing.The mini lunchbox comes with removable divider slides, which enable you to adjust the compartment size for the ultimate in mix and match. The flexi whole fruit holder stretches around fruit so you can secure large fruits inside the lunchbox.It has all the features of the original lunchbox but packed a little lighter for smaller appetites.The B.Box mini lunchbox also has soft, easy grip integrated carry handles that can be used for packing in and out of the schoolbag. Finally, the addition of the large clip makes it suitable for small fingers and encourages independence.All seals are removable for thorough cleaning.Size: 18.5cm (l) x 17cm (w) x 6.7cm(h)3 years +Indigo Rose Colour</t>
  </si>
  <si>
    <t>B.Box Lunchbox Strawberry Shake</t>
  </si>
  <si>
    <t>Nutra Organics Choc Whiz 125g</t>
  </si>
  <si>
    <t>Brain-Boosting</t>
  </si>
  <si>
    <t>Growth Support</t>
  </si>
  <si>
    <t>Nutra Organics Choc Whiz powder is made with ingredients like with organic cacao, super berries and choc chunks. It also has calcium, iron, magnesium and omega 3 DHA, making it an ideal brain-boosting, gut-loving chocolate drink.Choc Whiz is the dux of delicious drinking chocolates for clever kids, containing only the purest, tastiest wholefoods. Does not contain any artificial nasties, gluten, or the answers for the trigonometry test.Features of Nutra Organics choco whizCan support cognitive functionHelps with gut wellbeingSupports teeth &amp;amp; bonesSupports energySupports growth &amp;amp; developmentIdeal for 12 months +&amp;nbsp;</t>
  </si>
  <si>
    <t>Jellystone Designs Baby Rainbow Stacker &amp; Teether Toy Pastel</t>
  </si>
  <si>
    <t>Educational Toys</t>
  </si>
  <si>
    <t>Itchy Baby Co. Natural Scalp Oil 100Ml</t>
  </si>
  <si>
    <t>A natural scalp oil is packed with the goodness of oat extract which forms a silky barrier on the skin to trap hydration and help stop moisture loss. Coconut and calendula oils add soothing nourishment.The scalp requires a different approach to the rest of your child’s skin, which is why this scalp oil was developed with this combination of oat extract, coconut, and calendula oils. Each of these ingredients are proven to soften, soothe and moisturise your baby’s scalp. They also work together to reduce flaking and stop that frustrating cradle cap.Suitable for all agesSuitable for sensitive, dry &amp;amp; eczema skin100% naturally sourced ingredientsWhat is Cradle cap? - Cradle cap is a skin condition that most commonly affects babies under three months. It is a form of dermatitis which causes the oil glands in the skin to become inflamed. This inflammation causes the thick, yellow crusts. It stops after the baby is about three months old because the oil glands become inactive until puberty. If your baby has signs of cradle cap after three months, it could be eczema, and you should seek a healthcare professional's diagnosis and treatment.What does cradle cap look like? - It can look like:flaky skinred, inflamed skinyellow crustsgreasy skinHow to treat Cradle Cap - It will usually go away by itself, but many parents choose to treat cradle cap because it doesn’t look or feel nice on a baby’s scalp. Here are some steps to help improve cradle cap:Massage oil into the scalp at night; the itchy baby co. natural scalp oil has oat extract and coconut. These two natural ingredients have soothing properties which aid in preventing flakiness on the scalp skin.The next morning, make a mixture of the itchy baby co. natural bath soak by mixing two spoonful of oatmeal bath soak powder with lukewarm water (enough for baby baths) and use this to cleanse the scalp. Then gently use a soft-bristled toothbrush to lift the flakes and crusts.Continue this process until the scalp is clear and start this process again if the cradle cap reappears. If your baby’s cradle cap still isn’t improving, you should see your healthcare professional.Disclaimer: Information provided is of a general nature only, and you should always consult your medical professional.</t>
  </si>
  <si>
    <t>Jellystone Designs Baby Sensory Teething Ball Soft Mint</t>
  </si>
  <si>
    <t>Sensory Toys</t>
  </si>
  <si>
    <t>Motor Skill Development</t>
  </si>
  <si>
    <t>A multi-purpose teether and toy rolled into one! This fun, soft sensory ball by Jellystone designs, works as both a teether for young babies as well as a sensory toy for older children.This Sensory Ball is designed for all ages and stages.Free from any nasty chemicals, the Sensory Ball is made from food-grade silicone so babies can chew on the soft, safe surface to soothe their aching gums. The open frame design allows them to easily grab the Sensory Ball and bring it to their mouths when any toothy troubles arise.&amp;nbsp;The Sensory Ball also caters to older children who can stretch, grasp, roll, squish and bounce it for fun! It encourages their motor skill development, shape exploration and hand-eye coordination as they learn through play. So, you do need not worry about your child growing out of this ball in a hurry.The Sensory Ball is super easy to clean; simply wash it in the dishwasher, steriliser, or warm soapy water.Dimensions: 10cm x 10cm x 10cmAvailable in a variety of colours/designs. Colour/design is selected at random, we cannot guarantee which colour/design you will receive in your order. Images shown are only a representation and may vary.In the event you would like to request a particular colour prior to dispatch, please call or email us with your request and we will try to the best of our ability to source this for you.</t>
  </si>
  <si>
    <t>Lactivate Reusable Mixed Nursing Pads 8 Pack</t>
  </si>
  <si>
    <t>Nursing</t>
  </si>
  <si>
    <t>Wear, Wash &amp;amp; ReuseWith an ultra-absorbent microfibre core, silky soft bamboo layer and leak-proof outer TPU layer Lactivate® Reusable Nursing Pads offer protection against milky spills.Each pack contains 8 reusable ecofriendly breast pads that are soft on skin (but not on leaks) with a colourful, waterproof outer for the ultimate in gentle hypo-allergenic protection.Contents: 4 x Regular or Daytime Nursing Pads + 4 x Ultra Absorbent Nighttime Nursing PadsSimply pop into your bra (remember that the white bamboo layer sits against the skin) and you're ready to roll. Bacteria thrive in warm, moist environments so change pads when damp.Lactivate® Reusable Nursing Pads are designed in Australia and are machine washable. We recommend using a delicates bag when washing and allowing to air dry. Do not tumble dry or iron.Each pack is approximately 12cm in diameter.</t>
  </si>
  <si>
    <t>Avent Natural Response Teats 3 Months+ Flow 4 - 2 Pack</t>
  </si>
  <si>
    <t>Bottle Feeding Accessories</t>
  </si>
  <si>
    <t>Infant Feeding Products</t>
  </si>
  <si>
    <t>Supports baby's individual drinking rhythmThe Natural Response Nipple releases milk only when baby actively drinks. Babies can drink, swallow and breathe using their natural rhythm, like on the breast. Making it easy to combine breast and bottle feedingNatural Response Nipple2 piecesFlow 43m+Feature:Nipple releases milk when baby actively drinksNatural latch on with breast-shaped nippleDesigned to reduce colic and discomfortNo-drip nipple design prevents spills and lost milkNatural Response Nipples and Bottles are BPA free*Choose the right nipple flow for your babyMaterial:NippleSiliconeBPA free*</t>
  </si>
  <si>
    <t>Multi Mam Compresses For Sore Nipples 12 Pack</t>
  </si>
  <si>
    <t>Nursing Essentials</t>
  </si>
  <si>
    <t>Baby Care Products</t>
  </si>
  <si>
    <t>Filled with plant derived bio active gel, these nipple compresses, helps with cracked, sore, and swollen nipples. It also has an instant cooling and soothing effect on nipples.This compress creates an ideal environment for the natural healing process to take place.When breastfeeding, discomfort of the nipples is not uncommon. Multi-Mam Compresses are an intensive treatment that helps with cracked, sore, and swollen nipples.Supports the natural healing processDirect cooling and soothing effect on sore nipplesOptimises the condition of the nipple area/skinBased on natural ingredientsMulti-Mam Compresses help alleviate breastfeeding discomforts such as nipple pain, swelling and sensitivity, with a direct soothing and cooling effect. Multi-Mam Compresses form a soft and comfortable pad on the sore nipple. The hero in these compresses is a plant-derived gel that generates moistness, forms a physical barrier against harmful bacteria and supports the natural healing process. It is not necessary to remove the gel prior to breastfeeding.</t>
  </si>
  <si>
    <t>Pigeon Baby Bottle &amp; Nipple Brush 1 Pack</t>
  </si>
  <si>
    <t>Pigeon 2 in 1 Bottle and Nipple Brush with an easy grip handle effectively cleans bottles, teats, and accessories. This brush can be used on both slim and wide neck bottles.An easy grip handle.Separated brushes for bottles and teats.Proven efficacy for at least 10,000 strokes. Avoid using excessive force or bending the wire.Use on both slim and wide neck bottles.Care instructions:Recommended hand washing with warm water and dishwashing soap before air drying.</t>
  </si>
  <si>
    <t>Sun Bum Baby Bum Mineral Sunscreen Face Stick SPF50 13g</t>
  </si>
  <si>
    <t>Mineral Based</t>
  </si>
  <si>
    <t>Baby Bum mineral sunscreen face stick SPF50+, glides on easily to protect skin from UVA/UVB rays. It rubs in easy and can be used on the face, lips, nose &amp;amp; ears.This sunscreen stick is 100% mineral based, lightweight, non-greasy, easy to apply and provides broad spectrum protection.</t>
  </si>
  <si>
    <t>The Breastfeeding Tea Co Lactation Loose Leaf Tea 50g</t>
  </si>
  <si>
    <t>Herbal Tea</t>
  </si>
  <si>
    <t>Organic Ingredients</t>
  </si>
  <si>
    <t>An herbal tea containing 4 "lactogenic" ingredients to support your breastmilk supply.This&amp;nbsp;Lactation Tea has a floral flavour with notes of hibiscus, rose and rosehip.Can be used in alone or in conjunction with any Lactation food products or over the counter medicines.Natural and Organic ingredientsFenugreek FreeColic FriendlyCaffeine-freeHydratingHand blendedAustralian Owned and MadeNaturally&amp;nbsp;FREE FROM&amp;nbsp;gluten, soy and diary, and sugar.&amp;nbsp;Naturopath FormulatedRecyclable and compostable packaging (tea bags option)The tea bags are plastic free, GMO-Free, all-natural and fully biodegradable. There are no chemicals used in the manufacture of the material.</t>
  </si>
  <si>
    <t>Ezpz Mini Feeding Set Mauve</t>
  </si>
  <si>
    <t>Feeding Tools</t>
  </si>
  <si>
    <t>A mauve coloured mini feeding set that provides the developmental tools you need to help your toddler meet mealtime milestones and feeding independence.Set includes:1 Mini Mat (with divided plate)1 Mini Spoon (for scooping food)1 Mini Fork (for piercing food)As your infant transitions to toddlerhood, they are ready to start practicing new mealtime milestones. They are eating a balanced meal with different food groups and are learning how to eat with a spoon and fork. With the Mini Feeding Set ezpz provides all the developmental tools you need for independent mealtime with your toddler.Provides the developmental tools you need to help your toddler meet mealtime milestones.Helps your toddler succeed with feeding independence.Care: Dishwasher safe</t>
  </si>
  <si>
    <t>Dr Brown's Options Narrow Neck Baby Bottle 120ml</t>
  </si>
  <si>
    <t>Little Woods Shooting Star Silicone Baby Teether Duck Egg Blue</t>
  </si>
  <si>
    <t>Nature's Child Organic Reusable Breast Pads Large 6 Pack</t>
  </si>
  <si>
    <t>Our top selling product alongside bottom balm. All New Mothers need breast pads. Our soft Organic Cotton reusalbe alternative to disposable breast pads is Availble in 3 Sizes and loved by mums for the cost saving and the lovely softness on their nipple. * Certified Organic by GOTS * Made Fairly in India Organic Cotton Breast Pads feel soft and absorbent against a new mums skin. 100% Certified Organic Cotton. There is no waterproof layer ensuring there is 100% breathability for total comfort.</t>
  </si>
  <si>
    <t>Jellystone Designs Baby Sensory Teething Ball Soft Grey</t>
  </si>
  <si>
    <t>Nosefrida Nasal Aspirator Filters 20 Pack</t>
  </si>
  <si>
    <t>NoseFrida filters are made to prevent mucous transferring from child to the user when using the NoseFrida aspirator device.</t>
  </si>
  <si>
    <t>B.Box Snackbox Indigo Rose</t>
  </si>
  <si>
    <t>Marcus &amp; Marcus Snack Bowl Pink</t>
  </si>
  <si>
    <t>Snack Bowl</t>
  </si>
  <si>
    <t>Pokey Piglet pink coloured snack bowl by Marcus &amp;amp; Marcus is made from food grade silicone rubber with a handle that has been specially designed for tiny little hands. The bowl comes with a secure lid, which has a reach-through opening that keeps the snacks from falling out. This opening allows your baby to get their snacks from the bowl, in a fun less messy way. The snack bowls are moulded from BPA and Phthalate free materials making them a great alternative to plastic zip bags.Suitable for children 12 months +.Features of Marcus &amp;amp; Marcus snack bowl:BPA/Phthalate freeEasy reach-through lid for little handsSecure lid to keep snacks from spilling.Handle designed for small hands.Cleaning &amp;amp; Care:Top-rack dishwasher safe, UV sterilizer safe, steam sterilizer safe.Microwave safe.Stains can be removed by washing with hot-soapy water.Withstands temperature -20°C to 220°C.Product size: 74 x 105 x 142mmMaterial:Food grade silicone rubber</t>
  </si>
  <si>
    <t>Haakaa Liquid Gold Essentials Deluxe Pack</t>
  </si>
  <si>
    <t>Breastfeeding Essentials</t>
  </si>
  <si>
    <t>Gift Pack</t>
  </si>
  <si>
    <t>Liquid Gold Essentials Deluxe PackThe Liquid Gold Essentials Deluxe Pack contains all our best selling Haakaa breastfeeding essentials to look after you from antenatal colostrum collection to breastmilk. This pack is perfect to prepare for breastfeeding success and makes the perfect baby shower pressie or Christmas gift for any new mama or mama-to-be!This pack contains:1 x 150ml Silicone Breast Pump1 x Silicone Flower Stopper (Pink)2 x Silicone Milk Storage Bag1 x Silicone Breast Pump Strap (Suva Grey)1 x Silicone Breast Pump Cap2 x Silicone Breast Milk Collectors (75ml) with Bluestone Carry Case1 x Silicone Colostrum Collector Set- 6pk1 x Breastfeeding Nipple Shield (Orthodontic Round)</t>
  </si>
  <si>
    <t>Avent Baby Bottle &amp; Teat Cleansing Brush Blue</t>
  </si>
  <si>
    <t>The Philips Avent bottle brush effectively cleans all types of; bottles, nipples and feeding equipment. It comes with a curved brush head and moulded handle tip. The brush also has durable, high density bristles to safely clean safely clean without scratching.</t>
  </si>
  <si>
    <t>The Mood Food Company Wellbeing Bars Raspberry - 5 Pack</t>
  </si>
  <si>
    <t>Mood Support Bars</t>
  </si>
  <si>
    <t>Serotonin Boosters</t>
  </si>
  <si>
    <t>Formulated with key natural ingredients such as faba beans (for Tyrosine), pumpkin seeds (for Tryptophan), chicory inulin (for prebiotic fibre) and Omega 3-DHA. Tryptophan is a natural amino acid that helps produce Serotonin. Serotonin is a hormone that has been shown to stabilise mood, emotions and regulate sleep. Tyrosine is a natural amino acid that helps produce Dopamine. Dopamine is a hormone that has been shown to impact mood and motivationOmega 3-DHA is critical for normal brain function and development throughout all stages of life. Prebiotic fibre has been shown to promote the growth of good gut bacteria which can help benefit the gut-brain axis.Features &amp;amp; Benefits5-Star Health Rating76 calories per serveAll natural with no artificial colours / flavoursGluten freeVegan friendlyNut Free</t>
  </si>
  <si>
    <t>Avent Natural Response Baby Bottle 0 Months+ 125ml - 1 Pack</t>
  </si>
  <si>
    <t>Supports baby's individual drinking rhythmThe Natural Response Nipple releases milk only when baby actively drinks. Babies can drink, swallow and breathe using their natural rhythm, like on the breast. Making it easy to combine breast and bottle feeding1 Bottle4oz/125mlFlow 2 nipple0m+Feature:Nipple releases milk when baby actively drinksNatural latch on with breast-shaped nippleDesigned to reduce colic and discomfortNo-drip nipple design prevents spills and lost milkChoose the right nipple flow for your babySimple to use, easy to clean and quick to assembleEasy to hold even for little handsCompatible across the Philips Avent rangeNatural Response Nipples and Bottles are BPA free*Material:BottlePolypropyleneBPA free*NippleSiliconeBPA free*</t>
  </si>
  <si>
    <t>Haakaa Generation 3 Silicone Baby Bottle Sealing Disc 2 Pack</t>
  </si>
  <si>
    <t>The Haakaa Silicone Bottle Sealing Disk transforms your Gen. 3 Silicone Bottles into the perfect container for storing breast milk, liquids, and snacks, or for taking food on the go! They're completely airtight, keeping food fresh and preserving the beneficial properties of breast milk that are so important for our growing little ones.With a quick twist of the top, you can swap out your storage container lid for any of our range of optional interchangeable attachments (each sold separately). The breast pump flange lets you express directly into the bottle, a baby bottle lid to feed your little one expressed milk, a feeding spoon dispenser for when your baby moves on to solids and sippy bottle top to help your independent toddler transition easily from a bottle to a cup!Features:Made of 100% medical-grade silicone.Compatible with all Haakaa Gen. 3 Bottles.Leakproof seal.BPA, PVC and phthalate-free.Safe in microwaves sterilisers and boiling water.Cleaning:Clean after each use. It is strongly recommended cleaning and sterilising this product with any steam sterilising system or by boiling in water for 2-3 minutes. Do not use any bleach-based agents or sterilising tablets to clean this product. Do not use UV sterilisers to clean this product as it may impact the lifespan of your sealing disks.Note: This product is an attachment for our Generation 3 Silicone Bottles and will not work properly by itself. This product contains 2x Sealing Disks. Silicone may absorb colours and discolour over time.</t>
  </si>
  <si>
    <t>Pea Pods Reusable Nappy One Size Wattle</t>
  </si>
  <si>
    <t>Adjustable Fasteners</t>
  </si>
  <si>
    <t>Nature's Child Organic Washable Baby Wipes 8 Pack</t>
  </si>
  <si>
    <t>Plastic Free</t>
  </si>
  <si>
    <t>The genuine alternative to disposable baby wipes. Beautiful soft organic cotton. These beauties are used all day, every day by new parents. Fast Drying * GOTS Certified Organic Cotton * Plastic Free Packaging * Lovely box design that fits great on the shelf. Simply add water or these super soft organic wipes dry. This was our first product to go plastic free packaging as part of our committment to removing all inner plastic from our packaging. No product needed, just add water to clean your pure baby. Absolutely no additives, no throwing away. Just a beautiful, practical product.</t>
  </si>
  <si>
    <t>Dr Brown's Options Narrow Neck Bottle With Preemie Teat 2 X 60ml</t>
  </si>
  <si>
    <t>This Dr. Brown’s Natural Flow Options+ Narrow Baby Bottle with a Preemie Teat makes for a comfortable feeding experience for babyStarting at the top, each nipple is specially engineered to offer the same consistent, natural flow, so you and baby know what to expect in every feeding. The soft silicone nipple helps baby naturally latch while the anti-colic vent system lets baby feed without fuss. Together, they offer a reliable and trusted bottle-feeding experience.Features:Helps reduce the chance of colic, spit-up, burping, gas, and other feeding problemsNo vacuum pressure, so your baby can feed at will for good digestionPreserves bottle milk nutrients by reducing air bubble oxidationVent provides a breastfeeding-like experience and helps prevent nipple collapseVent can be removed for the convenience of a nipple-vented bottleFits most breast pumps (not included)BPA-free construction</t>
  </si>
  <si>
    <t>Dreambaby Stroller Hook Long Foam 1 Pack</t>
  </si>
  <si>
    <t>Stroller Hooks</t>
  </si>
  <si>
    <t>Pram Clips</t>
  </si>
  <si>
    <t>The Dreambaby Stroller Hooks have a soft cover yet heavy-duty handle that clips easily onto just about every stroller handle.Product Features:Easily clips things to your stroller or pram.Suitable for use on most wheelchairs, shopping trolleys, walkers and more.Easy to use.</t>
  </si>
  <si>
    <t>Bunjie Probiotic Baby Wipes 3 X 80 Wipes</t>
  </si>
  <si>
    <t>Bunjie Probiotic Baby Wipes, are ideal for nappy changes, boogers, waterfalls of dribble &amp;amp; everything in between. They clean, soothe and protect sensitive little skin.The wipes have a combination of purified New Zealand water and Minibiotics such as kombucha for the skin. It also has a pro &amp;amp; prebiotic complex to boost your baby's own skin microbiome to keep the sensitive skin healthy, happy and protected.Finally, it also contains colloidal oat, a natural ingredient, to help replenish and soothe your baby's sensitive skin.These planet friendly wipes are 100% compostable, biodegradable and proudly made in New Zealand from OEKO-TEX and FSC certified plant-based fibres.</t>
  </si>
  <si>
    <t>Medela Easy Pour Breast Milk Storage Bags 25 Pack</t>
  </si>
  <si>
    <t>Convenient Use</t>
  </si>
  <si>
    <t>Medela patented bag is a game changer for pumping mothers, making it our most convenient storage solution ever.Features &amp;amp; Benefits&amp;nbsp;At a glance:One-hand easy pour in or out – 85% of mums agree* - no spilling or cross contamination due to our patented spoutsProtects breastmilk nutrients with extra thick materialAbsolute leakproof – 98% of mums agree*Flat freezing &amp;amp; self-standing for space optimisation in the freezer or fridge –76% of mums agree*Recyclable – consists of only one type of material, no need to clean before throwingReady to use – comes sanitized in a transport pouchEasy to organise – accurate scale and dedicated area to write date, time and amount of milkMade without BPA.*Consumer test with external agency in November 2023.</t>
  </si>
  <si>
    <t>Pandas By Luvme Eco Disposable Nappies Xl (12-18kg)14 Pack</t>
  </si>
  <si>
    <t>Nature's Child Amber Adult Necklace Mixed</t>
  </si>
  <si>
    <t>Jewelry</t>
  </si>
  <si>
    <t>Amber Necklace</t>
  </si>
  <si>
    <t>You may find your child still wanting to wear their Amber Necklace once the baby years have passed. You may also have been admiring one for yourself! I personally like to recommend them for pregnancy and motherhood -&amp;nbsp;after all, don’t we need calming as well!The beads are solid and significantly larger than a baby necklace. It's a piece of solid jewellery that looks beautiful and makes you feel beautiful.Never let a baby wear this size but it is ideal for older kids from 5 &amp;amp;7 years depending on body shape and size. They are responsible enough by this age to wear an Amber Necklace. It is increasingly popular for children who are attached to still wearing the Amber Necklace to want one that fits now.This necklace is for adult wearing or older child wearing only -&amp;nbsp;do not let a baby wear this size as it is too long and they could get themselves caught up in it or strangled.</t>
  </si>
  <si>
    <t>Mustela Nursing Comfort Balm Fragrance Free 30ml</t>
  </si>
  <si>
    <t>Moisturizing Balms</t>
  </si>
  <si>
    <t>This Certified Organic Nursing Comfort Balm is a soothing and recovering nipple cream that keeps skin comfortable while breastfeeding.Specially formulated to protect sensitised nipples, it soothes and helps to recover the skin, to enable new mums fully enjoy breastfeeding.With a rich and melting texture, this balm is easy to use and forms a protective moisturising barrier with a restoring effect on cracked or sensitised nipples, keeping skin comfortable during breastfeeding.The balm is without added fragrance which means that baby can breastfeed safely and comfortably.Made of 100% plant-based ingredients, its key ingredient is Olive oil. This oil is high in Omegas 6 and 9 known for its nourishing properties.Also combined with:Vegetable glycerin which moisturises and protects the skin.Vitamin E: a natural antioxidant.</t>
  </si>
  <si>
    <t>B.Box Lunchbox Indigo Rose</t>
  </si>
  <si>
    <t>B.Box lunchbox, has many adjustable compartments, that come with custom divider slides It lets parents pack multiple wet &amp;amp; dry foods in the same box. For kids 3+ years.Kids love different choices throughout the day. This design gives them a lunchbox that offers them more variety &amp;amp; flexibility.&amp;nbsp;The lunchbox features a large compartment that fits a whole sandwich, sitting underneath the tray is an included gel cooler pack to keep food fresher and cooler for longer. The sandwich tray can be removed and the compartment can then fit pasta and saladsThe lunchbox also comes with a unique flexi whole fruit holder that has the ability to let you store a full apple thanks to its stretchy seal that bends around the fruit. Additionally, the leak proof silicone seals, let you store wet foods like watermelon and yoghurts (no liquids).&amp;nbsp;The custom divider slides across to adjust the compartment size as needed to remove it to fit a whole banana or wrap. An easy to open latch and handle encourages independence.Indigo Rose colourDimensions:&amp;nbsp;235mm (h) x 215mm (w) x 65mm (d)</t>
  </si>
  <si>
    <t>Dr Brown's Options+ Y-Cut Wide Neck Teats 2 Pack</t>
  </si>
  <si>
    <t>Wide Neck</t>
  </si>
  <si>
    <t>Dr. Brown’s Natural Flow Options+ Level Y-Cut Wide-Neck Teat is a fast flow teat, made for use with thicker liquids.&amp;nbsp;&amp;nbsp;&amp;nbsp;Breast-like shape encourages proper latch for natural feeding experienceCorrectly contoured teat shape and soft silicone give comfortable feeding experience and helps avoid teat confusionPerfect for switching from breast to bottle and back againSuggested age range for the Level Y-Cut is 9 months+ but baby’s preferred flow rate may varyFits Dr. Brown’s Options+ Wide-Neck bottlesDishwasher (top rack) and steriliser safeMaterial: Silicone, BPA freeNeck: WideLevel Teat: Level Y-Cut (9 Months+)The breast-like shape encourages a proper latch for a more natural bottle-feeding experience. Designed alongside medical professionals, the correctly contoured teat shape and high-grade, soft silicone offer a more comfortable feeding experience and help to avoid teat confusion.Together with the anti-colic internal vent system, the Y-Cut Wide-Neck Teat gives baby vacuum-free feeding that is clinically proven to reduce colic, decreases spit-up, burping, and gas, better preserves nutrients, and aids in digestion for a good night’s sleep.&amp;nbsp; While the bottle works best with the vent system, it’s great to have options when baby’s feeding develops. Just remove the vent and the feeding experience is like most teat-vented bottles.</t>
  </si>
  <si>
    <t>Jack N Jill Tooth Keepers Bag (Designs Vary)</t>
  </si>
  <si>
    <t>Tooth Fairy Accessories</t>
  </si>
  <si>
    <t>*Please note the keepers bags characters are assorted &amp;amp; picked at random when order is placed*The Jack n Jill tooth keepers’ bag is designed to place your child’s tooth in, ready for the tooth fairy to visit. The bag is made of organic cotton &amp;amp; stuffing.1. Place precious tooth in Tooth Keeper pouch.2. At bedtime, carefully put Tooth Keeper under pillow. Optional: Leave a note for the Tooth Fairy.3. In the morning (not before sunrise!), check under your pillow to see if the Tooth Fairy has visited!</t>
  </si>
  <si>
    <t>Pigeon Flexible Glass Baby Bottle 120ml</t>
  </si>
  <si>
    <t>Infant</t>
  </si>
  <si>
    <t>The Pigeon Flexible Glass Bottle is a slim neck baby bottle for use with Flexible Peristaltic Teats. Made from glass, Flexible Glass bottles have excellent transparency and offer years of use.The Flexible 240ml glass baby bottle is supplied with a Flexible Peristaltic teat. The Flexible Peristaltic teat has a slim neck, which is different to the Pigeon SofTouch Peristaltic bottle.Made with double thickness material, the Flexible Peristaltic teat encourages seamless latching. The Flexible Peristaltic bottle offers a unique venting system which helps minimise swallowed air and colic in babies.The Flexible Glass Baby Bottle is BPA and BPS free.Bottle capacity: 120ml.Teat size S - round hole, 0+ monthsExcellent transparencyBest plastic alternativeYears of useS teat - round hole, 0+ monthsThe Pigeon Flexible range of bottles and teats is ideal for formula feeding. Most of today's glass bottles are made of sturdier glass that can also handle rapid changes in temperature, such as when warmed up.</t>
  </si>
  <si>
    <t>B.Box Mini Lunchbox Emerald Forest</t>
  </si>
  <si>
    <t>School</t>
  </si>
  <si>
    <t>The B.Box mini lunchbox, has a 1 litre capacity. It has 2 leak proof compartments that seal separately, so you can mix wet and dry foods without them mixing.The mini lunchbox comes with removable divider slides, which enable you to adjust the compartment size for the ultimate in mix and match. The flexi whole fruit holder stretches around fruit so you can secure large fruits inside the lunchbox.It has all the features of the original lunchbox but packed a little lighter for smaller appetites.The B.Box mini lunchbox also has soft, easy grip integrated carry handles that can be used for packing in and out of the schoolbag. Finally, the addition of the large clip makes it suitable for small fingers and encourages independence.All seals are removable for thorough cleaning.Size: 18.5cm (l) x 17cm (w) x 6.7cm(h)3 years +Emerald Forest Colour</t>
  </si>
  <si>
    <t>Avent Natural Response Baby Bottles 3 Months+ 330ml - 1 Pack</t>
  </si>
  <si>
    <t>Supports baby's individual drinking rhythmThe Natural Response Nipple releases milk only when baby actively drinks. Babies can drink, swallow and breathe using their natural rhythm, like on the breast. Making it easy to combine breast and bottle feeding1 Bottle11oz/330mlFlow 4 nipple3m+Feature:Nipple releases milk when baby actively drinksNatural latch on with breast-shaped nippleDesigned to reduce colic and discomfortNo-drip nipple design prevents spills and lost milkChoose the right nipple flow for your babySimple to use, easy to clean and quick to assembleEasy to hold even for little handsCompatible across the Philips Avent rangeNatural Response Nipples and Bottles are BPA free*Material:BottlePolypropyleneBPA free*NippleSiliconeBPA free*</t>
  </si>
  <si>
    <t>Zoggs Adjustable Swim Nappy Blue 3-24 Months (Assorted Designs Chosen At Random)</t>
  </si>
  <si>
    <t>Reusable Baby Products</t>
  </si>
  <si>
    <t>Beach Essentials</t>
  </si>
  <si>
    <t>Grumpy Bums Banana Porridge 300g</t>
  </si>
  <si>
    <t>Nutrition</t>
  </si>
  <si>
    <t>Ready to give your little one’s day an epic kickstart with a breakfast that's not just yummy but also super nutritious? Our porridge is like a fruity adventure in every bite, packed with real strawberries, wholegrain oats, and quinoa for that extra oomph. No fake stuff, no sneaky sugar or sweeteners – just pure Grumpy Bums goodness! Serve as porridge or as overnight oats!Features &amp;amp; Benefit:No added sugarMade for kids from 12+ and beyond!Made with real freeze dried strawberriesMade with Oats and Quinoa</t>
  </si>
  <si>
    <t>Jack N Jill Childrens Toothpaste Raspberry 50g</t>
  </si>
  <si>
    <t>Toothbrush</t>
  </si>
  <si>
    <t>Toddlers and kids don't have any appreciation of why we brush our teeth, but they do know when something "tastes funny" or "tastes spicy". Jack N' Jill tastes so yummy that you will probably need to put it out of reach in between brushing times. Make toothbrushing easy with Jack N’ Jill Kids all natural, effective, and toxin-free toothpaste!Jack N' Jill Kids Toothpaste Raspberry is a magical mix of natural flavours with 40% Xylitol and Calendula! This natural toothpaste is toxin and fluoride free &amp;amp; is suitable from 6 months (when bubs first teeth usually come through) and safe if swallowed.This toothpaste is a gel formula and does not foam which means your kids can brush their teeth anywhere - even in the car on the way to childcare or school on the morning run!Natural ingredients such as Xylitol and Calendula help to soothe gums and fight tooth decay.The Xylitol content is 40% which is the highest amount available on the market. Xylitol is the magic ingredient that helps balance the pH in the mouth. The organic calendula soothes little gums and is calming.Suitable from 6 months +No nasty chemicals, our natural toothpaste is safe if swallowed!Made in Australia - Certified Cruelty-free, Vegan, Gluten-free, Fluoride Free, SLS Free, Dairy Free.Rich in Xylitol with Organic Calendula to soothe gumsOrganic Natural Raspberry FlavourSugar Free &amp;amp; Colour Free with No Artificial PreservativesSafety Seal with easy Open Flip Top CapBPA Free with minimal Recyclable Packaging</t>
  </si>
  <si>
    <t>Nutra Organics Gutsy Gummies - Mango 300g</t>
  </si>
  <si>
    <t>Gelatin Snacks</t>
  </si>
  <si>
    <t>Vaseline Petroleum Jelly Original 50g</t>
  </si>
  <si>
    <t>Vaseline Petroleum Jelly Original 50g is made of pure petroleum jelly, triple purified to be 100% pure. This petroleum jelly is gentle on skin, hypoallergenic and non - comedogenic (won't clog pores).It is a soothing dressing for: nappy rash, chafing, sore lips, minor burns, cuts, and rough hands. It may protect your skin from windburn and chapping and helps reduce the appearance of fine, dry lines on your skin.Vaseline Petroleum Jelly is the original wonder jelly. Vaseline has long been used to manage symptoms of many severe skin conditions. It literally melts into the skin, flowing into the tiny cracks caused by dryness where moisture is needed most. In this way Vaseline acts as an extremely powerful skin moisturiser to provide a barrier against water loss from already dry skin and help protect against the effects of weather and exposure.Vaseline believes that truly healthy skin starts with deep moisture. There is no jelly with a longer history of locking in moisture to strengthen skin barrier and protect dry skin.Clinically proven to restore the appearance of dry skin.Temporarily protects from minor cuts and scrapes and burns.May help to relieve dry skin and chapped lips.Made with 100% pure petroleum jelly which is triple purified.Helps protect from dry effects of wind.Leaves skin moisturised and protected.Made in Australia.</t>
  </si>
  <si>
    <t>LittleOak Goat's Milk Toddler Formula Stage 3 800g</t>
  </si>
  <si>
    <t>Nourish your little one with LittleOak Natural Goat Milk Toddler Milk (Stage 3). For children from 12 months of age, this all-natural toddler drink is made with fresh whole goat milk and boosted with 16 essential vitamins and minerals.Fresh milk means less processing, and more natural goodness to truly nourish active toddlers. Naturally A2 and with less lactose than cow milk, LittleOak is easier to digest and gentler on little tummies.&amp;nbsp;LittleOak is certified 100% palm oil free, with no canola oil, maltodextrin, soya or GMO’s – putting your mind at ease, naturally.&amp;nbsp;Features of LittleOak Natural Goat Milk Toddler Milk (Stage 3)Naturally A2 and low in lactose, fresh whole goat milk is more gentle on little tummies and easier to digest.High in prebiotic oligosaccharides that feed good gut bacteria, helping support and maintain overall health.We are the first baby and toddler milks to be certified 100% palm oil free, with no canola oil, maltodextrin, soya or GMO’s.&amp;nbsp;</t>
  </si>
  <si>
    <t>LittleOak Goat's Milk Toddler Sachets Stage 3 - 6 X 30g</t>
  </si>
  <si>
    <t>Nourish your little one with LittleOak Natural Goat Milk Toddler Milk (Stage 3). For children from 12 months of age, this all-natural toddler drink is made with fresh whole goat milk and boosted with 16 essential vitamins and minerals.Fresh milk means less processing, and more natural goodness to truly nourish active toddlers. Naturally A2 and with less lactose than cow milk, LittleOak is easier to digest and gentler on little tummies.&amp;nbsp;LittleOak is certified 100% palm oil free, with no canola oil, maltodextrin, soya or GMO’s – putting your mind at ease, naturally.Features of LittleOak Natural Goat Milk Toddler Milk (Stage 3)Naturally A2 and low in lactose, fresh whole goat milk is more gentle on little tummies and easier to digest.High in prebiotic oligosaccharides that feed good gut bacteria, helping support and maintain overall health.We are the first baby and toddler milks to be certified 100% palm oil free, with no canola oil, maltodextrin, soya or GMO’s.</t>
  </si>
  <si>
    <t>Pigeon SofTouch Iii Teat (Ss) 1 Pack</t>
  </si>
  <si>
    <t>Backed by over 60 years of research into baby’s natural sucking behaviour, the upgraded Pigeon SofTouch nipples/teats come with research-based latch-on line on the teat for appropriate latching, and even softer nipple that is closest to mother’s breast.Developed to functionally mimic the feeding movements that babies perform when drinking from mum’s breasts, SofTouch Nursing or Baby Bottles are crafted to especially support breastfeeding mums to feed their baby from both breast and bottle seamlessly.Anti-colic with advanced air vent system that minimises swallowed air as baby drinks.Contains:1 x teat of size SS, for 0+ months.Especially designed for newborn baby. The opening of the nipple is round-cut which allows milk to drip out consistently and gradually with minimal sucking. Newborns have yet to develop any jaw muscles, thus the nipple is designed to support their sucking ability at this age.How often should you replace the bottle’s teats?For the silicone nipple, rotate the use of 2 or more nipples for about 2 months before replacing them (using boiling, steam, and chemical sterilisation). If you see any stubborn milk stains, scratches, or discolouration on the Nipple, it is an indication to consider changing to a new nipple.</t>
  </si>
  <si>
    <t>Lactivate Reusable Nursing Pads Night Time 4 Pack</t>
  </si>
  <si>
    <t>Wear, Wash &amp;amp; ReuseLactivate Ultra Absorbent Nighttime Reusable Nursing Pads have four layers of defence against milky spills. A silky soft bamboo layer which is closest to the skin, a double layer of ultra absorbent microfibre and an outer leak proof TPU layer.Each pack contains 4 reusable, eco-friendly breast pads that are soft on skin (but not on leaks) with a colourful, waterproof outer for the ultimate in gentle hypo-allergenic protection.Simply pop into your bra (remember that the white bamboo layer sits against the skin) and you're ready to roll. Bacteria thrive in warm, moist environments so change pads when damp.Lactivate Reusable Nursing Pads are designed in Australia and are machine washable. We recommend using a delicates bag when washing and allowing to air dry. Do not tumble dry or iron.Each pack contains 2 x blue colour and 2 x pattern breast pads (as per picture) which are approximately 12cm in diameter.</t>
  </si>
  <si>
    <t>Marcus &amp; Marcus Tritan Straw Drink Bottle Yellow</t>
  </si>
  <si>
    <t>Child Hydration</t>
  </si>
  <si>
    <t>Spill Proof</t>
  </si>
  <si>
    <t>Marcus &amp;amp; Marcus Tritan Straw Bottle helps your child skip the sippy cup and allows them to get straight to the big kid’s cup. It makes the transition phase easier. The bottle is made with BPA and Phthalate free plastics, they are lightweight &amp;amp; sturdy.This Lola Giraffe bottle with a yellow lid comes with a push button lid, a pop-up straw, and comfortable handles for tiny hands to hold. This bottle helps prevent spills.Suitable from 12 months+.Features of Tritan Straw Bottle:BPA/Phthalate freeHygienic push button lid with pop up silicone straw.Soft silicone straw mouthpiece is durable and easy to sip.Shatter resistance.Spill proof design.Two easy grip handles for little hands.Care &amp;amp; Cleaning:Top-Rack dishwasher safeHand washing is recommended for best results.Do not use abrasive cleanser or bleach products.Product size:160 x 75 x 120 mm,Capacity: 300 mlMaterial:Bottle: TritanLid, handle: PPStraw: LDPEMouthpiece, O-ring: silicone rubber</t>
  </si>
  <si>
    <t>Jack N Jill Tooth &amp; Gum Wipes 25 Pack</t>
  </si>
  <si>
    <t>Cleaning</t>
  </si>
  <si>
    <t>Jack N’ Jill Kids Natural Cotton Baby Gum &amp;amp; Tooth Wipes can be safely used from birth. Individually wrapped, they are both hygienic and convenient when out and about.These wipes are designed for cleaning the mouths and gums even before the emergence of teeth. To use, simply wrap wipe around your finger. Safely clean milk residue from babies’ mouth to ensure a healthy environment for dental development. Once teeth emerge, gently clean after feeding and at bedtime with a circular motion to remove any surface residue.100% soft cotton, steam sterilised and gently textured, these Gum &amp;amp; Tooth Wipes are all natural and safe and free from fluoride, sugar, parabens, and other preservatives.Containing Xylitol and a neutral flavour, get 25 Individually wrapped wipes which are 100% Biodegradable (not flushable).Tip: For parents/guardians to use on babies only! Babies/children should not use these themselves!</t>
  </si>
  <si>
    <t>Nature's Child Amber Adult Necklace Cognac</t>
  </si>
  <si>
    <t>Calming</t>
  </si>
  <si>
    <t>You may find your child still wanting to wear their Amber Necklace once the baby years have passed. You may also have been admiring one for yourself! I personally like to recommend them for pregnancy and motherhood -&amp;nbsp;after all, don’t we need calming as well!The beads are solid and significantly larger than a baby necklace. It's a piece of solid jewellery that looks beautiful and makes you feel beautiful.Never let a baby wear this size but it is ideal for older kids from 5 &amp;amp; 7 years depending on body shape and size. They are responsible enough by this age to wear an Amber Necklace. It is increasingly popular for children who are attached to still wearing the Amber Necklace to want one that fits now.This necklace is for adult wearing or older child wearing only,&amp;nbsp;do not let a baby wear this size as it is too long and they could get themselves caught up in it or strangled.</t>
  </si>
  <si>
    <t>Bellamys Organic Stage 2 Follow - On Formula 6 - 12 Months 900g</t>
  </si>
  <si>
    <t>Organic Formula</t>
  </si>
  <si>
    <t>Bellamy Stage 2 Beta Genica-8 Follow-on Formula is suitable for babies from 6 months to 12 months.This is the most advanced formulation from Bellamy when it comes to Formula Drinks. It combines the purity of organic ingredients with functional nutrition supported be the latest in paediatric research.With essential vitamins and minerals to provide your baby with a nutritionally balanced diet.</t>
  </si>
  <si>
    <t>Holle Organic Millet Crunchy Snack 25g</t>
  </si>
  <si>
    <t>Child Nutrition</t>
  </si>
  <si>
    <t>Nature's Child Amber Anklet/ Bracelet</t>
  </si>
  <si>
    <t>A baby wearing amber is a statement of environmental and health consciousness in our times. You can match this with an Amber Necklace as well. There are 3 main reasons you may prefer an amber bracelet or amber anklet over an amber necklace for your baby. Firstly, you may just like the look Secondly and more importantly, it can allay any safety concerns you may have with your baby wearing a necklace. Thirdly a bracelet or anklet can really look great with the necklace worn as a matching set. It really does look gorgeous as a set.</t>
  </si>
  <si>
    <t>Dr Brown's Options+ Level 1 Wide Neck Teat 2 Pack</t>
  </si>
  <si>
    <t>Dr. Brown’s Natural Flow Options+ Level 1 Wide-Neck Teat is a great place to start with a slow, paced flow, engineered for a consistent rate.&amp;nbsp;&amp;nbsp;&amp;nbsp;Breast-like shape encourages proper latch for natural feeding experienceCorrectly contoured teat shape and soft silicone give comfortable feeding experience and helps avoid teat confusionPerfect for switching from breast to bottle and back againSuggested age range for the Level 1 is 0 months+ but baby’s preferred flow rate may varyFits Dr. Brown’s Options+ Wide-Neck bottlesDishwasher (top rack) and steriliser safeThe breast-like shape encourages a proper latch for a more natural bottle-feeding experience. Designed alongside medical professionals, the correctly contoured teat shape and high-grade, soft silicone offer a more comfortable feeding experience and help to avoid teat confusion.Together with the anti-colic internal vent system, the Level 1 Wide-Neck Teat gives baby vacuum-free feeding that is clinically proven to reduce colic, decreases spit-up, burping, and gas, better preserves nutrients, and aids in digestion for a good night’s sleep.&amp;nbsp; While the bottle works best with the vent system, it’s great to have options when baby’s feeding develops. Just remove the vent and the feeding experience is like most teat-vented bottles.Material: Silicone, BPA freeNeck: WideLevel Teat: Level 1 (0 Months+)</t>
  </si>
  <si>
    <t>Little Mashies Silicone Sucky Bowl Blush Pink</t>
  </si>
  <si>
    <t>The Little Mashies sucky bowl sticks on to most surfaces so bub can't&amp;nbsp;toss the bowl across the room. Being made from 100% food grade silicone it is dishwasher safe, non toxic &amp;amp; BPA Free. It is safe to heat and to freeze! The&amp;nbsp;dusty blush colour is also available in the washy bib, the sticky platter and the distractor cutlery!</t>
  </si>
  <si>
    <t>Little Harvesters Beef Puree Pouch 4months+ - 120g</t>
  </si>
  <si>
    <t>Grass-fed beef, peas, pumpkin, hemp seeds, and bone broth with organic olive oil—this isn’t your average pouch. We use whole food, nutrient-rich ingredients packed with quality oils and bone broth. No added sugars, sugary fruits, fillers, or preservatives. Make life easier with our convenient, healthy options for introducing nutritious first foods to your little one.High in fat and protein</t>
  </si>
  <si>
    <t>Pigeon Flexible Peristaltic Teat (Ll) 2 Pack</t>
  </si>
  <si>
    <t>Venting</t>
  </si>
  <si>
    <t>Made with double thickness material, the Flexible Peristaltic teat encourages seamless latching.The Flexible Peristaltic teat also offers a unique venting system which helps to minimise swallowed air and help reduce colic in babies.This teat opens only when your baby sucks. The harder the baby sucks, the more the teat will open and vice versa.This baby bottle teat is BPA and BPS free.Teat size LL, Y cut hole.As a guide use this teat for babies 12 months and older. As each child is unique, the ultimate indicator of which teat to use is your baby.Pigeon’s original nipple design teat. Research conducted on baby’s oral development shows that baby suckles breastmilk by moving their tongue in a smooth, wave-like motion. This is called ‘Peristaltic motion’ and is the natural way a baby feeds. Pigeon teats have been designed to mimic and promote this natural sucking action.</t>
  </si>
  <si>
    <t>Johnsons Baby Conditioning Shampoo 800ml</t>
  </si>
  <si>
    <t>Children's Products</t>
  </si>
  <si>
    <t>Johnson's baby conditioning shampoo is soap-free, hypoallergenic, dermatologist tested, and clinically proven mild. The moisturising baby shampoo's unique NO MORE TEARS® formula means it’s as gentle on your baby's eyes as pure water.This Conditioning Shampoo is specially designed to be gentle but effective for growing baby's needs. Johnson's Baby Conditioning Shampoo is as gentle to the eyes as pure water. The improved Johnson's baby No More Tears conditioning shampoo is as gentle to eyes as pure water to minimize irritation to baby's eyes. The added conditioning leaves hair more manageable and easy-to-comb. 100% Soap-free, dermatologist-tested.Leaves your baby’s hair smelling fresh, moisturised, and looking shinyWith honey and wheat extracts for soft, manageable hairNo added parabens phthalates, sulfates and dyesNO MORE TEARS® formulaHypoallergenic, pH balancedTested with paediatricians</t>
  </si>
  <si>
    <t>Pigeon SofTouch Iii Teat (S) 2 Pack</t>
  </si>
  <si>
    <t>Haakaa Silicone Sip-N-Snack Cup - Blush</t>
  </si>
  <si>
    <t>Sippy Cup</t>
  </si>
  <si>
    <t>Drinking and eating on-the-go just got a whole lot easier for your little one with Haakaa's Silicone Sip-N-Snack Cup! This 100% food grade silicone cup comes with two interchangeable lids that can be swapped to transform it into the ideal sippy cup or spill proof snack container. The perfectly-sized spout of the sippy top lid is soft and gentle on little mouths. It has a special valve design that ensures a smooth flow of water - making drinking from our cup an absolute breeze!The spill proof snack lid features a special petal design with soft silicone flaps that make it easy for little hands to reach in and grab food all by themselves. What's more is that when you shake it, throw it or tip it upside down - and your baby's snacks will stay safely inside with no mess!* Please note: For hygiene reasons, we cannot offer returns on this product.Key benefits:100% food grade silicone250ml capacityPerfect for travelling or on-the-goHaakaa is a New Zealand family owned baby brand making motherhood simpler, easier and greener. Committed to creating conscious breastfeeding solutions, Haakaas products are all safe, natural and non-toxic. Stylish and practical, their baby products are safe for both our kids and our planet.</t>
  </si>
  <si>
    <t>Lansinoh Nursing Pads 24 Pack</t>
  </si>
  <si>
    <t>Ezpz Tiny Bowl Blush</t>
  </si>
  <si>
    <t>The blush-coloured Tiny Bowl is compact and lightweight, so it is perfect for dinners out and travel. This placemat and bowl can lightly suction to smooth surface tables and highchairs so no more tipped plates.The Tiny Bowl is designed to fit on the tiniest of highchair trays and is perfect for first foods, Baby Led Weaning, purees, yogurt, and baby cereal.Dimensions: 22.8 x 16.5 x 2.7cmPortion sized at 141g.Promotes self-feeding and develops fine motor skills.Compact and lightweight, so it is perfect for dinners out and travel.Packaged in a reusable bag that is ezpz to pop in your nappy bag.Designed for infants 4+ months.Materials: Made from high quality silicone that is BPA, BPS, PVC, latex, and phthalate free.Built to last (silicone is bendable and flexible and doesn't fade or corrode).Dishwasher, microwave, and oven safe (up to 350 degrees).</t>
  </si>
  <si>
    <t>Ezpz Tiny Bowl Sage</t>
  </si>
  <si>
    <t>Suction Plates</t>
  </si>
  <si>
    <t>The sage-coloured Tiny Bowl is compact and lightweight, so it is perfect for dinners out and travel. This placemat and bowl can lightly suction to smooth surface tables and highchairs so no more tipped plates.The Tiny Bowl is designed to fit on the tiniest of highchair trays and is perfect for first foods, Baby Led Weaning, purees, yogurt, and baby cereal.Dimensions: 22.8 x 16.5 x 2.7cmPortion sized at 141 g.Promotes self-feeding and develops fine motor skills.Compact and lightweight, so it is perfect for dinners out and travel.Packaged in a reusable bag that is ezpz to pop in your nappy bag.Designed for infants 4+ months.Materials: Made from high quality silicone that is BPA, BPS, PVC, latex, and phthalate free.Built to last (silicone is bendable and flexible and doesn't fade or corrode).Dishwasher, microwave, and oven safe (up to 350 degrees).</t>
  </si>
  <si>
    <t>Ezpz Mini Feeding Set Indigo</t>
  </si>
  <si>
    <t>An indigo-coloured mini feeding set that provides the developmental tools you need to help your toddler meet mealtime milestones and feeding independence.Set includes:1 Mini Mat (with divided plate)1 Mini Spoon (for scooping food)1 Mini Fork (for piercing food)As your infant transitions to toddlerhood, they are ready to start practicing new mealtime milestones. They are eating a balanced meal with different food groups and are learning how to eat with a spoon and fork. With the Mini Feeding Set ezpz provides all the developmental tools you need for independent mealtime with your toddler.Provides the developmental tools you need to help your toddler meet mealtime milestones.Helps your toddler succeed with feeding independence.Care: Dishwasher safe</t>
  </si>
  <si>
    <t>Pea Pods Reusable Nappy One Size Denim Print</t>
  </si>
  <si>
    <t>Washable</t>
  </si>
  <si>
    <t>Dr Brown's Options Narrow Neck Baby Bottle 250ml</t>
  </si>
  <si>
    <t>Dr Brown’s options+ anti colic feeding bottle&amp;nbsp;comes with a silicone nipple and&amp;nbsp;an anti-colic vent system. The soft silicone nipple allows your baby to latch on naturally while the anti-colic vent, helps your baby with a fuss free feed.Features of Dr Brown’s options+ anti colic feeding bottle:Clinically proven to reduce colicDecreases spit-up, burping, and gasShown to better preserve nutrients in breast milk and formulaAids in digestion for a good night’s sleepOffers a flow rate that supports breastfeedingBPA free, dishwasher (top rack) and sterilizer safe</t>
  </si>
  <si>
    <t>Pigeon Baby Training Toothbrush Set 3 Pack</t>
  </si>
  <si>
    <t>Training Toothbrushes</t>
  </si>
  <si>
    <t>Development</t>
  </si>
  <si>
    <t>A value pack with three toothbrushes for your baby in the one set. Pigeon Training Toothbrush Step 1 2 3 is a uniquely designed three step baby toothbrush system that caters to each stage of your baby's oral development.Stage 1 introduces the concept of holding a baby toothbrush. The thick and contoured handle makes it easy for your baby to grasp. The soft elastomer rubber head is soothing to young, tender gums.Stage 2 is used as a transition toothbrush to familiarise your baby with the brushing movement when brushing teeth. The fine bristle ends allow cleaning of all teeth as well as in-between teeth.Stage 3 is used when most of the milk teeth are in, and your baby is ready to try their first real toothbrush with toothpaste.When should a baby start using a toothbrush?A child's first tooth often erupts at around six months. As soon as your child has a tooth, plaque can begin building up on the surface of the tooth and causing decay. The decision is ultimately up to you, the child's caregiver.</t>
  </si>
  <si>
    <t>Amber Love Children's Necklace Honey Love 33cm</t>
  </si>
  <si>
    <t>Vitality</t>
  </si>
  <si>
    <t>Amber Beads</t>
  </si>
  <si>
    <t>The children's necklace by Amber Love are known for great health and vitality. This necklace is made from 100% pure genuine baltic amber beads, and ishand-crafted by Baltic amber specialists.Note: Theage recommendation from 36months+</t>
  </si>
  <si>
    <t>Marcus &amp; Marcus Yummy Dips Suction Divided Plate Green</t>
  </si>
  <si>
    <t>Mealtime</t>
  </si>
  <si>
    <t>Non-spill</t>
  </si>
  <si>
    <t>Help make mealtimes more fun with this green coloured Ollie the Elephant suction divided plate by Marcus &amp;amp; Marcus. The plate comes with a suction base, which sticks to the table/surface securely and the dipping compartment for delicious condiments makes dunking the veggies more fun for your child. The easy release tab makes it easy for parents to remove the bowl.This means your baby will not be able to remove the bowl or spill its contents, saving you the trouble of cleaning up flying food. These yummy dips suction plates are made from BPA and Phthalate free food grade silicone. They are also microwave &amp;amp; freezer safe.Suitable for children 18 months+.Features of yummy dips suction plate:BPA/Phthalate freeStrong suction baseLift tag for easy removalRound corners for easy scooping plus two easy-grip handlesIt is unbreakable and fits most highchair trays.Care and cleaning:Top-rack dishwasher safe, UV sterilizer safe, Steam sterilizer safeFreezer safe &amp;amp; Microwave safeStains can be removed by washing with hot-soapy water.Withstands temperature -20°C to 220°C.Product size:279 x 176 x 52mmMaterial:Food grade silicone rubber.</t>
  </si>
  <si>
    <t>Pigeon Flexible Glass Baby Bottle 240ml</t>
  </si>
  <si>
    <t>The Pigeon Flexible Glass Bottle is a slim neck baby bottle for use with Flexible Peristaltic Teats. Made from glass, Flexible Glass bottles have excellent transparency and offer years of use.The Flexible 240ml glass baby bottle is supplied with a Flexible Peristaltic teat. The Flexible Peristaltic teat has a slim neck, which is different to the Pigeon SofTouch Peristaltic bottle.Made with double thickness material, the Flexible Peristaltic teat encourages seamless latching. The Flexible Peristaltic bottle offers a unique venting system which helps minimise swallowed air and colic in babies.The Flexible Glass Baby Bottle is BPA and BPS free.Bottle capacity: 240ml.Teat size M - round hole, 4+ monthsExcellent transparencyBest plastic alternativeYears of useM teat - round hole, 4+ monthsThe Pigeon Flexible range of bottles and teats is ideal for formula feeding. Most of today's glass bottles are made of sturdier glass that can also handle rapid changes in temperature, such as when warmed up.</t>
  </si>
  <si>
    <t>Piksters Bamboo Toothbrush Kids 2 Pack Assorted Colours</t>
  </si>
  <si>
    <t>Eco-Friendly Oral Care</t>
  </si>
  <si>
    <t>Kids Dental Care</t>
  </si>
  <si>
    <t>Piksters Bamboo Toothbrushes for kids are made from sustainably grown bamboo, contain a 100% biodegradable handle, are packaged using recycled cardboard and soy-based inks and are proudly recommended by dentists worldwide. A small head with soft bristles ensures a gentle clean. With Bamboo’s naturally occurring anti-microbial properties you can count on the entire Piksters ecofriendly range to help meet your sustainability friendly oral care needs.-&amp;nbsp;&amp;nbsp;&amp;nbsp;&amp;nbsp;&amp;nbsp;&amp;nbsp;&amp;nbsp;&amp;nbsp;&amp;nbsp;&amp;nbsp;&amp;nbsp; Plant Based Bristles.-&amp;nbsp;&amp;nbsp;&amp;nbsp;&amp;nbsp;&amp;nbsp;&amp;nbsp;&amp;nbsp;&amp;nbsp;&amp;nbsp;&amp;nbsp;&amp;nbsp; Bristles are made from renewable, castor oil bean-based plant bristles.-&amp;nbsp;&amp;nbsp;&amp;nbsp;&amp;nbsp;&amp;nbsp;&amp;nbsp;&amp;nbsp;&amp;nbsp;&amp;nbsp;&amp;nbsp;&amp;nbsp; 100% Biodegradable bamboo handle.-&amp;nbsp;&amp;nbsp;&amp;nbsp;&amp;nbsp;&amp;nbsp;&amp;nbsp;&amp;nbsp;&amp;nbsp;&amp;nbsp;&amp;nbsp;&amp;nbsp; Vegan friendly.-&amp;nbsp;&amp;nbsp;&amp;nbsp;&amp;nbsp;&amp;nbsp;&amp;nbsp;&amp;nbsp;&amp;nbsp;&amp;nbsp;&amp;nbsp;&amp;nbsp; Panda safe bamboo.-&amp;nbsp;&amp;nbsp;&amp;nbsp;&amp;nbsp;&amp;nbsp;&amp;nbsp;&amp;nbsp;&amp;nbsp;&amp;nbsp;&amp;nbsp;&amp;nbsp; Packing is 100% biodegradable corn starch derived polymer.-&amp;nbsp;&amp;nbsp;&amp;nbsp;&amp;nbsp;&amp;nbsp;&amp;nbsp;&amp;nbsp;&amp;nbsp;&amp;nbsp;&amp;nbsp;&amp;nbsp; 2 toothbrushes per packPlease Note: Unless specifically requested a random mix of coloured toothbrush bristles will be provided with your order.</t>
  </si>
  <si>
    <t>Marcus &amp; Marcus Fork &amp; Spoon Set Green</t>
  </si>
  <si>
    <t>Make your child’s mealtime more fun with this green coloured Ollie Elephant easy grip fork &amp;amp; spoon set by Marcus &amp;amp; Marcus. When your little one wants to eat like an adult but doesn’t understand that sharp metal things can hurt, this set comes in handy. It comes with easy to grip comfortable handles, the tips of the fork and spoon are not sharp. This ensures that they do not hurt themselves, no matter what they do.Features of Ollie Elephant easy grip fork &amp;amp; spoon:BPA/Phthalate freeEffective utensils without sharp edgesEasy design for kid’s developing vice gripTop-rack dishwasher safeSteam sterilizer safeStains can be removed by washing with hot-soapy water.Food grade silicone rubberCleaning &amp;amp; Care:Top-rack dishwasher safeUV sterilizer safeSteam sterilizer safeStains can be removed by washing with hot-soapy water.Dimensions: Fork: 140 x 14 x 41mmSpoon: 138 x 14 x 41mm</t>
  </si>
  <si>
    <t>B.Box Sippy Cup Pistachio</t>
  </si>
  <si>
    <t>Independence</t>
  </si>
  <si>
    <t>The b.box sippy cup, lets your child drink while lying down, whilst ensuring every last drop is had. Ideal for transition from bottle/breastfeeding to milk in a cup.The cup has a weighted straw that moves with the liquid no matter the angle. It has a 2 way valve, is leak proof even with warm water and has a simple flip top lid. The b.box sippy cup encourages independence with its easy-grip handles.Features of B. Box sippy cupBase also fits training cup lid and spout cup lidDimensions (cup with lid) 15 x 12 x 7.5cm240mls/8oz capacityBPA, Phthalates and PVC freeSuitable for 6 months +.</t>
  </si>
  <si>
    <t>Jellystone Designs Baby Sensory Teething Ball Lilac</t>
  </si>
  <si>
    <t>B.Box Insulated Drink Bottle 350ml Indigo Rose</t>
  </si>
  <si>
    <t>Insulated Bottles</t>
  </si>
  <si>
    <t>Leakproof Bottles</t>
  </si>
  <si>
    <t>Swisspers Baby Organic Cotton Balls 60 Pack</t>
  </si>
  <si>
    <t>Swisspers Baby Large Cotton Balls are made with 100% Certified Organic cotton to be extra gentle on baby’s delicate skin.These fluffy and soft cotton balls are highly absorbent, and their large size makes them more suitable for all baby care needs of the face, body, and bottom.Highly absorbent &amp;amp; extra soft cotton balls.Dermatologically tested.Mindfully created with:Sustainable CottonGMO Free CottonRecyclable packaging.COMPOSITION: 100% Certified Organic cotton.Australian owned.</t>
  </si>
  <si>
    <t>Spewy Bed Mat Bear Hunt Single/King Single</t>
  </si>
  <si>
    <t>Bed Protection</t>
  </si>
  <si>
    <t>Accident Prevention</t>
  </si>
  <si>
    <t>Babies, toddlers, and even young children are prone to night-time accidents. For exhausted and time-poor parents, the routine of blearily stripping fitted sheets from a mattress at midnight isn’t one you want to be performing for too many nights in a row.The range of Bed Mats are designed to make your life just that little bit easier by offering a simple, proven solution to the problem of night-time mishaps.These bed mats can absorb up to 2 litres of liquid. The Spewy Bed Mat also comes with waterproof backing to ensure nothing leaks through to the mattress beneath. Even better, they’re available in a wide variety of colourful and engaging prints to ensure your child loves their Spewy Bed Mat too!The Spewy Bed Mat is perfect for toddlers and young children who are still in the process of being toilet trained. It’s also ideal for holidays and trips away, where unfamiliar environments can result in unfortunate accidents.sing your Spewy Bed Mat is designed to be as simple and effortless as possible — the perfect solution for hardworking parents.The base measures 100cm x 74cm and the wings are 60cm x 80cm - the perfect size to cover where your little one sleeps!</t>
  </si>
  <si>
    <t>Dr Brown's Narrow Neck Level 4 Teats 2 Pack</t>
  </si>
  <si>
    <t>Silicone Teats</t>
  </si>
  <si>
    <t>Ultra soft and precision cut, Dr Browns narrow neck level 4 teats, 9+ months, optimises performance to ensure maximum flow of liquid. It is made with a high grade, food safe silicone a patented two-piece internal vent system. This vent system, fully expresses the bottle for vacuum-free feeding, which is comparable to breast feeding. As your baby feeds, air is channelled from the teat collar through the vent system, bypassing the breast milk or formula, to the back of the bottle.In this manner, oxidation is kept to a minimum as the air never mixes with the breast milk or formula. Furthermore, this technology ensures optimal comfort for your baby, as it allows them to nurse without the discomfort of ingesting air bubbles; thereby, reducing feeding problems like colic, burping &amp;amp; wind. The breast milk or formula flows freely, without teat collapse.</t>
  </si>
  <si>
    <t>Medela Day &amp; Night Soother Duo Unisex 6-18 Months</t>
  </si>
  <si>
    <t>Glow-in-the-Dark</t>
  </si>
  <si>
    <t>Sleep Aids</t>
  </si>
  <si>
    <t>have a dedicated soother for both moments at hand. Both are gentle on skin. The NIGHT soother has a glow-in-the-dark knob that allows you and baby to find it in the dark. Without a ring, your baby’s sleep is not disturbed when moving at night.Cleaning:Clean the pacifier before every use with warm water. Do not use abrasive cleaning agents. Excessive use of detergents may cause plastic components to crack. Should this occur, replace your pacifier immediately. All commonly used forms of sanitizing are suitable for cleaning pacifiers. Before touching pacifiers, ensure all surfaces are clean and wash your hands thoroughly.</t>
  </si>
  <si>
    <t>Franjos Kitchen Motherhood Hydration Powder Blood Orange 150g</t>
  </si>
  <si>
    <t>Hydration</t>
  </si>
  <si>
    <t>Electrolyte Powder</t>
  </si>
  <si>
    <t>Supercharged with electrolytes for pregnancy, birth, breastfeeding and beyondOur Motherhood Hydration Powder is a healthy way to hydrate your hardworking body. With the delicious taste of mixed berry and hydrating powers of coconut water, it’ll turn your drink bottle into your bestie.</t>
  </si>
  <si>
    <t>Jellystone Designs Baby Colour Wheel Pastel</t>
  </si>
  <si>
    <t>Development Toys</t>
  </si>
  <si>
    <t>Developmental Toys</t>
  </si>
  <si>
    <t>Stimulate your baby’s colour recognition with the Jellystone Designs pastel colour wheel puzzle. Made with BPA free, phthalate free, PVC free, cadmium free and lead free silicone; this soft, pleasing, pastel coloured puzzle is the perfect chewable toy.The colour wheel, helps your child develop problem solving skills, number recognition &amp;amp; counting, hand-eye coordination and essential motor skills. The fun, stimulating &amp;amp; interlocking segments give your baby more ways to interact with this toy as they grow. You don’t have to worry about your child putting a dirty toy in their mouth; as this colour puzzle wheel can be easily cleaned in the dishwasher, steriliser or warm soapy water.</t>
  </si>
  <si>
    <t>Natural Rubber Soothers Fish Teether For Baby 2 Pack</t>
  </si>
  <si>
    <t>The Natural Rubber Fish Teether is ideal for a teething baby. Chewing on a Natural Rubber Teether with its textured surfaces will offers relief by stimulating the gums in preparation for the arrival of the teeth.</t>
  </si>
  <si>
    <t>Marcus &amp; Marcus Palm Grasp Fork &amp; Spoon Set Lilac</t>
  </si>
  <si>
    <t>Child Feeding</t>
  </si>
  <si>
    <t>Make your child’s mealtime more fun with this lilac-coloured Willo Whale palm grasp fork &amp;amp; spoon set by Marcus &amp;amp; Marcus. This palm grasp set is specially designed for precious tiny hands.In addition to shortening the spoon &amp;amp; fork, the handle is also turned to 90 degrees, to fit more easily into your toddler’s palm grip. Self-feeding just got easier and more fun. It also helps with the transition to the regular kids fork and spoon set.Suitable for kids 18 months+.Features of lilac Willo Whale palm grasp fork &amp;amp; spoon:BPA/Phthalate free.Effective utensils without sharp edges.Easy design for kid’s developing vice grip.Cleaning and care:Top-rack dishwasher safe.Steam sterilizer safe.Stains can be removed by washing with hot-soapy water.Materials:Food grade silicone rubber.</t>
  </si>
  <si>
    <t>Marcus &amp; Marcus Palm Grasp Fork &amp; Spoon Set Yellow</t>
  </si>
  <si>
    <t>Self-feeding</t>
  </si>
  <si>
    <t>Make your child’s mealtime more fun with this yellow-coloured Lola Giraffe palm grasp fork &amp;amp; spoon set by Marcus &amp;amp; Marcus. This palm grasp set is specially designed for precious tiny hands.In addition to shortening the spoon &amp;amp; fork, the handle is also turned to 90 degrees, to fit more easily into your toddler’s palm grip. Self-feeding just got easier and more fun. It also helps with the transition to the regular kids fork and spoon set.Suitable for kids 18 months+.Features of yellow Lola Giraffe palm grasp fork &amp;amp; spoon:BPA/Phthalate free.Effective utensils without sharp edges.Easy design for kid’s developing vice grip.Cleaning and care:Top-rack dishwasher safe.Steam sterilizer safe.Stains can be removed by washing with hot-soapy water.Materials:Food grade silicone rubber.</t>
  </si>
  <si>
    <t>Holle Zebra Beet - Apple &amp; Banana With Beetroot 100g</t>
  </si>
  <si>
    <t>Product descriptionThis Zebra beet pouch, has delightful flavours of organic apple, banana and beetroot. It is made with 100% organic pureed fruits and vegetables and is suitable for babies from 6 months +. It is unsweetened, wholesome, tasty and a great snack option for your little one.Features of Zebra Beet pouchOrganic IngredientsDairy FreeGluten FreeSuitable For VegetariansUsage directionsFeed the puree with a spoon, avoid sucking for extended periods of time as it might lead to tooth decay.Ingredients:Apple* 70 %, banana* 20 %, beetroot juice** 10 % (beetroot 94%, lemon juice)*from biodynamic farming**from organic farmingWarningsKeep the screw cap out of reach of children. Can be stored in the fridge for 2 days after opening.</t>
  </si>
  <si>
    <t>Lactivate Reusable Day Nursing Pads 4 Pack</t>
  </si>
  <si>
    <t>Leak Protection</t>
  </si>
  <si>
    <t>Wear, Wash &amp;amp; ReuseLactivate® Reusable Nursing Pads offer three layers of defence against milky spills- with an ultra absorbent microfibre core, soft bamboo layer and leak proof outer TPU layer.Simply pop into your bra (remember that the white bamboo layer sits against the skin) and you're ready to roll.Lactivate® Reusable Nursing Pads are designed in Australia and are machine washable. We recommend using a delicates bag when washing and allowing to air dry. Do not tumble dry or iron.Each pack contains 4 reusable ecofriendly breast pads that are soft on skin (but not on leaks) with a colourful, waterproof outer for the ultimate in gentle hypo-allergenic protection.Each pack contains 2 x peach colour and 2 x pattern breast pads (as per picture) which are approximately 12cm in diameter.</t>
  </si>
  <si>
    <t>Cetaphil Baby Gentle Wash &amp; Shampoo 400ml</t>
  </si>
  <si>
    <t>Gentle Care</t>
  </si>
  <si>
    <t>Cetaphil Baby Gentle Wash &amp;amp; Shampoo, provides gentle care for your baby's hair and skin. It nourishes the skin, without drying, leaving it soft with a mild fragrance.This hypoallergenic bath wash is made with a combination of glycerine and panthenol to provide gentle care for baby's hair and skin. It is dermatologically tested, tear-free, pH balanced and is also gentle enough for newborn's skin.</t>
  </si>
  <si>
    <t>Jellystone Designs Jellies Bunny Baby Teether Pink</t>
  </si>
  <si>
    <t>Oral Relief</t>
  </si>
  <si>
    <t>LittleOak Goat's Milk Infant Formula Stage 2 Bundle</t>
  </si>
  <si>
    <t>Baby Nutrition</t>
  </si>
  <si>
    <t>Nourish your little one with LittleOak Natural Goat Milk Follow-on Formula (Stage 2), proudly made in New Zealand from fresh whole goat milk. Thoughtfully crafted for babies from 6 to 12 months of age, this award-winning formula is nutritionally complete and made only from the highest quality ingredients.&amp;nbsp;Starting with fresh milk means less processing, and more natural goodness to nourish little ones. Naturally A2 and with less lactose than cow milk, LittleOak is easier to digest and gentler on little tummies.&amp;nbsp;LittleOak is certified 100% palm oil free, with no canola oil, maltodextrin, soya or GMO’s – putting your mind at ease, naturally.Features of LittleOak Natural Goat Milk Follow-on Formula (Stage 2)Naturally A2 and low in lactose, fresh whole goat milk is more gentle on little tummies and easier to digest.We are the first baby and toddler milks to be certified 100% palm oil free, with no canola oil, maltodextrin, soya or GMO’s.</t>
  </si>
  <si>
    <t>Medela Easy Expression Bustier White Small</t>
  </si>
  <si>
    <t>Hands-Free Accessories</t>
  </si>
  <si>
    <t>Ezpz The Mini Mat Pewter</t>
  </si>
  <si>
    <t>Placemats</t>
  </si>
  <si>
    <t>Travel Accessories</t>
  </si>
  <si>
    <t>The pewter coloured ezpz Mini Mat is an all-in-one placemat and plate tailored for infant/toddlers 4+ months use and is a great size for travel. This feeding mat/plate fits most highchair trays, including "space saver" models.The Mini Mat is made from a thinner silicone and is extremely lightweight, so it is perfect for dinners out and travel. It is packaged in a reusable bag that is ezpz to pop in your nappy bag.Placemat lightly suctions to smooth surface tables and highchairs so no more tipped plates. This provides a stable base for feeding. The mat has bevelled edges to decrease the chance of little hands flipping the mat/plate.The sectioned plated with appropriate portion sizes for the designated age group. The portion sizes in the eyes and smile of the plate are catered to infants at 55g, 55g and 115g. The smile design encourages a positive mealtime experience.Dimensions: 21.5 x 19.5 x 2.5cm.Material: Made from high quality silicone that is BPA, PVC, and phthalate free.Care instructions: Easy to clean with warm soapy water. Dishwasher, microwave, and oven safe.Built to last (silicone doesn't fade, corrode, or deteriorate).</t>
  </si>
  <si>
    <t>Little Mashies Silicone Sucky Bowl Olive</t>
  </si>
  <si>
    <t>Non-Toxic Feeding</t>
  </si>
  <si>
    <t>The Little Mashies sucky bowl sticks on to most surfaces so bub can't&amp;nbsp;toss the bowl across the room. Being made from 100% food grade silicone it is dishwasher safe, non toxic &amp;amp; BPA Free. It is safe to heat and to freeze! The&amp;nbsp;dusty olive colour is also available in the washy bib, the sticky platter and the distractor cutlery!</t>
  </si>
  <si>
    <t>Franjos Kitchen Motherhood Hydration Powder Mixed Berry 150g</t>
  </si>
  <si>
    <t>Electrolytes</t>
  </si>
  <si>
    <t>Rite Aid Nursing Pads 40 Pack</t>
  </si>
  <si>
    <t>Maternity Supplies</t>
  </si>
  <si>
    <t>Rite Aid Nursing Pads&amp;nbsp;now come with a softer top sheet and elastic edges for a more natural &amp;amp; comfortable fit. They are also more absorbent. The breathable honeycomb lining allows for quick and even absorption that ensures dryness and&amp;nbsp;comfort between feeds.Features:Leakproof backingDouble adhesive strips with one release sheetIndividually wrapped</t>
  </si>
  <si>
    <t>Dreambaby Clip Buddy 1 Pack</t>
  </si>
  <si>
    <t>Convenience Products</t>
  </si>
  <si>
    <t>The Dreambaby Clip Buddy is a great way to clip bags to strollers, shopping carts, cars &amp;amp; more.Product Features:Easily hook things to your stroller or pram.Ideal for shopping bags, diaper bags, handbags, toys and more.Easy to use.</t>
  </si>
  <si>
    <t>B.Box Lunchbox Emerald Forest</t>
  </si>
  <si>
    <t>Kids Lunch Gear</t>
  </si>
  <si>
    <t>Food Storage</t>
  </si>
  <si>
    <t>B.Box lunchbox, has many adjustable compartments, that come with custom divider slides It lets parents pack multiple wet &amp;amp; dry foods in the same box. For kids 3+ years.Kids love different choices throughout the day. This design gives them a lunchbox that offers them more variety &amp;amp; flexibility.&amp;nbsp;The lunchbox features a large compartment that fits a whole sandwich, sitting underneath the tray is an included gel cooler pack to keep food fresher and cooler for longer. The sandwich tray can be removed and the compartment can then fit pasta and saladsThe lunchbox also comes with a unique flexi whole fruit holder that has the ability to let you store a full apple thanks to its stretchy seal that bends around the fruit. Additionally, the leak proof silicone seals, let you store wet foods like watermelon and yoghurts (no liquids).&amp;nbsp;The custom divider slides across to adjust the compartment size as needed to remove it to fit a whole banana or wrap. An easy to open latch and handle encourages independence.Emerald Forest colourDimensions:&amp;nbsp;235mm (h) x 215mm (w) x 65mm (d)</t>
  </si>
  <si>
    <t>Marcus &amp; Marcus Tritan Straw Drink Bottle Green</t>
  </si>
  <si>
    <t>Non-Spill</t>
  </si>
  <si>
    <t>Marcus &amp;amp; Marcus Tritan Straw Bottle helps your child skip the sippy cup and allows them to get straight to the big kid’s cup. It makes the transition phase easier. The bottle is made with BPA and Phthalate free plastics, they are lightweight &amp;amp; sturdy.This Ollie Elephant bottle with a green lid comes with a push button lid, a pop-up straw, and comfortable handles for tiny hands to hold. This bottle helps prevent spills.Suitable from 12 months+.Features of Tritan Straw Bottle:BPA/Phthalate freeHygienic push button lid with pop up silicone straw.Soft silicone straw mouthpiece is durable and easy to sip.Shatter resistance.Spill proof design.Two easy grip handles for little hands.Care &amp;amp; Cleaning:Top-Rack dishwasher safeHand washing is recommended for best results.Do not use abrasive cleanser or bleach products.Product size:160 x 75 x 120 mm,Capacity: 300 mlMaterial:Bottle: TritanLid, handle: PPStraw: LDPEMouthpiece, O-ring: silicone rubber</t>
  </si>
  <si>
    <t>Jack N Jill Childrens Toothpaste Berries &amp; Cream 50g</t>
  </si>
  <si>
    <t>Toddlers and kids don't have any appreciation of why we brush our teeth, but they do know when something "tastes funny" or "tastes spicy". Jack N' Jill tastes so yummy that you will probably need to put it out of reach in between brushing times. Make toothbrushing easy with Jack N’ Jill Kids all natural, effective, and toxin-free toothpaste!Jack N' Jill Kids Toothpaste Berries &amp;amp; Cream is a magical mix of natural flavours with 40% Xylitol and Calendula! This natural toothpaste is toxin and fluoride free &amp;amp; is suitable from 6 months (when bubs first teeth usually come through) and safe if swallowed.This toothpaste is a gel formula and does not foam which means your kids can brush their teeth anywhere - even in the car on the way to childcare or school on the morning run!Natural ingredients such as Xylitol and Calendula help to soothe gums and fight tooth decay.The Xylitol content is 40% which is the highest amount available on the market. Xylitol is the magic ingredient that helps balance the pH in the mouth. The organic calendula soothes little gums and is calming.Suitable from 6 months +No nasty chemicals, our natural toothpaste is safe if swallowed!Made in Australia - Certified Cruelty-free, Vegan, Gluten-free, Fluoride Free, SLS Free, Dairy Free.Rich in Xylitol with Organic Calendula to soothe gumsNatural Fruity FlavouringSugar Free &amp;amp; Colour Free with No Artificial PreservativesSafety Seal with easy Open Flip Top CapBPA Free with minimal Recyclable Packaging</t>
  </si>
  <si>
    <t>Nutra Organics Gutsy Gummies - Strawberry 300g</t>
  </si>
  <si>
    <t>Sugar Free Gummies</t>
  </si>
  <si>
    <t>Wholefood Snacks</t>
  </si>
  <si>
    <t>Ezpz The Mini Mat Blue</t>
  </si>
  <si>
    <t>Placemat</t>
  </si>
  <si>
    <t>The blue coloured ezpz Mini Mat is an all-in-one placemat and plate tailored for infant/toddlers 4+ months use and is a great size for travel. This feeding mat/plate fits most highchair trays, including "space saver" models.The Mini Mat is made from a thinner silicone and is extremely lightweight, so it is perfect for dinners out and travel. It is packaged in a reusable bag that is ezpz to pop in your nappy bag.Placemat lightly suctions to smooth surface tables and highchairs so no more tipped plates. This provides a stable base for feeding. The mat has bevelled edges to decrease the chance of little hands flipping the mat/plate.The sectioned plated with appropriate portion sizes for the designated age group. The portion sizes in the eyes and smile of the plate are catered to infants at 55g, 55g and 115g. The smile design encourages a positive mealtime experience.Dimensions: 21.5 x 19.5 x 2.5cm.Material: Made from high quality silicone that is BPA, PVC, and phthalate free.Care instructions: Easy to clean with warm soapy water. Dishwasher, microwave, and oven safe.Built to last (silicone doesn't fade, corrode, or deteriorate).</t>
  </si>
  <si>
    <t>Haakaa Breast Pump &amp; Cap Pack 100ml</t>
  </si>
  <si>
    <t>If you're a breastfeeding mama, the Haakaa Silicone Breast Pump is the perfect essential to incorporate into your nursing journey. The Silicone Breast Pump is made of a single piece of 100% silicone and provides an easyand effective pumping experience!Its compact size fits perfectly into any handbag or baby bag and requires no hard work to use. It features a suction base to help eliminate accidental knock-overs, so you won't have to cry over spilt milk!* Please note: For hygiene reasons, we cannot offer returns on this product.Key benefits:100% siliconeAn easy and effective pumping experienceComes with a handy suction base and silicone capHaakaa is a New Zealand family owned baby brand making motherhood simpler, easier and greener. Committed to creating conscious breastfeeding solutions, Haakaas products are all safe, natural and non-toxic.. Stylish and practical, their baby products are safe for our kids.</t>
  </si>
  <si>
    <t>Jack N Jill Detangler &amp; Leave-In Conditioner 200ml</t>
  </si>
  <si>
    <t>Tangle Control</t>
  </si>
  <si>
    <t>Hassle-Free</t>
  </si>
  <si>
    <t>This Detangler &amp;amp; Leave-in Conditioner by Jack N' Jill Kids is the product to make bath time relaxing for parents as well as little ones!With Jack N’ Jill Leave in Conditioner &amp;amp; Detangler it’s a simple spray and leave, reducing the time spent negotiating this last step of hair care!Controls tangles, frizz &amp;amp; long hairWeightless nourishmentKind to hairSilicone freeVeganHelps reduce breakageJack N' Jill Detangler &amp;amp; Leave-in Conditioner is rinse free, nourishing, and suitable for all hair types. Delicately scented with Rose Geranium Flower Oil. This formulation uses Aloe Vera, Jojoba Oil, Rosemary &amp;amp; Olive Leaf Extracts to nourish even the wildest hair!</t>
  </si>
  <si>
    <t>Little Mashies Silicone Distractor Cutlery Olive</t>
  </si>
  <si>
    <t>Pigeon SofTouch Iii Teat (Ll) 2 Pack</t>
  </si>
  <si>
    <t>Backed by over 60 years of research into baby’s natural sucking behaviour, the upgraded Pigeon SofTouch nipples/teats come with research-based latch-on line on the teat for appropriate latching, and even softer nipple that is closest to mother’s breast.Developed to functionally mimic the feeding movements that babies perform when drinking from mum’s breasts, SofTouch Nursing or Baby Bottles are crafted to especially support breastfeeding mums to feed their baby from both breast and bottle seamlessly.Anti-colic with advanced air vent system that minimises swallowed air as baby drinks.Contains:2 x teats of size LL, for 9+ months.The opening of the nipple is slightly bigger Y-cut than L size nipple to allow more milk to drip out. Milk drips out when there’s pressure on the nipple. This helps babies to control the flow of milk and train their sucking ability as babies at this age have developed a stronger jaw muscle.How often should you replace the bottle’s teats?For the silicone nipple, rotate the use of 2 or more nipples for about 2 months before replacing them (using boiling, steam, and chemical sterilisation). If you see any stubborn milk stains, scratches, or discolouration on the Nipple, it is an indication to consider changing to a new nipple.</t>
  </si>
  <si>
    <t>Holle Blue Bird - Pear; Apple &amp; Blueberries With Oats 100g</t>
  </si>
  <si>
    <t>Nutrient-Rich</t>
  </si>
  <si>
    <t>Holle Organic Pouch Blue Bird contains the goodness of wholesome pear, apple and blueberries, puréed to perfection for your little one. With no added sugar and no artificial colours, flavours or preservatives, it makes a great snack option.Suitable from 6 months of age. Made in a resealable and convenient pouch for when on-the-go.&amp;nbsp;Features of Holle Organic Pouch Blue Bird:OrganicLactose-freePreservative-freeDairy-freeSoy-freeEgg-freeNut-freeNo added sugarWheat-freeGluten-freeVegan suitableVegetarianCorn-freeRice-free&amp;nbsp;Salt-free</t>
  </si>
  <si>
    <t>Marcus &amp; Marcus Baby Sensory Teether Yellow</t>
  </si>
  <si>
    <t>Sensory Experience</t>
  </si>
  <si>
    <t>This yellow Lola Giraffe Sensory Teether by Marcus &amp;amp; Marcus is ideal for your child to explore, as it has 5 different types of textured surfaces. This teether is fun, durable, and lightweight and suitable for little ones from 6 months old to explore.With bumps, ridges, dips and more, this teether is designed to simulate the different textures of food to develop a child’s food-related sensory experience. This teether is ideal for picky little eaters as the textures will slowly train them to be more comfortable with various textures in food.Features:BPA/Phthalate free.Multi-textured surface for oral development.Ideal for picky eaters to develop their sensory experience.Soft silicone is gentle on baby’s gums.Can be chilled for a soothing teether.Cleaning and care:Top-rack dishwasher safeFreezer safeMicrowave safeUV sterilizer safeSteam sterilizer safeStains can be removed by washing with hot-soapy water.Age: 6 Months+Material: Food grade silicone rubber</t>
  </si>
  <si>
    <t>No Nasties Kids Nixie Purple Natural Pretty Play Makeup Goody Pack</t>
  </si>
  <si>
    <t>It’s 5:00am and you’re sound asleep. You feel yourself slowly becoming aware of a presence nearby and gradually open your eyes. Approximately 2 millimetres away from your face is your little person, beaming with pride.You scream.At first you think their face has been attacked by a box of permanent markers and a bottle of tomato sauce, but the reality is much worse.Your makeup. Your expensive, good quality makeup.Don’t let this happen again.No Nasties Play Makeup is:Australian MadeNaturalHypoallergenicEasy to wash offLess mess with re-sealable turn style sifter coversVegan and Cruelty FreePalm Oil FreeManufactured in a state of the art ISO Accredited FacilityIn the gorgeous Pink Nala Deluxe Kids Makeup Box you will find:3 natural eyeshadows in pink, purple and shimmery white1 Dusty Rose Blush1 All Natural Strawberry Lip Gloss1 latex free applicator sponge1 quality double sided applicator brush2 No Nasties Nail Sticker Sheets in "Unicorn" and "Princess"Packaged in gift worthy recycled Cardboard BoxOther natural children's play makeup packs include Nancy, Nisha and Nixie!Shop water based Kids Nail Polish Here.Weight 230gDimensions 185mm x 30mm x 200mmMade in AustraliaEye shadow and Blush Mineral Powder(Variants Blue, Pink, Purple, White, Peach Blush)CI 77019 (Mica) Tapioca Starch (+/- CI77861 (Tin Oxide) CI77492, CI77499, CI 77489 (Iron Oxides) CI 77742Vegan Friendly Lip GlossHelianthus Annuus (Sunflower) Seed Oil, Ricinus Communis (Castor) Seed Oil, Caprylic/Capric Triglyceride, Euphorbia Cerifera (Candelilla) Wax, Microcristallina Wax, Stearyl Stearate, Stearic Acid, Cetearyl Alcohol, Glycerol Monostearate, Glycerin, Sucrose Laurate CI 77019 (Mica) (+/- CI77492, CI77499, CI 77489 (Iron Oxides) Natural Strawberry Flavour</t>
  </si>
  <si>
    <t>Holle Veggie Bunny - Carrot &amp; Sweet Potato With Peas 90g</t>
  </si>
  <si>
    <t>Portable Snacks</t>
  </si>
  <si>
    <t>Holle Organic Pouch Veggie Bunny contains the goodness of wholesome carrot and sweet potato, puréed to perfection for your little one. With no added sugar and no artificial colour, flavours or preservatives, it makes a great snack option.Suitable from 4 months of age. Made in a resealable and convenient pouch for when on-the-go.&amp;nbsp;Features of Holle Organic Pouch Veggie Bunny:OrganicLactose-freePreservative-freeDairy-freeSoy-freeEgg-freeNut-freeNo added sugarWheat-freeGluten-freeVegan suitableVegetarianCorn-freeRice-free&amp;nbsp;Salt-free</t>
  </si>
  <si>
    <t>Subo Straw Spout 5mm 1 Pack</t>
  </si>
  <si>
    <t>The&amp;nbsp;straw spout is made from food grade silicon. It is a soft mouthpiece that has a 5mm diameter opening&amp;nbsp;that allows for&amp;nbsp;thinner type foods like purees,&amp;nbsp;plain yogurts, and&amp;nbsp;rice cereals.It is interchangeable with the original spout that comes with The Food Bottle. One size fits all.</t>
  </si>
  <si>
    <t>Little Mashies Silicone Washy Bib Dusty Blue</t>
  </si>
  <si>
    <t>Reusable Bibs</t>
  </si>
  <si>
    <t>Dishwasher Safe</t>
  </si>
  <si>
    <t>Subo The Food Bottle Pink</t>
  </si>
  <si>
    <t>Medela Silicone Breast Milk Collector</t>
  </si>
  <si>
    <t>The Medela Silicone Breast Milk Collector is a true breastfeeding companion and breast milk saver. With its double leak proof design, lanyard and suction base, Medela’s Silicone Breast Milk Collector protects each precious drop of milk from being lost, to ensure your baby receives it all!&amp;nbsp;Simple to use, merely attach the breast milk collector, also known among other brands as a silicone breast pump, on one breast whilst feeding from the other to capture your natural let-down.Features &amp;amp; Benefits:Double leak proof: double the protection with both stopper and lid.Clip on lanyard minimizes accidental spilling and provides peace of mind during use.Secure Suction Base: secures to flat surfaces to avoid tipping over when placed down.Comfortable: soft silicone breast shield and body.Easy to use and clean: 1-piece construction.Quiet and discreet breast milk collector.Light and portable, ideal on the go: take it with you anywhere you go as your breastfeeding companion.Safe for you and baby: All parts that touch breast milk are made without BPA.&amp;nbsp; Made from 100% food-grade silicone.Holds up to 100 mL of breast milk.Not a breast pump – however sometimes referred to as such – this product does not generate any sucking cycles to actively remove milk from the breast in an effective and efficient manner.Included:1 x Silicone Breast Milk Collector1 x Lanyard1 x Silicone Stopper1 x LidUnit dimensions: 101.5 x 91 x 167mm&amp;nbsp;</t>
  </si>
  <si>
    <t>Holle Organic Baby Spelt Biscuits 150g</t>
  </si>
  <si>
    <t>Vegetarian</t>
  </si>
  <si>
    <t>Holle Organic Spelt Biscuits is made from spelt flour and suitable for children from 8 months of age. Contains no added salt, spices or flavourings.&amp;nbsp;Features of Holle Organic Spelt Biscuits:&amp;nbsp;Vegetarian&amp;nbsp;OrganicNo added salt, spices or flavourings</t>
  </si>
  <si>
    <t>Little Woods Star Grazer Silicone Divided Plate Pink</t>
  </si>
  <si>
    <t>Divided Plate</t>
  </si>
  <si>
    <t>These non-toxic silicone divided plates are designed to help put an end to mealtime battles and help get fussy eaters excited about food and help give you your mealtime mojo back.Each kid’s plate features three divided sections you simply fill with different snacks or food options. Children love making independent choices about what food to add to each section. The dividers act as a handy reminder to busy mums and dads to include a variety of different foods with every meal (protein, veggies, carbs etc).You’ll love your divided plate for:Combining hot and cold foodsPortioned snacksKeeping wet and dry foods separatedEasy access to saucesCombining sweets and savouriesEnsuring different foods don’t touch (for those fussy eaters)Made from 100% non-toxic European grade silicone, this kid’s plate can be frozen and heated in the oven or microwave and stay cool to the touch.Other benefits you’ll love include:Perfectly sized to fit on your table or highchairAnti-slip base won’t move around on the tableEasy for little hands to carryFun quirky design to make mealtimes funMicrowave, oven, freezer, and dishwasher safeSuitable for ages 6 months +. Please ensure you watch your baby whilst using our products and discard at any sign of damage or wear.</t>
  </si>
  <si>
    <t>Curash Baby Moisturising Vitamin E 3 X 80 Baby Wipes</t>
  </si>
  <si>
    <t>Vitamin E Wipes</t>
  </si>
  <si>
    <t>Nappy Change Wipes</t>
  </si>
  <si>
    <t>Marcus &amp; Marcus Yummy Dips Suction Divided Plate Blue</t>
  </si>
  <si>
    <t>Suction</t>
  </si>
  <si>
    <t>Plate</t>
  </si>
  <si>
    <t>Help make mealtimes more fun with this blue coloured Lucas the Hippo suction divided plate by Marcus &amp;amp; Marcus. The plate comes with a suction base, which sticks to the table/surface securely and the dipping compartment for delicious condiments makes dunking the veggies more fun for your child. The easy release tab makes it easy for parents to remove the bowl.This means your baby will not be able to remove the bowl or spill its contents, saving you the trouble of cleaning up flying food. These yummy dips suction plates are made from BPA and Phthalate free food grade silicone. They are also microwave &amp;amp; freezer safe.Suitable for children 18 months+.Features of yummy dips suction plate:BPA/Phthalate freeStrong suction baseLift tag for easy removalRound corners for easy scooping plus two easy-grip handlesIt is unbreakable and fits most highchair trays.Care and cleaning:Top-rack dishwasher safe, UV sterilizer safe, Steam sterilizer safeFreezer safe &amp;amp; Microwave safeStains can be removed by washing with hot-soapy water.Withstands temperature -20°C to 220°C.Product size:279 x 176 x 52mmMaterial:Food grade silicone rubber.</t>
  </si>
  <si>
    <t>Snotty Boss Battery Operated Nasal Aspirator Kit</t>
  </si>
  <si>
    <t>Aspirator Kit</t>
  </si>
  <si>
    <t>Buy the Snotty Boss Nasal Aspirator for the easiest, safest, and most effective way to remove nasal snot to help your child breathe and sleep better. The device uses suction to extract the mucus allowing the baby to be able to breathe easily.Snotty Boss a handheld, battery powered, premium snot vacuum. It uses constant, steady suction to extract the mucus allowing the baby to be able to breathe easily. A battery powered suction is the easiest, strongest and safest way to clear nostrils, to help children breathe, feed and sleep better.Newborns and babies are "obligate nasal breathers" which means they can only breathe through their nose in the first few months of life. They cannot breathe through their mouth at all.If the nostrils are blocked, it can be dangerous and uncomfortable. Little ones will struggle to breathe, feed or sleep.By 6 months of age, babies have developed the ability to breathe through their mouths, but their natural preference and reflex is to continue to nasal breathe, especially when sleeping.Remove nasal congestion quickly in your own home, at any hour of the day and night, and minimising the risk of secondary ear, adenoid, and respiratory infection.Remove the stress and sleepless nights associated with colds, viruses, congestion, and sniffles.The only Australia aspirator brand sold as a complete kit with all accessories included.The complete snot solution kit, registered with TGA Australia.The quietest, safest battery powered snot sucker on the Australian market.What’s Included in the Kit?You will receive EVERYTHING you need to clear your child's nose.Battery powered aspirator3 sized silicon nozzles (newborn, short and long)Refillable spray bottle (for saline or breastmilk)Handy carry bag, for easy storage of all accessories.Online video guide and FAQ</t>
  </si>
  <si>
    <t>Nail Snail Pastel Baby Teether Single</t>
  </si>
  <si>
    <t>Chewing on this baby teether may help to calm teething pains naturally by stimulating and massaging the gums. The pleasant and velvety textured silicone teether is not only soft and flexible but also very durable, strong enough to withstand some serious chewing. For extra relief, you can also chill your teether in the fridge and may provide cooling comfort for those tender and inflamed gums.Beautiful PASTEL colours (pink, purple, blue, green &amp;amp; mint) with a unique ombre effect.Made from 100% food grade silicone, free from BPA, Lead, Phthalates, PVC, and Latex, these brightly coloured teethers, inspired by the Nail Snail logo, will engage your babies’ attention and are the perfect size for little hands to grasp.Suitable for babies 3 months and beyond, it has no detachable parts or choking hazards and has various raised areas for little ones to explore and chew on – the eye stalks are perfect for those hard-to-reach emerging molars at the back of the mouth too!Clean up is a breeze as it is perfectly safe for the top shelf in your dishwasher or can be hand washed with warm soapy water and left to air dry.Features:For babies 3 months &amp;amp; aboveEasy for little hands to holdPleasant matt, velvety texture100% food grade siliconeEye stalks reach back to molarsEngaging bright coloursStrong enough to withstand strong chewingSoft, flexible &amp;amp; durableHigh quality ethical productionFree from BPA, Lead, Latex, PVC, DEHP &amp;amp; PhthalatesSafe from choking with no detachable partsFragrance freeAnti-microbial &amp;amp; water resistantDishwasher safeComplies to toy safety standards</t>
  </si>
  <si>
    <t>Huggies Fragrance Free 80 Thick Baby Wipes</t>
  </si>
  <si>
    <t>Little Mashies Silicone Sucky Bowl Dusty Blue</t>
  </si>
  <si>
    <t>The Little Mashies sucky bowl sticks on to most surfaces so bub can't&amp;nbsp;toss the bowl across the room. Being made from 100% food grade silicone it is dishwasher safe, non toxic &amp;amp; BPA Free. It is safe to heat and to freeze! The&amp;nbsp;dusty blue colour is also available in the washy bib, the sticky platter and the distractor cutlery!</t>
  </si>
  <si>
    <t>LittleOak Goat's Milk Infant Formula Stage 1 800g</t>
  </si>
  <si>
    <t>Infant Formula</t>
  </si>
  <si>
    <t>Easier to Digest</t>
  </si>
  <si>
    <t>Nourish your little one with LittleOak Natural Goat Milk Infant Formula (Stage 1), proudly made in New Zealand from fresh whole goat milk. Thoughtfully crafted for babies from 0 to 6 months of age, this award-winning formula is nutritionally complete and made only from the highest quality ingredients.&amp;nbsp;Starting with fresh milk means less processing, and more natural goodness to nourish little ones. Naturally A2 and with less lactose than cow milk, LittleOak is easier to digest and gentler on little tummies.&amp;nbsp;LittleOak is certified 100% palm oil free, with no canola oil, maltodextrin, soya or GMO’s – putting your mind at ease, naturally.Features of LittleOak Natural Goat Milk Infant Formula (Stage 1)Naturally A2 and low in lactose, fresh whole goat milk is more gentle on little tummies and easier to digest.We are the first baby and toddler milks to be certified 100% palm oil free, with no canola oil, maltodextrin, soya or GMO’s.</t>
  </si>
  <si>
    <t>Holle Organic Goat Milk Toddler Formula 3 With Dha 400g</t>
  </si>
  <si>
    <t>Toddler</t>
  </si>
  <si>
    <t>For over 85 years, Holle has been creating certified organic and Demeter baby infant formulas and foods, making it one of the worlds most trusted brands. Holle Infant Formulas are made exclusively from Demeter certified milk from cows grazed on biodynamic farms, so you can trust that your products are pure and natural. Demeter agriculture is unique in its consistent and holistic approach, through its biodynamic growing methods, it gives back to nature more than it takes out. Holle - providing the very best nutrition for your growing baby.</t>
  </si>
  <si>
    <t>Amber Love Baltic Amber Children's Necklace Cognac</t>
  </si>
  <si>
    <t>Baltic Amber</t>
  </si>
  <si>
    <t>Inflammation Relief</t>
  </si>
  <si>
    <t>The amber beads of this necklace are made from natural tree resin which is safe for use.Baltic amber which is used in this necklace is known to assist in red inflamed gums and cheeks which happens while teething.</t>
  </si>
  <si>
    <t>B.Box Lunchbox Lilac Pop</t>
  </si>
  <si>
    <t>B.Box lunchbox, has many adjustable compartments, that come with custom divider slides It lets parents pack multiple wet &amp;amp; dry foods in the same box. For kids 3+ years.Kids love different choices throughout the day. This design gives them a lunchbox that offers them more variety &amp;amp; flexibility.&amp;nbsp;The lunchbox features a large compartment that fits a whole sandwich, sitting underneath the tray is an included gel cooler pack to keep food fresher and cooler for longer. The sandwich tray can be removed and the compartment can then fit pasta and saladsThe lunchbox also comes with a unique flexi whole fruit holder that has the ability to let you store a full apple thanks to its stretchy seal that bends around the fruit. Additionally, the leak proof silicone seals, let you store wet foods like watermelon and yoghurts (no liquids).&amp;nbsp;The custom divider slides across to adjust the compartment size as needed to remove it to fit a whole banana or wrap. An easy to open latch and handle encourages independence.Lilac pop colourDimensions:&amp;nbsp;235mm (h) x 215mm (w) x 65mm (d)</t>
  </si>
  <si>
    <t>Marcus &amp; Marcus Baby Teething Toothbrush Green</t>
  </si>
  <si>
    <t>Teething</t>
  </si>
  <si>
    <t>This green Ollie Elephant baby teething toothbrush by Marcus &amp;amp; Marcus, has soft silicone bristles, is easy to hold and cleans your baby’s teeth whilst massaging their gums. It is very appealing for when your baby starts teething, as it helps with their oral care too.The teething toothbrushes made from food grade silicone, are BPA/phthalate free and steriliser safe. Suitable for babies 6 months+.Features of Marcus &amp;amp; Marcus baby teething toothbrush:Soft &amp;amp; flexible silicone bristles help baby getting used to the feeling of teeth brushing.Easy grip handle for baby little hands and large enough for parents to guide.One-piece construction: free of any joints or cracks where dirt and bacteria can accumulate.Multi-colour character inserts to attract baby.Steam sterilizer safe &amp;amp; UV steriliser safeStains can be removed by washing with hot-soapy water.Withstand temperatures from -20°C to 120°C.Cleaning and care:UV sterilizer safeSteam sterilizer safeStains can be removed by washing with hot-soapy water.Age: suitable from 6 months+.Material: Food grade silicone rubber</t>
  </si>
  <si>
    <t>Bellamys Organic Stage 1 Infant Formula 0 - 6 Months 900g</t>
  </si>
  <si>
    <t>Bellamys Organic Step 1 Infant Formula is suitable for most babies from birth through to 6 months. Its made from certified organic cows milk, blended with essential fatty acids, vitamins and minerals so you can be sure you are offering your baby the best nutrition in accordance with world-class Australian Food guidelines and standards.This Infant Formula is whey dominant which means that it is easy for babies to digest and perfectly balanced to provide your babys nutritional needs.</t>
  </si>
  <si>
    <t>Ezpz Tiny Spoon Blush 2 Pack</t>
  </si>
  <si>
    <t>Infant Feeding Utensils</t>
  </si>
  <si>
    <t>This blush-coloured Tiny Spoon is designed for infants 4+ months and helps baby learn how to self-feed. Learning to self-feed is an important developmental milestone. The ezpz Tiny Spoon is designed to help baby learn how to feed independently.Product Details + Benefits:Soft silicone protects baby's developing teeth and makes mouthing and self-feeding safe.Slight arc of spoon bowl makes dipping more effective and helps develop lip closure.Narrow spoon bowl safely fits baby’s mouth.Sensory bumps on the spoon bowl activate sensory awareness to decrease gagging and choking.Non-slip grip and short, fat, round handle help baby grasp utensil.Bumps on the bottom of the spoon stabilise the spoon when at rest.Dishwasher safe.Materials:100% food grade silicone is free of BPA, BPS, PV, phthalates, lead, and latex.Built to last (silicone is bendable and flexible and doesn't fade, corrode, or deteriorate)</t>
  </si>
  <si>
    <t>Dr Brown's Options+ Level 2 Wide Neck Teat 2 Pack</t>
  </si>
  <si>
    <t>Dr. Brown’s Natural Flow Options+ Level 2 Wide-Neck Teat is a medium-flow teat, perfect for babies whose feeding has developed.&amp;nbsp;&amp;nbsp;&amp;nbsp;Breast-like shape encourages proper latch for natural feeding experienceCorrectly contoured teat shape and soft silicone give comfortable feeding experience and helps avoid teat confusionPerfect for switching from breast to bottle and back againSuggested age range for the Level 2 is 3 months+ but baby’s preferred flow rate may varyFits Dr. Brown’s Options+ Wide-Neck bottlesDishwasher (top rack) and steriliser safeThe breast-like shape encourages a proper latch for a more natural bottle-feeding experience. Designed alongside medical professionals, the correctly contoured teat shape and high-grade, soft silicone offer a more comfortable feeding experience and help to avoid teat confusion.Together with the anti-colic internal vent system, the Level 2 Wide-Neck Teat gives baby vacuum-free feeding that is clinically proven to reduce colic, decreases spit-up, burping, and gas, better preserves nutrients, and aids in digestion for a good night’s sleep.&amp;nbsp; While the bottle works best with the vent system, it’s great to have options when baby’s feeding develops. Just remove the vent and the feeding experience is like most teat-vented bottles.Material: Silicone, BPA freeNeck: WideLevel Teat: Level 2 (3 Months+)</t>
  </si>
  <si>
    <t>Haakaa Glass Baby Bottle Grey 180ml</t>
  </si>
  <si>
    <t>The Haakaa Glass Baby Bottle is ergonomically designed to provide the most natural feeding experience for your baby.The orthodontic &amp;nbsp;nipple thumb-shaped teat included mimics the shape of a mother’s nipple during breastfeeding, and the offset position allows you to feed your baby without completely inverting the bottle. The glass bottles are made from temperature-resistant borosilicate glass, which makes them 100% safe to freeze or heat and perfect for storing expressed breast milk.&amp;nbsp;Made from temperature-resistant borosilicate glassThe orthodontic thumb-shaped teat is more readily accepted by babies100% food-grade silicone nipple mimics the flex and feel of a mother's breastAn off-centre silicone nipple allows for feeding in a natural upright positionThe ergonomic design is easy and comfortable to holdBPA, PVC, and phthalate-freeNon-slip groovesThe dustproof cap protects from airborne nasties</t>
  </si>
  <si>
    <t>Dreambaby Baby On Board Suction Sign</t>
  </si>
  <si>
    <t>Baby Safety</t>
  </si>
  <si>
    <t>Baby Signs</t>
  </si>
  <si>
    <t>Dreambaby Baby on Board Signs alert other drivers to pay attention to road safety to help protect your precious cargo from road accidents and tragedies.Dreambaby Baby on Board Signs help increase driver awareness to make it safer for you and your children on the road.Attaches to windscreen with sturdy suction cap.Bright yellow colour which is easily noticed.Easily removed.</t>
  </si>
  <si>
    <t>Ezpz Tiny First Foods Set Mauve</t>
  </si>
  <si>
    <t>Baby Utensils</t>
  </si>
  <si>
    <t>Infant Development</t>
  </si>
  <si>
    <t>This First Foods feeding set is designed with a paediatric feeding specialist. The ezpz Tiny Feeding set helps teach baby to eat and drink independently.This mauve coloured First Food Set includes:1 Tiny Bowl2 Tiny Spoons1 Tiny CupThe Tiny Bowl Product Details + Benefits:The Tiny Bowl is designed to fit on even the tiniest of highchair trays. The Tiny Bowl is perfect for first foods, Baby Led Weaning, purees, yoghurt, and baby cereal. Designed for infants 4+ months.Dimensions: 22.8 x 16.5 x 2.7cmPortion sized at 141g.Promotes self-feeding and develops fine motor skills.Compact and lightweight, so it is perfect for dinners out and travel.The Tiny Cup Product Details + Benefits:Learning to drink out of an open cup is an important developmental milestone. The Tiny Cup is designed to help with that process.Designed for infants 4+ months.Designed to fit baby’s mouth and hands.Soft silicone protects baby's developing teeth.Open cup activates lip closure + tongue elevation.Non-slip silicone grip makes movements to the mouth more successful.Interior angle provides even flow for safe drinking.Weighted base and tactile bumps provide stability and sensory awareness to decrease spills.Helps baby transition from bottle to cup.The Tiny Spoon Product Details + Benefits:The ezpz Tiny Spoon is designed to help baby learn how to feed independently. Designed for infants 4+ months.Soft silicone protects baby's developing teeth and makes mouthing + self-feeding safe.Slight arc of spoon bowl makes dipping more effective and helps develop lip closure.Narrow spoon bowl safely fits baby’s mouth.Sensory bumps on the spoon bowl activate sensory awareness to decrease gagging and choking.Non-slip grip and short, fat, round handle help baby grasp utensil.Bumps on the bottom of the spoon stabilise the spoon when at rest.Materials:Bowl: Made from high quality silicone that is BPA, BPS, PVC, latex, and phthalate free.Cup: 100% food grade silicone is free of BPA, BPS, PV, phthalates, lead and latex.Spoons: 100% food grade silicone is free of BPA, BPS, PV, phthalates, lead and latex.Care instructions:Bowl: Dishwasher, microwave, and oven safe (up to 350 degrees).Cup: Safe to use with cold, warm, and hot foods and liquids. Dishwasher safe.Spoons: Dishwasher safe.</t>
  </si>
  <si>
    <t>Spewy Bed Mat Rainclouds Single/King Single</t>
  </si>
  <si>
    <t>Night-time Solutions</t>
  </si>
  <si>
    <t>MooGoo Baby Gentle Shampoo 250ml</t>
  </si>
  <si>
    <t>Sensitive Scalp</t>
  </si>
  <si>
    <t>MooGoo Baby Gentle Shampoo, is very gentle on the delicate scalp, skin of babies &amp;amp; young children. Can be used on dry, sensitive scalps &amp;amp; leaves hair silky soft.This formula, uses the most gentle, natural cleansers and avoids synthetic preservatives as baby skin is more easily irritated than adult skin. It’s also more gentle if some of the product gets accidentally washed into the eyes.Features of MooGoo Baby Gentle ShampooA natural shampoo that is gentle on delicate baby skin and scalpsSuitable for all ages (including newborns) and skin types (including sensitive skin)Can be used on dry scalps and children sensitive to harsh detergentsMade with a combination 4 natural cleansers to make it more gentleFree from harsh detergents (SLS) that can sting if washed into eyes. Tear-free formulaContains Piroctone Olamine which helps maintain and control the microflora of the scalp</t>
  </si>
  <si>
    <t>Jellystone Designs Baby Colour Wheel Rainbow</t>
  </si>
  <si>
    <t>Educational</t>
  </si>
  <si>
    <t>Stimulate your baby’s colour recognition with the Jellystone Designs, colour wheel rainbow puzzle. Made with BPA free, phthalate free, PVC free, cadmium free and lead free silicone; this rainbow puzzle is the perfect chewable toy. The rainbow coloured colour wheel, helps your child develop problem solving skills, number recognition &amp;amp; counting, hand-eye coordination and essential motor skills.The fun, stimulating &amp;amp; interlocking segments give your baby more ways to interact with this toy as they grow. You don’t have to worry about your child putting a dirty toy in their mouth; as this as this colour puzzle wheel can be easily cleaned in the dishwasher, steriliser or warm soapy water.</t>
  </si>
  <si>
    <t>Little Harvesters Chickpeas Puree Pouch 4months+ - 120g</t>
  </si>
  <si>
    <t>Chickpea Puree</t>
  </si>
  <si>
    <t>Convenient Feeding</t>
  </si>
  <si>
    <t>Chickpeas, flax seeds, pumpkin, spinach, and bone broth with avocado oil—this isn’t your average pouch. We use whole food, nutrient-rich ingredients packed with quality oils and bone broth. No added sugars, sugary fruits, fillers, or preservatives. Make life easier with our convenient, healthy options for introducing nutritious first foods to your little one.High in fat and proteinAllergen Information: May contain wheat, gluten, milk, and soy.</t>
  </si>
  <si>
    <t>Holle Organic Rice Porridge 150g</t>
  </si>
  <si>
    <t>Holle Organic Rice Porridge is made from naturally gluten-free wholegrain rice, making it an ideal first cereal for babies from 6 months of age. Contains no added sugar, salt, spices or flavourings.&amp;nbsp;Ideal for a varied weaning diet because the rice porridge can be prepared with fruits and vegetables. Easy to digest.&amp;nbsp;Features of Holle Organic Rice Porridge:VeganVegetarianLactose-freeGluten-free</t>
  </si>
  <si>
    <t>Johnsons Skincare Fragrance Free Baby Wipes 20 Soft Cloth Wipes</t>
  </si>
  <si>
    <t>Mild Cleansing</t>
  </si>
  <si>
    <t>Johnson’s Baby Fragrance Free Wipes are perfect for cleansing your baby's sensitive skin and protecting it from discomfort and irritation.Wet cloth wipes enriched with moisturisers and designed with delicate baby skin in mindSoap free, alcohol free and hypoallergenic baby wipes to minimise irritationDermatologist testedUnscented, fragrance free baby wipe formula for a baby's sensitive skinThese fragrance-free baby wipes are suitable for use on a baby's delicate skin as well as for adults, to cleanse and moisturise.</t>
  </si>
  <si>
    <t>Marcus &amp; Marcus Palm Grasp Fork &amp; Spoon Set Pink</t>
  </si>
  <si>
    <t>Self-Feeding Tools</t>
  </si>
  <si>
    <t>Make your child’s mealtime more fun with this pink coloured Pokey Piglet palm grasp fork &amp;amp; spoon set by Marcus &amp;amp; Marcus. This palm grasp set is specially designed for precious tiny hands.In addition to shortening the spoon &amp;amp; fork, the handle is also turned to 90 degrees, to fit more easily into your toddler’s palm grip. Self-feeding just got easier and more fun. It also helps with the transition to the regular kids fork and spoon set.Suitable for kids 18 months+.Features of pink Pokey Piglet palm grasp fork &amp;amp; spoon:BPA/Phthalate free.Effective utensils without sharp edges.Easy design for kid’s developing vice grip.Cleaning and care:Top-rack dishwasher safe.Steam sterilizer safe.Stains can be removed by washing with hot-soapy water.Materials:Food grade silicone rubber.</t>
  </si>
  <si>
    <t>Marcus &amp; Marcus Baby Silicone Bath Toy Sea Plane</t>
  </si>
  <si>
    <t>This sea plane squirt silicone bath toy by Marcus &amp;amp; Marcus, changes colour in hot water to warn you if the water is too hot for your little one. This toy is made with 100% non-toxic food grade silicone, and it makes bath time more fun.It is made with two detachable pieces to help you keep the product clean and free from mould. Finally, this submarine bath toy is BPA, Phthalate free and can even be sterilized in your dishwasher after use. Suitable for children 18 months+Features of Marcus &amp;amp; Marcus silicone bath toy:BPA/Phthalate freeEasy-to-clean detachable designMould free designHeat sensitive material changes colour.Top-rack dishwasher safeSteam sterilizer safe &amp;amp; UV steriliser safeCleaning and care:Top-rack dishwasher safeUV sterilizer safeSteam sterilizer safeAge: 18 months+Product size: 142 x 104 x 69 mmMaterial: Food grade silicone rubber</t>
  </si>
  <si>
    <t>Grumpy Bums Strawberry And Vanilla Porridge 200g</t>
  </si>
  <si>
    <t>Wholegrain Foods</t>
  </si>
  <si>
    <t>Subo The Food Bottle Musk</t>
  </si>
  <si>
    <t>Non-Squeeze Bottles</t>
  </si>
  <si>
    <t>LittleOak Goat's Milk Follow On Stage 2 800g</t>
  </si>
  <si>
    <t>Nourish your little one with LittleOak Natural Goat Milk Follow-on Formula (Stage 2), proudly made in New Zealand from fresh whole goat milk. Thoughtfully crafted for babies from 6 to 12 months of age, this award-winning formula is nutritionally complete and made only from the highest quality ingredients.&amp;nbsp;Starting with fresh milk means less processing, and more natural goodness to nourish little ones. Naturally A2 and with less lactose than cow milk, LittleOak is easier to digest and gentler on little tummies.&amp;nbsp;LittleOak is certified 100% palm oil free, with no canola oil, maltodextrin, soya or GMO’s – putting your mind at ease, naturally.&amp;nbsp;Features of LittleOak Natural Goat Milk Follow-on Formula (Stage 2)Naturally A2 and low in lactose, fresh whole goat milk is more gentle on little tummies and easier to digest.We are the first baby and toddler milks to be certified 100% palm oil free, with no canola oil, maltodextrin, soya or GMO’s.&amp;nbsp;</t>
  </si>
  <si>
    <t>Cub &amp; Bear Co Baby Natural Rubber Dummy Small (0-3 M) Blush Pink 2 Pack</t>
  </si>
  <si>
    <t>Eco Friendly Baby Products</t>
  </si>
  <si>
    <t>Natural Rubber Soothers Orthodontic Small 0-6 Months 2 Pack</t>
  </si>
  <si>
    <t>Dental Health</t>
  </si>
  <si>
    <t>New Beginnings Regular Bamboo Nursing Pads 40 Pack</t>
  </si>
  <si>
    <t>Nursing Pads</t>
  </si>
  <si>
    <t>Bamboo Pads</t>
  </si>
  <si>
    <t>Made from extra soft, natural bamboo lining and a highly absorbent core, the New Beginnings nursing pads are designed to channel and evenly disperse any leaked milk.Why choose bamboo?BiodegradableSoft touchHypoallergenicBreathable and thermo-regulatingHighly absorbentEco friendlyFeatures:Double adhesive tapeLeak guardContoured shapeSecure and comfortable fitSkin friendlyIndividually wrapped40 pieces in each boxNursing Pads will become an essential item in your day bag from the moment you start breastfeeding, so don’t forget to pack them when organising your hospital bag!</t>
  </si>
  <si>
    <t>Haakaa Generation 3 Silicone Baby Bottle Grey 160ml</t>
  </si>
  <si>
    <t>The Haakaa Silicone Baby Bottle is made from 100% food grade silicone, which makes it uniquely soft and safe for your baby. It is easy for little hands to hold, and because the silicone is impact resistant, you can teach independence without worrying about breakages.The most exciting feature of the Haakaa&amp;nbsp;Silicone Baby Bottle is that it is fully compatible with the&amp;nbsp;brand-new Gen. 3 Breast Pump and the rest of the&amp;nbsp;silicone bottle attachments! With a quick twist of the top, you can swap out your baby bottle&amp;nbsp;teat for any of the&amp;nbsp;range of optional interchangeable attachments (each sold separately).FeaturesMultifunctional design, compatible with Gen. 3 breast pump flange and other attachments.Soft, naturally-shaped silicone nipple designed to closely mimic breastfeeding.Made of food grade silicone with great anti-impact performance.Dual anti-colic vents prevent unwanted air intake.Ultra-wide neck design allows for easy cleaning.Safe in microwaves, boiling water and sterilisers.BPA, PVC and phthalate-free.This&amp;nbsp;baby bottle&amp;nbsp;is made up of one silicone bottle base, one&amp;nbsp;attachment ring, one slow or variable flow nipple, one clear PP cap and one handle (250ml model only.)Cleaning and Care:Clean after each use. It is&amp;nbsp;strongly recommended cleaning and sterilising&amp;nbsp;this product with any steam sterilising system or by boiling in water for 2-3 minutes. Do not use any bleach-based agents or sterilising tablets to clean this product. Do not use UV sterilisers to clean this product as it may impact the&amp;nbsp;lifespan of your bottle.&amp;nbsp;</t>
  </si>
  <si>
    <t>Haakaa Express &amp; Collect Travel Pack</t>
  </si>
  <si>
    <t>Travel Packs</t>
  </si>
  <si>
    <t>Haakaa knows that busy mothers have little time to be tied to the couch with the breast pump. That's why they have developed the ultimate pumping set for on the go! The Haakaa Express &amp;amp; Collect Travel Pack is perfect for packing everything up to take with you while you’re out and about.- 100% food-grade silicone- Easy to use and clean- No cords, batteries or assembly required- The suction base ensures your pump will not fall over and spill!- Safe in microwaves, sterilisers and boiling water- BPA, PVC and phthalate-freeThis pack contains:1 x 150ml Silicone Breast Pump1 x Silicone Breast Pump Cap1 x Ladybug Silicone Breast Milk Collector (75ml)1 x Silicone Breast Milk Storage BagAll items come packaged in a gift box.&amp;nbsp;</t>
  </si>
  <si>
    <t>Marcus &amp; Marcus Palm Grasp Fork &amp; Spoon Set Red</t>
  </si>
  <si>
    <t>Palm Grasp</t>
  </si>
  <si>
    <t>Child Friendly</t>
  </si>
  <si>
    <t>Make your child’s mealtime more fun with this red coloured Marcus Lion palm grasp fork &amp;amp; spoon set by Marcus &amp;amp; Marcus. This palm grasp set is specially designed for precious tiny hands.In addition to shortening the spoon &amp;amp; fork, the handle is also turned to 90 degrees, to fit more easily into your toddler’s palm grip. Self-feeding just got easier and more fun. It also helps with the transition to the regular kids fork and spoon set.Suitable for kids 18 months+.Features of red Marcus Lion palm grasp fork &amp;amp; spoon:BPA/Phthalate free.Effective utensils without sharp edges.Easy design for kid’s developing vice grip.Cleaning and care:Top-rack dishwasher safe.Steam sterilizer safe.Stains can be removed by washing with hot-soapy water.Materials:Food grade silicone rubber.</t>
  </si>
  <si>
    <t>Pigeon Liquid Cleanser 450ml</t>
  </si>
  <si>
    <t>Multi-use Cleaners</t>
  </si>
  <si>
    <t>Biodegradable Cleaners</t>
  </si>
  <si>
    <t>The Teething Egg Blue With Bonus Clip</t>
  </si>
  <si>
    <t>Infant Soothing</t>
  </si>
  <si>
    <t>The Teething Egg is a uniquely shaped and designed aid to help relieve teething in infants. The curved shape of an egg provides full coverage of both the top and bottom gums. The small end of the egg easily glides around the mouth, while the large end prevents it from being a choking hazard. Babies are instinctively drawn to round, breast shaped objects, and The Teething Egg is a great replacement for pacifiers that often reinforce bad habits.The smooth surface makes a satisfying squeak on your little one’s gums while the rattle inside helps turn teething time into play time!Colour – blue.There are many reasons why the Teething Egg is the best teether for your baby:The proven design and shape are the perfect size and weight for little hands and mouths.The texture of the Teething Egg is like a baby's gums, so they love chewing and rubbing their sore and swollen gums against it gliding in all directions.The Egg Lanyard (included with each egg) attaches to baby's clothes so it's always in reach and stays clean! No more bending over to pick up dirty teething toys.Orthodontic friendly – it promotes natural development of teeth and gums.A great pacifier/soother replacement! No hard edges, soft and gentle. Curved shape and texture aids in soothing your baby’s inflamed gums.Has a shaker inside for additional sensory play.Able to be placed in the freezer or refrigerator for a cooling, soothing sensation, and easy to clean.The Teething Egg is:Non-porous, so it does not harbor bacteria or mould.Absolutely NO Latex, Lead, BPA, BPS, PVC, Phthalate or Metals.Can be refrigerated for a cooling, soothing sensation.Dishwasher and steam sterilizer safe.Meets or exceeds safety requirements in the USA, the UK, the EU, Canada, Australia, and New Zealand.Includes a lanyard to keep it clean and close.</t>
  </si>
  <si>
    <t>Pea Pods Reusable Nappy One Size Feathers</t>
  </si>
  <si>
    <t>Pigeon Flexible Peristaltic Teat (L) 2 Pack</t>
  </si>
  <si>
    <t>With a slim neck teat and double thick material, the Flexible Peristaltic Baby Bottle Teat has added elasticity that encourages seamless latching.Unique to the Flexible baby bottle range, the Flexible teat offers a unique venting system that helps minimise swallowed air and colic in babies.This teat opens only when your baby sucks. The harder the baby sucks, the more the teat will open and vice versa.The Flexible Peristaltic Teat is BPA and BPS free.Teat size L, round hole.As a guide use this teat for babies 9-12 months old. As each child is unique, the ultimate indicator of which teat to use is your baby.Pigeon’s original nipple design teat. Research conducted on baby’s oral development shows that baby suckles breastmilk by moving their tongue in a smooth, wave-like motion. This is called ‘Peristaltic motion’ and is the natural way a baby feeds. Pigeon teats have been designed to mimic and promote this natural sucking action.</t>
  </si>
  <si>
    <t>Dr Brown's Options+ Wide Neck Baby Bottle Starter Kit</t>
  </si>
  <si>
    <t>Wide Neck Bottles</t>
  </si>
  <si>
    <t>Feeding Kits</t>
  </si>
  <si>
    <t>From teat to base, the Options+ Wide-Neck Bottle makes for a comfortable feeding experience for baby and eases the transition from breast to bottle and back again. But it doesn’t stop there. The anti-colic internal vent system features an enhanced design to improve an already innovative feeding experience:Clinically proven to reduce colicDecreases spit-up, burping, and gasShown to better preserve nutrients in breast milk and formulaAids in digestion for a good night’s sleepOffers a flow rate that supports breastfeeding.The breast-like teat shape is correctly contoured for a proper latch and a more natural bottle-feeding experience. Each bottle teat is specially engineered to offer the same consistent, natural flow.The anti-colic internal vent system features an enhanced design to improve an already innovative feeding experience. The fully vented bottle is clinically proven to reduce colic, better preserves nutrients, aids in digestion for a good night’s sleep, and provides a flow rate that supports breastfeeding.These bottles work best with the vent system in place but it’s great to have options when baby’s feeding develops. Just remove the vent when you feel it’s time. There is no need to introduce a different bottle. The vent system isn’t the only means of venting in the Options+ bottle. The bottle nipples feature their own venting system that offers a feeding experience like most teat-vented bottles.Material: BPA freeNeck: WideInclude: 2x 270 ml bottles, 1x 150 ml bottle, 2x Level 2 teats, 2x Level 3 teats, 2x cleaning brushesLevel Teat: Level 2 (3 Months+), Level 3 (6 Months+)</t>
  </si>
  <si>
    <t>Medela Quick Clean Microwave Bags 5 Pack</t>
  </si>
  <si>
    <t>Sanitising Bags</t>
  </si>
  <si>
    <t>Microwave Sterilisation</t>
  </si>
  <si>
    <t>Quick Clean Microwave bags are a speedy solution for sanitising breast pump parts and accessories, bottles, teats, dummies, and cups. They can be used pretty much anywhere; all you need is access to a microwave and clean water.It is important to keep all your nursing and baby feeding accessories clean, and Medela Quick Clean Microwave Bags can help ensure you do a thorough job. Simply place a small amount of water in one of the Medela Quick Clean bags, along with your equipment, and place it in the microwave. The steam cleaning that takes place inside the Medela Quick Clean Microwave Bag kills 99.9 per cent of the most harmful bacteria and germs, so your bottles, teats, dummies, and breast pump shields are clean and safe to use again.Benefits of Quick Clean Bags:Medela microwave bags provide thorough disinfection in about three minutes. Just like a steam steriliser, these bags are a real time saver. They can also be folded up and stored conveniently.Unique and powerful, the procedure only requires a microwave oven and some water. It eliminates 99.9 per cent of the most harmful bacteria and germs on breast pump parts and accessories.One bag can be used up to 20 times:Fast and safe disinfection of breastfeeding accessories for a healthy babySpace saving – small and easy to storeEasy to use – all you need is a microwave and waterReusable – saves money and protects the environment</t>
  </si>
  <si>
    <t>Dr Brown's Baby Microwave Steam Sterilizer</t>
  </si>
  <si>
    <t>Nursery Essentials</t>
  </si>
  <si>
    <t>If you have a microwave and not a lot of counter space, a microwave sterilizer is the perfect solution. It takes the same effective steam technology as an electric steam sterilizer, using your microwave as the heat source.Sterilize your baby bottles in just a few minutes with the fast-steaming Dr. Brown’s Microwave Steam Sterilizer. This custom-moulded bottle sterilizer can fit up to four Dr. Brown’s bottles of all sizes, plus bottle parts. Steam heat effectively eliminates 99.9% of common household bacteria and germs. Easily remove bottles and bottle components after sterilization with included tongs to keep bottles clean and your hands safe. Custom tray is removable for easy cleaning. Perfect for sterilizing pacifiers and training cups too! BPA free.Bottles and parts not included. Most microwave sterilizers fit standard size microwaves, but if your microwave is on the small side, you might want to double check measurements.</t>
  </si>
  <si>
    <t>Marcus &amp; Marcus Snack Bowl Green</t>
  </si>
  <si>
    <t>Ollie Elephant green coloured snack bowl by Marcus &amp;amp; Marcus is made from food grade silicone rubber with a handle that has been specially designed for tiny little hands. The bowl comes with a secure lid, which has a reach-through opening that keeps the snacks from falling out. This opening allows your baby to get their snacks from the bowl, in a fun less messy way. The snack bowls are moulded from BPA and Phthalate free materials making them a great alternative to plastic zip bags.Suitable for children 12 months +.Features of Marcus &amp;amp; Marcus snack bowl:BPA/Phthalate freeEasy reach-through lid for little handsSecure lid to keep snacks from spilling.Handle designed for small hands.Cleaning &amp;amp; Care:Top-rack dishwasher safe, UV sterilizer safe, steam sterilizer safe.Microwave safe.Stains can be removed by washing with hot-soapy water.Withstands temperature -20°C to 220°C.Product size: 74 x 105 x 142mmMaterial:Food grade silicone rubber</t>
  </si>
  <si>
    <t>Nature's Child Amber Baby Necklace Mixed Colours</t>
  </si>
  <si>
    <t>Baby Toys</t>
  </si>
  <si>
    <t>This Amber Necklace for Babies is 100% Genuine Baltic Amber. A baby wearing amber is a statement of environmental and health consciousness in our times. Parents and babies just love these and it is rare to see a baby not wearing a amber necklace or amber bracelet/anklet. Many parents claim that their child is calmer, cries less and seems to experience less teething discomfort when they have been wearing an amber bead necklace. These claims are energetic rather than scientific and we suggest you read the history of amber below if you wish to know more about this. A Baby amber necklace can be worn from any age a parent is comfortable. This necklace will comfortably fit children up to 7 years of age.The necklace is approximately 32 cm long.</t>
  </si>
  <si>
    <t>Pea Pods Night Booster White</t>
  </si>
  <si>
    <t>Cloth Diapers</t>
  </si>
  <si>
    <t>The Pea Pods Night Nappy&amp;nbsp;Booster is designed for use in the Pea Pods reusable nappy in conjunction with the bamboo absorber to give up to 12 hours protection to your baby overnight from leaks. It is quick drying and made from durable and absorbent microfibre. It's also great for babies who are heavy wetters.</t>
  </si>
  <si>
    <t>Sister Browne Aspirator Replacement Filters 20 Pack</t>
  </si>
  <si>
    <t>Replacement</t>
  </si>
  <si>
    <t>Preventative</t>
  </si>
  <si>
    <t>These nasal aspirator filters are made to prevent mucous transferring from child to the user when using the Sister Browne Nasal Aspirator.</t>
  </si>
  <si>
    <t>Haakaa New Mum Starter Pack</t>
  </si>
  <si>
    <t>Maternity Items</t>
  </si>
  <si>
    <t>The Haakaa New Mum Starter Pack is the perfect way to get you started on your breastfeeding journey or as a gift for another new mummy.This pack contains:150ml Silicone Breast PumpSilicone Flower Stopper (White)Silicone Breast Pump Cap (Grey)Disposable Nursing Pads 36 pkAll items come packaged in a gift box</t>
  </si>
  <si>
    <t>Haakaa 360 Silicone Baby Toothbrush Clear</t>
  </si>
  <si>
    <t>The Haakaa 360° Silicone Toothbrush is designed to give your little one a thorough and effective cleaning experience when brushing their little teeth and gums. The soft silicone bristles provide a 360° clean, removing more plaque than conventional children's toothbrushes!The 360° Toothbrush is made from soft 100% food grade silicone and is completely safe for babies, massaging and cleaning their delicate new teeth and gums. It also has a suction base to make it easier to store without it tipping over, preventing it from getting germs and other nasties on the bristles. It's the perfect brush for starting your child's dental care and a great way to encourage them to brush and instil good dental hygiene habits from a young age.Features:Soft 100% food-grade silicone makes the toothbrush safe for your child to chew and suck on.Bristles all around the brush head give a 360° clean.Keeps your child's teeth and gums clean and healthy.Introduces the sensation of brushing to children who are about to start teething.Silicone barrier prevents your child from choking.Massages and soothes tender gums.Suitable for children aged 6mth+ or with little to no teeth.Microwave steriliser and dishwasher safe.BPA, PVC, and phthalate-free.Cleaning &amp;amp; Care:Wash before and after each use. It is recommended hand washing in warm soapy water and rinsing and drying thoroughly. Do not use any bleach-based cleaners or tablets to sterilise or clean your Haakaa products.To sterilise, use a steam steriliser or boil in water for 2-3 minutes.</t>
  </si>
  <si>
    <t>Wotnot Biodegradable 100% Natural Baby Wipes 70 Pack</t>
  </si>
  <si>
    <t>Dr Brown's Options+ Level 4 Wide Neck Teat 2 Pack</t>
  </si>
  <si>
    <t>Dr. Brown’s Natural Flow Options+ Level 4 Wide-Neck Teat is a fast flow teat, designed for babies who are more developed or prefer a quick flow.&amp;nbsp;&amp;nbsp;&amp;nbsp;Breast-like shape encourages proper latch for natural feeding experienceCorrectly contoured teat shape and soft silicone give comfortable feeding experience and helps avoid teat confusionPerfect for switching from breast to bottle and back againSuggested age range for the Level 4 is 9 months+ but baby’s preferred flow rate may varyFits Dr. Brown’s Options+ Wide-Neck bottlesDishwasher (top rack) and steriliser safeThe breast-like shape encourages a proper latch for a more natural bottle-feeding experience. Designed alongside medical professionals, the correctly contoured teat shape and high-grade, soft silicone offer a more comfortable feeding experience and help to avoid teat confusion. \Together with the anti-colic internal vent system, the Level 4 Wide-Neck Teat gives baby vacuum-free feeding that is clinically proven to reduce colic, decreases spit-up, burping, and gas, better preserves nutrients, and aids in digestion for a good night’s sleep.&amp;nbsp; While the bottle works best with the vent system, it’s great to have options when baby’s feeding develops. Just remove the vent and the feeding experience is like most teat-vented bottles.Material: Silicone, BPA freeNeck: WideLevel Teat: Level 4 (9 Months+)</t>
  </si>
  <si>
    <t>Pandas By Luvme Eco Disposable Nappies PullUps (16kg+) 12 Pack</t>
  </si>
  <si>
    <t>Natural Materials</t>
  </si>
  <si>
    <t>The Breastfeeding Tea Co Colic Loose Leaf Tea 50g</t>
  </si>
  <si>
    <t>A tea for breastfeeding mothers with colic or windy babies.This delicious blend&amp;nbsp;of herbs helps to calm babies' tummy and digestion.&amp;nbsp;The effect on each mother and baby is different, most customers report a change in baby on day 2 – 3 of drinking the tea.Suitable to be drunk by breastfeeding mothers, from birth.Natural and Organic ingredientsCaffeine freeFenugreek FreeHydratingHand blendedAustralian Owned and MadeNaturally&amp;nbsp;FREE FROM&amp;nbsp;gluten, soy and dairy, and sugar.Naturopath FormulatedThe tea bags are plastic free, GMO-Free, all-natural and fully biodegradable. There are no chemicals used in the manufacture of the material.</t>
  </si>
  <si>
    <t>Nature's Child Amber Anklet/Bracelet Mixed Colours</t>
  </si>
  <si>
    <t>Amber</t>
  </si>
  <si>
    <t>Consciousness</t>
  </si>
  <si>
    <t>Holle Organic Banana Lama - Banana Apple Mango &amp; Apricot Puree 100g</t>
  </si>
  <si>
    <t>Suitable from 6 months. Demeter Certified.Fine puree made from 100% Demeter-quality fruit, offering a fine, natural taste. Perfect as a snack between meals or on the go.Dietary Information: Vegan, Halal, Organic, Egg-Free, Nut-Free, Soy-Free, Rice-Free, Corn-Free, Salt-Free, Vegetarian, Dairy-Free, Yeast-Free, Gluten-Free, Lactose-Free, Preservative-Free.Features &amp;amp; BenefitsIdeal as a snack between meals or on the go.</t>
  </si>
  <si>
    <t>Natural Rubber Soothers Rounded Large 6 Months+ 2 Pack</t>
  </si>
  <si>
    <t>Hygienic Dummies</t>
  </si>
  <si>
    <t>Breastfeeding Soothers</t>
  </si>
  <si>
    <t>One of the safest and most hygienic dummies on the market being made from a single piece of rubber. The round shape, large shield and soft natural rubber makes it the perfect dummy for breastfed babies.Available in small (0-3 months), medium (3-6 months) and large (6 months +).Two (2) Round/Cherry Natural Rubber Soother in one (1) reusable case allowing for convenient and hygienic storage.Dummy Features:BPA FreeNo chemical softenersOne piece design eliminates places where bacteria can hideNo parabensNo PVCNo PhthalatesLarger shield touches baby’s nose, providing closer simulation to breast feedingMade with 100% sustainable, natural rubber from the tree Hevea brasiliensisEco friendly biodegradable dummiesEasy sterilisationReusable Case Features:Durable clear medical grade polymer case offering a clean environment for dummies and teethersBPA FreeFlexi-Handle to attach to a pram, handbag, or nappy-bag.Ability to hold up to three soothers or two soothers and one teether.</t>
  </si>
  <si>
    <t>Little Mashies Silicone Washy Bib Olive</t>
  </si>
  <si>
    <t>Haakaa 360 Silicone Baby Toothbrush Pink</t>
  </si>
  <si>
    <t>Silicone Oral Products</t>
  </si>
  <si>
    <t>Infant Hygiene</t>
  </si>
  <si>
    <t>Marcus &amp; Marcus Palm Grasp Toddler Training Toothbrush Pink</t>
  </si>
  <si>
    <t>Toddler Care</t>
  </si>
  <si>
    <t>Training</t>
  </si>
  <si>
    <t>Pink coloured 3-stage toddler training toothbrush by Marcus &amp;amp; Marcus is specially designed for tiny little hands &amp;amp; mouths. The toothbrush has a round palm grasp and a small brush head, the palm grasp is especially useful for when your child is developing their vice grip. The small brush head comes with convex shaped, ultra-soft nylon bristles for a gentle yet comfortable &amp;amp; thorough clean.This palm grasp toothbrush has a three-stage system:Stage 1 is the short brush with the protection shield.Stage 2 is the long brush with the protection shield.Stage 3 is the long brush without the protection shield. It is designed as training tool, before you little one moves on to the Marcus &amp;amp; Marcus kids oral care set.Features of toddler training toothbrush:Palm grasp design for kid’s developing vice grip.Removable protection shield to prevent your child putting the brush too deep into their throat.Effective convex shape with soft bristles for scrapping off the dirt on the grooves of molars.Suitable toothbrush head size for kids on different stages.Material:Toothbrush - PP, TPE, nylon.Protection shield - silicone rubber.Cleaning &amp;amp; Care:Do not bleach, microwave or steam sterilise.Dentists recommend replacing toothbrush every 3 months or sooner if toothbrush head looks worn.Product size:Toothbrush: 4426 x 24 x 90 mm, 26 x 24 x 10 mmProtection Shield: 54 x 43 x 12 mm</t>
  </si>
  <si>
    <t>Holle Organic Cow Milk Infant Follow-On Formula 2 With Dha 500g</t>
  </si>
  <si>
    <t>For over 85 years, Holle has been creating certified organic and Demeter baby infant formulas and foods, making it one of the worlds most trusted brands. Holle Infant Formulas are made exclusively from Demeter certified milk from cows grazed on biodynamic farms, so you can trust that your products are pure and natural. Demeter agriculture is unique in its consistent and holistic approach, through its biodynamic growing methods, it gives back to nature more than it takes out. Holle - providing the very best nutrition for your growing baby.DIETARY FEATURESEgg-FreeNut-FreeSoy-FreeRice-FreeCorn-FreeWheat-FreeVegetarianDairy FreeYeast-FreeGluten-FreePreservative-Free</t>
  </si>
  <si>
    <t>Eco Plant Wipes 80 Pack</t>
  </si>
  <si>
    <t>Going plant-based has never been more affordable than our eco plant wipes. A gentle formula to cleanse hands, face and body. Using our signature blend of aloe vera and vitamin e for gentle non-irritating nourishment of the skin, and purified water to keep the wipes moistened for longer.Eco Plant wipes are biodegradable and organic. We have taken into consideration the earth and environment by using ethical practices and production to offer you a superb 100% natural wipe.Plant fibre creates a durable and strong wipe, yet soft and absorbent. Plants form the critical baseline in nearly all ecosystems. It makes sense that our bodies are connected.</t>
  </si>
  <si>
    <t>LittleOak Goat's Milk Infant Formula Stage 1 Bundle</t>
  </si>
  <si>
    <t>Natural Products</t>
  </si>
  <si>
    <t>B.Box Mini Lunchbox Lemon Sherbet</t>
  </si>
  <si>
    <t>Mini Lunchbox</t>
  </si>
  <si>
    <t>Marcus &amp; Marcus Yummy Dips Suction Divided Plate Pink</t>
  </si>
  <si>
    <t>Suction Plate</t>
  </si>
  <si>
    <t>Silicone Dish</t>
  </si>
  <si>
    <t>Help make mealtimes more fun with this pink coloured Pokey Piglet suction divided plate by Marcus &amp;amp; Marcus. The plate comes with a suction base, which sticks to the table/surface securely and the dipping compartment for delicious condiments makes dunking the veggies more fun for your child. The easy release tab makes it easy for parents to remove the bowl.This means your baby will not be able to remove the bowl or spill its contents, saving you the trouble of cleaning up flying food. These yummy dips suction plates are made from BPA and Phthalate free food grade silicone. They are also microwave &amp;amp; freezer safe.Suitable for children 18 months+.Features of yummy dips suction plate:BPA/Phthalate freeStrong suction baseLift tag for easy removalRound corners for easy scooping plus two easy-grip handlesIt is unbreakable and fits most highchair trays.Care and cleaning:Top-rack dishwasher safe, UV sterilizer safe, Steam sterilizer safeFreezer safe &amp;amp; Microwave safeStains can be removed by washing with hot-soapy water.Withstands temperature -20°C to 220°C.Product size:279 x 176 x 52mmMaterial:Food grade silicone rubber.</t>
  </si>
  <si>
    <t>Pandas By Luvme Eco Disposable Nappies Newborn (0-5kg) 22 Pack</t>
  </si>
  <si>
    <t>Biodegradable Products</t>
  </si>
  <si>
    <t>Eco-Friendly Items</t>
  </si>
  <si>
    <t>We all know it’s what’s on the inside that counts. Our nappies are made from 85% biodegradable plant-based materials, and our bamboo layer is 100% biodegradable. With a breathable dermatest approved 360-degree absorbing inner pad, and made with a higher elastic waist band to avoid any accidents. All of our Pandas by Luvme printed nappies are food safe, plant based ink and have been designed by an Australian water colour artist. Best of all our nappies have no hidden nasties.Our nappies take between 90-120 days to biodegrade depending on the environmental conditions and each component of the nappy too. Our bamboo component and core of our eco nappies will take only 45 days.85% biodegradable plant-based materialsBamboo layer is 100% biodegradable360-Degree absorbent touch to dry quilted inner lining. Moisture is immediately whisked away from your little one’s sensitive skin to ensure no rash and a long peaceful up to 12 hours sleep.Hypoallergenic and dermatologically tested. Free from lotions, fragrance, latex, pesticides, gmo, harsh chemicals and other nasties.High waisted elastic waistband and leg gussets. The elastic ultra-high waistband and leg gussets are designed to create a safeguard for leaks.Side tabs built for comfort security and stability. ‘S’ shaped tabs create an ultra-comfortable fit that decrease risk of tabs cutting or creating discomfort.Soft quilted thick bamboo back sheet provides a silky smooth to touch outer layer. Looks and feels amazing and is 100% biodegradable and plastic free taking only 45 days to biodegrade.Reduced carbon footprint. We choose manufacturing partners in off-grid facilities who only use 100% renewable energy, use only electric forklift or tools (no gas or petrol), and aim for 0% trade waste.100% cruelty freeAustralian owned and operated</t>
  </si>
  <si>
    <t>Grumpy Bums Banana Muesli Cookie Mix 375g</t>
  </si>
  <si>
    <t>Healthy Eating</t>
  </si>
  <si>
    <t>Medescan L'il Booger Buster Baby Nasal Aspirator</t>
  </si>
  <si>
    <t>Relief</t>
  </si>
  <si>
    <t>Medescan’s L'il Booger Buster is specially designed to gently remove the snot out of your baby’s nose.&amp;nbsp;This nasal aspirator has 2 suction levels.Suitable from birth2 Medical grade silicone tips2 Power suction levelsRechargeableLED lightHandy cap to keep the nozzles clean</t>
  </si>
  <si>
    <t>NiMera Stage 2 Follow-On Formula - Night 400g</t>
  </si>
  <si>
    <t>NiMera Night Formula is the complete formula for your infant’s nutritional needs. Parents who go this route are often happy with their decisions because their children are getting complete nutrition. Our formula is made with the vitamins, nutrients, and minerals that pediatricians and experts recommend for developmental growth. There is no compromise when it comes to infant and toddler nutrition.Nutritionally complete Night formula for infants and a nutritional supplement for toddlers. NiMera Night formula is recommended for the nighttime feed from 6 pm to 6 am to support the development, and growth and provide better sleep at night.Rich in αlpha lactalbumin – α-lactalbumin is a protein that is rich in tryptophan.Complete profile of healthy nutrients balanced with protein, carbohydrate and fat.</t>
  </si>
  <si>
    <t>Marcus &amp; Marcus Baby Sensory Teether Green</t>
  </si>
  <si>
    <t>Textured Teether</t>
  </si>
  <si>
    <t>This green Ollie Elephant Sensory Teether by Marcus &amp;amp; Marcus is ideal for your child to explore, as it has 5 different types of textured surfaces. This teether is fun, durable, and lightweight and suitable for little ones from 6 months old to explore.With bumps, ridges, dips and more, this teether is designed to simulate the different textures of food to develop a child’s food-related sensory experience. This teether is ideal for picky little eaters as the textures will slowly train them to be more comfortable with various textures in food.Features:BPA/Phthalate free.Multi-textured surface for oral development.Ideal for picky eaters to develop their sensory experience.Soft silicone is gentle on baby’s gums.Can be chilled for a soothing teether.Cleaning and care:Top-rack dishwasher safeFreezer safeMicrowave safeUV sterilizer safeSteam sterilizer safeStains can be removed by washing with hot-soapy water.Age: 6 Months+Material: Food grade silicone rubber</t>
  </si>
  <si>
    <t>B.Box Sippy Cup Tutti Frutti</t>
  </si>
  <si>
    <t>Toddler Cup</t>
  </si>
  <si>
    <t>Leak Proof Cup</t>
  </si>
  <si>
    <t>Marcus &amp; Marcus Baby Feeding Gift Set Green</t>
  </si>
  <si>
    <t>Silicone Bowl</t>
  </si>
  <si>
    <t>Soft Spoon</t>
  </si>
  <si>
    <t>When your baby graduates from liquid to solids, it seems like there are never enough bowls to go around. Marcus &amp;amp; Marcus Baby Feeding Set is the perfect set to get your baby started on solids. The baby feeding set includes one silicone bowl, one soft tip feeding spoon that is gentle on baby’s gums and one silicone baby bib with a built-in crumb catcher. Products are moulded from BPA and Phthalate free materials.Features:FEEDING SPOONBPA/Phthalate freeSoft silicone spoon tip for tender gumsEasy grip handleResting tab keeps the spoon off the table.SILICONE BOWLBPA/Phthalate freeKid-friendly wide-baseTwo easy grip handlesBABY BIBBPA/Phthalate freeExtra-large crumb catcherSoft silicone is gentle on baby’s skin.Two adjustable button latchesCLEANING AND CARE:Top-rack dishwasher safeUV sterilizer safeSteam sterilizer safeStains can be removed by washing with hot-soapy water.Do not microwave.AGE:From 6 months+.MATERIALS:Food grade silicone rubber</t>
  </si>
  <si>
    <t>Little Mashies Reusable Squeeze Pouch Mixed Colours 10 X 130ml</t>
  </si>
  <si>
    <t>Little Mashies reusable food pouches are perfect as a reusable yoghurt pouch and as a reusable baby food pouch!</t>
  </si>
  <si>
    <t>Dr Brown's Narrow Neck Preemie Teats 2 Pack</t>
  </si>
  <si>
    <t>Newborn Feeding</t>
  </si>
  <si>
    <t>Slow Flow Teats</t>
  </si>
  <si>
    <t>Dr. Brown’s Premmie Flow Narrow Teat is the slowest-flow teat, great for Preemies, newborns, and breastfed babies!Slowest-flow teat works with internal vent system for paced feeding.Each Premmie Flow Teat has the same consistent flow rate, so both you and baby know what to expect.Made of super-soft, high-grade silicone.Fits all Dr. Brown’s Narrow bottles.Dishwasher (top rack) and steriliser safeTogether with the anti-colic internal vent system, the Premmie Teat offers vacuum-free feeding that is clinically proven to reduce colic, decreases spit-up, burping and gas, better preserves nutrients, and aids in digestion for a good night’s sleep.Material: Silicone, BPA freeNeck: Narrow NeckLevel Teat: Premmie (0 Months+)</t>
  </si>
  <si>
    <t>Wotnot Biodegradable Baby Wipes With Travel Case 20 Pack</t>
  </si>
  <si>
    <t>Travel Baby Wipes</t>
  </si>
  <si>
    <t>Organic Baby Wipes</t>
  </si>
  <si>
    <t>Our purifying&amp;nbsp;face wipes for acne prone skin&amp;nbsp;cleanse deeply to remove impurities and restore balance to your skin, leaving it feeling refreshed and radiant. Super gentle, ultra-soft, and suitable for oily or combination skin: our deep cleansing wipes are enriched with organic grapeseed and pawpaw, leaving skin feeling clean and supple, not dry and tight.</t>
  </si>
  <si>
    <t>Bunjie Probiotic Baby Wipes 80 Wipes</t>
  </si>
  <si>
    <t>Personal Care</t>
  </si>
  <si>
    <t>Pigeon Baby Training Teether Step 1</t>
  </si>
  <si>
    <t>Pigeon Training Teether Step 1 is an aid to your baby's oral development from 4+ months.The baby teether encourages babies to close their lips and chew.The soft material is gentle on gums and the multiple patterns give varied touch sensations.With a small grip handle, Pigeon Training Baby Teether Step 1 is perfect for little hands.The colour is bright and with no detachable parts, it is safe to use and easy to wash and clean.</t>
  </si>
  <si>
    <t>B.Box Snackbox Emerald Forest</t>
  </si>
  <si>
    <t>Haakaa Generation 2 Silicone Breast Pump With Suction Base 100ml (Cap Sold Separately)</t>
  </si>
  <si>
    <t>Suction Devices</t>
  </si>
  <si>
    <t>Haakaa 360 Silicone Baby Toothbrush Blue</t>
  </si>
  <si>
    <t>Dr Brown's Speciality Feeding System With Infant-Paced Feeding Valve 250ml</t>
  </si>
  <si>
    <t>Specialty</t>
  </si>
  <si>
    <t>The Dr. Brown’s Specialty Feeding System is designed to assist in the management and treatment of complicated oral feeding issues.Babies with conditions that may cause difficulty feeding include cleft lip/palate, tongue tie, lip tie, oro-neuromotor dysfunctions, congenital heart disease, or craniofacial anomalies. The included Infant Paced Feeding Valve is inserted into Dr. Brown’s standard silicone nipple to create a compression nipple.Assists infants in self-regulation during oral feedingsFeeding Valve can be used with any nipple flow levelDishwasher (top rack) and sterilizer safeBPA free</t>
  </si>
  <si>
    <t>Pea Pods Reusable Swim Nappies Starfish Blue Large</t>
  </si>
  <si>
    <t>Tommee Tippee Night Time Soothers 0-6 Months 2 Pack Assorted Colours</t>
  </si>
  <si>
    <t>Natural Rubber Soothers Rounded Medium 3-6 Months 2 Pack</t>
  </si>
  <si>
    <t>Haakaa Silicone Colostrum Collector Set Pre-Sterilised 4ml 6 Pack</t>
  </si>
  <si>
    <t>Collectors</t>
  </si>
  <si>
    <t>The Haakaa Silicone Colostrum Collector gives mums the option to express colostrum in a safe, easy-to-use storage solution.Colostrum is traditionally collected in single-use syringes often made from harmful plastics. This collector is made of 100% medical-grade silicone, which means it won't leach nasty toxins and can be safely stored in the fridge or freezer. It's easy-to-use and reuse, making it the ideal option for mums both before and after birth!6 x Colostrum Collectors (4ml)Each colostrum collector comes with its own sticker for convenient labelling of each tube.Please note: Ensure clearance from your health professional prior to antenatal expressing as there may be a risk of early labour.Collect, store and feed colostrum from the same container.Made of 100% medical-grade silicone.Soft squeezable silicone has a vacuum effect to collect droplets.Nib suctions colostrum off the nipple, can also be removed to express directly into the collector.Portable, leakproof and reusable.Heat and freeze resistant.Clear measurements.Non-toxic and safe for newborns.BPA, PVC and phthalate-free.Fridge, freezer, dishwasher, and microwave steriliser safe.</t>
  </si>
  <si>
    <t>Mustela Hydra-Bebe Facial Cream 40ml</t>
  </si>
  <si>
    <t>Avocado</t>
  </si>
  <si>
    <t>Hydra Bebe Facial Cream with avocado provides immediate, long-lasting moisturising and can be used as soon as birth*. It strengthens your baby's skin barrier and preserves his/her skin's cellular resources.The main active ingredient Avocado Perseose® comes from farmed and responsibly sourced avocados which come from a circular economy.It is also combined with:Vegetable glycerin to hydrate the skin and avoid water evaporation.Jojoba oil to hydrate.E vitamin which protects the skin from external stresses and keeps it soft and supple.Shea butter with its softening properties and which also protects skin from environmental conditions.*Babies out of NICU</t>
  </si>
  <si>
    <t>Holle Power Parrot - Pear &amp; Apple With Spinach 90g</t>
  </si>
  <si>
    <t>Holle Organic Pouch Power Parrot contains the goodness of wholesome fruits with spinach, puréed to perfection for your little one. With no added sugar and no artificial colour, flavours or preservatives, it makes a great snack option.&amp;nbsp;Suitable from 6 months of age. Made in a resealable and convenient pouch for when on-the-go.&amp;nbsp;Features of Holle Organic Pouch Power Parrot:OrganicLactose-freePreservative-freeDairy-freeSoy-freeEgg-freeNut-freeNo added sugarWheat-freeGluten-freeVegan suitableVegetarianCorn-freeRice-free&amp;nbsp;Salt-free</t>
  </si>
  <si>
    <t>Nature's Child Organic Reusable Breast Pads Regular 6 Pack</t>
  </si>
  <si>
    <t>Organic Cotton Products</t>
  </si>
  <si>
    <t>Subo The Food Bottle Mint</t>
  </si>
  <si>
    <t>Little Mashies Silicone Sucky Platter Plate Blush Pink</t>
  </si>
  <si>
    <t>Mealtime Accessories</t>
  </si>
  <si>
    <t>Little Woods Star Grazer Silicone Divided Plate Mint</t>
  </si>
  <si>
    <t>Non-Toxic</t>
  </si>
  <si>
    <t>Divided Plates</t>
  </si>
  <si>
    <t>Pea Pods Reusable Nappy One Size Sleepy Koala</t>
  </si>
  <si>
    <t>Environmental Care</t>
  </si>
  <si>
    <t>Jellystone Designs Baby Rainbow Stacker &amp; Teether Toy Ocean</t>
  </si>
  <si>
    <t>Stacking Toys</t>
  </si>
  <si>
    <t>Education</t>
  </si>
  <si>
    <t>The Breastfeeding Tea Co Lactation Tea 20 Pyramid Tea Bags</t>
  </si>
  <si>
    <t>Milk Supply</t>
  </si>
  <si>
    <t>Pigeon SofTouch Iii Teat (L) 2 Pack</t>
  </si>
  <si>
    <t>Little Mashies Reusable Squeeze Pouch Sun 2x 130ml</t>
  </si>
  <si>
    <t>Reusable Pouches</t>
  </si>
  <si>
    <t>Marcus &amp; Marcus Flip N'Strap Pink</t>
  </si>
  <si>
    <t>Safety Strap</t>
  </si>
  <si>
    <t>Baby Product</t>
  </si>
  <si>
    <t>Say goodbye to picking things up off the floor. This pink coloured Flip N’ Strap by Marcus &amp;amp; Marcus attaches things like pacifier, straw bottles etc to surfaces like strollers, car seats, highchairs etc to prevent them from hitting the floor when your baby drops them. It has a multi-use connector at the top of the strap and an adjustable tail end for strapping it to things in various sizes.The top end can be attached to a variety of things like strollers, car seats, grocery carts, baby carriers, highchairs etc. It prevents things like pacifiers, straw bottles, toys etc from being picked up repeatedly when your baby drops them.This 23-inch strap can be put away easily by rolling it inside the strap organizer; thereby, making it easy carry around everywhere.Features of Flip N’ Strap:BPA/Phthalate freeAdjustable tailStrap organizerMulti-use connectorTop-rack dishwasher safe, UV sterilizer safe, Steam sterilizer safe52 x 28 x 590mmWithstands temperature -20°C to 120°C.Material: Food grade silicone rubber.</t>
  </si>
  <si>
    <t>Ezpz Tiny First Foods Set Olive</t>
  </si>
  <si>
    <t>Developmental Milestones</t>
  </si>
  <si>
    <t>Pigeon Baby Training Teether Step 2</t>
  </si>
  <si>
    <t>Sensory Stimulation</t>
  </si>
  <si>
    <t>The Pigeon Training Teether Step 2 is a baby teether to aid a babies' oral development from 7+months.The teether features four ‘petals’ with different levels of hardness and texture for exploring with the mouth. The step two teether helps to stimulate the periodontal membrane under the teeth with its variety of shapes and texture.Brightly coloured, there are movable, coloured rings to further stimulate the senses.Fits neatly into babies’ palms and with no detachable parts, it is safe to use and easy to wash and clean.It is recommended for children 7 months or older. If you are looking for a teether for young babies it is recommended using the Pigeon Step 1 teether.</t>
  </si>
  <si>
    <t>Jack N Jill Childrens Toothpaste Milkshake 50g</t>
  </si>
  <si>
    <t>Toddlers and kids don't have any appreciation of why we brush our teeth, but they do know when something "tastes funny" or "tastes spicy". Jack N' Jill tastes so yummy that you will probably need to put it out of reach in between brushing times. Make toothbrushing easy with Jack N’ Jill Kids all natural, effective, and toxin-free toothpaste!Jack N' Jill Kids Toothpaste Milkshake is a magical mix of natural flavours with 40% Xylitol and Calendula! This natural toothpaste is toxin and fluoride free &amp;amp; is suitable from 6 months (when bubs first teeth usually come through) and safe if swallowed.This toothpaste is a gel formula and does not foam which means your kids can brush their teeth anywhere - even in the car on the way to childcare or school on the morning run!Natural ingredients such as Xylitol and Calendula help to soothe gums and fight tooth decay.The Xylitol content is 40% which is the highest amount available on the market. Xylitol is the magic ingredient that helps balance the pH in the mouth. The organic calendula soothes little gums and is calming.Suitable from 6 months +No nasty chemicals, our natural toothpaste is safe if swallowed!Made in Australia - Certified Cruelty-free, Vegan, Gluten-free, Fluoride Free, SLS Free, Dairy Free.Rich in Xylitol with Organic Calendula to soothe gumsNatural fruity FlavouringSugar Free &amp;amp; Colour Free with No Artificial PreservativesSafety Seal with easy Open Flip Top CapBPA Free with minimal Recyclable Packaging</t>
  </si>
  <si>
    <t>Holle Organic Panda Peach - Peach Apricot Banana With Spelt Puree 100g</t>
  </si>
  <si>
    <t>Puree</t>
  </si>
  <si>
    <t>Fruit</t>
  </si>
  <si>
    <t>Fine Puree made from 100% Demeter-quality fruit, providing a natural, wholesome taste. Ideal as a snack between meals or for on-the-go enjoyment.Dietary Information: Vegan, Halal, Organic, Egg-Free, Nut-Free, Soy-Free, Rice-Free, Corn-Free, Salt-Free, Wheat-Free, Vegetarian, Dairy-Free, Yeast-Free, Gluten-Free, Lactose-Free, No Added Sugar, Preservative-Free.Features &amp;amp; BenefitsIdeal as a snack between meals or on the go.</t>
  </si>
  <si>
    <t>Little Woods Colour Mat (Silicone Placemat)</t>
  </si>
  <si>
    <t>This Colour Mat or Silicone Placemat is a reusable colour-in placemat which is the perfect combination of entertainment and practicality.The mat is made from 100% non-toxic silicone, and these generously sized, non-slip placemats protect tabletops and benches from messy mealtime antics whilst keeping your little person entertained at the table.Featuring a fun print and 6 non-toxic markers, kids love the adventure of colouring their mats repeatedly.&amp;nbsp; Simply wash or wipe clean and start over at the next meal.The Colour Mat is also perfect for rolling up and taking to cafes or grandma’s house to keep little hands busy. They come with a handy reusable pouch that acts as a pencil case.You’ll love our Colour Mat for its:Heat safe siliconeEasy cleaningFun quirky designSoft, lightweight, and easy to storeGreat for cafesIncludes non-toxic markers</t>
  </si>
  <si>
    <t>B.Box Insulated Drink Bottle Strawberry Shake 350ml</t>
  </si>
  <si>
    <t>Insulation</t>
  </si>
  <si>
    <t>The b.box insulated drink bottle, features double walled stainless steel which keeps liquids cool for up to 8 hours &amp;amp; warm for up to 6 hours. For kids 12 months +B.box have&amp;nbsp;redefined cool with their&amp;nbsp;new insulated drink bottle,&amp;nbsp;so now your little one can stay hydrated whatever the weather. Complete with carry handle and push button opening, designed specifically for little hands.&amp;nbsp;Clean modern design and big kid aesthetic. Kids love the&amp;nbsp;easy drinking silicone straw top. Parents love no leaks in the bag (when the lid is closed).&amp;nbsp;350 ml/12oz&amp;nbsp;Dimensions: 70mm (d) x 75mm (w) x 200mm (h)&amp;nbsp;</t>
  </si>
  <si>
    <t>Jack N Jill Childrens Toothpaste Flavour Free 50g</t>
  </si>
  <si>
    <t>Jack N’ Jill’s Banana Natural Toothpaste is fluoride-free and is suitable from 6 months (when bub’s first teeth usually come through) and safe if swallowed. With a delicious certified organic banana flavour, this toothpaste makes tooth brushing fun for your kids. Ingredients such as xylitol and calendula help soothe gums and combat tooth decay. Jack N’ Jill toothpastes are a gel formula and don’t foam which means your kids can brush their teeth anywhere - even in the car on the way to childcare or school on the morning run!&amp;nbsp;Key benefits:Contains xylitol and calendula to help soothe gumsOrganic natural banana flavourSuitable for 6 months +&amp;nbsp;Gel formula for convenient brushing&amp;nbsp;Cruelty-free, vegan and fluoride-free&amp;nbsp;&amp;nbsp;Jack N’ Jill is one of Australia’s leading natural oral care brands, providing a fun and delicious range of natural toothpaste for children. Their toothpaste is completely free from SLS, sugar, preservatives, and fluoride and is even safe for kids to swallow. Jack N’ Jill has received the COSMOS Natural Standard Ecocert certification for its bestselling natural toothpaste range. Ecocert is the world’s leading specialist in the certification of sustainable practices and organic products.</t>
  </si>
  <si>
    <t>Dr Brown's Vent Cleaning Brushes 4 Pack</t>
  </si>
  <si>
    <t>A small brush with big cleaning power! Keep vent inserts and reservoirs clean in any Dr. Brown’s bottles with Dr. Brown’s Cleaning Brushes.Clean and clear blockages in Dr. Brown’s Vent Inserts and ReservoirClean and clear blockages of dried milk and formula.Easily manoeuvres through Dr. Brown’s Internal Vent SystemMulti-purpose, lightweight brushReplace lost or worn brushes or keep a few spares with this 4-brush packAlso use to clean sippy and straw cupsBPA Free</t>
  </si>
  <si>
    <t>Marcus &amp; Marcus Baby Feeding Gift Set Yellow</t>
  </si>
  <si>
    <t>Feeding Set</t>
  </si>
  <si>
    <t>Avent Natural Response Teats 0 Months+ Flow 2 - 2 Pack</t>
  </si>
  <si>
    <t>Supports baby's individual drinking rhythmThe Natural Response Nipple releases milk only when baby actively drinks. Babies can drink, swallow and breathe using their natural rhythm, like on the breast. Making it easy to combine breast and bottle feedingNatural Response Nipple2 piecesFlow 20m+Feature:Nipple releases milk when baby actively drinksNatural latch on with breast-shaped nippleDesigned to reduce colic and discomfortNo-drip nipple design prevents spills and lost milkNatural Response Nipples and Bottles are BPA free*Choose the right nipple flow for your babyMaterial:NippleSiliconeBPA free*</t>
  </si>
  <si>
    <t>Johnsons Skincare Fragrance Free Baby Wipes 3 X 80 Soft Cloth Wipes</t>
  </si>
  <si>
    <t>Moisturizing Wipes</t>
  </si>
  <si>
    <t>Haakaa New Mum Breastfeeding Essentials Pack</t>
  </si>
  <si>
    <t>Breastfeeding Kit</t>
  </si>
  <si>
    <t>Featuring our BEST Selling Haakaa Silicone Breast Pump &amp;amp; Haakaa Ladybug Silicone Milk CollectorThe Haakaa New Mum Breastfeeding Essentials Pack is the perfect way to get you started on your breastfeeding journey or as a gift for another new mummy.This pack contains:150ml Silicone Breast PumpSilicone Breast Pump Cap (Grey)Silicone Flower Stopper (Pink)Silicone Milk Collector (75ml)Disposable Nursing Pads 36 pk</t>
  </si>
  <si>
    <t>Dr Brown's PreVent Contoured Baby Pacifier 6-18 Months Blue 2 Pack</t>
  </si>
  <si>
    <t>Natural Rubber Soothers Rounded Small 0-3 Months 2 Pack</t>
  </si>
  <si>
    <t>Dr Brown's Options+ Wide Neck Baby Bottle 2 X 270ml</t>
  </si>
  <si>
    <t>From teat to base, the Options+ Wide-Neck Bottle makes for a comfortable feeding experience for baby and eases the transition from breast to bottle and back again.The new breast-like teat shape is correctly contoured for a proper latch and a more natural bottle-feeding experienceAnti-colic vent system is clinically proven to reduce colicDecreases spit-up, burping, and gasShown to better preserve nutrients in breast milk and formulaAids in digestion for good night’s sleepOffers flow rate that supports breastfeedingEach bottle teat is engineered for consistent flow, so you and baby know what to expectUse bottle with or without internal vent systemDishwasher (top rack) and steriliser safe.The anti-colic internal vent system features an enhanced design to improve an already innovative feeding experience. The fully vented bottle is clinically proven to reduce colic, better preserves nutrients, aids in digestion for a good night’s sleep, and provides a flow rate that supports breastfeeding.These bottles work best with the vent system in place but it’s great to have options when baby’s feeding develops. Just remove the vent when you feel it’s time, no need to introduce a different bottle. With the vent system removed, the feeding experience is like most teat-vented bottles.Material: BPA freeSize: 270ml x 2 bottlesNeck: WideLevel Teat: Level 1 (0 Months+)</t>
  </si>
  <si>
    <t>Nature's Child Organic Washable Face Wipes 2 Pack</t>
  </si>
  <si>
    <t>Eco-friendly Baby Products</t>
  </si>
  <si>
    <t>The Natural Alternative to Disposable Wipes and ideal to add to a baby gift hamper you are putting together. Loved by Adults too as a face washer. Face Wipes are practical and beautiful and arrive in a box that make them fit fr a gift accompanying our Organic Baby Skincare. Face Wipes are for babies who dribble and throw up anytime, especially at feeding time or when they are teething. We Made them for babies but it turns out Adults love them too as a face cleanser for removing make up. This pack includes two double layered terry toweling face wipes with rib trim. Use dry or simply add water if you prefer a wet wipe. Measuring 20x20cm, they will wash up looking great and feeling soft every time. No throw awasy, No Waste and No Ingredients to worry about allergies.</t>
  </si>
  <si>
    <t>Brauer Baby &amp; Child Teething Liquid 100ml</t>
  </si>
  <si>
    <t>Chamomile Products</t>
  </si>
  <si>
    <t>Brauer Baby &amp;amp; Child Teething&amp;nbsp;is a mild tasting liquid formulated with Chamomile, traditionally used in Western herbal medicine to help relieve teething pain.This liquid is easy to administer, is suitable for kids 6 months + and comes with added vitamin D to assist with teeth development.</t>
  </si>
  <si>
    <t>Curash Baby Fragrance Free 3 X 80 Baby Wipes</t>
  </si>
  <si>
    <t>Curash Fragrance Free Baby Wipes are developed with your baby’s delicate skin in mind and the makers of Curash ensure they are:Ideal for NewbornsIrritant FreeDermatologically TestedSoap and Paraben FreeThick and Cushion SoftAlcohol free and pH balancedCurash Babycare Fragrance Free Baby Wipes are great for newborns and babies with sensitive skin. Soft, strong, and gentle on your baby’s skin. These wipes help protect against nappy rash.Each pack of wipes has an easy resealable lid – to ensure our baby wipes stay moist and fresh.Pop-up wipes – grab with one hand, so you always have a free hand to keep hold of your little.</t>
  </si>
  <si>
    <t>Marcus &amp; Marcus Palm Grasp Toddler Training Toothbrush Blue</t>
  </si>
  <si>
    <t>Training Tool</t>
  </si>
  <si>
    <t>Blue coloured 3-stage toddler training toothbrush by Marcus &amp;amp; Marcus is specially designed for tiny little hands &amp;amp; mouths. The toothbrush has a round palm grasp and a small brush head, the palm grasp is especially useful for when your child is developing their vice grip. The small brush head comes with convex shaped, ultra-soft nylon bristles for a gentle yet comfortable &amp;amp; thorough clean.This palm grasp toothbrush has a three-stage system:Stage 1 is the short brush with the protection shield.Stage 2 is the long brush with the protection shield.Stage 3 is the long brush without the protection shield. It is designed as training tool, before you little one moves on to the Marcus &amp;amp; Marcus kids oral care set.Features of toddler training toothbrush:Palm grasp design for kid’s developing vice grip.Removable protection shield, to prevent your child putting the brush too deep into their throat.Effective convex shape with soft bristles for scrapping off the dirt on the grooves of molars.Suitable toothbrush head size for kids on different stages.Material:Toothbrush - PP, TPE, nylon.Protection shield - silicone rubber.Cleaning &amp;amp; Care:Do not bleach, microwave or steam sterilise.Dentists recommend replacing toothbrush every 3 months or sooner if toothbrush head looks worn.Product size:Toothbrush: 4426 x 24 x 90 mm, 26 x 24 x 10 mmProtection Shield: 54 x 43 x 12 mm</t>
  </si>
  <si>
    <t>Haakaa Ladybug Silicone Breast Milk Collector 150ml</t>
  </si>
  <si>
    <t>Milk Collector</t>
  </si>
  <si>
    <t>The Haakaa Ladybug Silicone Breast Milk Collector is the perfect breast pad alternative for mums who want to save every drop of leakage and letdown instead of soaking it up.The one-piece design attaches to your breast with suction and sits securely and discreetly in your bra. This suction is light and gentle to hold the product in place. It won't draw out additional milk, so it's ideal for mums who leak breast milk and want to save it without increasing their supply.You can wear the Ladybug on the other side while you're breastfeeding to catch your letdown or wear one on each breast inside your bra as you carry on with your day. It is completely portable and has small feet on the bottom to stand upright on any flat surface, preventing spills after use.Once you have finished collecting your letdown, open the plug on the top and safely pour out your milk into a container or bottle.Features:Attaches to your breast with light suction to help keep it in place inside your bra.Made of soft 100% medical-grade silicone.One-piece design with no joints, cracks, or edges for bacteria to harbour.Small feet on the base allow it to stand upright on flat surfaces.No cords or batteries required.Easy-care - just boil to sterilise.BPA, PVC and phthalate-free.Cleaning:Clean after each use. It is strongly recommended cleaning and sterilising your Ladybug with any steam sterilising system or by boiling in water for 2-3 minutes. Only soft bristle brushes or soft sponges should be used to clean this product as hard scrubbing may scratch the surface. Exposure to detergent may make the clear silicone in this product appear cloudyDo not use any bleach-based agents or sterilising tablets to clean this product. Do not use UV sterilisers to clean this product as it may impact its lifespan.</t>
  </si>
  <si>
    <t>Sprout Plant Based Infant Formula 0-12 Months 700g</t>
  </si>
  <si>
    <t>Sprout Organic's infant formula is made with the goodness of organic plants which are a natural source of proteins and antioxidants. Sprout's clean and organic ingredients are formulated to support the optimal health of your little one from birth to 12 months of age.Sprout's infant formula is gentle nutrition for little tummies and contains key nutrients for your child to grow up strong, happy and healthy.Made in Australia from imported ingredients. Gluten Free, Vegan. Allergy free, organic, gentle on tummies, clean</t>
  </si>
  <si>
    <t>Haakaa Silicone Breast Pump And Cap Set 150ml</t>
  </si>
  <si>
    <t>Sets</t>
  </si>
  <si>
    <t>Pumping</t>
  </si>
  <si>
    <t>The famous 100% silicone Haakaa 150ml Breast Pump with Suction Base and Silicone Cap are now available as a combo! If you're a breastfeeding mama, the Haakaa Silicone Breast Pump is the perfect little essential to incorporate into your nursing journey. The Silicone Breast Pump is made of a single piece of 100% silicone and provides an easy and effective pumping experience! Forget large, loud and complicated automatic pumps that cost hundreds and need to be pulled to pieces and cleaned thoroughly every time you use them - the Haakaa Silicone Breast Pump will change your life! Its compact size fits perfectly into any handbag or baby bag and requires no hard work to use. It features a suction base to help eliminate accidental knock-overs, so you won't have to cry over spilt milk! This combo pack includes 1 x 150ml Silicone Breast Pump and 1 x Silicone Cap.* Please Note: For hygiene reasons, we cannot offer returns on this product.</t>
  </si>
  <si>
    <t>Holle Organic Kiwi Koala - Pear &amp; Banana With Kiwi Puree 100g</t>
  </si>
  <si>
    <t>Suitable from 8 months. Demeter Certified.This fine puree is made from 100% Demeter-quality fruit, offering a pure and natural taste. Perfect for a snack between meals or on the go.Dietary Information: Vegan, Halal, Organic, Egg-Free, Nut-Free, Soy-Free, Rice-Free, Corn-Free, Salt-Free, Wheat-Free, Vegetarian, Dairy-Free, Yeast-Free, Gluten-Free, Lactose-Free, No Added Sugar, Preservative-Free.Features &amp;amp; BenefitsIdeal as a snack between meals or on the go.</t>
  </si>
  <si>
    <t>NeilMed Naspira Nasal-Oral Filter Replacements 30 Pack</t>
  </si>
  <si>
    <t>NeilMed Naspira is an innovative, uniquely designed nasal-oral aspirator system that can be used as both a highly effective nasal-oral aspirator, and as a traditional bulb. Its unique design contains an in-line filter to protect you from accidental contact with mucus while performing nasal-oral aspiration. Filter replacement pack contains 30 disposable filters.Key Features of Naspira Filters:BPA and Latex freeLead FreePrevents contamination riskHigh QualityPrevents contact with mucusEffective30 disposable filtersFilter pore size varies from 0.15 sq.mm to 0.25 sq.mm&amp;nbsp;&amp;nbsp;&amp;nbsp;</t>
  </si>
  <si>
    <t>Marcus &amp; Marcus Fork &amp; Spoon Set Red</t>
  </si>
  <si>
    <t>Dining Accessories</t>
  </si>
  <si>
    <t>Make your child’s mealtime more fun with this red coloured Marcus Lion easy grip fork &amp;amp; spoon set by Marcus &amp;amp; Marcus. When your little one wants to eat like an adult but doesn’t understand that sharp metal things can hurt, this set comes in handy. It comes with easy to grip comfortable handles, the tips of the fork and spoon are not sharp. This ensures that they do not hurt themselves, no matter what they do.Features of Marcus Lion easy grip fork &amp;amp; spoon:BPA/Phthalate freeEffective utensils without sharp edgesEasy design for kid’s developing vice gripTop-rack dishwasher safeSteam sterilizer safeStains can be removed by washing with hot-soapy water.Food grade silicone rubberCleaning &amp;amp; Care:Top-rack dishwasher safeUV sterilizer safeSteam sterilizer safeStains can be removed by washing with hot-soapy water.Dimensions: Fork: 140 x 14 x 41mmSpoon: 138 x 14 x 41mm</t>
  </si>
  <si>
    <t>Pigeon 3 Tier Baby Milk Powder Container</t>
  </si>
  <si>
    <t>Formula Accessories</t>
  </si>
  <si>
    <t>The Pigeon Powdered Milk Container is light, compact, and easy to carry. This BPA free container is ideal for storing baby formula and/or snacks whilst out and about. No more lugging around the entire tin of formula!Featuring a top nozzle for an easy pour of your baby formula and three separate stackable compartments that can be separated and used for single use.Pigeon baby milk powder dispensers are specially designed to allow your formula feeds to be made up accurately when you are out and about. Minimising wastage.Each compartment of the Pigeon travel milk powder container has a 90ml capacity. For a total of 270ml.Care instructions:Wash and sterilise your Pigeon Milk Powder Container like you would your other bottles and teats.</t>
  </si>
  <si>
    <t>Lactivate Silver Nursing Cups Regular 2 Pack</t>
  </si>
  <si>
    <t>Healing Cups</t>
  </si>
  <si>
    <t>Silver Nursing Cups help to soothe and heal sore damaged nipples naturallyHandcrafted from 925 sterling silver and 100% nickel free, Lactivate® Silver Nursing Cups are designed to be used between breastfeeding sessions instead of nipple cream to help protect, soothe and heal damaged nipples.Our cups use the natural properties of silver which when in contact with your nipple help to create an antimicrobial environment to help damaged nipples repair naturally. The shape of the nursing cup allows air to circulate around the nipple along with your own breastmilk to help heal sore and cracked nipples naturally using your own liquid gold! The cups also protect nipples from pain caused by material brushing against your nipples.Australian Therapeutic Goods Register Article Number 404633.If symptoms persist always seek the guidance of your doctor or other qualified health professional.</t>
  </si>
  <si>
    <t>Subo The Food Bottle Blue</t>
  </si>
  <si>
    <t>Self-Feeding Bottles</t>
  </si>
  <si>
    <t>Non-Squeeze Containers</t>
  </si>
  <si>
    <t>Jellystone Designs Baby Sensory Teething Ball Soft Blue</t>
  </si>
  <si>
    <t>Motor Skills Development</t>
  </si>
  <si>
    <t>Marcus &amp; Marcus Wide Coverage Silicone Baby Bib Yellow</t>
  </si>
  <si>
    <t>Silicone Bibs</t>
  </si>
  <si>
    <t>This wide coverage bib by Marcus &amp;amp; Marcus comes with an extra-large crumb catcher to ensure your baby’s clothes stay clean during feeding time. It is made of food grade, stain resistant silicone and has a wide shoulder design to ensure maximum coverage.The Lola Giraffe yellow bib has a built in Velcro closure for secure, convenient adjustment. This bib ensures your baby has all the developmental benefits of figuring out how to eat themselves, without the mess spilling onto their clothes.Suitable for kids 6 months+.Features of Marcus &amp;amp; Marcus wide coverage bib:BPA/Phthalate freeAdjustable velcro closure with wide coverage for chest &amp;amp; shouldersExtra-large crumb catcherSoft silicon is gentle on baby’s skin.Easy for cutlery storage.Care &amp;amp; cleaning:Top-rack dishwasher-safe, UV sterilizer safe, steam sterilizer safe.Stains can be removed by washing with hot-soapy water.Do not scrub or boil the baby bib to avoid wearing out the surface.Material:Food grade silicone rubberNylon</t>
  </si>
  <si>
    <t>Dr Brown's Travel Caps Wide Neck 2 Pack</t>
  </si>
  <si>
    <t>Storage Caps</t>
  </si>
  <si>
    <t>Whether you’re storing in the refrigerator or stowing for travel, the Dr. Brown’s&amp;nbsp;Storage Travel Cap gets your baby bottle ready for anything! Take the Storage Travel Cap along with your bottle wherever it goes to keep the contents safe and secure.It’s also the perfect companion when you’re traveling by air, preventing the effects of a pressurised cabin on the Dr. Brown’s vacuum-free bottle.</t>
  </si>
  <si>
    <t>Medela Baby Finger Feeder 5 Pack</t>
  </si>
  <si>
    <t>Infant Supplies</t>
  </si>
  <si>
    <t>The Finger Feeder enables small volumes of liquid to be offered to the baby. The delivery of colostrum, human milk or supplements can be carefully controlled. The soft silicone material of the device offers a gentle feeding experience.The Finger Feeder is also suitable for babies who are unwilling to feed at the breast. The Finger Feeder still helps them to learn proper suckling behaviour.Finger feeding may be supportive to reinforce the baby’s natural sucking reflexes.The Finger Feeder is made of soft silicone and can be reused after it has been cleaned in accordance with the instructions for use.Benefits:Encourages the baby’s natural sucking behaviourHelps develop the baby’s oral feeding skillsAllows gentle feeding and careful control of the delivery of colostrum and human milkThe soft silicone material offers a gentle feeding experienceMaterial: Silicone</t>
  </si>
  <si>
    <t>Pigeon SofTouch Iii Teat Size (M) 2 Pack</t>
  </si>
  <si>
    <t>Nursing Supplies</t>
  </si>
  <si>
    <t>Backed by over 60 years of research into baby’s natural sucking behaviour, the upgraded Pigeon SofTouch nipples/teats come with research-based latch-on line on the teat for appropriate latching, and even softer nipple that is closest to mother’s breast.Developed to functionally mimic the feeding movements that babies perform when drinking from mum’s breasts, SofTouch Nursing or Baby Bottles are crafted to especially support breastfeeding mums to feed their baby from both breast and bottle seamlessly.Anti-colic with advanced air vent system that minimises swallowed air as baby drinks.Contains:2 x teats of size M, for 3+ months.The opening of the nipple is Y-cut, and milk will drop out when there’s pressure on the nipple. This helps babies to control the flow of milk and train their sucking ability as babies at this age have developed a stronger jaw muscle.How often should you replace the bottle’s teats?For the silicone nipple, rotate the use of 2 or more nipples for about 2 months before replacing them (using boiling, steam, and chemical sterilisation). If you see any stubborn milk stains, scratches, or discolouration on the Nipple, it is an indication to consider changing to a new nipple.</t>
  </si>
  <si>
    <t>Holle Organic Goat Milk Follow-On Infant Formula 2 With Dha 400g</t>
  </si>
  <si>
    <t>For over 85 years, Holle has been creating certified organic and Demeter baby infant formulas and foods, making it one of the worlds most trusted brands. Holle Infant Formulas are made exclusively from goats grazed on biodynamic farms, so you can trust that your products are pure and natural.</t>
  </si>
  <si>
    <t>Dr Brown's Options+ Wide Neck Baby Bottle 270ml</t>
  </si>
  <si>
    <t>From teat to base, the Options+ Wide-Neck Bottle makes for a comfortable feeding experience for baby and eases the transition from breast to bottle and back again.The new breast-like teat shape is correctly contoured for a proper latch and a more natural bottle-feeding experienceAnti-colic vent system is clinically proven to reduce colicDecreases spit-up, burping, and gasShown to better preserve nutrients in breast milk and formulaAids in digestion for good night’s sleepOffers flow rate that supports breastfeedingEach bottle teat is engineered for consistent flow, so you and baby know what to expectUse bottle with or without internal vent systemDishwasher (top rack) and steriliser safe.The anti-colic internal vent system features an enhanced design to improve an already innovative feeding experience. The fully vented bottle is clinically proven to reduce colic, better preserves nutrients, aids in digestion for a good night’s sleep, and provides a flow rate that supports breastfeeding.These bottles work best with the vent system in place but it’s great to have options when baby’s feeding develops. Just remove the vent when you feel it’s time, no need to introduce a different bottle. With the vent system removed, the feeding experience is like most teat-vented bottles.Material: BPA freeSize: 270mlNeck: WideLevel Teat: Level 1 (0 Months+)</t>
  </si>
  <si>
    <t>NiMera Stage 2 Follow-On Formula - Day 400g</t>
  </si>
  <si>
    <t>Toddler Supplements</t>
  </si>
  <si>
    <t>NiMera Day and Formula is the complete formulas for your infant’s nutritional needs. Parents who go this route are often happy with their decisions because their children are getting complete nutrition. Our formula is made with the vitamins, nutrients, and minerals that pediatricians and experts recommend for developmental growth. There is no compromise when it comes to infant and toddler nutrition.Nutritionally complete Day formula for infants and a nutritional supplement for toddlers. NiMera Day formula is recommended for the daytime feed from 6 a.m. to 6 p.m. to support the development and growth during the day.Rich in αlpha lactalbumin – α-lactalbumin is a protein that is rich in tryptophan.Complete profile of healthy nutrients balanced with protein, carbohydrate and fat.</t>
  </si>
  <si>
    <t>Bellamys Organic Baby Porridge 125g</t>
  </si>
  <si>
    <t>Made with a blend of organic oats, rice flour, apple puree with added Vitamin C &amp;amp; Iron. Bellamy’s organic baby porridge can be made easily by adding water or baby’s usual milk.It can also be mixed with fruit and vegetable purees to help expand the range of foods that your baby can start to enjoy.It is suitable for babies 5 months+</t>
  </si>
  <si>
    <t>Pigeon Baby Nose Cleaner Nasal Aspirator</t>
  </si>
  <si>
    <t>The Pigeon Nose Cleaner may be used to clear mucous from your baby's nose. With a super soft silicone nozzle, it is gentle on the delicate baby membranes.Easy to clean and assemble.Includes a nozzle cap for hygienic storage.</t>
  </si>
  <si>
    <t>Lansinoh Breast Milk Storage Bags 25 Pack</t>
  </si>
  <si>
    <t>Pre-sterilised</t>
  </si>
  <si>
    <t>Lansinoh Breastmilk Storage Bags are ideal for storing and freezing breastmilk. They are leak proof with double-sealed tops and double-sealed side seams, pre-sterilised and convenient to use. Made from food safe polyethylene and are BPA and BPS free.The top of the bags forms a handy, easy pour spout to minimise the chance of spills, and feature a convenient write on tab to allow you to note the date of expression. These bags come in a “tissue pack” dispenser to keep bags clean and allow you to easily take them with you when you are on the go. Lansinoh Breastmilk Storage Bags are designed for one-time use only.Features:Leak-proofDouble seals at the top for no spillsDouble-sealed side seams for strengthPre-sterilised with a tamper evident secure tear-away topConvenient write-on tab above fill area to eliminate potential puncturesMade from food safe polyethylene – contains no additives or plasticisersBPA and BPS freeSimple to pourGusseted bottom to allow for expansion and self-standingStores frozen breastmilk safely for up to 6 monthsBreastmilk storage guidelines includedContains 25 x 180ml bags</t>
  </si>
  <si>
    <t>Little Mashies Reusable Squeeze Pouch Rainbow 2 X 130ml</t>
  </si>
  <si>
    <t>Design</t>
  </si>
  <si>
    <t>Johnsons Baby Shampoo Gentle 200ml</t>
  </si>
  <si>
    <t>Paediatrician-Tested</t>
  </si>
  <si>
    <t>Bellamys Organic Stage 3 Toddler Milk Drink Formula 12 Months+ 900g</t>
  </si>
  <si>
    <t>Toddler Supplement</t>
  </si>
  <si>
    <t>Bellamys Organic Toddler Milk Drink is a nutritious supplement to the broadening diet of busy toddlers!Made from certified organic cows milk, it contains added iron and 16 other essential vitamins and minerals to support the rapid growth of your child. Our Toddler Milk also contains GOS a group of natural prebiotics, which can stimulate good bacteria for a healthy digestive system.Our Toddler Milk drink is a preferred alternative to pure cows milk when weaning toddlers from breast milk or infant formula. Bellamys Organic Toddler milk is made to the very strict regulations of Australian and New Zealand Food Standards (FSANZ). Our formulas and milks are certified organic by the National Association of Agriculture Australia (NASAA Certified Organic), Australias leading national certifier.</t>
  </si>
  <si>
    <t>Haakaa Silicone Breast Pump Cap Grey</t>
  </si>
  <si>
    <t>Silicone Breast Pump</t>
  </si>
  <si>
    <t>Portable Breast Pump</t>
  </si>
  <si>
    <t>You can now get the famous Haakaa Breast Pump with white silicone flower stopper as a combo. If you're a breastfeeding mama, the Haakaa Silicone Breast Pump is the perfect little essential to incorporate into your nursing journey. The Breast Pump is made of 100% silicone and sticks to any flat surface with its suction base.&amp;nbsp;The increased capacity lets you express even more milk at once, and the flower stopper sits tightly in the neck of your breast pump to stop any accidental spills. The compact pump is perfect for long-distance trips, planes, car rides, family BBQs, or anywhere you would like to express discreetly, silently and quickly. Simply suction to your breast and let the pump do the work for you!&amp;nbsp;* Please note: For hygiene reasons, we cannot offer returns on this product.Key benefits:100% siliconeAn easy and effective pumping experience1 x 150ml Silicone Breast Pump and 1 x White Flower Stopper&amp;nbsp;Haakaa is a New Zealand family owned baby brand making motherhood simpler, easier and greener. Committed to creating conscious breastfeeding solutions, Haakaa’s products are all safe, natural and non-toxic. Stylish and practical, their baby products are safe for our kids.&amp;nbsp;&amp;nbsp;&amp;nbsp;</t>
  </si>
  <si>
    <t>Haakaa Silicone Breast Pump And White Flower Stopper Set 150ml</t>
  </si>
  <si>
    <t>Silicone Pumps</t>
  </si>
  <si>
    <t>Travel-Friendly Pumps</t>
  </si>
  <si>
    <t>You can now get the famous Haakaa Breast Pump with white silicone flower stopper as a combo. If you're a breastfeeding mama, the Haakaa Silicone Breast Pump is the perfect little essential to incorporate into your nursing journey. The Breast Pump is made of 100% silicone and sticks to any flat surface with its suction base.The increased capacity lets you express even more milk at once, and the flower stopper sits tightly in the neck of your breast pump to stop any accidental spills. The compact pump is perfect for long-distance trips, planes, car rides, family BBQs, or anywhere you would like to express discreetly, silently and quickly. Simply suction to your breast and let the pump do the work for you!* Please note: For hygiene reasons, we cannot offer returns on this product.Key benefits:100% siliconeAn easy and effective pumping experience1 x 150ml Silicone Breast Pump and 1 x White Flower StopperHaakaa is a New Zealand family owned baby brand making motherhood simpler, easier and greener. Committed to creating conscious breastfeeding solutions, Haakaas products are all safe, natural and non-toxic. . Stylish and practical, their baby products are safe for our kids.</t>
  </si>
  <si>
    <t>Haakaa Silicone Sip-N-Snack Cup - Bluestone</t>
  </si>
  <si>
    <t>Non-Spill Containers</t>
  </si>
  <si>
    <t>NiMera Stage 1 Premium Infant Formula - Night 400g</t>
  </si>
  <si>
    <t>NiMera Night Formula is the complete formula for your infant’s nutritional needs. Parents who go this route are often happy with their decisions because their children are getting complete nutrition. Our formula is made with the vitamins, nutrients, and minerals that pediatricians and experts recommend for developmental growth. There is no compromise when it comes to infant and toddler nutrition.Nutritionally complete Night formula for infants and a nutritional supplement for toddlers. NiMera Night formula is recommended for the night time feed from 6pm to 6am to support the development, growth and provide better sleep at night.Scientifically formulated synbiotic blend – a blend with Prebiotics and Probiotic to provide better nutrient absorption.Complete profile of healthy nutrients balanced with protein, carbohydrate and fat, customised for Day and Night To provide better nutrient absorption for development and better sleep at night.</t>
  </si>
  <si>
    <t>Dr Brown's Travel Caps Narrow Neck 3 Pack</t>
  </si>
  <si>
    <t>Travel Essentials</t>
  </si>
  <si>
    <t>B.Box Insulated Food Jar Ocean Breeze</t>
  </si>
  <si>
    <t>Insulated Jars</t>
  </si>
  <si>
    <t>B.Box insulated food jars have a 355ml capacity. It keeps food cold for up to 7 hours &amp;amp; warm for up to 5 hours. Suitable for all ages and comes with easy grip handles that give kids leverage to open the jar easily; thereby, nurturing independence.The jars have removable arms and comes with a spork that tucks away into a custom bumper. The bumper also ensures the food jar fits older kids needs. Finally, the b.box insulated jars have a unique stop feature that stops parents from over tightening the lidsSuitable for all ages. Ocean Breeze&amp;nbsp;colour</t>
  </si>
  <si>
    <t>B.Box Sippy Cup Boysenberry</t>
  </si>
  <si>
    <t>The b.box sippy cup, lets your child drink while lying down, whilst ensuring every last drop is had. Ideal for transition from bottle/breastfeeding to milk in a cup.The cup has a weighted straw that moves with the liquid no matter the angle. It has a 2 way valve, is leak proof even with warm water and has a simple flip top lid. The b.box sippy cup encourages independence with its easy-grip handles.Features of B. Box sippy cupBase also fits training cup lid and spout cup lidDimensions (cup with lid) 15 x 12 x 7.5cm240mls/8oz capacityBPA, Phthalates and PVC freeSuitable for 6 months +.Suitable for 6 months +.</t>
  </si>
  <si>
    <t>Marcus &amp; Marcus Flip N'Strap Yellow</t>
  </si>
  <si>
    <t>Say goodbye to picking things up off the floor. This yellow-coloured Flip N’ Strap by Marcus &amp;amp; Marcus attaches things like pacifier, straw bottles etc to surfaces like strollers, car seats, highchairs etc to prevent them from hitting the floor when your baby drops them. It has a multi-use connector at the top of the strap and an adjustable tail end for strapping it to things in various sizes.The top end can be attached to a variety of things like strollers, car seats, grocery carts, baby carriers, highchairs etc. It prevents things like pacifiers, straw bottles, toys etc from being picked up repeatedly when your baby drops them.This 23-inch strap can be put away easily by rolling it inside the strap organizer; thereby, making it easy carry around everywhere.Features of Flip N’ Strap:BPA/Phthalate freeAdjustable tailStrap organizerMulti-use connectorTop-rack dishwasher safe, UV sterilizer safe, Steam sterilizer safe52 x 28 x 590mmWithstands temperature -20°C to 120°C.Material: Food grade silicone rubber.</t>
  </si>
  <si>
    <t>Nuk Micro Express Plus Microwave Steam Steriliser</t>
  </si>
  <si>
    <t>Steam Steriliser</t>
  </si>
  <si>
    <t>Microwave Steriliser</t>
  </si>
  <si>
    <t>In the space of just one day, babies and small children require several hot meals. And each time, the bottle and teat not only need to be clean but also disinfected. The NUK Micro Express Plus Microwave Steam Steriliser disinfects baby bottles, bottle accessories (not soothers) and milk pump parts.It uses steam heat disinfection (no use of chemicals) and in just 4 minutes (at a microwave power setting of 500 - 1,000 watts). It holds up to four NUK First Choice 300 ml baby bottles at any one time. Fits into all standard microwaves. Can be universally used for all bottle shapes and sizes suitable for use in a microwave. Includes a pair of tongs for the hygienic removal of the bottles. Can be easily cleaned with a cloth after disinfecting and is also suitable for use in the dishwasher.• Sterilises up to four bottles and accessories in just four minutes (1,000 watts power setting)• Disinfects baby bottles and accessories (excludes soothers) without any chemicals - just steam. Add 200ml water for effective sterilisation• Bottles are cleverly positioned at an angle to dry• Universal design - suitable for most brands of bottles that are microwave safe• Includes a pair of tongs for the hygienic removal of the bottles• Bottles not included• Please note the minimum required size of the microwave interior: 18.7cm(H) x 28cm(W&amp;amp;D)</t>
  </si>
  <si>
    <t>Bubba Bump Baby Hair Brush Set</t>
  </si>
  <si>
    <t>Grooming</t>
  </si>
  <si>
    <t>Our gorgeous three piece Hair Brush &amp;amp; Comb Set is super soft. Perfect for your baby's delicate crown. Both the brush and comb have curved, wooden handles for easy and comfortable grip.The set features:</t>
  </si>
  <si>
    <t>Aromababy Travel Essentials</t>
  </si>
  <si>
    <t>The perfect essentials set for every baby, our great kit contains all you need to get started with a newborn, for travelling or for the grandparents house. Inside our gift bag you will find the following - 125ml Bath Gel with organic chamomile and lavender, 125ml Pure Hair Cleanse with organic organic and geranium, 125ml Nappy Change Cream with organic rose and vitamin e, 10g Barrier Balm. Plus a bonus padded baby hanger. Gift set image is a guide only.</t>
  </si>
  <si>
    <t>Braun Nasal Aspirator 1 Pack</t>
  </si>
  <si>
    <t>Braun Nasal Aspirator clears stuffy noses quickly &amp;amp; gently.&amp;nbsp; It can be used in any orientation and comes with 2 suction levels and 2 sizes of easy to wash nasal tips.Braun’s Nasal Aspirator adopts an innovative design and user friendly features that help provide fast and gentle relief for stuffy noses.Features of Braun Nasal AspiratorClears stuffy noses quickly and gentlyStress-free relief for you and your babyQuiet, comfortable and effectiveNo need for manual suction unlike other devicesComes with 2 comfortable tips for a snug fitChoose between 2 levels of gentle suctionEasy to clean, dishwasher safe parts2 year warranty</t>
  </si>
  <si>
    <t>Marcus &amp; Marcus Easy Grip 3 Piece Cutlery Set Green</t>
  </si>
  <si>
    <t>Made of 304 stainless-steel with perfectly sized handles this green colour easy grip cutlery set is suitable for kids with smaller hands. Encourages independent eating.The handles have finger indents, that can be an excellent guidance system that helps kids hold the knife and fork. This also helps kids apply pressure through their index finger while cutting. The handles are made of soft, textured silicone that is easier for kids to grip comfortably.This Marcus &amp;amp; Marcus easy grip cutlery set is ideal for when your little one wants to eat like an adult but doesn’t understand that sharp metal things can hurt, this blunt, stainless-steel cutlery set comes in handy.Features of easy grip cutlery set green:BPA/Phthalate freeEffective utensils without sharp edgesBlunt tip, child friendlySoft textured handle helps improve grip.Easy to hold contoured to fit tiny hands.Promotes safe and independent eating.Materials: Food grade silicone rubber + 304 stainless-steelCare instructions:Top-rack dishwasher safeUV sterilizer safeSteam sterilizer safeStains can be removed by washing with hot-soapy water.Product size:Spoon: 32.5 x 22 x 135mmFork: 25.5 x 22 x 135mmKnife: 24 x 26.5 x 144.5mm</t>
  </si>
  <si>
    <t>Little Harvesters Chicken Puree Pouch 4months+ - 120g</t>
  </si>
  <si>
    <t>Nutrient-Dense</t>
  </si>
  <si>
    <t>Convenience</t>
  </si>
  <si>
    <t>Free-range chicken, pumpkin, zucchini, and bone broth with organic olive oil—this isn’t your typical pouch. We use whole food, nutrient-dense ingredients packed with quality oils and bone broth. No added sugars, sugary fruits, fillers, or preservatives. Simplify mealtime with our convenient, healthy options for introducing nutritious first foods to your little one.High in fat and proteinAllergen Information:&amp;nbsp;May contain milk</t>
  </si>
  <si>
    <t>Marcus &amp; Marcus Baby Teething Toothbrush Blue</t>
  </si>
  <si>
    <t>Product descriptionThis blue Lucas Hippo baby teething toothbrush by Marcus &amp;amp; Marcus, has soft silicone bristles, is easy to hold and cleans your baby’s teeth whilst massaging their gums. It is very appealing for when your baby starts teething, as it helps with their oral care too.The teething toothbrushes made from food grade silicone, are BPA/phthalate free and steriliser safe. Suitable for babies 6 months+.Features of Marcus &amp;amp; Marcus baby teething toothbrush:Soft &amp;amp; flexible silicone bristles help baby getting used to the feeling of teeth brushing.Easy grip handle for baby little hands and large enough for parents to guide.One-piece construction: free of any joints or cracks where dirt and bacteria can accumulate.Multi-colour character inserts to attract baby.Steam sterilizer safe &amp;amp; UV steriliser safeStains can be removed by washing with hot-soapy water.Withstand temperatures from -20°C to 120°C.Cleaning and care:UV sterilizer safeSteam sterilizer safeStains can be removed by washing with hot-soapy water.Age: suitable from 6 months+.Material: Food grade silicone rubber</t>
  </si>
  <si>
    <t>Pea Pods Reusable Nappy One Size Cream</t>
  </si>
  <si>
    <t>Bamboo Absorbency</t>
  </si>
  <si>
    <t>Medela Breastmilk Bottle With Slow Flow Teat 150ml</t>
  </si>
  <si>
    <t>The Medela Breast Milk Bottle with a teat is a versatile container for pumping, storing, transporting, and feeding expressed breast milk.Available in 150ml and 250ml versions, these easy-to-use Medela bottles let you precisely measure your milk with millilitre and ounce markers. These handy BPA-free bottles are compatible with all Medela breast pumps so you can pump, store and feed milk using one versatile container.The bottle’s teat is available in either the slow or medium flow version, so the Medela breast milk bottle can always be adapted to suit the age and needs of your growing baby. It comes with a travel cap to keep the teat clean whilst you are out and about.Medela bottles are shatterproof and available in two different sizes: 150ml with slow flow teat and 250ml with medium flow teat. Replacement teats can also be purchased separately.The breast milk bottles are dishwasher and microwave safe and are made from BPA-free materials.The bottles can be used with all Medela breast pumps and teats.Benefits:Versatile – ideal for expressing, storing, freezing, and feeding breast milkUse the same bottle for storage and feeding – precious breast milk is not wastedEasy to cleanDurable – does not crack or splinter when droppedSafe material for you and your babyNote: Only use Medela original accessories.Cleaning and Hygiene:Use drinking water quality for any of the following described cleaning procedures.Clean parts immediately after use to avoid dry up of milk residues and to prevent from growth of bacteria.Take care not to damage parts when using a brush.Inspect all items before each use.Replace parts if damaged or worn out.For hygiene reasons, it is recommended replacing teats after 3 months.Food colourings may discolour components which will not affect performance.Follow these cleaning instructions unless you are told otherwise by your healthcare professional.Do not leave a feeding teat in direct sunlight or heat or leave in disinfectant (“sterilizing solution”) for longer than recommended, as this may weaken the teat.Prior to first use and once daily:Disassemble, wash, and rinse all parts.Place parts in a saucepan of sufficient capacity.Fill with cold water until the parts are well covered.Optionally, a teaspoon of citric acid may be added to avoid a build-up of limescale.Heat it up and allow to boil for 5 minutes.Remove from stove and drain water off.Dry parts with a clean towel.As an alternative to boiling:Dishwasher: Clean parts in top rack.Microwave: Use Medela Quick Clean microwave bags or another microwave-safe device.Steam sterilizer: Follow the manufacturer’s instructions.After each use:Disassemble and wash all parts in warm, soapy water.Rinse in clear water. Dry parts with a clean towel.After cleaning, when parts are not in use, put in a clean zip lock bag or store in a container with lid.Alternatively, the parts can be wrapped in a clean paper or cloth towel.Avoid touching the inside of bottles and lids.Materials:Bottle: PolypropyleneTeat: Silicone</t>
  </si>
  <si>
    <t>Jack N Jill Childrens Toothpaste Strawberry 200g</t>
  </si>
  <si>
    <t>Children's Dental Care</t>
  </si>
  <si>
    <t>Natural Toothpaste</t>
  </si>
  <si>
    <t>Toddlers and kids don't have any appreciation of why we brush our teeth, but they do know when something "tastes funny" or "tastes spicy". Jack N' Jill tastes so yummy that you will probably need to put it out of reach in between brushing times. Make toothbrushing easy with Jack N’ Jill Kids all natural, effective, and toxin-free toothpaste!Jack N' Jill Kids Toothpaste Strawberry is a magical mix of natural flavours with 40% Xylitol and Calendula! This natural toothpaste is toxin and fluoride free &amp;amp; is suitable from 6 months (when bubs first teeth usually come through) and safe if swallowed.This toothpaste is a gel formula and does not foam which means your kids can brush their teeth anywhere - even in the car on the way to childcare or school on the morning run!Natural ingredients such as Xylitol and Calendula help to soothe gums and fight tooth decay.The Xylitol content is 40% which is the highest amount available on the market. Xylitol is the magic ingredient that helps balance the pH in the mouth. The organic calendula soothes little gums and is calming.Suitable from 6 months +No nasty chemicals, our natural toothpaste is safe if swallowed!Made in Australia - Certified Cruelty-free, Vegan, Gluten-free, Fluoride Free, SLS Free, Dairy Free.Rich in Xylitol with Organic Calendula to soothe gums.Organic Natural Strawberry Flavour.Sugar Free &amp;amp; Colour Free with No Artificial Preservatives.Safety Seal with easy Open Flip Top Cap.BPA Free with minimal Recyclable Packaging.</t>
  </si>
  <si>
    <t>Cub &amp; Bear Co Baby Natural Rubber Dummy Medium Sage Green 2 Pack</t>
  </si>
  <si>
    <t>A sage green natural rubber dummy is perfectly paired with earthy tones, neutrals or even more sage. Complement so many outfits with this beautiful, coloured rubber dummy, but don’t compromise on safety:Made from a single piece of rubber – safe from separating partsPure natural rubber – Completely plastic freeNo BPA, parabens, or other nastiesThis natural dummy is a classic cherry shape with a large teat to allow baby to hold on to the dummy with ease.There are two natural rubber pacifiers in the pack that comes with a grey cotton pouch for clean and organised transporting in your handbag or nappy bag.Features:A large cherry teat makes it easier to hold inA big shield that touches their nose emulates the feeling and comfort of breastfeedingRubber is so soft it creates that comforting association with a breast100% natural rubber coloured with beautiful food contact pigmentMoulded into one piece (A single piece is safer and cleaner)100% plastic freeFree from nasties like BPA, PVC, Phthalates, parabens, and chemical softenersEthically &amp;amp; sustainably madeEco friendly biodegradable dummiesNaturally soft rubber means no marks on baby's face or harmful chemicals to soften</t>
  </si>
  <si>
    <t>Johnsons Baby Conditioning Shampoo 200ml</t>
  </si>
  <si>
    <t>Nutra Organics Christmas Gutsy Gummies Pine Lime 150g</t>
  </si>
  <si>
    <t>Low Sugar</t>
  </si>
  <si>
    <t>Gutsy GummiesTM is a naturally delicious, low sugar snack to nourish kids. Easy to make - just add water!May contain milk, egg, soy, sesame, lupin, fish, crustacean, mollusc, almond, brazil nut, cashew, hazelnut, macadamia, pecan, pine nut, pistachio, walnut.</t>
  </si>
  <si>
    <t>Marcus &amp; Marcus Easy Grip 3 Piece Cutlery Set Lilac</t>
  </si>
  <si>
    <t>Made of 304 stainless-steel with perfectly sized handles this lilac colour easy grip cutlery set is suitable for kids with smaller hands. Encourages independent eating.The handles have finger indents, that can be an excellent guidance system that helps kids hold the knife and fork. This also helps kids apply pressure through their index finger while cutting. The handles are made of soft, textured silicone that is easier for kids to grip comfortably.This Marcus &amp;amp; Marcus easy grip cutlery set is ideal for when your little one wants to eat like an adult but doesn’t understand that sharp metal things can hurt, this blunt, stainless-steel cutlery set comes in handy.Features of easy grip cutlery set lilac:BPA/Phthalate freeEffective utensils without sharp edgesBlunt tip, child friendlySoft textured handle helps improve grip.Easy to hold contoured to fit tiny hands.Promotes safe and independent eating.Materials: Food grade silicone rubber + 304 stainless-steelCare instructions:Top-rack dishwasher safeUV sterilizer safeSteam sterilizer safeStains can be removed by washing with hot-soapy water.Product size:Spoon: 32.5 x 22 x 135mmFork: 25.5 x 22 x 135mmKnife: 24 x 26.5 x 144.5mm</t>
  </si>
  <si>
    <t>Dr Brown's Options+ Glass Wide Neck Baby Bottle 150ml</t>
  </si>
  <si>
    <t>The Breastfeeding Tea Co Colic Tea 20 Pyramid Tea Bags</t>
  </si>
  <si>
    <t>Herbal Remedy</t>
  </si>
  <si>
    <t>Mother Support</t>
  </si>
  <si>
    <t>A tea for breastfeeding mothers with colic or windy babies.This delicious blend&amp;nbsp;of herbs helps to calm babies' tummy and digestion.&amp;nbsp;The effect on each mother and baby is different, most customers report a change in baby on day 2 – 3 of drinking the tea.Suitable to be drunk by breastfeeding mothers, from birth.Natural and Organic ingredientsCaffeine freeFenugreek FreeHydratingHand blendedAustralian Owned and MadeNaturally&amp;nbsp;FREE FROM&amp;nbsp;gluten, soy and dairy, and sugar.Naturopath FormulatedRecyclable and compostable packaging (tea bags option)The tea bags are plastic free, GMO-Free, all-natural and fully biodegradable. There are no chemicals used in the manufacture of the material.</t>
  </si>
  <si>
    <t>Holle Berry Puppy - Apple &amp; Peach With Fruits Of The Forest 100g</t>
  </si>
  <si>
    <t>Product descriptionThis Berry puppy pouch, has delicious flavours of organic apple, pear and fruits of the forest. Made with 100% pureed fruits &amp;amp; nothing else, it is suitable for babies from 8 months +. It is unsweetened, wholesome, tasty and a great snack option for your little one.Features of Berry puppy pouchOrganic IngredientsDairy FreeGluten FreeVegan FriendlySuitable For VegetariansUsage directionsFeed the puree with a spoon, avoid sucking for extended periods of time as it might lead to tooth decay.</t>
  </si>
  <si>
    <t>Vaseline Petroleum Jelly Original 100g</t>
  </si>
  <si>
    <t>Vaseline Petroleum Jelly Original 100g is made of pure petroleum jelly, triple purified to be 100% pure. This petroleum jelly is gentle on skin, hypoallergenic and non - comedogenic (won't clog pores).It is a soothing dressing for: nappy rash, chafing, sore lips, minor burns, cuts, and rough hands. It may protect your skin from windburn and chapping and helps reduce the appearance of fine, dry lines on your skin.Vaseline Petroleum Jelly is the original wonder jelly. Vaseline has long been used to manage symptoms of many severe skin conditions. It literally melts into the skin, flowing into the tiny cracks caused by dryness where moisture is needed most. In this way Vaseline acts as an extremely powerful skin moisturiser to provide a barrier against water loss from already dry skin and help protect against the effects of weather and exposure.Vaseline believes that truly healthy skin starts with deep moisture. There is no jelly with a longer history of locking in moisture to strengthen skin barrier and protect dry skin.Clinically proven to restore the appearance of dry skin.Temporarily protects from minor cuts and scrapes and burns.May help to relieve dry skin and chapped lips.Made with 100% pure petroleum jelly which is triple purified.Helps protect from dry effects of wind.Leaves skin moisturised and protected.Made in Australia.</t>
  </si>
  <si>
    <t>Nuk Breast Milk Storage Bags 180ml 25 Pack</t>
  </si>
  <si>
    <t>Breast Milk Bags</t>
  </si>
  <si>
    <t>When breastfeeding is just not possible, NUK Breast Milk Bags will keep milk fresh for your little one. These 100% leak-proof, double zipper seal bags are freezer safe and self-standing so they can easily sit on your freezer shelf until ready for use. They are made out of durable plastic and the superior oxygen barrier allows milk to stay fresh. NUK Breast Milk Bags are pre-sterilised and intended for one-time use only. When you need to be quick, they can be used immediately, as they do not need to be cleaned before or after use.• Stable and space-saving bags for storing breast milk in the refrigerator or freezer• Easy-to-fill and ready-to-use as they are hygienically manufactured for immediate use• 100% Leakproof thanks to double safety fastening• Superior oxygen barrier keeps milk fresh• Freezer safe and self-standing• 25 x 180ml bags, BPA-free</t>
  </si>
  <si>
    <t>Aromababy Pure Hair Cleanse 125ml</t>
  </si>
  <si>
    <t>Gentle Cleanser</t>
  </si>
  <si>
    <t>This gentle, low-sudsing formula provides a mild cleansing action without stripping away the natural, protective oils from Baby's hair and scalp. Organic geranium and sweet orange pure essential oils help to combat scalp dryness, leaving behind a delightful fresh aroma. To help eliminate cradle cap, follow up with a gentle massage to the scalp using our Mother and Child oil (for newer babies) or a small amount of Barrier Balm. Leave in overnight and lightly brush Baby's hair the next morning to remove any loosened particles. This is an ideal shampoo for those with sensitive scalps and an excellent shower gel for the entire family.</t>
  </si>
  <si>
    <t>Nutra Organics Berry Immune 125g</t>
  </si>
  <si>
    <t>Immune Support</t>
  </si>
  <si>
    <t>Kids Nutrition</t>
  </si>
  <si>
    <t>Nutra Organics’ Berry Immune is a yummy berry blend formulated with ingredients like Iron, Zinc, Vitamin C, D and many more to support kid’s immunity.This sweet pink powder is a clever hack to pack vital immune-supporting nutrients into smoothies and food to keep kids healthy all year round.It contains bioavailable vitamin C, zinc, iron and vitamin D from pure wholefoods including 5 super berries. Berry Immune will quickly become a favourite drink. It helps you sneak vital nutrients into kids undetected.Features of Nutra Organics Berry ImmuneSupports ImmunityCan support antioxidant protectionSupports growth &amp;amp; developmentSupport energyCan support gut wellbeing</t>
  </si>
  <si>
    <t>Jellystone Designs Jellies Bunny Baby Teether Soft Blue</t>
  </si>
  <si>
    <t>Nutra Organics Kids Super Tummy Powder 200g</t>
  </si>
  <si>
    <t>Nutra Organics Super Tummy, is an all-in-one, gut health solution for kids who experience digestive discomfort, irregular bowel movements or lack fibre in their diet.Super Tummy is formulated to help keep little tummies happy every day. It contains fibre, digestive enzymes, soothing herbs plus premium, pre &amp;amp; pro &amp;amp; postbiotics to help nurture gut health.Features of Nutra Organics super tummyGut health blendContains fibre, synbiotics &amp;amp; soothing herbsGut RepairMay help restores digestive healthMay help with regular bowel movementsHelps soothe digestionImmunity</t>
  </si>
  <si>
    <t>Haakaa Gen 3 Silicone Pump And Bottle Pack - Grey</t>
  </si>
  <si>
    <t>The Haakaa Generation 3 Breast Pump &amp;amp; Bottle Pack with the famous Haakaa Silicone Breast Pump flange lets you express directly into the bottle, and with a quick twist of the top you can feed your expressed breastmilk to your baby with the nipple attachment or use the sealing disc to store for later.Packaged in a beautiful gift box. This pack contains: 2 x 160ml Silicone Baby Bottles. The Haakaa Silicone Baby Bottle is made from food-grade silicone, which makes it uniquely soft and safe for your baby. It is easy for little hands to hold, and because the silicone is impact resistant, you can teach independence without worrying about breakages. The 160ml bottles included in this pack come with a slow flow teat.1 x Silicone Breast Pump Flange. The Haakaa Silicone Breast Pump Flange attachment is fully compatible with all Gen 3 Silicone Bottles, transforming them into our famous Haakaa Silicone Breast Pump! The Gen 3 has the same simple and effective design that you know and love, except now you can express directly into a detachable silicone bottle for easy feeding or storage. Made from 100% food-grade silicone, this compact pump flange is perfect for long-distance plane or car rides, or simply anywhere you would like to express quickly.2 x Silicone Bottle Sealing Discs Our Silicone Bottle Sealing Disc transforms your Gen 3 Silicone Bottles into the perfect container for storing breast milk, liquids and snacks, or for taking food on the go. They're completely airtight, keeping food fresh and preserving the beneficial properties of breast milk that are so important for our growing little ones.* Please note: For hygiene reasons, we cannot offer returns on this product.Haakaa is a New Zealand family owned baby brand making motherhood simpler, easier and greener. Committed to creating conscious breastfeeding solutions, Haakaas products are all safe, natural and non-toxic.. Stylish and practical, their baby products are safe for our kids.</t>
  </si>
  <si>
    <t>Marcus &amp; Marcus Tritan Straw Drink Bottle Red</t>
  </si>
  <si>
    <t>Transition Bottles</t>
  </si>
  <si>
    <t>Marcus &amp;amp; Marcus Tritan Straw Bottle helps your child skip the sippy cup and allows them to get straight to the big kid’s cup. It makes the transition phase easier. The bottle is made with BPA and Phthalate free plastics, they are lightweight &amp;amp; sturdy.This Marcus Lion bottle with a red lid comes with a push button lid, a pop-up straw, and comfortable handles for tiny hands to hold. This bottle helps prevent spills.Suitable from 12 months+.Features of Tritan Straw Bottle:BPA/Phthalate freeHygienic push button lid with pop up silicone straw.Soft silicone straw mouthpiece is durable and easy to sip.Shatter resistance.Spill proof design.Two easy grip handles for little hands.Care &amp;amp; Cleaning:Top-Rack dishwasher safeHand washing is recommended for best results.Do not use abrasive cleanser or bleach products.Product size:160 x 75 x 120 mm,Capacity: 300 mlMaterial:Bottle: TritanLid, handle: PPStraw: LDPEMouthpiece, O-ring: silicone rubber</t>
  </si>
  <si>
    <t>Weleda Childrens Tooth Gel 50ml</t>
  </si>
  <si>
    <t>Children’s Tooth Gel by Weleda helps looks after new and developing teeth and provides natural protection against cavities forming. With extracts of soothing organic calendula flowers to keep gums healthy, silica for thorough cleaning and natural flavours of fennel and spearmint, for natural cleaning of delicate milk teeth. The gel is naturally thickened with glycerin and seaweed-derived algin. There are no ingredients which could cause harm if swallowed – no fluoride either.A gentle effective cleanser with Silica that gently cleanses teeth to help avoid the build-up of plaque. Fluoride-free. Free of sugar, artificial sweeteners, surfactants, synthetic preservatives, flavours, colourants, or raw materials derived from mineral oils. No ingredients harmful if swallowed. Certified natural dental care developed with dentists’ advice.</t>
  </si>
  <si>
    <t>No Nasties Bright Pink Water-Based Kids Nail Polish 8.5ml</t>
  </si>
  <si>
    <t>Water-Based Products</t>
  </si>
  <si>
    <t>Non-Toxic Polish</t>
  </si>
  <si>
    <t>So much fun with Bright Pink Polish!Water-based, peelable fun nail polish for kids. Made in USA, this polish is easy to apply, simply apply 2-3 coats, one coat at a time, allowing them to dry in between for a gorgeous polish that is easily removed.No Nasties Pretty Polish is so easy to use and has minimal ingredients.Water-based nail polish for kids!We love them because they are:Water BasedNon-toxicEasy to applyRemove without nail polish removerlow to no odourfun age appropriate coloursIngredients | Water ( Aqua), Acrylates Copolymers. May contain: Ultramarines, Mica, Red 7, Red 34.Made in USA</t>
  </si>
  <si>
    <t>Nutra Organics Captain Calm 125g</t>
  </si>
  <si>
    <t>Calming Products</t>
  </si>
  <si>
    <t>Child Wellbeing</t>
  </si>
  <si>
    <t>Nutra Organics Captain Calm, has a blend of ingredients that can help find calm. The formula contains magnesium, vitamin D, B vitamins, soothing passionflower, lemon balm and chamomile.This powder is ideal for when little minds need a little calming. It is the perfect pre-bedtime drink to help kids sail away to the land of nod.This bubble-gum-flavoured drink contains less than 1 gram of sugar per serve and is formulated with a wide spectrum of naturally derived vitamins, minerals and botanicals from organic wholefood sources.Captain Calm is easy to add into warm or cold pre-bedtime drinks, yoghurt, ice-cream, gummies and other baking and raw treats that the kids beg for.&amp;nbsp;Features of Nutra Organics Captain CalmSuitable for kids from 12 months +</t>
  </si>
  <si>
    <t>Avent Anti-Colic Teat Medium Flow 3 Months+ 2 Pack</t>
  </si>
  <si>
    <t>Avent Anti-Colic medium flow teat 3&amp;nbsp;months + is designed for uninterrupted comfortable feeding. The ribbed texture &amp;amp; design prevents teat collapse and reduces feeding interruptions &amp;amp; discomfort. Finally, the teat allows air to be&amp;nbsp;vented into the bottle and away from the baby’s tummy &amp;amp; the shape of the teat, allows your baby to securely latch.Features of Avent anti-colic teat 3 months +Anti-colic valve to reduce** colicRibbed texture prevents collapse for uninterrupted feedingCompatible range from breast feeding to cupBPA freeThis one is medium flow, however, different teat flow rates availableEasy to clean &amp;amp; leak free design</t>
  </si>
  <si>
    <t>Avent Ultra Air Baby Soothers 6-18 Months 2 Pack Assorted Colours</t>
  </si>
  <si>
    <t>Silicone Soothers</t>
  </si>
  <si>
    <t>Orthodontic Design</t>
  </si>
  <si>
    <t>Pacifier Care</t>
  </si>
  <si>
    <t>Soothe with the comfort of air. The Philips Avent ultra air pacifier has extra-large airholes to keep your baby's skin dry. Available in various colors and designs.Features &amp;amp; BenefitsExtra-large airholes ventilate your baby's skin keeping it dryer while soothing. When we asked parents how their little ones respond to our textured, silicone nipples, an average of 98% said that their baby accepts the Philips Avent ultra soft and ultra air soothers.. We choose consciously for silicone material for our ultra soft and ultra air nipples, since it's a safe and inert material, widely used in medical applications, free of hazardous chemicals, endocrine active substances (e.g. BPA) and allergens.Our orthodontic, symmetrical soft silicone nipples are designed for natural oral development. Our textured silicone nipple is designed to mimic the feel of mom's breast. The travel case, that comes with our ultra soft and ultra air pacifiers, doubles as a steriliser. All you need to do, is add some water and pop it in the microwave. Then rest easy that It's clean for the next use.</t>
  </si>
  <si>
    <t>Grants Kids Natural Toothpaste Blueberry Burst 75g</t>
  </si>
  <si>
    <t>Buy bulk and save!Kid tested and approved, Grants Kids Blueberry Burst is made with no sugar, SLS and parabens, so mum and dad will love it too!&amp;nbsp;Grants Kids contains low fluoride while the irresistible blueberry flavour will make brushing teeth fun for even the fussiest kids.&amp;nbsp;&amp;nbsp;Fluoride Free.Made with no SLS or preservatives.Proudly Australian made.Certified vegan.&amp;nbsp;Grants of Australia is a proudly Australian-owned and operated company, established over 35 years ago, dedicated to producing the highest quality, natural oral hygiene products. Grants products were established initially to fill a vacant market niche for a pleasant tasting, fluoride-free toothpaste.&amp;nbsp;</t>
  </si>
  <si>
    <t>Ezpz The Mini Mat Sage</t>
  </si>
  <si>
    <t>Non-Slip</t>
  </si>
  <si>
    <t>The sage coloured ezpz Mini Mat is an all-in-one placemat and plate tailored for infant/toddlers 4+ months use and is a great size for travel. This feeding mat/plate fits most highchair trays, including "space saver" models.The Mini Mat is made from a thinner silicone and is extremely lightweight, so it is perfect for dinners out and travel. It is packaged in a reusable bag that is ezpz to pop in your nappy bag.Placemat lightly suctions to smooth surface tables and highchairs so no more tipped plates. This provides a stable base for feeding. The mat has bevelled edges to decrease the chance of little hands flipping the mat/plate.The sectioned plated with appropriate portion sizes for the designated age group. The portion sizes in the eyes and smile of the plate are catered to infants at 55g, 55g and 115g. The smile design encourages a positive mealtime experience.Dimensions: 21.5 x 19.5 x 2.5cm.Material: Made from high quality silicone that is BPA, PVC, and phthalate free.Care instructions: Easy to clean with warm soapy water. Dishwasher, microwave, and oven safe.Built to last (silicone doesn't fade, corrode, or deteriorate).</t>
  </si>
  <si>
    <t>Lactivate Silver Nursing Cups Large 2 Pack</t>
  </si>
  <si>
    <t>Silver Nursing Cups help to soothe sore damaged nipples naturallyHandcrafted from 925 sterling silver and 100% nickel free, Lactivate® Silver Nursing Cups are designed to be used between breastfeeding sessions instead of nipple cream to help protect and soothe damaged nipples.Our cups use the natural properties of silver which when in contact with your nipple help to create an antimicrobial environment to help damaged nipples repair naturally. The shape of the nursing cup allows air to circulate around the nipple along with your own breastmilk to help heal sore and cracked nipples naturally using your own liquid gold! The cups also protect nipples from pain caused by material brushing against your nipples.Australian Therapeutic Goods Register Article Number 404633.If symptoms persist always seek the guidance of your doctor or other qualified health professional.</t>
  </si>
  <si>
    <t>Hartleys Natural Gripe Water 200ml</t>
  </si>
  <si>
    <t>Tummy Relief</t>
  </si>
  <si>
    <t>Hartley's Gripe Water can be used to help relieve infant gripes in the tummy, colic, wind, and minor tummy upsets.Hartley's Gripe Water is a natural blend of herbal ingredients, of which the base ingredient Dill Oil has been used safely in commercial infant preparations for more than 100 years.&amp;nbsp;This blend of herbal ingredients also includes Peppermint Oil, Chamomile and Coriander Oil.Gripe water is a liquid that may have calming properties for babies with upset tummies. The herbs in gripe water theoretically help with digestion, a baby is more likely to experience stomach discomfort when unable to pass gas, gripe water is thought to help with colic caused by gassiness.Does not contain artificial sweeteners.&amp;nbsp;If gripe symptoms continue consult your healthcare professional.</t>
  </si>
  <si>
    <t>Medela Purelan Lanolin Cream 37g</t>
  </si>
  <si>
    <t>Skin Care</t>
  </si>
  <si>
    <t>Made from lanolin. When you breastfeed, your baby's frequent sucking can deplete the natural oils in your skin. This can lead to your nipples feeling sensitive, dry, sore and they may even start to crack. This is where Purelan 100 lanolin cream comes in by helping to replenish these oils. And of course, you don't have to wait until you're experiencing sore or cracked nipples before using nipple cream. You can apply it as a gentle moisturiser to help the skin on your breasts feel softer and more supple, before or after breastfeeding. You can even use it to soothe itchy or sensitive nipples during pregnancy.Fast relief for sore nipples and dry skinSafe for your baby – no need to remove before breastfeedingEffective – rich texture creates a protective layer on the skin’s surface and rehydrates from within100% natural, single-ingredient lanolin. No additives, preservatives and fragrance addedUltra-pure medical-grade lanolin tested to the highest safety standards, the European Pharmacopoeia and United States Pharmacopoeia standardsDermatologically tested, hypoallergenic and suitable for sensitive skinEthically sourced from mulesing-free farmsPurelan creates a protective layer on skin’s surface and is absorbed deeply by the skin where it rehydrates from within – restoring the skin’s natural moisture balance.Use Purelan at every feed to relieve soreness and protect your nipples. There is no need to remove Purelan before feeding.</t>
  </si>
  <si>
    <t>Pigeon Baby Safety Pins 6 Pack Assorted Colours</t>
  </si>
  <si>
    <t>Nappy Pins</t>
  </si>
  <si>
    <t>Pigeon Safety Pins are used to help fasten baby clothes, including reusable cloth nappies.Made from quality stainless steel.'U' type safety lock prevents the pin from opening easily.Rounded cover for added safety.Available in a variety of colours/designs. Colour/design is selected at random; we cannot guarantee which colour/design you will receive in your order. Images shown are only a representation and may vary.In the event you would like to request a particular colour prior to dispatch, please call or email us with your request and we will try to the best of our ability to source this for you.</t>
  </si>
  <si>
    <t>Ezpz Tiny Spoon Pewter 2 Pack</t>
  </si>
  <si>
    <t>This pewter-coloured Tiny Spoon is designed for infants 4+ months and helps baby learn how to self-feed. Learning to self-feed is an important developmental milestone. The ezpz Tiny Spoon is designed to help baby learn how to feed independently.Product Details + Benefits:Soft silicone protects baby's developing teeth and makes mouthing and self-feeding safe.Slight arc of spoon bowl makes dipping more effective and helps develop lip closure.Narrow spoon bowl safely fits baby’s mouth.Sensory bumps on the spoon bowl activate sensory awareness to decrease gagging and choking.Non-slip grip and short, fat, round handle help baby grasp utensil.Bumps on the bottom of the spoon stabilise the spoon when at rest.Dishwasher safe.Materials:100% food grade silicone is free of BPA, BPS, PV, phthalates, lead, and latex.Built to last (silicone is bendable and flexible and doesn't fade, corrode, or deteriorate)</t>
  </si>
  <si>
    <t>Mustela Gentle Shampoo 200ml</t>
  </si>
  <si>
    <t>Detangling</t>
  </si>
  <si>
    <t>This mild shampoo is ideal for daily washing and detangling your baby's fine and delicate hair. The main active ingredient comes from avocados, sourced from organic and responsible supply chains. It strengthens the skin barrier and protects the cellular capital of your baby's skin.It is also combined with:Mild surfactants that gently cleanse to prevent a dry scalp.An extract of chamomile with softening properties.</t>
  </si>
  <si>
    <t>Nutra Organics Veggie Hero 200g</t>
  </si>
  <si>
    <t>Nutritional Products</t>
  </si>
  <si>
    <t>B.Box Sippy Cup Replacement Straw And Cleaning Set (For New Design Cups)</t>
  </si>
  <si>
    <t>Child Dining</t>
  </si>
  <si>
    <t>Two spare straws and a cleaning brush - especially for the NEW b.box sippy cup.&amp;nbsp;PLEASE NOTE:New sippy cup replacement straws ONLY fit b.box’s NEW sippy cup,new&amp;nbsp;straws&amp;nbsp;will&amp;nbsp;NOT&amp;nbsp;work&amp;nbsp;in&amp;nbsp;the older style glossy sippy&amp;nbsp;cup&amp;nbsp;NOR&amp;nbsp;will&amp;nbsp;old&amp;nbsp;straws&amp;nbsp;work&amp;nbsp;in&amp;nbsp;the&amp;nbsp;new matte lids. However, NEW&amp;nbsp;lid&amp;nbsp;is&amp;nbsp;compatible&amp;nbsp;with&amp;nbsp;the&amp;nbsp;current&amp;nbsp;base. New&amp;nbsp;replacements&amp;nbsp;contain&amp;nbsp;two&amp;nbsp;straws,&amp;nbsp;ONE&amp;nbsp;weight&amp;nbsp;&amp;amp;&amp;nbsp;one&amp;nbsp;cleaner.&amp;nbsp;</t>
  </si>
  <si>
    <t>Jellystone Designs Jellies Bunny Baby Teether White</t>
  </si>
  <si>
    <t>Child Products</t>
  </si>
  <si>
    <t>Bunjie Gentle Baby Shampoo 300ml</t>
  </si>
  <si>
    <t>Bunjie Gentle Baby Shampoo, is soap free &amp;amp; enriched with silk protein to cleanse and strengthen new locks of hair. It leaves your baby's hair soft, shiny &amp;amp; tangle-free.The gentle shampoo does not irritate your baby’s sensitive hair or scalp and is perfect for getting rid of cradle cap; making every day a happy hair day.Bunjie Gentle baby shampoo contains Minibiotics such as kombucha for the skin. It also has a pro &amp;amp; prebiotic complex to boost your baby's own skin microbiome to keep their skin healthy and protected.It also contains oat lipid &amp;amp; colloidal oat, natural ingredients that help replenish and comfort your baby's sensitive skin.Finally, the silk protein in this formula, is one of the strongest natural fibres on the planet to help strengthen and protect new little locks of hair.</t>
  </si>
  <si>
    <t>Avent Natural Response Baby Bottles 1 Month+ 260ml - 1 Pack</t>
  </si>
  <si>
    <t>Supports baby's individual drinking rhythmThe Natural Response Nipple releases milk only when baby actively drinks. Babies can drink, swallow and breathe using their natural rhythm, like on the breast. Making it easy to combine breast and bottle feeding1 Bottle9oz/260mlFlow 3 nipple1m+Feature:Nipple releases milk when baby actively drinksNatural latch on with breast-shaped nippleDesigned to reduce colic and discomfortNo-drip nipple design prevents spills and lost milkChoose the right nipple flow for your babySimple to use, easy to clean and quick to assembleEasy to hold even for little handsCompatible across the Philips Avent rangeNatural Response Nipples and Bottles are BPA free*Material:BottlePolypropyleneBPA free*NippleSiliconeBPA free*</t>
  </si>
  <si>
    <t>The Mood Food Company Wellbeing Bars Strawberry - 5 Pack</t>
  </si>
  <si>
    <t>Nutrition Bars</t>
  </si>
  <si>
    <t>Healthy Treats</t>
  </si>
  <si>
    <t>Formulated with key natural ingredients such as faba beans (for Tyrosine), pumpkin seeds (for Tryptophan), chicory inulin (for prebiotic fibre) and Omega 3-DHA. Tryptophan is a natural amino acid that helps produce Serotonin. Serotonin is a hormone that has been shown to stabilise mood, emotions and regulate sleep. Tyrosine is a natural amino acid that helps produce Dopamine. Dopamine is a hormone that has been shown to impact mood and motivationOmega 3-DHA is critical for normal brain function and development throughout all stages of life. Prebiotic fibre has been shown to promote the growth of good gut bacteria which can help benefit the gut-brain axis.Features &amp;amp; Benefits5-Star Health Rating74 calories per serveAll natural with no artificial colours / flavoursGluten freeVegan friendlyNut Free</t>
  </si>
  <si>
    <t>Franjos Kitchen Lactation Biscuits Fig &amp; Almond 250g</t>
  </si>
  <si>
    <t>Lactation Biscuits</t>
  </si>
  <si>
    <t>Superfoods</t>
  </si>
  <si>
    <t>Vegan Snacks</t>
  </si>
  <si>
    <t>&amp;nbsp;This nutty figgy deliciousness is joined by an array of superfoods including oats, chia seeds, coconut oil and buckwheat flour.&amp;nbsp;These fig and almond Tanker Toppers tick three boxes – they’re convenient, they’re super yum and they can be eaten with one hand! They’re also free from dairy and eggs (hi vegan mums) and don’t contain any refined sugar, additives, or preservatives. *(14 biscuits per tin)</t>
  </si>
  <si>
    <t>Spewy Bed Mat Animal Jungle Single/King Single</t>
  </si>
  <si>
    <t>&amp;nbsp;Babies, toddlers, and even young children are prone to night-time accidents. For exhausted and time-poor parents, the routine of blearily stripping fitted sheets from a mattress at midnight isn’t one you want to be performing for too many nights in a row.The range of Bed Mats are designed to make your life just that little bit easier by offering a simple, proven solution to the problem of night-time mishaps.These bed mats can absorb up to 2 litres of liquid. The Spewy Bed Mat also comes with waterproof backing to ensure nothing leaks through to the mattress beneath. Even better, they’re available in a wide variety of colourful and engaging prints to ensure your child loves their Spewy Bed Mat too!The Spewy Bed Mat is perfect for toddlers and young children who are still in the process of being toilet trained. It’s also ideal for holidays and trips away, where unfamiliar environments can result in unfortunate accidents.sing your Spewy Bed Mat is designed to be as simple and effortless as possible — the perfect solution for hardworking parents.The base measures 100cm x 74cm and the wings are 60cm x 80cm - the perfect size to cover where your little one sleeps!</t>
  </si>
  <si>
    <t>Dr Brown's PreVent Contoured Baby Pacifier 0-6 Months Pink 2 Pack</t>
  </si>
  <si>
    <t>Pediatric</t>
  </si>
  <si>
    <t>Dr Brown's Options+ Level 3 Wide Neck Teat 2 Pack</t>
  </si>
  <si>
    <t>Wide-Neck</t>
  </si>
  <si>
    <t>Dr. Brown’s Natural Flow Options+ Level 3 Wide-Neck Teat is a medium-fast flow teat, great for older babies who are pros at bottle feeding.Breast-like shape encourages proper latch for natural feeding experienceCorrectly contoured teat shape and soft silicone give comfortable feeding experience and helps avoid teat confusionPerfect for switching from breast to bottle and back againSuggested age range for the Level 3 is 6 months+ but baby’s preferred flow rate may varyFits Dr. Brown’s Options+ Wide-Neck bottlesDishwasher (top rack) and steriliser safeThe breast-like shape encourages a proper latch for a more natural bottle-feeding experience. Designed alongside medical professionals, the correctly contoured teat shape and high-grade, soft silicone offer a more comfortable feeding experience and help to avoid teat confusion.Together with the anti-colic internal vent system, the Level 3 Wide-Neck Teat gives baby vacuum-free feeding that is clinically proven to reduce colic, decreases spit-up, burping, and gas, better preserves nutrients, and aids in digestion for a good night’s sleep.&amp;nbsp; While the bottle works best with the vent system, it’s great to have options when baby’s feeding develops. Just remove the vent and the feeding experience is like most teat-vented bottles.Material: Silicone, BPA freeNeck: WideLevel Teat: Level 3 (6 Months+)</t>
  </si>
  <si>
    <t>Avent Baby Milk Powder Dispenser Blue 260ml</t>
  </si>
  <si>
    <t>Avent milk powder dispenser, carries 3 pre-measured portions of milk powder in separate compartments. When you're ready to feed, just pour the powder into the feeding bottle of pre-boiled cooled water. Remove inner sections to use as a bowl or container.Features of Avent milk powder dispenserBPA FreeInner part can be removed to convert into a handy snack cupHolds enough powdered formula for three 260mL feeds&amp;nbsp;Ideal for travelEntire dispenser is sterilisable, microwavable and dishwasher safe&amp;nbsp;No formula included.&amp;nbsp;</t>
  </si>
  <si>
    <t>The Mood Food Company Wellbeing Bars Chocolate Brownie - 5 Pack</t>
  </si>
  <si>
    <t>Nutritional Bars</t>
  </si>
  <si>
    <t>Wellbeing</t>
  </si>
  <si>
    <t>Formulated with key natural ingredients such as faba beans (for Tyrosine), pumpkin seeds (for Tryptophan), chicory inulin (for prebiotic fibre) and Omega 3-DHA.&amp;nbsp;Tryptophan is a natural amino acid that helps produce Serotonin. Serotonin is a hormone that has been shown to stabilise mood, emotions and regulate sleep. Tyrosine is a natural amino acid that helps produce Dopamine. Dopamine is a hormone that has been shown to impact mood and motivationOmega 3-DHA is critical for normal brain function and development throughout all stages of life. Prebiotic fibre has been shown to promote the growth of good gut bacteria which can help benefit the gut-brain axis.Features &amp;amp; Benefits5-Star Health Rating81 calories per serveAll natural with no artificial colours / flavoursGluten freeVegan friendlyNut Free</t>
  </si>
  <si>
    <t>Haakaa Silicone Owl Teether</t>
  </si>
  <si>
    <t>Motor Skills</t>
  </si>
  <si>
    <t>Soothe your baby's tender teething gums with the Silicone Owl Teether. This durable little teether is soft and gentle on your baby's mouth, while the easy-grip ring design helps to promote fine motor skills and hand-eye coordination. The raised ridges encourage sensory development and massage aching gums as your little one's new teeth emerge.This teether is temperature-resistant, so pop it into the fridge or freezer for some extra cooling comfort!Features:Raised ridges promote sensory development and massage tender gums.Easy-grip ring design encourages hand-eye coordination and fine motor skills.Patented one-piece design - no joints, cracks, or edges for bacteria to harbour.Made of gentle and soft 100% food-grade silicone.Safe in the fridge, freezers, microwave, and dishwasher.BPA, PVC and phthalate-free.Cleaning:Wash before and after each use. Although dishwasher safe, it is recommended handwashing in warm soapy water and rinsing and drying thoroughly. Do not use any bleach-based cleaners or tablets to sterilise or clean your Haakaa products. To sterilise, use a steam steriliser or boil in water for 2-3 minutes.</t>
  </si>
  <si>
    <t>LittleOak Goat's Milk Infant Formula Stage 1 - 6 X 30g Sachets</t>
  </si>
  <si>
    <t>Lactamo Breastfeeding Ball</t>
  </si>
  <si>
    <t>Breast Massage</t>
  </si>
  <si>
    <t>Here to help with breastfeeding. The Lactamo ball facilitates breast massage. Breast massage may help with common breastfeeding problems including oversupply, undersupply, blocked ducts and engorgement. Heatable, coolable and reusable.</t>
  </si>
  <si>
    <t>Haakaa Generation 3 Silicone Anti-Colic Nipple 3-6 Months Medium 2 Pack</t>
  </si>
  <si>
    <t>The Silicone&amp;nbsp;Bottle Anti-Colic Nipple attachment is fully compatible with all Gen. 3 Silicone Bottles, transforming them into a handy baby bottle!Haakaa Silicone Baby Bottles are made from 100% food grade silicone, which makes&amp;nbsp;them uniquely soft and safe for your baby. They are easy for little hands to hold, and because the silicone is impact resistant, you can teach independence without worrying about breakages.With a quick twist of the top, you can swap out your baby bottle&amp;nbsp;nipple for any of our range of optional interchangeable attachments (each sold separately).FeaturesFully compatible with all Gen. 3 Silicone Bottles.Soft, naturally-shaped silicone nipple designed to closely mimic breastfeeding.Each set contains 2 x silicone nipples.Made of 100% food grade silicone.Dual anti-colic vents prevent unwanted air intake.Safe in microwaves, boiling water and sterilisers.BPA, PVC and phthalate-free.Age Guide:Small - 0-3 monthsMedium - 3-6 monthsLarge (variable flow) - 6 months+Cleaning and Care:Clean after each use. It is&amp;nbsp;strongly recommended cleaning and sterilising&amp;nbsp;this product with any steam sterilising system or by boiling in water for 2-3 minutes. Do not use any bleach-based agents or sterilising tablets to clean this product. Do not use UV sterilisers to clean this product as it may impact the&amp;nbsp;lifespan of your silicone nipple.Note:&amp;nbsp;This product is an attachment for the Generation 3 Silicone Bottles, and will not work by itself. Each set contains two nipples.&amp;nbsp;</t>
  </si>
  <si>
    <t>Medela Spare Slow Flow Teats 2 Pack</t>
  </si>
  <si>
    <t>Baby Supplies</t>
  </si>
  <si>
    <t>Henry Blooms Kids Probiotic Toothpaste Flavour Free 50g</t>
  </si>
  <si>
    <t>Probiotic</t>
  </si>
  <si>
    <t>Flavour Free</t>
  </si>
  <si>
    <t>Bellamys Organic Banana &amp; Apple Porridge 120g</t>
  </si>
  <si>
    <t>Organic Porridge</t>
  </si>
  <si>
    <t>Fruit Flavour</t>
  </si>
  <si>
    <t>The banana &amp;amp; Apple porridge&amp;nbsp;is made using ingredients that have been organically certified. This porridge is the perfect way for you to introduce fruit tastes/flavours to your baby.This product is best consumed at room temperature, if you require additional heat, please place the pouch in hot water, do not microwave.Features of Bellamy's Banana &amp;amp; apple porridgeNo Added SugarPremium IngredientsCertified by NASAA Certified OrganicClear base in pouch for previewBPA free packagingChoke safe cap</t>
  </si>
  <si>
    <t>Ezpz The Mini Mat Blush</t>
  </si>
  <si>
    <t>The blush coloured ezpz Mini Mat is an all-in-one placemat and plate tailored for infant/toddlers 4+ months use and is a great size for travel. This feeding mat/plate fits most highchair trays, including "space saver" models.The Mini Mat is made from a thinner silicone and is extremely lightweight, so it is perfect for dinners out and travel. It is packaged in a reusable bag that is ezpz to pop in your nappy bag.Placemat lightly suctions to smooth surface tables and highchairs so no more tipped plates. This provides a stable base for feeding. The mat has bevelled edges to decrease the chance of little hands flipping the mat/plate.The sectioned plated with appropriate portion sizes for the designated age group. The portion sizes in the eyes and smile of the plate are catered to infants at 55g, 55g and 115g. The smile design encourages a positive mealtime experience.Dimensions: 21.5 x 19.5 x 2.5cm.Material: Made from high quality silicone that is BPA, PVC, and phthalate free.Care instructions: Easy to clean with warm soapy water. Dishwasher, microwave, and oven safe.Built to last (silicone doesn't fade, corrode, or deteriorate).</t>
  </si>
  <si>
    <t>The Humble Co. Kids Natural Toothpaste Strawberry 75ml</t>
  </si>
  <si>
    <t>No more trade-offs, no more good enough. Introducing humble toothpaste, developed by dentists, and loved by nature. carefully formulated to clinically prevent cavities and protect your pearly whites, this toothpaste is crafted with mother nature’s best in mind. Go out there and show off your biggest smile, you’ve earned it.</t>
  </si>
  <si>
    <t>Little Mashies Silicone Sucky Platter Plate Dusty Blue</t>
  </si>
  <si>
    <t>LittleOak Goat's Milk Infant Formula Stage 3 Bundle</t>
  </si>
  <si>
    <t>Vitamin-Enriched</t>
  </si>
  <si>
    <t>Haakaa Generation 3 Silicone Baby Bottle Grey 250ml</t>
  </si>
  <si>
    <t>Ezpz Tiny Spoon Sage 2 Pack</t>
  </si>
  <si>
    <t>This sage-coloured Tiny Spoon is designed for infants 4+ months and helps baby learn how to self-feed. Learning to self-feed is an important developmental milestone. The ezpz Tiny Spoon is designed to help baby learn how to feed independently.Product Details + Benefits:Soft silicone protects baby's developing teeth and makes mouthing and self-feeding safe.Slight arc of spoon bowl makes dipping more effective and helps develop lip closure.Narrow spoon bowl safely fits baby’s mouth.Sensory bumps on the spoon bowl activate sensory awareness to decrease gagging and choking.Non-slip grip and short, fat, round handle help baby grasp utensil.Bumps on the bottom of the spoon stabilise the spoon when at rest.Dishwasher safe.Materials:100% food grade silicone is free of BPA, BPS, PV, phthalates, lead, and latex.Built to last (silicone is bendable and flexible and doesn't fade, corrode, or deteriorate)</t>
  </si>
  <si>
    <t>Tommee Tippee Natural Latex Cherry Soothers 0 - 6 Months 2 Pack</t>
  </si>
  <si>
    <t>Pacifier</t>
  </si>
  <si>
    <t>Medela Wide Base Teat Slow Flow 3 Pack</t>
  </si>
  <si>
    <t>Marcus &amp; Marcus Palm Grasp Fork &amp; Spoon Set Blue</t>
  </si>
  <si>
    <t>Self Feeding</t>
  </si>
  <si>
    <t>Make your child’s mealtime more fun with this blue coloured Lucas Hippo palm grasp fork &amp;amp; spoon set by Marcus &amp;amp; Marcus. This palm grasp set is specially designed for precious tiny hands.In addition to shortening the spoon &amp;amp; fork, the handle is also turned to 90 degrees, to fit more easily into your toddler’s palm grip. Self-feeding just got easier and more fun. It also helps with the transition to the regular kids fork and spoon set.Suitable for kids 18 months+.Features of blue Lucas Hippo palm grasp fork &amp;amp; spoon:BPA/Phthalate free.Effective utensils without sharp edges.Easy design for kid’s developing vice grip.Cleaning and care:Top-rack dishwasher safe.Steam sterilizer safe.Stains can be removed by washing with hot-soapy water.Materials:Food grade silicone rubber.</t>
  </si>
  <si>
    <t>Dr Brown's Narrow Neck Level 3 Teats 2 Pack</t>
  </si>
  <si>
    <t>Ultra soft and precision cut, Dr Browns narrow neck level 3 teats, 6+ months, optimises performance to ensure maximum flow of liquid. It is made with a high grade, food safe silicone a patented two-piece internal vent system. This vent system, fully expresses the bottle for vacuum-free feeding, which is comparable to breast feeding. As your baby feeds, air is channelled from the teat collar through the vent system, bypassing the breast milk or formula, to the back of the bottle.&amp;nbsp;In this manner, oxidation is kept to a minimum as the air never mixes with the breast milk or formula. Furthermore, this technology ensures optimal comfort for your baby, as it allows them to nurse without the discomfort of ingesting air bubbles; thereby, reducing feeding problems like colic, burping &amp;amp; wind. The breast milk or formula flows freely, without teat collapse.</t>
  </si>
  <si>
    <t>Nuk Baby Bottle Cleanser 500ml</t>
  </si>
  <si>
    <t>Bottle Cleaners</t>
  </si>
  <si>
    <t>Enzyme Cleansers</t>
  </si>
  <si>
    <t>In the first months of life, a baby’s food is first and foremost milk and puree. After feeding, leftovers remain on bottles, teats, cups and plates and germs, bacteria and bad smells can build up there.To remove these residues gently, we have developed the PH-neutral and hypoallergenic NUK Bottle Cleanser with enzymes that are particularly effective at dissolving milk, juice and even puree residue.With only baby safe ingredients, it cleans effectively and completely rinses off with no residue. It is ideal for cleaning baby tableware such as baby bottles and teats, cups, plates, but also breastfeeding accessories as well as washable toys.• For baby-friendly and harmless cleaning of bottles and teats• With the power of enzymes, cleanser removes milk, baby food, oats and juice residues reliably• Naturally based ingredients, biodegradable, free of perfumes and colouring agents• Rinses off without residues, ph-skin-neutral, dermatologically tested• Bottle made of 100% recycled material, with new cap for easier one-handBy the way: because nature is close to our hearts, our NUK Bottle Cleanser‘s bottle is made of 100% recycled PET.</t>
  </si>
  <si>
    <t>Avent Single Electric Breast Pump</t>
  </si>
  <si>
    <t>The Philips Avent electric breast pump has been designed in a way that ensures maximum comfort and minimum inconvenience during usage. The electric breast pump has a perfect balance of suction &amp;amp; nipple simulation that has been motivated by the natural way babies drink. The Philips Avent electric breast pump has been designed to adapt to your nipple size &amp;amp; shape and keeps milk flow at an optimum.Features of Avent Electric breast pumpNatural motion technology for a quicker milk flowOne size soft and adaptive silicone cushion; Express without leaning forwardPersonalised experience, 8 + 16 setting levelsQuiet motor for a discreet experience anywhere (corded use only)Memory function; Pause/Play function</t>
  </si>
  <si>
    <t>Pigeon Flexible Peristaltic Teat (Y) 2 Pack</t>
  </si>
  <si>
    <t>Pigeon's Flexible Peristaltic Teat is a slim neck teat, with double thickness silicone to ensure ideal softness and flexibility for latching on comfortably and easily.Each teat also features a unique venting system to minimise swallowed air and help reduce colic.BPA and BPS free.Teat size Y, Y cut hole. As a guide use this teat for babies 6-9 months old.It is recommended that you get the cues to change size from your baby rather than the teat packet. Age recommendations for teats are very difficult because each baby develops at a different rate.This teat opens only when your baby sucks. The harder the baby sucks, the more the teat will open and vice versa.Pigeon’s original nipple design teat. Research conducted on baby’s oral development shows that baby suckles breastmilk by moving their tongue in a smooth, wave-like motion. This is called ‘Peristaltic motion’ and is the natural way a baby feeds. Pigeon teats have been designed to mimic and promote this natural sucking action.</t>
  </si>
  <si>
    <t>Haakaa Silicone Breast Pump Flower Stopper Orange</t>
  </si>
  <si>
    <t>Marcus &amp; Marcus Baby Feeding Spoon With Dispenser Pink</t>
  </si>
  <si>
    <t>Pink coloured Marcus &amp;amp; Marcus integrated feeding spoon with an attached food holder is designed to help make mealtimes easier. It fits an entire baby meal into one rocket shaped utensil. The funky rocket design attracts your baby’s attention while the spoon dispenses food one bite at a time with a squeeze of your hand. This design has a stand up base, which ensures the spoon is off the table; thereby, keeping both the spoon and your table clean. Furthermore, this feeding spoon dispenser comes with a cap to ensure it is sealed with you are out and about.Features of Marcus &amp;amp; Marcus feeding dispenserBPA/Phthalate freeSoft edge spoon for tender gumsMess free one-handed feedingStand-up base design keeps the mess off the tableIncludes cap for storageTop-rack dishwasher safe, UV sterilizer safe, Steam sterilizer safeStains can be removed by washing with hot-soapy waterWithstands temperature -20°C to 220°C172 x 64 x 64mm, capacity: 90ml / 3 oz</t>
  </si>
  <si>
    <t>Haakaa Breastfeeding Nipple Shield Round 1 Pack</t>
  </si>
  <si>
    <t>Nursing Aids</t>
  </si>
  <si>
    <t>The Haakaa Breastfeeding Nipple Shield is a world-first design made of 100% soft silicone, with an extended teat that puts space between your nipple and your baby’s mouth.If your little one bites down, pulls away, or if you have inverted or cracked nipples, you will still be able to breastfeed with ease and comfort. This Nipple Shields suction onto your breast, giving you a hands-free breastfeeding experience.Features:Patented one-piece design with no joints, cracks or edges.Nipple design allows babies to mimic a natural sucking rhythm, making it easier for babies that have difficulty latching.Suctions on to all breast shapes, making it easier for new mums to use and enjoy a hands-free breastfeeding experience.The anti-slip ridged outer edge make the nipple shield easier to hold while the baby is feeding.Anti-colic and variable flow nipple allows baby to drink continuously without gasping for air or drinking bubbles and prevents them from choking if milk flows too fast.Space between mum’s nipple and the nipple shield head prevents baby from biting the nipple.BPA, PVC and phthalate-free.</t>
  </si>
  <si>
    <t>Pandas By Luvme Eco Disposable Nappies M (6-11kg) 18 Pack</t>
  </si>
  <si>
    <t>Nosefrida Baby Nasal Aspirator 1 Pack</t>
  </si>
  <si>
    <t>Health</t>
  </si>
  <si>
    <t>Nosefrida is the number one selling Nasal Aspirator Worldwide, it reduces the amount of mucous in the nose. When your baby is congested and they are too young to blow their own nose, Nosefrida helps clear their nose, enabling them to breathe, feed and sleep easier.</t>
  </si>
  <si>
    <t>Endota Nourishing Nipple Balm 30g</t>
  </si>
  <si>
    <t>Organic Skincare</t>
  </si>
  <si>
    <t>Endota nipple balm, is a&amp;nbsp;smoothly-textured multi-purpose balm that helps bring&amp;nbsp;calming relief to sore, sensitive nipples during breastfeeding.It contains soothing calendula to help&amp;nbsp;deeply nourish and condition the skin, while cocoa butter and vitamin E aim to protect and heal. Use also as a restorative, natural lip balm or condition dry, broken skin anywhere on the body.&amp;nbsp;Formulated specifically for breastfeeding mothers using trusted, certified organic ingredients.Features of endota nipple balmMade with certified organic ingredients&amp;nbsp;No mineral oil, paraffin, parabens, phenoxyethanol, silicones, SLS, SLES, PEG, colourants or artificial fragrancesGentle and non-toxic&amp;nbsp;Dermatologically testedAustralian made</t>
  </si>
  <si>
    <t>NiMera Stage 1 Premium Infant Formula - Day 400g</t>
  </si>
  <si>
    <t>Nutritional Supplement</t>
  </si>
  <si>
    <t>NiMera Day Formula is the complete formula for your infant’s nutritional needs. Parents who go this route are often happy with their decisions because their children are getting complete nutrition. Our formula is made with the vitamins, nutrients, and minerals that pediatricians and experts recommend for developmental growth. There is no compromise when it comes to infant and toddler nutrition.Nutritionally complete Day formula for infants and a nutritional supplement for toddlers. NiMera Day formula is recommended for the daytime feed from 6 a.m. to 6 p.m. to support the development and growth during the day.Complete profile of healthy nutrients balanced with protein, carbohydrate and fat.</t>
  </si>
  <si>
    <t>Haakaa Ladybug Silicone Breast Milk Collector 75ml</t>
  </si>
  <si>
    <t>Breast Pads Alternative</t>
  </si>
  <si>
    <t>Herbatint Repair Conditioner 200ml</t>
  </si>
  <si>
    <t>Nourishing</t>
  </si>
  <si>
    <t>Based from the previously known and loved, Moringa conditioner, Repair Conditioner deeply nourishes and repairs dry and damaged hair. Organic product - COSMOS ORGANIC certified by ECOCERT.The concentration of Moringa Bio extract, rich in phytonutrients, gives hydration and nourishment to stressed hair, restoring its natural balance.Olive leaf extract from circular economy.99% ingredients natural origin.Key Benefits:Deeply nourishes, hydrates and restores balance.Suitable for dry, damaged and stressed hair.Based on the previousHerbatint Moringa Conditioner formula.Active Ingredients:Utilises Moringa Bio extract that is rich in phytonutrients.Enriched with upcycled olive leaf as an antioxidant.</t>
  </si>
  <si>
    <t>Herbatint Royal Conditioner 200ml</t>
  </si>
  <si>
    <t>Hair Care Products</t>
  </si>
  <si>
    <t>Conditioners</t>
  </si>
  <si>
    <t>Formally known as the best-selling Royal Cream, the Royal Conditioner has an exclusive formula that prolongs the life of your hair colour and keep the hair shinier for longer.Its effectiveness has been demonstrated by scientific tests in our laboratories, with clear colour maintenance results compared to a similar formula without active ingredients.Its acidic pH favours the closure of the hair cuticles, sealing the colour inside. Organic Aloe Vera nourishes the hair, helping it to regain structure. 96% of the ingredients are of natural origin.Key Benefits:Gives softness and silkiness.Seals the cuticle and illuminates colour for longer.Acidic PH formula that prolongs hair colour and shine.Active Ingredients:Enriched with organic Aloe Vera and Jojoba Oil.96% ingredients of natural origin.Demonstrated by scientific tests in our laboratorieswith clear colour maintenance results.</t>
  </si>
  <si>
    <t>Weleda Rash Relief Cream 36ml</t>
  </si>
  <si>
    <t>Weleda's Rash Relief Cream offers a traditional and herbal alternative to harsh chemicals to soothe and protect delicate skin, and to improve skin repair and healing of minor skin irritations and skin rashes, including nappy rash. Useful to aid in the management of red, dry, irritated skin, rash associated with incontinence and in dry skin conditions. Highly recommended for “wet” eczema conditions and for young children. This cream is suitable for the whole family.Weleda's Rash Relief Cream contains a host of active ingredients, including Aloe Vera, Calendula, Chamomile, Lavender, and Rosemary Essential oils. With Stinging Nettle and Arnica, which possesses anti-inflammatory, analgesic, and anti-bacterial properties, this cream helps to soothe, reducing inflammation and discomfort.</t>
  </si>
  <si>
    <t>Nutra Organics Gutsy Gummies Strawberry 150g</t>
  </si>
  <si>
    <t>Kids Snacks</t>
  </si>
  <si>
    <t>Nutra Organics Gutsy Gummies strawberry, is a low sugar snack to help nourish kiddies and support their gut wellbeing. It contains wholefood vitamin C, Australian grass-fed gelatine and is naturally berry&amp;nbsp;licious.This is a fun &amp;amp; nutritious alternative to sugar-laden jellies and artificial gummies. Gutsy Gummies can be your go-to hero for a delicious snack with benefits, all you have to do is add water and sigh with relief.Gutsy Gummies do not contain artificial nasties, gluten, refined sugar, or snack sharing skills.Perfect for 12 months+. When consumed in conjunction with a healthy, varied diet.Features of Nutra Organics gutsy gummiesMakes 1.2 kg of gummiesLow SugarProtein + Vitamin CEasy to make - just add water</t>
  </si>
  <si>
    <t>Nutra Organics Gutsy Gummies Mango 150g</t>
  </si>
  <si>
    <t>Nutra Organics Gutsy Gummies Mango, is a low sugar snack to help nourish kiddies and support their gut wellbeing. It contains wholefood vitamin C, Australian grass-fed gelatine and is naturally mango licious.This is a fun &amp;amp; nutritious alternative to sugar-laden jellies and artificial gummies. Gutsy Gummies can be your go-to hero for a delicious snack with benefits, all you have to do is add water and sigh with relief.Gutsy Gummies do not contain artificial nasties, gluten, refined sugar, or snack sharing skills.Perfect for 12 months+. When consumed in conjunction with a healthy, varied diet.Features of Nutra Organics gutsy gummiesMakes 1.2 kg of gummiesLow SugarProtein + Vitamin CEasy to make - just add water</t>
  </si>
  <si>
    <t>Nutra Organics Gutsy Gummies Blueberry 150g</t>
  </si>
  <si>
    <t>Vitamin C</t>
  </si>
  <si>
    <t>Nutra Organics Gutsy Gummies Blueberry, is a low sugar snack to help nourish kiddies and support little tummies. It contains wholefood vitamin C, Australian grass-fed gelatine and is naturally berry licious.This is a fun &amp;amp; nutritious alternative to sugar-laden jellies and artificial gummies. Gutsy Gummies can be your go-to hero for a delicious snack with benefits, all you have to do is add water and sigh with relief.Gutsy Gummies do not contain artificial nasties, gluten, refined sugar, or snack sharing skills.Perfect for 12 months+. When consumed in conjunction with a healthy, varied diet.Features of Nutra Organics gutsy gummiesMakes 1.2 kg of gummiesLow SugarProtein + Vitamin CEasy to make - just add water</t>
  </si>
  <si>
    <t>Medela Baby Soft Silicone Soothers 0-6 Months - 2 Pack Assorted Colours</t>
  </si>
  <si>
    <t>Super soft, one-piece silicone soother, designed to support your baby’s natural suckling.Swiss Quality: Developed with experts and made with love in Switzerland.Orthodontic: Flat, lightweight, flexible, and symmetrical teat with a thin shaft.Safe for Your Baby: Made without BPA and BPS.SensoPearls™: Reduce the risk of redness and skin irritation, offering a more gentle feel on the skin.Ergonomic Shield: Promotes easy, natural breathing.Lightweight: Includes a 3-minute sterilising box for easy cleaning and transport.Available in a variety of colours/designs. Colour/design is selected at random; we cannot guarantee which colour/design you will receive in your order. Images shown are only a representation and may vary.In the event you would like to request a particular colour prior to dispatch, please call or email us with your request and we will try to the best of our ability to source this for you.</t>
  </si>
  <si>
    <t>Medela Baby Soft Silicone Soothers Assorted 6-18m - 2 Pack Assorted Colours</t>
  </si>
  <si>
    <t>Super soft, one-piece silicone soother designed to support your baby's natural suckling.Swiss Quality: Developed with experts and made with love in Switzerland.Orthodontic Design: Flat, lightweight, flexible, and symmetrical teat with a thin shaft.Safe for Your Baby: Made without BPA and BPS.SensoPearls™: Help reduce the risk of redness and skin irritation for a gentler feel on the skin.Ergonomic Shield: Promotes easy, natural breathing.Lightweight: Includes a 3-minute sterilising box for convenient cleaning and transport.Available in a variety of colours/designs. Colour/design is selected at random; we cannot guarantee which colour/design you will receive in your order. Images shown are only a representation and may vary.In the event you would like to request a particular colour prior to dispatch, please call or email us with your request and we will try to the best of our ability to source this for you.</t>
  </si>
  <si>
    <t>Giovanni Eco Chic Kids Nourishing &amp; Detangling Conditioner 487ml</t>
  </si>
  <si>
    <t>Hair Detanglers</t>
  </si>
  <si>
    <t>Kids Hair Care</t>
  </si>
  <si>
    <t>Transform knots into beautiful, smooth and tangle-free tresses. Deeply condition and leave strands soft and manageable with this gentle solution that infuses smooth into each tress. Dive into a world of moisture and indulge in an irresistible fruity-fresh scent that kids love! The perfect way to start or end the day!&amp;nbsp;</t>
  </si>
  <si>
    <t>Lansinoh Hpa Lanolin Nipple Cream 15g</t>
  </si>
  <si>
    <t>Hypoallergenic Creams</t>
  </si>
  <si>
    <t>Lansinoh® HPA® Lanolin is composed of an ultra-purified grade of lanolin which has been refined using a unique process. The purity of HPA lanolin makes it hypoallergenic with no need to remove it before breastfeeding. Lansinoh® HPA® Lanolin works by penetrating deeply to restore and maintain the moisture content essential for healthy, supple skin. Lansinoh® is committed to making the purest lanolin for nursing mothers.Key Features &amp;amp; BenefitsSoothes, heals and protects sore, cracked nipples100% ultra pure lanolinNo need to remove before breastfeedingHypoallergenic and preservative freeNo taste, colour or smell to bother the babyDoes not clog pores or milk ducts</t>
  </si>
  <si>
    <t>MooGoo Baby &amp; Child Natural Detangling Spray 150ml</t>
  </si>
  <si>
    <t>Hair Tangles</t>
  </si>
  <si>
    <t>Made with a unique blend of Jojoba and Argan Oils to hydrate and protect delicate hair.Silicone-free, so you won’t have to worry about buildup or breakage.Pro Vitamin B5 helps lock in moisture, adds shine, and strengthens hair.Ideal for all hair types, from thick to fine and curly, as well as sensitive or dry scalps.Perfect for damp or dry hair and for taming and styling bed hair!Say goodbye to tears and tangles and hello to silky, s-MOO-th hair with this deliciously scented natural detangler spray. This unique, kid-friendly formula creates a lightweight mist that effortlessly banishes knots and tangles, hydrates hair, and adds a delightful shine.Our special blend of natural oils and water works wonders, making combing a breeze and leaving your little one's mane looking fabulous all day long.Enriched with Jojoba and Argan Oils, it leaves hair soft, silky, and oh-so-smooth. We’ve also added Pro Vitamin B5 to lock in extra moisture – boosting shine and strength while reducing split ends.And the best part? It smells so delicious the kids might want to eat it – and technically, they could, because all the ingredients are edible!</t>
  </si>
  <si>
    <t>Kin The Nipple Balm 30ml</t>
  </si>
  <si>
    <t>Cream</t>
  </si>
  <si>
    <t>Dry, itchy nipples, chafing, cracking - these are all words associated with breastfeeding. Breastfeeding ain’t easy, but it can be made easier with a nourishing and soothing cream such as the Kin Nipple Cream.Using a combination of nourishing ingredients - this cream aims to relieve pain and prevent chafing through its moisturising and hydration-retaining properties. Start using it before birth and continue during breastfeeding to help combat dryness and prevent cracking. Safe to leave on, this nipple cream heals and nourishes with ingredients like avocado oil and shea butter, free from synthetic fragrances, silicones, and other harsh additives.What are the key features and benefits of the Kin Fertility Nipple Cream?Soothing, nourishing nipple creamRelieves painPrevents chaffing and crackingSafe for you and baby, no need to wipe offNatural ingredientsNo synthetic fragrances, silicones or other nasties&amp;nbsp;</t>
  </si>
  <si>
    <t>Franjos Kitchen Lactation Biscuits Choc Chip 250g</t>
  </si>
  <si>
    <t>These lactation cookies will load you up with essential vitamins, minerals and good fats giving you the energy you need to deal.&amp;nbsp;These biscuits nourish you with natural superfoods like oats, chia seeds, coconut oil, buckwheat flour and flaxseeds. These biscuits for your boobs get the vegan mum tick of approval as they don’t contain any dairy or eggs*. We’ve also made sure they’re free from refined sugar, additives, and preservatives because only the best will do for our Franjo’s fam.(14 biscuits per tin)</t>
  </si>
  <si>
    <t>Electric Breast Pump</t>
  </si>
  <si>
    <t>Hands-Free Pump</t>
  </si>
  <si>
    <t>Lightweight and comfortable: the Swing Maxi™ Hands-free double electric pump is easy to fit in a pocket or carry due to its lightweight, compact design and built-in rechargeable battery. Combined with the wearable milk collection cups and the included lanyard, it keeps you mobile when you need it most.Features &amp;amp; Benefits&amp;nbsp;Anatomic design: to fit your breast shape, support effective milk expression and maximise comfort.Ultra-lightweight: with only 76g, it is amongst the lightest available, designed to fit comfortably and discreetly in your bra.3 parts, easy to clean: easy to assemble and dishwasher safe, making pumping less time consuming.Transparent design: making it easy to check that you are placing your nipple correctly into the tunnel, preventing rubbing and supporting effective milk expression. The see-through cups help you notice when and how your milk is flowing and measure your volume at the end of pumping.Connectivity: enjoy automatic tracking by connecting with the Medela Family™ app – your personal assistant that provides automatic real-time tracking, personalised, science-based content as well as smart tools and pumping tips.Intuitive Control: with only 4 buttons, the Swing Maxi™ Hands-free pump is intuitive to use and easy to control.Boxed Contents: 1 x Medela Swing Maxi™ double electric hands-free breast pump, 2 x Hands-free Collection Cups, 2 x 24 mm breast shields, 2 x 21 mm breast shields, 2 x membranes, 1 x tubing, 1x lanyard for extra mobility, 1 x power adapter, 1x instructions for use</t>
  </si>
  <si>
    <t>Pigeon Baby Cooling Teether Square</t>
  </si>
  <si>
    <t>Pigeon Cooling Teether Square may help to soothe the discomfort of teething, while at the same time, provides a stimulus for the development of your baby's mouth and fingers.The square shape is interesting and the teether features varying textures that are ideal for satisfying your baby's need to chew.The handle doubles as a rattle and is carefully designed to enable your baby to hold the teether easily.Cool in the refrigerator to calm and soothe angry teething gums.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</si>
</sst>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75"/>
    <col customWidth="1" min="3" max="3" width="20.13"/>
  </cols>
  <sheetData>
    <row r="1">
      <c r="A1" s="1" t="s">
        <v>0</v>
      </c>
      <c r="B1" s="1" t="s">
        <v>1</v>
      </c>
      <c r="C1" s="1" t="s">
        <v>2</v>
      </c>
      <c r="D1" s="1" t="s">
        <v>3</v>
      </c>
      <c r="E1" s="1" t="s">
        <v>4</v>
      </c>
      <c r="F1" s="1" t="s">
        <v>5</v>
      </c>
      <c r="G1" s="1" t="s">
        <v>6</v>
      </c>
      <c r="H1" s="1" t="s">
        <v>7</v>
      </c>
      <c r="I1" s="1" t="s">
        <v>8</v>
      </c>
    </row>
    <row r="2">
      <c r="A2" s="2" t="str">
        <f>HYPERLINK("https://www.healthylife.com.au/products/pure-papayacare-baby-vapour-balm", "44034")</f>
        <v>44034</v>
      </c>
      <c r="B2" s="1" t="s">
        <v>9</v>
      </c>
      <c r="C2" s="1" t="s">
        <v>10</v>
      </c>
      <c r="D2" s="1" t="s">
        <v>11</v>
      </c>
      <c r="E2" s="1" t="s">
        <v>12</v>
      </c>
      <c r="F2" s="1" t="s">
        <v>13</v>
      </c>
      <c r="G2" s="1" t="s">
        <v>14</v>
      </c>
      <c r="H2" s="1" t="s">
        <v>15</v>
      </c>
      <c r="I2" s="1" t="s">
        <v>16</v>
      </c>
    </row>
    <row r="3">
      <c r="A3" s="2" t="str">
        <f>HYPERLINK("https://www.healthylife.com.au/products/curash-wipes-fragrance-free-80-pack", "4464")</f>
        <v>4464</v>
      </c>
      <c r="B3" s="1" t="s">
        <v>17</v>
      </c>
      <c r="C3" s="1" t="s">
        <v>10</v>
      </c>
      <c r="D3" s="1" t="s">
        <v>18</v>
      </c>
      <c r="E3" s="1" t="s">
        <v>19</v>
      </c>
      <c r="F3" s="1" t="s">
        <v>20</v>
      </c>
      <c r="G3" s="1" t="s">
        <v>21</v>
      </c>
      <c r="H3" s="1" t="s">
        <v>22</v>
      </c>
      <c r="I3" s="1" t="s">
        <v>23</v>
      </c>
    </row>
    <row r="4">
      <c r="A4" s="2" t="str">
        <f>HYPERLINK("https://www.healthylife.com.au/products/rite-aid-hydrogel-breast-discs-12-pack", "8618")</f>
        <v>8618</v>
      </c>
      <c r="B4" s="1" t="s">
        <v>24</v>
      </c>
      <c r="C4" s="1" t="s">
        <v>10</v>
      </c>
      <c r="D4" s="1" t="s">
        <v>25</v>
      </c>
      <c r="E4" s="1" t="s">
        <v>26</v>
      </c>
      <c r="F4" s="1" t="s">
        <v>27</v>
      </c>
      <c r="G4" s="1" t="s">
        <v>28</v>
      </c>
      <c r="H4" s="1" t="s">
        <v>29</v>
      </c>
      <c r="I4" s="1" t="s">
        <v>30</v>
      </c>
    </row>
    <row r="5">
      <c r="A5" s="2" t="str">
        <f>HYPERLINK("https://www.healthylife.com.au/products/fess-little-noses-saline-drops-plus-aspirator-25ml", "5138")</f>
        <v>5138</v>
      </c>
      <c r="B5" s="1" t="s">
        <v>31</v>
      </c>
      <c r="C5" s="1" t="s">
        <v>10</v>
      </c>
      <c r="D5" s="1" t="s">
        <v>32</v>
      </c>
      <c r="E5" s="1" t="s">
        <v>12</v>
      </c>
      <c r="F5" s="1" t="s">
        <v>33</v>
      </c>
      <c r="G5" s="1" t="s">
        <v>34</v>
      </c>
      <c r="H5" s="1" t="s">
        <v>35</v>
      </c>
      <c r="I5" s="1" t="s">
        <v>36</v>
      </c>
    </row>
    <row r="6">
      <c r="A6" s="2" t="str">
        <f>HYPERLINK("https://www.healthylife.com.au/products/bepanthen-antiseptic-cream-50g", "3353")</f>
        <v>3353</v>
      </c>
      <c r="B6" s="1" t="s">
        <v>37</v>
      </c>
      <c r="C6" s="1" t="s">
        <v>10</v>
      </c>
      <c r="D6" s="1" t="s">
        <v>38</v>
      </c>
      <c r="E6" s="1" t="s">
        <v>39</v>
      </c>
      <c r="F6" s="1" t="s">
        <v>40</v>
      </c>
      <c r="G6" s="1" t="s">
        <v>28</v>
      </c>
      <c r="H6" s="1" t="s">
        <v>41</v>
      </c>
      <c r="I6" s="1" t="s">
        <v>42</v>
      </c>
    </row>
    <row r="7">
      <c r="A7" s="2" t="str">
        <f>HYPERLINK("https://www.healthylife.com.au/products/pigeon-breast-milk-storage-bags-180ml-25-pack", "40034")</f>
        <v>40034</v>
      </c>
      <c r="B7" s="1" t="s">
        <v>43</v>
      </c>
      <c r="C7" s="1" t="s">
        <v>10</v>
      </c>
      <c r="D7" s="1" t="s">
        <v>44</v>
      </c>
      <c r="E7" s="1" t="s">
        <v>26</v>
      </c>
      <c r="F7" s="1" t="s">
        <v>45</v>
      </c>
      <c r="G7" s="1" t="s">
        <v>46</v>
      </c>
      <c r="H7" s="1" t="s">
        <v>47</v>
      </c>
      <c r="I7" s="1" t="s">
        <v>44</v>
      </c>
    </row>
    <row r="8">
      <c r="A8" s="2" t="str">
        <f>HYPERLINK("https://www.healthylife.com.au/products/lansinoh-nipple-emolient-50g-lotion", "6148")</f>
        <v>6148</v>
      </c>
      <c r="B8" s="1" t="s">
        <v>48</v>
      </c>
      <c r="C8" s="1" t="s">
        <v>10</v>
      </c>
      <c r="D8" s="1" t="s">
        <v>49</v>
      </c>
      <c r="E8" s="1" t="s">
        <v>26</v>
      </c>
      <c r="F8" s="1" t="s">
        <v>50</v>
      </c>
      <c r="G8" s="1" t="s">
        <v>51</v>
      </c>
      <c r="H8" s="1" t="s">
        <v>52</v>
      </c>
      <c r="I8" s="1" t="s">
        <v>53</v>
      </c>
    </row>
    <row r="9">
      <c r="A9" s="2" t="str">
        <f>HYPERLINK("https://www.healthylife.com.au/products/nan-expertpro-lactose-intolerance-baby-formula-400g", "39939")</f>
        <v>39939</v>
      </c>
      <c r="B9" s="1" t="s">
        <v>54</v>
      </c>
      <c r="C9" s="1" t="s">
        <v>10</v>
      </c>
      <c r="D9" s="1" t="s">
        <v>55</v>
      </c>
      <c r="E9" s="1" t="s">
        <v>56</v>
      </c>
      <c r="F9" s="1" t="s">
        <v>57</v>
      </c>
      <c r="G9" s="1" t="s">
        <v>58</v>
      </c>
      <c r="H9" s="1" t="s">
        <v>59</v>
      </c>
      <c r="I9" s="1" t="s">
        <v>60</v>
      </c>
    </row>
    <row r="10">
      <c r="A10" s="2" t="str">
        <f>HYPERLINK("https://www.healthylife.com.au/products/lansinoh-manual-breast-pump", "29261")</f>
        <v>29261</v>
      </c>
      <c r="B10" s="1" t="s">
        <v>61</v>
      </c>
      <c r="C10" s="1" t="s">
        <v>10</v>
      </c>
      <c r="D10" s="1" t="s">
        <v>62</v>
      </c>
      <c r="E10" s="1" t="s">
        <v>26</v>
      </c>
      <c r="F10" s="1" t="s">
        <v>63</v>
      </c>
      <c r="G10" s="1" t="s">
        <v>27</v>
      </c>
      <c r="H10" s="1" t="s">
        <v>20</v>
      </c>
      <c r="I10" s="1" t="s">
        <v>64</v>
      </c>
    </row>
    <row r="11">
      <c r="A11" s="2" t="str">
        <f>HYPERLINK("https://www.healthylife.com.au/products/pigeon-softouch-iii-pp-baby-bottle-240ml", "39219")</f>
        <v>39219</v>
      </c>
      <c r="B11" s="1" t="s">
        <v>65</v>
      </c>
      <c r="C11" s="1" t="s">
        <v>10</v>
      </c>
      <c r="D11" s="1" t="s">
        <v>44</v>
      </c>
      <c r="E11" s="1" t="s">
        <v>66</v>
      </c>
      <c r="F11" s="1" t="s">
        <v>67</v>
      </c>
      <c r="G11" s="1" t="s">
        <v>68</v>
      </c>
      <c r="H11" s="1" t="s">
        <v>47</v>
      </c>
      <c r="I11" s="1" t="s">
        <v>69</v>
      </c>
    </row>
    <row r="12">
      <c r="A12" s="2" t="str">
        <f>HYPERLINK("https://www.healthylife.com.au/products/weleda-calendula-baby-face-cream-50ml", "18665")</f>
        <v>18665</v>
      </c>
      <c r="B12" s="1" t="s">
        <v>70</v>
      </c>
      <c r="C12" s="1" t="s">
        <v>10</v>
      </c>
      <c r="D12" s="1" t="s">
        <v>44</v>
      </c>
      <c r="E12" s="1" t="s">
        <v>39</v>
      </c>
      <c r="F12" s="1" t="s">
        <v>71</v>
      </c>
      <c r="G12" s="1" t="s">
        <v>72</v>
      </c>
      <c r="H12" s="1" t="s">
        <v>73</v>
      </c>
      <c r="I12" s="1" t="s">
        <v>74</v>
      </c>
    </row>
    <row r="13">
      <c r="A13" s="2" t="str">
        <f>HYPERLINK("https://www.healthylife.com.au/products/weleda-white-mallow-facial-cream-50ml", "17118")</f>
        <v>17118</v>
      </c>
      <c r="B13" s="1" t="s">
        <v>75</v>
      </c>
      <c r="C13" s="1" t="s">
        <v>10</v>
      </c>
      <c r="D13" s="1" t="s">
        <v>44</v>
      </c>
      <c r="E13" s="1" t="s">
        <v>39</v>
      </c>
      <c r="F13" s="1" t="s">
        <v>76</v>
      </c>
      <c r="G13" s="1" t="s">
        <v>77</v>
      </c>
      <c r="H13" s="1" t="s">
        <v>78</v>
      </c>
      <c r="I13" s="1" t="s">
        <v>79</v>
      </c>
    </row>
    <row r="14">
      <c r="A14" s="2" t="str">
        <f>HYPERLINK("https://www.healthylife.com.au/products/pigeon-mini-light-pacifier-medium-6-months-twin-pack-colours-selected-at-random", "34245")</f>
        <v>34245</v>
      </c>
      <c r="B14" s="1" t="s">
        <v>80</v>
      </c>
      <c r="C14" s="1" t="s">
        <v>10</v>
      </c>
      <c r="D14" s="1" t="s">
        <v>44</v>
      </c>
      <c r="E14" s="1" t="s">
        <v>81</v>
      </c>
      <c r="F14" s="1" t="s">
        <v>82</v>
      </c>
      <c r="G14" s="1" t="s">
        <v>83</v>
      </c>
      <c r="H14" s="1" t="s">
        <v>84</v>
      </c>
      <c r="I14" s="1" t="s">
        <v>85</v>
      </c>
    </row>
    <row r="15">
      <c r="A15" s="2" t="str">
        <f>HYPERLINK("https://www.healthylife.com.au/products/lansinoh-compact-single-electric-breast-pump", "29385")</f>
        <v>29385</v>
      </c>
      <c r="B15" s="1" t="s">
        <v>86</v>
      </c>
      <c r="C15" s="1" t="s">
        <v>10</v>
      </c>
      <c r="D15" s="1" t="s">
        <v>44</v>
      </c>
      <c r="E15" s="1" t="s">
        <v>26</v>
      </c>
      <c r="F15" s="1" t="s">
        <v>87</v>
      </c>
      <c r="G15" s="1" t="s">
        <v>88</v>
      </c>
      <c r="H15" s="1" t="s">
        <v>89</v>
      </c>
      <c r="I15" s="1" t="s">
        <v>90</v>
      </c>
    </row>
    <row r="16">
      <c r="A16" s="2" t="str">
        <f>HYPERLINK("https://www.healthylife.com.au/products/bepanthen-antiseptic-cream-100g", "3354")</f>
        <v>3354</v>
      </c>
      <c r="B16" s="1" t="s">
        <v>91</v>
      </c>
      <c r="C16" s="1" t="s">
        <v>10</v>
      </c>
      <c r="D16" s="1" t="s">
        <v>44</v>
      </c>
      <c r="E16" s="1" t="s">
        <v>39</v>
      </c>
      <c r="F16" s="1" t="s">
        <v>92</v>
      </c>
      <c r="G16" s="1" t="s">
        <v>93</v>
      </c>
      <c r="H16" s="1" t="s">
        <v>94</v>
      </c>
      <c r="I16" s="1" t="s">
        <v>95</v>
      </c>
    </row>
    <row r="17">
      <c r="A17" s="2" t="str">
        <f>HYPERLINK("https://www.healthylife.com.au/products/grumpy-bums-strawberry-and-yoghurt-mini-muffins", "41998")</f>
        <v>41998</v>
      </c>
      <c r="B17" s="1" t="s">
        <v>96</v>
      </c>
      <c r="C17" s="1" t="s">
        <v>10</v>
      </c>
      <c r="D17" s="1" t="s">
        <v>44</v>
      </c>
      <c r="E17" s="1" t="s">
        <v>97</v>
      </c>
      <c r="F17" s="1" t="s">
        <v>98</v>
      </c>
      <c r="G17" s="1" t="s">
        <v>99</v>
      </c>
      <c r="H17" s="1" t="s">
        <v>100</v>
      </c>
      <c r="I17" s="1" t="s">
        <v>101</v>
      </c>
    </row>
    <row r="18">
      <c r="A18" s="2" t="str">
        <f>HYPERLINK("https://www.healthylife.com.au/products/avent-soother-18-months-2-pack-designs-vary--picked-at-random", "21644")</f>
        <v>21644</v>
      </c>
      <c r="B18" s="1" t="s">
        <v>102</v>
      </c>
      <c r="C18" s="1" t="s">
        <v>10</v>
      </c>
      <c r="D18" s="1" t="s">
        <v>103</v>
      </c>
      <c r="E18" s="1" t="s">
        <v>81</v>
      </c>
      <c r="F18" s="1" t="s">
        <v>103</v>
      </c>
      <c r="G18" s="1" t="s">
        <v>82</v>
      </c>
      <c r="H18" s="1" t="s">
        <v>104</v>
      </c>
      <c r="I18" s="1" t="s">
        <v>105</v>
      </c>
    </row>
    <row r="19">
      <c r="A19" s="2" t="str">
        <f>HYPERLINK("https://www.healthylife.com.au/products/pigeon-baby-tooth--gum-wipes-natural-20-pieces", "31711")</f>
        <v>31711</v>
      </c>
      <c r="B19" s="1" t="s">
        <v>106</v>
      </c>
      <c r="C19" s="1" t="s">
        <v>10</v>
      </c>
      <c r="D19" s="1" t="s">
        <v>44</v>
      </c>
      <c r="E19" s="1" t="s">
        <v>107</v>
      </c>
      <c r="F19" s="1" t="s">
        <v>19</v>
      </c>
      <c r="G19" s="1" t="s">
        <v>108</v>
      </c>
      <c r="H19" s="1" t="s">
        <v>109</v>
      </c>
      <c r="I19" s="1" t="s">
        <v>110</v>
      </c>
    </row>
    <row r="20">
      <c r="A20" s="2" t="str">
        <f>HYPERLINK("https://www.healthylife.com.au/products/colgate-kids-bluey-battery-sonic-toothbrush-colours-selected-at-random", "37760")</f>
        <v>37760</v>
      </c>
      <c r="B20" s="1" t="s">
        <v>111</v>
      </c>
      <c r="C20" s="1" t="s">
        <v>10</v>
      </c>
      <c r="D20" s="1" t="s">
        <v>44</v>
      </c>
      <c r="E20" s="1" t="s">
        <v>107</v>
      </c>
      <c r="F20" s="1" t="s">
        <v>112</v>
      </c>
      <c r="G20" s="1" t="s">
        <v>113</v>
      </c>
      <c r="H20" s="1" t="s">
        <v>114</v>
      </c>
      <c r="I20" s="1" t="s">
        <v>115</v>
      </c>
    </row>
    <row r="21">
      <c r="A21" s="2" t="str">
        <f>HYPERLINK("https://www.healthylife.com.au/products/lansinoh-nursing-pads-60-pack", "15514")</f>
        <v>15514</v>
      </c>
      <c r="B21" s="1" t="s">
        <v>116</v>
      </c>
      <c r="C21" s="1" t="s">
        <v>10</v>
      </c>
      <c r="D21" s="1" t="s">
        <v>44</v>
      </c>
      <c r="E21" s="1" t="s">
        <v>26</v>
      </c>
      <c r="F21" s="1" t="s">
        <v>117</v>
      </c>
      <c r="G21" s="1" t="s">
        <v>118</v>
      </c>
      <c r="H21" s="1" t="s">
        <v>119</v>
      </c>
      <c r="I21" s="1" t="s">
        <v>120</v>
      </c>
    </row>
    <row r="22">
      <c r="A22" s="2" t="str">
        <f>HYPERLINK("https://www.healthylife.com.au/products/flo-baby-saline-nasal-spray-15ml", "5175")</f>
        <v>5175</v>
      </c>
      <c r="B22" s="1" t="s">
        <v>121</v>
      </c>
      <c r="C22" s="1" t="s">
        <v>10</v>
      </c>
      <c r="D22" s="1" t="s">
        <v>122</v>
      </c>
      <c r="E22" s="1" t="s">
        <v>12</v>
      </c>
      <c r="F22" s="1" t="s">
        <v>123</v>
      </c>
      <c r="G22" s="1" t="s">
        <v>124</v>
      </c>
      <c r="H22" s="1" t="s">
        <v>13</v>
      </c>
      <c r="I22" s="1" t="s">
        <v>125</v>
      </c>
    </row>
    <row r="23">
      <c r="A23" s="2" t="str">
        <f>HYPERLINK("https://www.healthylife.com.au/products/lavie-lactation-massager-teal", "42533")</f>
        <v>42533</v>
      </c>
      <c r="B23" s="1" t="s">
        <v>126</v>
      </c>
      <c r="C23" s="1" t="s">
        <v>10</v>
      </c>
      <c r="D23" s="1" t="s">
        <v>44</v>
      </c>
      <c r="E23" s="1" t="s">
        <v>26</v>
      </c>
      <c r="F23" s="1" t="s">
        <v>117</v>
      </c>
      <c r="G23" s="1" t="s">
        <v>127</v>
      </c>
      <c r="H23" s="1" t="s">
        <v>128</v>
      </c>
      <c r="I23" s="1" t="s">
        <v>129</v>
      </c>
    </row>
    <row r="24">
      <c r="A24" s="2" t="str">
        <f>HYPERLINK("https://www.healthylife.com.au/products/fess-little-noses-saline-spray-15ml", "5140")</f>
        <v>5140</v>
      </c>
      <c r="B24" s="1" t="s">
        <v>130</v>
      </c>
      <c r="C24" s="1" t="s">
        <v>10</v>
      </c>
      <c r="D24" s="1" t="s">
        <v>44</v>
      </c>
      <c r="E24" s="1" t="s">
        <v>12</v>
      </c>
      <c r="F24" s="1" t="s">
        <v>33</v>
      </c>
      <c r="G24" s="1" t="s">
        <v>13</v>
      </c>
      <c r="H24" s="1" t="s">
        <v>131</v>
      </c>
      <c r="I24" s="1" t="s">
        <v>132</v>
      </c>
    </row>
    <row r="25">
      <c r="A25" s="2" t="str">
        <f>HYPERLINK("https://www.healthylife.com.au/products/pigeon-comfyfeel-disposable-breast-pads-50-pack", "33894")</f>
        <v>33894</v>
      </c>
      <c r="B25" s="1" t="s">
        <v>133</v>
      </c>
      <c r="C25" s="1" t="s">
        <v>10</v>
      </c>
      <c r="D25" s="1" t="s">
        <v>44</v>
      </c>
      <c r="E25" s="1" t="s">
        <v>26</v>
      </c>
      <c r="F25" s="1" t="s">
        <v>134</v>
      </c>
      <c r="G25" s="1" t="s">
        <v>135</v>
      </c>
      <c r="H25" s="1" t="s">
        <v>136</v>
      </c>
      <c r="I25" s="1" t="s">
        <v>137</v>
      </c>
    </row>
    <row r="26">
      <c r="A26" s="2" t="str">
        <f>HYPERLINK("https://www.healthylife.com.au/products/pigeon-softouch-iii-ppsu-bottle-160ml", "39635")</f>
        <v>39635</v>
      </c>
      <c r="B26" s="1" t="s">
        <v>138</v>
      </c>
      <c r="C26" s="1" t="s">
        <v>10</v>
      </c>
      <c r="D26" s="1" t="s">
        <v>44</v>
      </c>
      <c r="E26" s="1" t="s">
        <v>66</v>
      </c>
      <c r="F26" s="1" t="s">
        <v>67</v>
      </c>
      <c r="G26" s="1" t="s">
        <v>68</v>
      </c>
      <c r="H26" s="1" t="s">
        <v>47</v>
      </c>
      <c r="I26" s="1" t="s">
        <v>139</v>
      </c>
    </row>
    <row r="27">
      <c r="A27" s="2" t="str">
        <f>HYPERLINK("https://www.healthylife.com.au/products/pigeon-milk-saver-manual-breast-pump-110ml", "30319")</f>
        <v>30319</v>
      </c>
      <c r="B27" s="1" t="s">
        <v>140</v>
      </c>
      <c r="C27" s="1" t="s">
        <v>10</v>
      </c>
      <c r="D27" s="1" t="s">
        <v>44</v>
      </c>
      <c r="E27" s="1" t="s">
        <v>26</v>
      </c>
      <c r="F27" s="1" t="s">
        <v>141</v>
      </c>
      <c r="G27" s="1" t="s">
        <v>142</v>
      </c>
      <c r="H27" s="1" t="s">
        <v>62</v>
      </c>
      <c r="I27" s="1" t="s">
        <v>143</v>
      </c>
    </row>
    <row r="28">
      <c r="A28" s="2" t="str">
        <f>HYPERLINK("https://www.healthylife.com.au/products/haakaa-silicone-milk-collector-2-pack-1", "42008")</f>
        <v>42008</v>
      </c>
      <c r="B28" s="1" t="s">
        <v>144</v>
      </c>
      <c r="C28" s="1" t="s">
        <v>10</v>
      </c>
      <c r="D28" s="1" t="s">
        <v>145</v>
      </c>
      <c r="E28" s="1" t="s">
        <v>26</v>
      </c>
      <c r="F28" s="1" t="s">
        <v>146</v>
      </c>
      <c r="G28" s="1" t="s">
        <v>147</v>
      </c>
      <c r="H28" s="1" t="s">
        <v>148</v>
      </c>
      <c r="I28" s="1" t="s">
        <v>149</v>
      </c>
    </row>
    <row r="29">
      <c r="A29" s="2" t="str">
        <f>HYPERLINK("https://www.healthylife.com.au/products/mustela-stelatopia-foam-shampoo-150ml", "26177")</f>
        <v>26177</v>
      </c>
      <c r="B29" s="1" t="s">
        <v>150</v>
      </c>
      <c r="C29" s="1" t="s">
        <v>10</v>
      </c>
      <c r="D29" s="1" t="s">
        <v>44</v>
      </c>
      <c r="E29" s="1" t="s">
        <v>151</v>
      </c>
      <c r="F29" s="1" t="s">
        <v>152</v>
      </c>
      <c r="G29" s="1" t="s">
        <v>153</v>
      </c>
      <c r="H29" s="1" t="s">
        <v>154</v>
      </c>
      <c r="I29" s="1" t="s">
        <v>155</v>
      </c>
    </row>
    <row r="30">
      <c r="A30" s="2" t="str">
        <f>HYPERLINK("https://www.healthylife.com.au/products/gaia-natural-baby-organic-cotton-cleansing-pads-40-pack", "31100")</f>
        <v>31100</v>
      </c>
      <c r="B30" s="1" t="s">
        <v>156</v>
      </c>
      <c r="C30" s="1" t="s">
        <v>10</v>
      </c>
      <c r="D30" s="1" t="s">
        <v>44</v>
      </c>
      <c r="E30" s="1" t="s">
        <v>39</v>
      </c>
      <c r="F30" s="1" t="s">
        <v>157</v>
      </c>
      <c r="G30" s="1" t="s">
        <v>158</v>
      </c>
      <c r="H30" s="1" t="s">
        <v>159</v>
      </c>
      <c r="I30" s="1" t="s">
        <v>160</v>
      </c>
    </row>
    <row r="31">
      <c r="A31" s="2" t="str">
        <f>HYPERLINK("https://www.healthylife.com.au/products/natures-child-nipple-balm-organic", "31948")</f>
        <v>31948</v>
      </c>
      <c r="B31" s="1" t="s">
        <v>161</v>
      </c>
      <c r="C31" s="1" t="s">
        <v>10</v>
      </c>
      <c r="D31" s="1" t="s">
        <v>44</v>
      </c>
      <c r="E31" s="1" t="s">
        <v>26</v>
      </c>
      <c r="F31" s="1" t="s">
        <v>162</v>
      </c>
      <c r="G31" s="1" t="s">
        <v>163</v>
      </c>
      <c r="H31" s="1" t="s">
        <v>164</v>
      </c>
      <c r="I31" s="1" t="s">
        <v>165</v>
      </c>
    </row>
    <row r="32">
      <c r="A32" s="2" t="str">
        <f>HYPERLINK("https://www.healthylife.com.au/products/huggies-baby-wipes-unscented-tub-64-pack", "31236")</f>
        <v>31236</v>
      </c>
      <c r="B32" s="1" t="s">
        <v>166</v>
      </c>
      <c r="C32" s="1" t="s">
        <v>10</v>
      </c>
      <c r="D32" s="1" t="s">
        <v>44</v>
      </c>
      <c r="E32" s="1" t="s">
        <v>19</v>
      </c>
      <c r="F32" s="1" t="s">
        <v>167</v>
      </c>
      <c r="G32" s="1" t="s">
        <v>168</v>
      </c>
      <c r="H32" s="1" t="s">
        <v>169</v>
      </c>
      <c r="I32" s="1" t="s">
        <v>170</v>
      </c>
    </row>
    <row r="33">
      <c r="A33" s="2" t="str">
        <f>HYPERLINK("https://www.healthylife.com.au/products/lactation-massager-roller", "42534")</f>
        <v>42534</v>
      </c>
      <c r="B33" s="1" t="s">
        <v>171</v>
      </c>
      <c r="C33" s="1" t="s">
        <v>10</v>
      </c>
      <c r="D33" s="1" t="s">
        <v>44</v>
      </c>
      <c r="E33" s="1" t="s">
        <v>26</v>
      </c>
      <c r="F33" s="1" t="s">
        <v>172</v>
      </c>
      <c r="G33" s="1" t="s">
        <v>173</v>
      </c>
      <c r="H33" s="1" t="s">
        <v>117</v>
      </c>
      <c r="I33" s="1" t="s">
        <v>174</v>
      </c>
    </row>
    <row r="34">
      <c r="A34" s="2" t="str">
        <f>HYPERLINK("https://www.healthylife.com.au/products/pea-pods-reusable-nappy-one-size-pastel-pink", "22321")</f>
        <v>22321</v>
      </c>
      <c r="B34" s="1" t="s">
        <v>175</v>
      </c>
      <c r="C34" s="1" t="s">
        <v>10</v>
      </c>
      <c r="D34" s="1" t="s">
        <v>176</v>
      </c>
      <c r="E34" s="1" t="s">
        <v>177</v>
      </c>
      <c r="F34" s="1" t="s">
        <v>178</v>
      </c>
      <c r="G34" s="1" t="s">
        <v>179</v>
      </c>
      <c r="H34" s="1" t="s">
        <v>180</v>
      </c>
      <c r="I34" s="1" t="s">
        <v>181</v>
      </c>
    </row>
    <row r="35">
      <c r="A35" s="2" t="str">
        <f>HYPERLINK("https://www.healthylife.com.au/products/curash-simply-water-baby-wipes-80-pack", "12323")</f>
        <v>12323</v>
      </c>
      <c r="B35" s="1" t="s">
        <v>182</v>
      </c>
      <c r="C35" s="1" t="s">
        <v>10</v>
      </c>
      <c r="D35" s="1" t="s">
        <v>44</v>
      </c>
      <c r="E35" s="1" t="s">
        <v>19</v>
      </c>
      <c r="F35" s="1" t="s">
        <v>183</v>
      </c>
      <c r="G35" s="1" t="s">
        <v>184</v>
      </c>
      <c r="H35" s="1" t="s">
        <v>185</v>
      </c>
      <c r="I35" s="1" t="s">
        <v>186</v>
      </c>
    </row>
    <row r="36">
      <c r="A36" s="2" t="str">
        <f>HYPERLINK("https://www.healthylife.com.au/products/marcalan-nipple-cream-50g", "29253")</f>
        <v>29253</v>
      </c>
      <c r="B36" s="1" t="s">
        <v>187</v>
      </c>
      <c r="C36" s="1" t="s">
        <v>10</v>
      </c>
      <c r="D36" s="1" t="s">
        <v>44</v>
      </c>
      <c r="E36" s="1" t="s">
        <v>26</v>
      </c>
      <c r="F36" s="1" t="s">
        <v>188</v>
      </c>
      <c r="G36" s="1" t="s">
        <v>189</v>
      </c>
      <c r="H36" s="1" t="s">
        <v>28</v>
      </c>
      <c r="I36" s="1" t="s">
        <v>190</v>
      </c>
    </row>
    <row r="37">
      <c r="A37" s="2" t="str">
        <f>HYPERLINK("https://www.healthylife.com.au/products/vicks-baby-balsam-rub-100g", "29048")</f>
        <v>29048</v>
      </c>
      <c r="B37" s="1" t="s">
        <v>191</v>
      </c>
      <c r="C37" s="1" t="s">
        <v>10</v>
      </c>
      <c r="D37" s="1" t="s">
        <v>192</v>
      </c>
      <c r="E37" s="1" t="s">
        <v>12</v>
      </c>
      <c r="F37" s="1" t="s">
        <v>193</v>
      </c>
      <c r="G37" s="1" t="s">
        <v>194</v>
      </c>
      <c r="H37" s="1" t="s">
        <v>164</v>
      </c>
      <c r="I37" s="1" t="s">
        <v>195</v>
      </c>
    </row>
    <row r="38">
      <c r="A38" s="2" t="str">
        <f>HYPERLINK("https://www.healthylife.com.au/products/junobie-reusable-silicone-breastmilk-storage-bags-4pk", "42326")</f>
        <v>42326</v>
      </c>
      <c r="B38" s="1" t="s">
        <v>196</v>
      </c>
      <c r="C38" s="1" t="s">
        <v>10</v>
      </c>
      <c r="D38" s="1" t="s">
        <v>44</v>
      </c>
      <c r="E38" s="1" t="s">
        <v>26</v>
      </c>
      <c r="F38" s="1" t="s">
        <v>197</v>
      </c>
      <c r="G38" s="1" t="s">
        <v>179</v>
      </c>
      <c r="H38" s="1" t="s">
        <v>198</v>
      </c>
      <c r="I38" s="1" t="s">
        <v>199</v>
      </c>
    </row>
    <row r="39">
      <c r="A39" s="2" t="str">
        <f>HYPERLINK("https://www.healthylife.com.au/products/bbox-silicone-snack-cups-2-pack-forest", "37708")</f>
        <v>37708</v>
      </c>
      <c r="B39" s="1" t="s">
        <v>200</v>
      </c>
      <c r="C39" s="1" t="s">
        <v>10</v>
      </c>
      <c r="D39" s="1" t="s">
        <v>44</v>
      </c>
      <c r="E39" s="1" t="s">
        <v>201</v>
      </c>
      <c r="F39" s="1" t="s">
        <v>202</v>
      </c>
      <c r="G39" s="1" t="s">
        <v>203</v>
      </c>
      <c r="H39" s="1" t="s">
        <v>204</v>
      </c>
      <c r="I39" s="1" t="s">
        <v>205</v>
      </c>
    </row>
    <row r="40">
      <c r="A40" s="2" t="str">
        <f>HYPERLINK("https://www.healthylife.com.au/products/baby-u-nappy-sacks-scented-200pk", "3207")</f>
        <v>3207</v>
      </c>
      <c r="B40" s="1" t="s">
        <v>206</v>
      </c>
      <c r="C40" s="1" t="s">
        <v>10</v>
      </c>
      <c r="D40" s="1" t="s">
        <v>44</v>
      </c>
      <c r="E40" s="1" t="s">
        <v>177</v>
      </c>
      <c r="F40" s="1" t="s">
        <v>207</v>
      </c>
      <c r="G40" s="1" t="s">
        <v>208</v>
      </c>
      <c r="H40" s="1" t="s">
        <v>209</v>
      </c>
      <c r="I40" s="1" t="s">
        <v>210</v>
      </c>
    </row>
    <row r="41">
      <c r="A41" s="2" t="str">
        <f>HYPERLINK("https://www.healthylife.com.au/products/bunjie-probiotic-baby-eye-wipes-30-pack", "38499")</f>
        <v>38499</v>
      </c>
      <c r="B41" s="1" t="s">
        <v>211</v>
      </c>
      <c r="C41" s="1" t="s">
        <v>10</v>
      </c>
      <c r="D41" s="1" t="s">
        <v>44</v>
      </c>
      <c r="E41" s="1" t="s">
        <v>19</v>
      </c>
      <c r="F41" s="1" t="s">
        <v>21</v>
      </c>
      <c r="G41" s="1" t="s">
        <v>212</v>
      </c>
      <c r="H41" s="1" t="s">
        <v>213</v>
      </c>
      <c r="I41" s="1" t="s">
        <v>214</v>
      </c>
    </row>
    <row r="42">
      <c r="A42" s="2" t="str">
        <f>HYPERLINK("https://www.healthylife.com.au/products/nutra-organics-captain-calm", "40108")</f>
        <v>40108</v>
      </c>
      <c r="B42" s="1" t="s">
        <v>215</v>
      </c>
      <c r="C42" s="1" t="s">
        <v>10</v>
      </c>
      <c r="D42" s="1" t="s">
        <v>44</v>
      </c>
      <c r="E42" s="1" t="s">
        <v>97</v>
      </c>
      <c r="F42" s="1" t="s">
        <v>216</v>
      </c>
      <c r="G42" s="1" t="s">
        <v>217</v>
      </c>
      <c r="H42" s="1" t="s">
        <v>218</v>
      </c>
      <c r="I42" s="1" t="s">
        <v>219</v>
      </c>
    </row>
    <row r="43">
      <c r="A43" s="2" t="str">
        <f>HYPERLINK("https://www.healthylife.com.au/products/mustela-hair-styler-skin-freshener-200ml", "33950")</f>
        <v>33950</v>
      </c>
      <c r="B43" s="1" t="s">
        <v>220</v>
      </c>
      <c r="C43" s="1" t="s">
        <v>10</v>
      </c>
      <c r="D43" s="1" t="s">
        <v>44</v>
      </c>
      <c r="E43" s="1" t="s">
        <v>151</v>
      </c>
      <c r="F43" s="1" t="s">
        <v>221</v>
      </c>
      <c r="G43" s="1" t="s">
        <v>222</v>
      </c>
      <c r="H43" s="1" t="s">
        <v>223</v>
      </c>
      <c r="I43" s="1" t="s">
        <v>224</v>
      </c>
    </row>
    <row r="44">
      <c r="A44" s="2" t="str">
        <f>HYPERLINK("https://www.healthylife.com.au/products/pigeon-softouch-iii-ppsu-baby-bottle-240ml", "39744")</f>
        <v>39744</v>
      </c>
      <c r="B44" s="1" t="s">
        <v>225</v>
      </c>
      <c r="C44" s="1" t="s">
        <v>10</v>
      </c>
      <c r="D44" s="1" t="s">
        <v>44</v>
      </c>
      <c r="E44" s="1" t="s">
        <v>66</v>
      </c>
      <c r="F44" s="1" t="s">
        <v>67</v>
      </c>
      <c r="G44" s="1" t="s">
        <v>68</v>
      </c>
      <c r="H44" s="1" t="s">
        <v>47</v>
      </c>
      <c r="I44" s="1" t="s">
        <v>226</v>
      </c>
    </row>
    <row r="45">
      <c r="A45" s="2" t="str">
        <f>HYPERLINK("https://www.healthylife.com.au/products/pigeon-softouch-iii-pp-baby-bottle-160ml", "39994")</f>
        <v>39994</v>
      </c>
      <c r="B45" s="1" t="s">
        <v>227</v>
      </c>
      <c r="C45" s="1" t="s">
        <v>10</v>
      </c>
      <c r="D45" s="1" t="s">
        <v>44</v>
      </c>
      <c r="E45" s="1" t="s">
        <v>66</v>
      </c>
      <c r="F45" s="1" t="s">
        <v>67</v>
      </c>
      <c r="G45" s="1" t="s">
        <v>68</v>
      </c>
      <c r="H45" s="1" t="s">
        <v>47</v>
      </c>
      <c r="I45" s="1" t="s">
        <v>228</v>
      </c>
    </row>
    <row r="46">
      <c r="A46" s="2" t="str">
        <f>HYPERLINK("https://www.healthylife.com.au/products/gaia-natural-baby-plant-based-water-wipes-80-pack", "31415")</f>
        <v>31415</v>
      </c>
      <c r="B46" s="1" t="s">
        <v>229</v>
      </c>
      <c r="C46" s="1" t="s">
        <v>10</v>
      </c>
      <c r="D46" s="1" t="s">
        <v>44</v>
      </c>
      <c r="E46" s="1" t="s">
        <v>19</v>
      </c>
      <c r="F46" s="1" t="s">
        <v>230</v>
      </c>
      <c r="G46" s="1" t="s">
        <v>231</v>
      </c>
      <c r="H46" s="1" t="s">
        <v>213</v>
      </c>
      <c r="I46" s="1" t="s">
        <v>232</v>
      </c>
    </row>
    <row r="47">
      <c r="A47" s="2" t="str">
        <f>HYPERLINK("https://www.healthylife.com.au/products/colgate-kids-bluey-mild-mint-gel-toothpaste-90g", "37761")</f>
        <v>37761</v>
      </c>
      <c r="B47" s="1" t="s">
        <v>233</v>
      </c>
      <c r="C47" s="1" t="s">
        <v>10</v>
      </c>
      <c r="D47" s="1" t="s">
        <v>44</v>
      </c>
      <c r="E47" s="1" t="s">
        <v>107</v>
      </c>
      <c r="F47" s="1" t="s">
        <v>234</v>
      </c>
      <c r="G47" s="1" t="s">
        <v>235</v>
      </c>
      <c r="H47" s="1" t="s">
        <v>236</v>
      </c>
      <c r="I47" s="1" t="s">
        <v>237</v>
      </c>
    </row>
    <row r="48">
      <c r="A48" s="2" t="str">
        <f>HYPERLINK("https://www.healthylife.com.au/products/pigeon-softouch-iii-ppsu-baby-bottle-2-x-160ml", "39645")</f>
        <v>39645</v>
      </c>
      <c r="B48" s="1" t="s">
        <v>238</v>
      </c>
      <c r="C48" s="1" t="s">
        <v>10</v>
      </c>
      <c r="D48" s="1" t="s">
        <v>44</v>
      </c>
      <c r="E48" s="1" t="s">
        <v>66</v>
      </c>
      <c r="F48" s="1" t="s">
        <v>67</v>
      </c>
      <c r="G48" s="1" t="s">
        <v>68</v>
      </c>
      <c r="H48" s="1" t="s">
        <v>47</v>
      </c>
      <c r="I48" s="1" t="s">
        <v>139</v>
      </c>
    </row>
    <row r="49">
      <c r="A49" s="2" t="str">
        <f>HYPERLINK("https://www.healthylife.com.au/products/cerelac-cereal-muesli-with-pear-8-months-200g", "12755")</f>
        <v>12755</v>
      </c>
      <c r="B49" s="1" t="s">
        <v>239</v>
      </c>
      <c r="C49" s="1" t="s">
        <v>10</v>
      </c>
      <c r="D49" s="1" t="s">
        <v>44</v>
      </c>
      <c r="E49" s="1" t="s">
        <v>97</v>
      </c>
      <c r="F49" s="1" t="s">
        <v>58</v>
      </c>
      <c r="G49" s="1" t="s">
        <v>240</v>
      </c>
      <c r="H49" s="1" t="s">
        <v>241</v>
      </c>
      <c r="I49" s="1" t="s">
        <v>242</v>
      </c>
    </row>
    <row r="50">
      <c r="A50" s="2" t="str">
        <f>HYPERLINK("https://www.healthylife.com.au/products/pigeon-bottle-slim-neck-240ml-pp", "8376")</f>
        <v>8376</v>
      </c>
      <c r="B50" s="1" t="s">
        <v>243</v>
      </c>
      <c r="C50" s="1" t="s">
        <v>10</v>
      </c>
      <c r="D50" s="1" t="s">
        <v>44</v>
      </c>
      <c r="E50" s="1" t="s">
        <v>66</v>
      </c>
      <c r="F50" s="1" t="s">
        <v>67</v>
      </c>
      <c r="G50" s="1" t="s">
        <v>244</v>
      </c>
      <c r="H50" s="1" t="s">
        <v>47</v>
      </c>
      <c r="I50" s="1" t="s">
        <v>245</v>
      </c>
    </row>
    <row r="51">
      <c r="A51" s="2" t="str">
        <f>HYPERLINK("https://www.healthylife.com.au/products/curash-wipes-simply-water-80-pack-x-pack", "23380")</f>
        <v>23380</v>
      </c>
      <c r="B51" s="1" t="s">
        <v>246</v>
      </c>
      <c r="C51" s="1" t="s">
        <v>10</v>
      </c>
      <c r="D51" s="1" t="s">
        <v>44</v>
      </c>
      <c r="E51" s="1" t="s">
        <v>19</v>
      </c>
      <c r="F51" s="1" t="s">
        <v>230</v>
      </c>
      <c r="G51" s="1" t="s">
        <v>247</v>
      </c>
      <c r="H51" s="1" t="s">
        <v>248</v>
      </c>
      <c r="I51" s="1" t="s">
        <v>186</v>
      </c>
    </row>
    <row r="52">
      <c r="A52" s="2" t="str">
        <f>HYPERLINK("https://www.healthylife.com.au/products/pigeon-softouch-iii-pp-baby-bottle-2-x-240ml", "39690")</f>
        <v>39690</v>
      </c>
      <c r="B52" s="1" t="s">
        <v>249</v>
      </c>
      <c r="C52" s="1" t="s">
        <v>10</v>
      </c>
      <c r="D52" s="1" t="s">
        <v>44</v>
      </c>
      <c r="E52" s="1" t="s">
        <v>66</v>
      </c>
      <c r="F52" s="1" t="s">
        <v>67</v>
      </c>
      <c r="G52" s="1" t="s">
        <v>68</v>
      </c>
      <c r="H52" s="1" t="s">
        <v>47</v>
      </c>
      <c r="I52" s="1" t="s">
        <v>69</v>
      </c>
    </row>
    <row r="53">
      <c r="A53" s="2" t="str">
        <f>HYPERLINK("https://www.healthylife.com.au/products/pigeon-flexible-baby-bottle-ppsu-240ml", "33766")</f>
        <v>33766</v>
      </c>
      <c r="B53" s="1" t="s">
        <v>250</v>
      </c>
      <c r="C53" s="1" t="s">
        <v>10</v>
      </c>
      <c r="D53" s="1" t="s">
        <v>44</v>
      </c>
      <c r="E53" s="1" t="s">
        <v>66</v>
      </c>
      <c r="F53" s="1" t="s">
        <v>67</v>
      </c>
      <c r="G53" s="1" t="s">
        <v>244</v>
      </c>
      <c r="H53" s="1" t="s">
        <v>47</v>
      </c>
      <c r="I53" s="1" t="s">
        <v>251</v>
      </c>
    </row>
    <row r="54">
      <c r="A54" s="2" t="str">
        <f>HYPERLINK("https://www.healthylife.com.au/products/colgate-kids-2-5-years-extra-soft-toothbrush-1-pack", "38245")</f>
        <v>38245</v>
      </c>
      <c r="B54" s="1" t="s">
        <v>252</v>
      </c>
      <c r="C54" s="1" t="s">
        <v>10</v>
      </c>
      <c r="D54" s="1" t="s">
        <v>44</v>
      </c>
      <c r="E54" s="1" t="s">
        <v>107</v>
      </c>
      <c r="F54" s="1" t="s">
        <v>253</v>
      </c>
      <c r="G54" s="1" t="s">
        <v>114</v>
      </c>
      <c r="H54" s="1" t="s">
        <v>254</v>
      </c>
      <c r="I54" s="1" t="s">
        <v>255</v>
      </c>
    </row>
    <row r="55">
      <c r="A55" s="2" t="str">
        <f>HYPERLINK("https://www.healthylife.com.au/products/lactivate-ice-heat-breast-packs", "42497")</f>
        <v>42497</v>
      </c>
      <c r="B55" s="1" t="s">
        <v>256</v>
      </c>
      <c r="C55" s="1" t="s">
        <v>10</v>
      </c>
      <c r="D55" s="1" t="s">
        <v>257</v>
      </c>
      <c r="E55" s="1" t="s">
        <v>26</v>
      </c>
      <c r="F55" s="1" t="s">
        <v>258</v>
      </c>
      <c r="G55" s="1" t="s">
        <v>259</v>
      </c>
      <c r="H55" s="1" t="s">
        <v>260</v>
      </c>
      <c r="I55" s="1" t="s">
        <v>261</v>
      </c>
    </row>
    <row r="56">
      <c r="A56" s="2" t="str">
        <f>HYPERLINK("https://www.healthylife.com.au/products/tommee-tippee-closer-to-nature-night-time-soothers-6-18-months-2-pack-colours-selected-at-random", "20951")</f>
        <v>20951</v>
      </c>
      <c r="B56" s="1" t="s">
        <v>262</v>
      </c>
      <c r="C56" s="1" t="s">
        <v>10</v>
      </c>
      <c r="D56" s="1" t="s">
        <v>44</v>
      </c>
      <c r="E56" s="1" t="s">
        <v>81</v>
      </c>
      <c r="F56" s="1" t="s">
        <v>263</v>
      </c>
      <c r="G56" s="1" t="s">
        <v>179</v>
      </c>
      <c r="H56" s="1" t="s">
        <v>264</v>
      </c>
      <c r="I56" s="1" t="s">
        <v>265</v>
      </c>
    </row>
    <row r="57">
      <c r="A57" s="2" t="str">
        <f>HYPERLINK("https://www.healthylife.com.au/products/medela-swing-maxi-double-electric-breast-pump-37772", "37772")</f>
        <v>37772</v>
      </c>
      <c r="B57" s="1" t="s">
        <v>266</v>
      </c>
      <c r="C57" s="1" t="s">
        <v>10</v>
      </c>
      <c r="D57" s="1" t="s">
        <v>44</v>
      </c>
      <c r="E57" s="1" t="s">
        <v>26</v>
      </c>
      <c r="F57" s="1" t="s">
        <v>87</v>
      </c>
      <c r="G57" s="1" t="s">
        <v>267</v>
      </c>
      <c r="H57" s="1" t="s">
        <v>268</v>
      </c>
      <c r="I57" s="1" t="s">
        <v>269</v>
      </c>
    </row>
    <row r="58">
      <c r="A58" s="2" t="str">
        <f>HYPERLINK("https://www.healthylife.com.au/products/baby-u-wipes-fragrance-free-240-pack", "3209")</f>
        <v>3209</v>
      </c>
      <c r="B58" s="1" t="s">
        <v>270</v>
      </c>
      <c r="C58" s="1" t="s">
        <v>10</v>
      </c>
      <c r="D58" s="1" t="s">
        <v>44</v>
      </c>
      <c r="E58" s="1" t="s">
        <v>19</v>
      </c>
      <c r="F58" s="1" t="s">
        <v>21</v>
      </c>
      <c r="G58" s="1" t="s">
        <v>271</v>
      </c>
      <c r="H58" s="1" t="s">
        <v>169</v>
      </c>
      <c r="I58" s="1" t="s">
        <v>272</v>
      </c>
    </row>
    <row r="59">
      <c r="A59" s="2" t="str">
        <f>HYPERLINK("https://www.healthylife.com.au/products/lansinoh-hpa-brand-lanolin-nipple-cream-15g", "10333")</f>
        <v>10333</v>
      </c>
      <c r="B59" s="1" t="s">
        <v>273</v>
      </c>
      <c r="C59" s="1" t="s">
        <v>10</v>
      </c>
      <c r="D59" s="1" t="s">
        <v>44</v>
      </c>
      <c r="E59" s="1" t="s">
        <v>26</v>
      </c>
      <c r="F59" s="1" t="s">
        <v>274</v>
      </c>
      <c r="G59" s="1" t="s">
        <v>275</v>
      </c>
      <c r="H59" s="1" t="s">
        <v>276</v>
      </c>
      <c r="I59" s="1" t="s">
        <v>53</v>
      </c>
    </row>
    <row r="60">
      <c r="A60" s="2" t="str">
        <f>HYPERLINK("https://www.healthylife.com.au/products/haakaa-silicone-milk-storage-bag-260ml-5-pack", "32688")</f>
        <v>32688</v>
      </c>
      <c r="B60" s="1" t="s">
        <v>277</v>
      </c>
      <c r="C60" s="1" t="s">
        <v>10</v>
      </c>
      <c r="D60" s="1" t="s">
        <v>278</v>
      </c>
      <c r="E60" s="1" t="s">
        <v>26</v>
      </c>
      <c r="F60" s="1" t="s">
        <v>45</v>
      </c>
      <c r="G60" s="1" t="s">
        <v>279</v>
      </c>
      <c r="H60" s="1" t="s">
        <v>280</v>
      </c>
      <c r="I60" s="1" t="s">
        <v>281</v>
      </c>
    </row>
    <row r="61">
      <c r="A61" s="2" t="str">
        <f>HYPERLINK("https://www.healthylife.com.au/products/colgate-toothpaste-kids-anticavity-fluoride-0-3-years-mild-fruit-80g", "31672")</f>
        <v>31672</v>
      </c>
      <c r="B61" s="1" t="s">
        <v>282</v>
      </c>
      <c r="C61" s="1" t="s">
        <v>10</v>
      </c>
      <c r="D61" s="1" t="s">
        <v>44</v>
      </c>
      <c r="E61" s="1" t="s">
        <v>107</v>
      </c>
      <c r="F61" s="1" t="s">
        <v>283</v>
      </c>
      <c r="G61" s="1" t="s">
        <v>284</v>
      </c>
      <c r="H61" s="1" t="s">
        <v>285</v>
      </c>
      <c r="I61" s="1" t="s">
        <v>286</v>
      </c>
    </row>
    <row r="62">
      <c r="A62" s="2" t="str">
        <f>HYPERLINK("https://www.healthylife.com.au/products/infants-friend-oral-liquid-100ml", "34567")</f>
        <v>34567</v>
      </c>
      <c r="B62" s="1" t="s">
        <v>287</v>
      </c>
      <c r="C62" s="1" t="s">
        <v>10</v>
      </c>
      <c r="D62" s="1" t="s">
        <v>44</v>
      </c>
      <c r="E62" s="1" t="s">
        <v>12</v>
      </c>
      <c r="F62" s="1" t="s">
        <v>288</v>
      </c>
      <c r="G62" s="1" t="s">
        <v>289</v>
      </c>
      <c r="H62" s="1" t="s">
        <v>290</v>
      </c>
      <c r="I62" s="1" t="s">
        <v>291</v>
      </c>
    </row>
    <row r="63">
      <c r="A63" s="2" t="str">
        <f>HYPERLINK("https://www.healthylife.com.au/products/gaia-natural-baby-biodegradable-nappy-bags-50-pack", "40070")</f>
        <v>40070</v>
      </c>
      <c r="B63" s="1" t="s">
        <v>292</v>
      </c>
      <c r="C63" s="1" t="s">
        <v>10</v>
      </c>
      <c r="D63" s="1" t="s">
        <v>44</v>
      </c>
      <c r="E63" s="1" t="s">
        <v>177</v>
      </c>
      <c r="F63" s="1" t="s">
        <v>213</v>
      </c>
      <c r="G63" s="1" t="s">
        <v>208</v>
      </c>
      <c r="H63" s="1" t="s">
        <v>207</v>
      </c>
      <c r="I63" s="1" t="s">
        <v>44</v>
      </c>
    </row>
    <row r="64">
      <c r="A64" s="2" t="str">
        <f>HYPERLINK("https://www.healthylife.com.au/products/pigeon-mini-light-pacifier-large-12-months-twin-pack-colours-selected-at-random", "34247")</f>
        <v>34247</v>
      </c>
      <c r="B64" s="1" t="s">
        <v>293</v>
      </c>
      <c r="C64" s="1" t="s">
        <v>10</v>
      </c>
      <c r="D64" s="1" t="s">
        <v>44</v>
      </c>
      <c r="E64" s="1" t="s">
        <v>81</v>
      </c>
      <c r="F64" s="1" t="s">
        <v>82</v>
      </c>
      <c r="G64" s="1" t="s">
        <v>83</v>
      </c>
      <c r="H64" s="1" t="s">
        <v>84</v>
      </c>
      <c r="I64" s="1" t="s">
        <v>85</v>
      </c>
    </row>
    <row r="65">
      <c r="A65" s="2" t="str">
        <f>HYPERLINK("https://www.healthylife.com.au/products/pigeon-softouch-iii-bottle-pp-330ml", "39866")</f>
        <v>39866</v>
      </c>
      <c r="B65" s="1" t="s">
        <v>294</v>
      </c>
      <c r="C65" s="1" t="s">
        <v>10</v>
      </c>
      <c r="D65" s="1" t="s">
        <v>44</v>
      </c>
      <c r="E65" s="1" t="s">
        <v>66</v>
      </c>
      <c r="F65" s="1" t="s">
        <v>67</v>
      </c>
      <c r="G65" s="1" t="s">
        <v>68</v>
      </c>
      <c r="H65" s="1" t="s">
        <v>47</v>
      </c>
      <c r="I65" s="1" t="s">
        <v>295</v>
      </c>
    </row>
    <row r="66">
      <c r="A66" s="2" t="str">
        <f>HYPERLINK("https://www.healthylife.com.au/products/gaia-natural-baby-conditioning-hair-detangelr-200ml", "5262")</f>
        <v>5262</v>
      </c>
      <c r="B66" s="1" t="s">
        <v>296</v>
      </c>
      <c r="C66" s="1" t="s">
        <v>10</v>
      </c>
      <c r="D66" s="1" t="s">
        <v>44</v>
      </c>
      <c r="E66" s="1" t="s">
        <v>151</v>
      </c>
      <c r="F66" s="1" t="s">
        <v>151</v>
      </c>
      <c r="G66" s="1" t="s">
        <v>297</v>
      </c>
      <c r="H66" s="1" t="s">
        <v>298</v>
      </c>
      <c r="I66" s="1" t="s">
        <v>299</v>
      </c>
    </row>
    <row r="67">
      <c r="A67" s="2" t="str">
        <f>HYPERLINK("https://www.healthylife.com.au/products/bbox-silicone-snack-cups-2-pack-ocean", "37709")</f>
        <v>37709</v>
      </c>
      <c r="B67" s="1" t="s">
        <v>300</v>
      </c>
      <c r="C67" s="1" t="s">
        <v>10</v>
      </c>
      <c r="D67" s="1" t="s">
        <v>44</v>
      </c>
      <c r="E67" s="1" t="s">
        <v>201</v>
      </c>
      <c r="F67" s="1" t="s">
        <v>202</v>
      </c>
      <c r="G67" s="1" t="s">
        <v>203</v>
      </c>
      <c r="H67" s="1" t="s">
        <v>204</v>
      </c>
      <c r="I67" s="1" t="s">
        <v>205</v>
      </c>
    </row>
    <row r="68">
      <c r="A68" s="2" t="str">
        <f>HYPERLINK("https://www.healthylife.com.au/products/grumpy-bums-banana-bread-mini-muffins", "41997")</f>
        <v>41997</v>
      </c>
      <c r="B68" s="1" t="s">
        <v>301</v>
      </c>
      <c r="C68" s="1" t="s">
        <v>10</v>
      </c>
      <c r="D68" s="1" t="s">
        <v>44</v>
      </c>
      <c r="E68" s="1" t="s">
        <v>97</v>
      </c>
      <c r="F68" s="1" t="s">
        <v>99</v>
      </c>
      <c r="G68" s="1" t="s">
        <v>98</v>
      </c>
      <c r="H68" s="1" t="s">
        <v>302</v>
      </c>
      <c r="I68" s="1" t="s">
        <v>303</v>
      </c>
    </row>
    <row r="69">
      <c r="A69" s="2" t="str">
        <f>HYPERLINK("https://www.healthylife.com.au/products/avent-disposable-breast-pad-day-60-pack", "3160")</f>
        <v>3160</v>
      </c>
      <c r="B69" s="1" t="s">
        <v>304</v>
      </c>
      <c r="C69" s="1" t="s">
        <v>10</v>
      </c>
      <c r="D69" s="1" t="s">
        <v>135</v>
      </c>
      <c r="E69" s="1" t="s">
        <v>26</v>
      </c>
      <c r="F69" s="1" t="s">
        <v>135</v>
      </c>
      <c r="G69" s="1" t="s">
        <v>305</v>
      </c>
      <c r="H69" s="1" t="s">
        <v>306</v>
      </c>
      <c r="I69" s="1" t="s">
        <v>307</v>
      </c>
    </row>
    <row r="70">
      <c r="A70" s="2" t="str">
        <f>HYPERLINK("https://www.healthylife.com.au/products/colgate-toothpaste-kids-anticavity-fluoride-4-6-years-strawberry-80g", "31058")</f>
        <v>31058</v>
      </c>
      <c r="B70" s="1" t="s">
        <v>308</v>
      </c>
      <c r="C70" s="1" t="s">
        <v>10</v>
      </c>
      <c r="D70" s="1" t="s">
        <v>44</v>
      </c>
      <c r="E70" s="1" t="s">
        <v>107</v>
      </c>
      <c r="F70" s="1" t="s">
        <v>234</v>
      </c>
      <c r="G70" s="1" t="s">
        <v>284</v>
      </c>
      <c r="H70" s="1" t="s">
        <v>235</v>
      </c>
      <c r="I70" s="1" t="s">
        <v>309</v>
      </c>
    </row>
    <row r="71">
      <c r="A71" s="2" t="str">
        <f>HYPERLINK("https://www.healthylife.com.au/products/dr-browns-bottle-cleaning-brush-large-assorted-colours", "21015")</f>
        <v>21015</v>
      </c>
      <c r="B71" s="1" t="s">
        <v>310</v>
      </c>
      <c r="C71" s="1" t="s">
        <v>10</v>
      </c>
      <c r="D71" s="1" t="s">
        <v>44</v>
      </c>
      <c r="E71" s="1" t="s">
        <v>66</v>
      </c>
      <c r="F71" s="1" t="s">
        <v>311</v>
      </c>
      <c r="G71" s="1" t="s">
        <v>312</v>
      </c>
      <c r="H71" s="1" t="s">
        <v>313</v>
      </c>
      <c r="I71" s="1" t="s">
        <v>314</v>
      </c>
    </row>
    <row r="72">
      <c r="A72" s="2" t="str">
        <f>HYPERLINK("https://www.healthylife.com.au/products/brauer-baby--children-teething-gel-20g", "3864")</f>
        <v>3864</v>
      </c>
      <c r="B72" s="1" t="s">
        <v>315</v>
      </c>
      <c r="C72" s="1" t="s">
        <v>10</v>
      </c>
      <c r="D72" s="1" t="s">
        <v>44</v>
      </c>
      <c r="E72" s="1" t="s">
        <v>107</v>
      </c>
      <c r="F72" s="1" t="s">
        <v>316</v>
      </c>
      <c r="G72" s="1" t="s">
        <v>317</v>
      </c>
      <c r="H72" s="1" t="s">
        <v>318</v>
      </c>
      <c r="I72" s="1" t="s">
        <v>319</v>
      </c>
    </row>
    <row r="73">
      <c r="A73" s="2" t="str">
        <f>HYPERLINK("https://www.healthylife.com.au/products/weleda-nipple-care-cream-36ml", "23813")</f>
        <v>23813</v>
      </c>
      <c r="B73" s="1" t="s">
        <v>320</v>
      </c>
      <c r="C73" s="1" t="s">
        <v>10</v>
      </c>
      <c r="D73" s="1" t="s">
        <v>44</v>
      </c>
      <c r="E73" s="1" t="s">
        <v>26</v>
      </c>
      <c r="F73" s="1" t="s">
        <v>321</v>
      </c>
      <c r="G73" s="1" t="s">
        <v>188</v>
      </c>
      <c r="H73" s="1" t="s">
        <v>322</v>
      </c>
      <c r="I73" s="1" t="s">
        <v>323</v>
      </c>
    </row>
    <row r="74">
      <c r="A74" s="2" t="str">
        <f>HYPERLINK("https://www.healthylife.com.au/products/lavie-lactation-massager-rose", "42532")</f>
        <v>42532</v>
      </c>
      <c r="B74" s="1" t="s">
        <v>324</v>
      </c>
      <c r="C74" s="1" t="s">
        <v>10</v>
      </c>
      <c r="D74" s="1" t="s">
        <v>44</v>
      </c>
      <c r="E74" s="1" t="s">
        <v>26</v>
      </c>
      <c r="F74" s="1" t="s">
        <v>128</v>
      </c>
      <c r="G74" s="1" t="s">
        <v>172</v>
      </c>
      <c r="H74" s="1" t="s">
        <v>325</v>
      </c>
      <c r="I74" s="1" t="s">
        <v>326</v>
      </c>
    </row>
    <row r="75">
      <c r="A75" s="2" t="str">
        <f>HYPERLINK("https://www.healthylife.com.au/products/haakaa-silicone-milk-collector-2-pack", "42007")</f>
        <v>42007</v>
      </c>
      <c r="B75" s="1" t="s">
        <v>327</v>
      </c>
      <c r="C75" s="1" t="s">
        <v>10</v>
      </c>
      <c r="D75" s="1" t="s">
        <v>328</v>
      </c>
      <c r="E75" s="1" t="s">
        <v>26</v>
      </c>
      <c r="F75" s="1" t="s">
        <v>146</v>
      </c>
      <c r="G75" s="1" t="s">
        <v>329</v>
      </c>
      <c r="H75" s="1" t="s">
        <v>330</v>
      </c>
      <c r="I75" s="1" t="s">
        <v>331</v>
      </c>
    </row>
    <row r="76">
      <c r="A76" s="2" t="str">
        <f>HYPERLINK("https://www.healthylife.com.au/products/baby-u-disposable-change-mats-10-pack", "17051")</f>
        <v>17051</v>
      </c>
      <c r="B76" s="1" t="s">
        <v>332</v>
      </c>
      <c r="C76" s="1" t="s">
        <v>10</v>
      </c>
      <c r="D76" s="1" t="s">
        <v>44</v>
      </c>
      <c r="E76" s="1" t="s">
        <v>177</v>
      </c>
      <c r="F76" s="1" t="s">
        <v>333</v>
      </c>
      <c r="G76" s="1" t="s">
        <v>207</v>
      </c>
      <c r="H76" s="1" t="s">
        <v>334</v>
      </c>
      <c r="I76" s="1" t="s">
        <v>335</v>
      </c>
    </row>
    <row r="77">
      <c r="A77" s="2" t="str">
        <f>HYPERLINK("https://www.healthylife.com.au/products/avent-classic-feeding-bottle-bpa-free-260ml-x-2-pack", "3183")</f>
        <v>3183</v>
      </c>
      <c r="B77" s="1" t="s">
        <v>336</v>
      </c>
      <c r="C77" s="1" t="s">
        <v>10</v>
      </c>
      <c r="D77" s="1" t="s">
        <v>337</v>
      </c>
      <c r="E77" s="1" t="s">
        <v>66</v>
      </c>
      <c r="F77" s="1" t="s">
        <v>338</v>
      </c>
      <c r="G77" s="1" t="s">
        <v>339</v>
      </c>
      <c r="H77" s="1" t="s">
        <v>306</v>
      </c>
      <c r="I77" s="1" t="s">
        <v>340</v>
      </c>
    </row>
    <row r="78">
      <c r="A78" s="2" t="str">
        <f>HYPERLINK("https://www.healthylife.com.au/products/curash-multi-purpose-healing-cream-75g", "12322")</f>
        <v>12322</v>
      </c>
      <c r="B78" s="1" t="s">
        <v>341</v>
      </c>
      <c r="C78" s="1" t="s">
        <v>10</v>
      </c>
      <c r="D78" s="1" t="s">
        <v>44</v>
      </c>
      <c r="E78" s="1" t="s">
        <v>39</v>
      </c>
      <c r="F78" s="1" t="s">
        <v>342</v>
      </c>
      <c r="G78" s="1" t="s">
        <v>343</v>
      </c>
      <c r="H78" s="1" t="s">
        <v>344</v>
      </c>
      <c r="I78" s="1" t="s">
        <v>345</v>
      </c>
    </row>
    <row r="79">
      <c r="A79" s="2" t="str">
        <f>HYPERLINK("https://www.healthylife.com.au/products/curash-gentle-shampooconditioner-400ml", "38125")</f>
        <v>38125</v>
      </c>
      <c r="B79" s="1" t="s">
        <v>346</v>
      </c>
      <c r="C79" s="1" t="s">
        <v>10</v>
      </c>
      <c r="D79" s="1" t="s">
        <v>44</v>
      </c>
      <c r="E79" s="1" t="s">
        <v>151</v>
      </c>
      <c r="F79" s="1" t="s">
        <v>347</v>
      </c>
      <c r="G79" s="1" t="s">
        <v>348</v>
      </c>
      <c r="H79" s="1" t="s">
        <v>349</v>
      </c>
      <c r="I79" s="1" t="s">
        <v>350</v>
      </c>
    </row>
    <row r="80">
      <c r="A80" s="2" t="str">
        <f>HYPERLINK("https://www.healthylife.com.au/products/fess-little-noses-saline-nose-spray-plus-aspirator-15ml", "5139")</f>
        <v>5139</v>
      </c>
      <c r="B80" s="1" t="s">
        <v>351</v>
      </c>
      <c r="C80" s="1" t="s">
        <v>10</v>
      </c>
      <c r="D80" s="1" t="s">
        <v>44</v>
      </c>
      <c r="E80" s="1" t="s">
        <v>12</v>
      </c>
      <c r="F80" s="1" t="s">
        <v>352</v>
      </c>
      <c r="G80" s="1" t="s">
        <v>353</v>
      </c>
      <c r="H80" s="1" t="s">
        <v>354</v>
      </c>
      <c r="I80" s="1" t="s">
        <v>355</v>
      </c>
    </row>
    <row r="81">
      <c r="A81" s="2" t="str">
        <f>HYPERLINK("https://www.healthylife.com.au/products/avent-feeding-bottle-bpa-free-125ml-2-pack", "3165")</f>
        <v>3165</v>
      </c>
      <c r="B81" s="1" t="s">
        <v>356</v>
      </c>
      <c r="C81" s="1" t="s">
        <v>10</v>
      </c>
      <c r="D81" s="1" t="s">
        <v>337</v>
      </c>
      <c r="E81" s="1" t="s">
        <v>66</v>
      </c>
      <c r="F81" s="1" t="s">
        <v>338</v>
      </c>
      <c r="G81" s="1" t="s">
        <v>339</v>
      </c>
      <c r="H81" s="1" t="s">
        <v>306</v>
      </c>
      <c r="I81" s="1" t="s">
        <v>340</v>
      </c>
    </row>
    <row r="82">
      <c r="A82" s="2" t="str">
        <f>HYPERLINK("https://www.healthylife.com.au/products/pigeon-natural-feel-nipple-shield-size-3-2-pack", "39813")</f>
        <v>39813</v>
      </c>
      <c r="B82" s="1" t="s">
        <v>357</v>
      </c>
      <c r="C82" s="1" t="s">
        <v>10</v>
      </c>
      <c r="D82" s="1" t="s">
        <v>44</v>
      </c>
      <c r="E82" s="1" t="s">
        <v>26</v>
      </c>
      <c r="F82" s="1" t="s">
        <v>141</v>
      </c>
      <c r="G82" s="1" t="s">
        <v>358</v>
      </c>
      <c r="H82" s="1" t="s">
        <v>359</v>
      </c>
      <c r="I82" s="1" t="s">
        <v>360</v>
      </c>
    </row>
    <row r="83">
      <c r="A83" s="2" t="str">
        <f>HYPERLINK("https://www.healthylife.com.au/products/pea-pods-swimmers-swirl-print-large", "37697")</f>
        <v>37697</v>
      </c>
      <c r="B83" s="1" t="s">
        <v>361</v>
      </c>
      <c r="C83" s="1" t="s">
        <v>10</v>
      </c>
      <c r="D83" s="1" t="s">
        <v>362</v>
      </c>
      <c r="E83" s="1" t="s">
        <v>177</v>
      </c>
      <c r="F83" s="1" t="s">
        <v>362</v>
      </c>
      <c r="G83" s="1" t="s">
        <v>179</v>
      </c>
      <c r="H83" s="1" t="s">
        <v>363</v>
      </c>
      <c r="I83" s="1" t="s">
        <v>364</v>
      </c>
    </row>
    <row r="84">
      <c r="A84" s="2" t="str">
        <f>HYPERLINK("https://www.healthylife.com.au/products/pigeon-bottle-slim-neck-120ml-pp", "8375")</f>
        <v>8375</v>
      </c>
      <c r="B84" s="1" t="s">
        <v>365</v>
      </c>
      <c r="C84" s="1" t="s">
        <v>10</v>
      </c>
      <c r="D84" s="1" t="s">
        <v>44</v>
      </c>
      <c r="E84" s="1" t="s">
        <v>66</v>
      </c>
      <c r="F84" s="1" t="s">
        <v>67</v>
      </c>
      <c r="G84" s="1" t="s">
        <v>244</v>
      </c>
      <c r="H84" s="1" t="s">
        <v>47</v>
      </c>
      <c r="I84" s="1" t="s">
        <v>366</v>
      </c>
    </row>
    <row r="85">
      <c r="A85" s="2" t="str">
        <f>HYPERLINK("https://www.healthylife.com.au/products/johnsons-cotton-buds-baby-60-pack", "5838")</f>
        <v>5838</v>
      </c>
      <c r="B85" s="1" t="s">
        <v>367</v>
      </c>
      <c r="C85" s="1" t="s">
        <v>10</v>
      </c>
      <c r="D85" s="1" t="s">
        <v>44</v>
      </c>
      <c r="E85" s="1" t="s">
        <v>39</v>
      </c>
      <c r="F85" s="1" t="s">
        <v>368</v>
      </c>
      <c r="G85" s="1" t="s">
        <v>369</v>
      </c>
      <c r="H85" s="1" t="s">
        <v>370</v>
      </c>
      <c r="I85" s="1" t="s">
        <v>371</v>
      </c>
    </row>
    <row r="86">
      <c r="A86" s="2" t="str">
        <f>HYPERLINK("https://www.healthylife.com.au/products/baby-u-scented-nappy-sacks-50-pack", "3208")</f>
        <v>3208</v>
      </c>
      <c r="B86" s="1" t="s">
        <v>372</v>
      </c>
      <c r="C86" s="1" t="s">
        <v>10</v>
      </c>
      <c r="D86" s="1" t="s">
        <v>44</v>
      </c>
      <c r="E86" s="1" t="s">
        <v>177</v>
      </c>
      <c r="F86" s="1" t="s">
        <v>373</v>
      </c>
      <c r="G86" s="1" t="s">
        <v>374</v>
      </c>
      <c r="H86" s="1" t="s">
        <v>375</v>
      </c>
      <c r="I86" s="1" t="s">
        <v>210</v>
      </c>
    </row>
    <row r="87">
      <c r="A87" s="2" t="str">
        <f>HYPERLINK("https://www.healthylife.com.au/products/pigeon-softouch-iii-ppsu-baby-bottle-2-x-240ml", "39712")</f>
        <v>39712</v>
      </c>
      <c r="B87" s="1" t="s">
        <v>376</v>
      </c>
      <c r="C87" s="1" t="s">
        <v>10</v>
      </c>
      <c r="D87" s="1" t="s">
        <v>44</v>
      </c>
      <c r="E87" s="1" t="s">
        <v>66</v>
      </c>
      <c r="F87" s="1" t="s">
        <v>67</v>
      </c>
      <c r="G87" s="1" t="s">
        <v>68</v>
      </c>
      <c r="H87" s="1" t="s">
        <v>47</v>
      </c>
      <c r="I87" s="1" t="s">
        <v>226</v>
      </c>
    </row>
    <row r="88">
      <c r="A88" s="2" t="str">
        <f>HYPERLINK("https://www.healthylife.com.au/products/bbox-silicone-snack-cups-2-pack-berry", "37707")</f>
        <v>37707</v>
      </c>
      <c r="B88" s="1" t="s">
        <v>377</v>
      </c>
      <c r="C88" s="1" t="s">
        <v>10</v>
      </c>
      <c r="D88" s="1" t="s">
        <v>44</v>
      </c>
      <c r="E88" s="1" t="s">
        <v>201</v>
      </c>
      <c r="F88" s="1" t="s">
        <v>202</v>
      </c>
      <c r="G88" s="1" t="s">
        <v>203</v>
      </c>
      <c r="H88" s="1" t="s">
        <v>204</v>
      </c>
      <c r="I88" s="1" t="s">
        <v>205</v>
      </c>
    </row>
    <row r="89">
      <c r="A89" s="2" t="str">
        <f>HYPERLINK("https://www.healthylife.com.au/products/infacol-wind-drops-50ml", "27036")</f>
        <v>27036</v>
      </c>
      <c r="B89" s="1" t="s">
        <v>378</v>
      </c>
      <c r="C89" s="1" t="s">
        <v>10</v>
      </c>
      <c r="D89" s="1" t="s">
        <v>44</v>
      </c>
      <c r="E89" s="1" t="s">
        <v>12</v>
      </c>
      <c r="F89" s="1" t="s">
        <v>288</v>
      </c>
      <c r="G89" s="1" t="s">
        <v>379</v>
      </c>
      <c r="H89" s="1" t="s">
        <v>20</v>
      </c>
      <c r="I89" s="1" t="s">
        <v>380</v>
      </c>
    </row>
    <row r="90">
      <c r="A90" s="2" t="str">
        <f>HYPERLINK("https://www.healthylife.com.au/products/pigeon-mini-light-pacifier-small-0-months-twin-pack-colours-selected-at-random", "34244")</f>
        <v>34244</v>
      </c>
      <c r="B90" s="1" t="s">
        <v>381</v>
      </c>
      <c r="C90" s="1" t="s">
        <v>10</v>
      </c>
      <c r="D90" s="1" t="s">
        <v>44</v>
      </c>
      <c r="E90" s="1" t="s">
        <v>81</v>
      </c>
      <c r="F90" s="1" t="s">
        <v>82</v>
      </c>
      <c r="G90" s="1" t="s">
        <v>83</v>
      </c>
      <c r="H90" s="1" t="s">
        <v>84</v>
      </c>
      <c r="I90" s="1" t="s">
        <v>85</v>
      </c>
    </row>
    <row r="91">
      <c r="A91" s="2" t="str">
        <f>HYPERLINK("https://www.healthylife.com.au/products/cerelac-cereal-muesli-with-banana--apple-8-months-200g", "12754")</f>
        <v>12754</v>
      </c>
      <c r="B91" s="1" t="s">
        <v>382</v>
      </c>
      <c r="C91" s="1" t="s">
        <v>10</v>
      </c>
      <c r="D91" s="1" t="s">
        <v>44</v>
      </c>
      <c r="E91" s="1" t="s">
        <v>97</v>
      </c>
      <c r="F91" s="1" t="s">
        <v>383</v>
      </c>
      <c r="G91" s="1" t="s">
        <v>384</v>
      </c>
      <c r="H91" s="1" t="s">
        <v>385</v>
      </c>
      <c r="I91" s="1" t="s">
        <v>386</v>
      </c>
    </row>
    <row r="92">
      <c r="A92" s="2" t="str">
        <f>HYPERLINK("https://www.healthylife.com.au/products/nuk-2-in-1-flexible-bottle-and-teat-cleaning-brush", "47200")</f>
        <v>47200</v>
      </c>
      <c r="B92" s="1" t="s">
        <v>387</v>
      </c>
      <c r="C92" s="1" t="s">
        <v>10</v>
      </c>
      <c r="D92" s="1" t="s">
        <v>44</v>
      </c>
      <c r="E92" s="1" t="s">
        <v>66</v>
      </c>
      <c r="F92" s="1" t="s">
        <v>388</v>
      </c>
      <c r="G92" s="1" t="s">
        <v>389</v>
      </c>
      <c r="H92" s="1" t="s">
        <v>390</v>
      </c>
      <c r="I92" s="1" t="s">
        <v>391</v>
      </c>
    </row>
    <row r="93">
      <c r="A93" s="2" t="str">
        <f>HYPERLINK("https://www.healthylife.com.au/products/nuk-for-nature-perfect-start-set-0-6-months", "47181")</f>
        <v>47181</v>
      </c>
      <c r="B93" s="1" t="s">
        <v>392</v>
      </c>
      <c r="C93" s="1" t="s">
        <v>10</v>
      </c>
      <c r="D93" s="1" t="s">
        <v>44</v>
      </c>
      <c r="E93" s="1" t="s">
        <v>66</v>
      </c>
      <c r="F93" s="1" t="s">
        <v>393</v>
      </c>
      <c r="G93" s="1" t="s">
        <v>394</v>
      </c>
      <c r="H93" s="1" t="s">
        <v>389</v>
      </c>
      <c r="I93" s="1" t="s">
        <v>395</v>
      </c>
    </row>
    <row r="94">
      <c r="A94" s="2" t="str">
        <f>HYPERLINK("https://www.healthylife.com.au/products/nuk-first-choice-flow-control-silicone-teat-6-18-months-2-pack", "47189")</f>
        <v>47189</v>
      </c>
      <c r="B94" s="1" t="s">
        <v>396</v>
      </c>
      <c r="C94" s="1" t="s">
        <v>10</v>
      </c>
      <c r="D94" s="1" t="s">
        <v>44</v>
      </c>
      <c r="E94" s="1" t="s">
        <v>66</v>
      </c>
      <c r="F94" s="1" t="s">
        <v>397</v>
      </c>
      <c r="G94" s="1" t="s">
        <v>389</v>
      </c>
      <c r="H94" s="1" t="s">
        <v>184</v>
      </c>
      <c r="I94" s="1" t="s">
        <v>398</v>
      </c>
    </row>
    <row r="95">
      <c r="A95" s="2" t="str">
        <f>HYPERLINK("https://www.healthylife.com.au/products/nuk-for-nature-silicone-baby-soother-6-18-months-2-pack", "47173")</f>
        <v>47173</v>
      </c>
      <c r="B95" s="1" t="s">
        <v>399</v>
      </c>
      <c r="C95" s="1" t="s">
        <v>10</v>
      </c>
      <c r="D95" s="1" t="s">
        <v>44</v>
      </c>
      <c r="E95" s="1" t="s">
        <v>81</v>
      </c>
      <c r="F95" s="1" t="s">
        <v>400</v>
      </c>
      <c r="G95" s="1" t="s">
        <v>14</v>
      </c>
      <c r="H95" s="1" t="s">
        <v>401</v>
      </c>
      <c r="I95" s="1" t="s">
        <v>402</v>
      </c>
    </row>
    <row r="96">
      <c r="A96" s="2" t="str">
        <f>HYPERLINK("https://www.healthylife.com.au/products/nuk-for-nature-sippy-cup-6-18-months-150ml", "47180")</f>
        <v>47180</v>
      </c>
      <c r="B96" s="1" t="s">
        <v>403</v>
      </c>
      <c r="C96" s="1" t="s">
        <v>10</v>
      </c>
      <c r="D96" s="1" t="s">
        <v>44</v>
      </c>
      <c r="E96" s="1" t="s">
        <v>201</v>
      </c>
      <c r="F96" s="1" t="s">
        <v>404</v>
      </c>
      <c r="G96" s="1" t="s">
        <v>405</v>
      </c>
      <c r="H96" s="1" t="s">
        <v>406</v>
      </c>
      <c r="I96" s="1" t="s">
        <v>407</v>
      </c>
    </row>
    <row r="97">
      <c r="A97" s="2" t="str">
        <f>HYPERLINK("https://www.healthylife.com.au/products/nuk-star-silicone-baby-dummy-yellow-flowers-6-18-months-2-pack", "47191")</f>
        <v>47191</v>
      </c>
      <c r="B97" s="1" t="s">
        <v>408</v>
      </c>
      <c r="C97" s="1" t="s">
        <v>10</v>
      </c>
      <c r="D97" s="1" t="s">
        <v>44</v>
      </c>
      <c r="E97" s="1" t="s">
        <v>81</v>
      </c>
      <c r="F97" s="1" t="s">
        <v>401</v>
      </c>
      <c r="G97" s="1" t="s">
        <v>409</v>
      </c>
      <c r="H97" s="1" t="s">
        <v>410</v>
      </c>
      <c r="I97" s="1" t="s">
        <v>411</v>
      </c>
    </row>
    <row r="98">
      <c r="A98" s="2" t="str">
        <f>HYPERLINK("https://www.healthylife.com.au/products/nuk-for-nature-baby-bottle-silicone-teats-0-6-months-small-2-pack", "47182")</f>
        <v>47182</v>
      </c>
      <c r="B98" s="1" t="s">
        <v>412</v>
      </c>
      <c r="C98" s="1" t="s">
        <v>10</v>
      </c>
      <c r="D98" s="1" t="s">
        <v>44</v>
      </c>
      <c r="E98" s="1" t="s">
        <v>66</v>
      </c>
      <c r="F98" s="1" t="s">
        <v>413</v>
      </c>
      <c r="G98" s="1" t="s">
        <v>414</v>
      </c>
      <c r="H98" s="1" t="s">
        <v>415</v>
      </c>
      <c r="I98" s="1" t="s">
        <v>416</v>
      </c>
    </row>
    <row r="99">
      <c r="A99" s="2" t="str">
        <f>HYPERLINK("https://www.healthylife.com.au/products/nuk-for-nature-baby-bottle-with-small-silicone-teat-150ml", "47178")</f>
        <v>47178</v>
      </c>
      <c r="B99" s="1" t="s">
        <v>417</v>
      </c>
      <c r="C99" s="1" t="s">
        <v>10</v>
      </c>
      <c r="D99" s="1" t="s">
        <v>44</v>
      </c>
      <c r="E99" s="1" t="s">
        <v>66</v>
      </c>
      <c r="F99" s="1" t="s">
        <v>418</v>
      </c>
      <c r="G99" s="1" t="s">
        <v>414</v>
      </c>
      <c r="H99" s="1" t="s">
        <v>419</v>
      </c>
      <c r="I99" s="1" t="s">
        <v>420</v>
      </c>
    </row>
    <row r="100">
      <c r="A100" s="2" t="str">
        <f>HYPERLINK("https://www.healthylife.com.au/products/nuk-star-silicone-baby-dummy-0-2-months-2-pack", "47190")</f>
        <v>47190</v>
      </c>
      <c r="B100" s="1" t="s">
        <v>421</v>
      </c>
      <c r="C100" s="1" t="s">
        <v>10</v>
      </c>
      <c r="D100" s="1" t="s">
        <v>44</v>
      </c>
      <c r="E100" s="1" t="s">
        <v>81</v>
      </c>
      <c r="F100" s="1" t="s">
        <v>422</v>
      </c>
      <c r="G100" s="1" t="s">
        <v>401</v>
      </c>
      <c r="H100" s="1" t="s">
        <v>423</v>
      </c>
      <c r="I100" s="1" t="s">
        <v>424</v>
      </c>
    </row>
    <row r="101">
      <c r="A101" s="2" t="str">
        <f>HYPERLINK("https://www.healthylife.com.au/products/nuk-star-silicone-baby-dummy-blue-birds-18-36-months-2-pack", "47194")</f>
        <v>47194</v>
      </c>
      <c r="B101" s="1" t="s">
        <v>425</v>
      </c>
      <c r="C101" s="1" t="s">
        <v>10</v>
      </c>
      <c r="D101" s="1" t="s">
        <v>44</v>
      </c>
      <c r="E101" s="1" t="s">
        <v>81</v>
      </c>
      <c r="F101" s="1" t="s">
        <v>401</v>
      </c>
      <c r="G101" s="1" t="s">
        <v>410</v>
      </c>
      <c r="H101" s="1" t="s">
        <v>426</v>
      </c>
      <c r="I101" s="1" t="s">
        <v>411</v>
      </c>
    </row>
    <row r="102">
      <c r="A102" s="2" t="str">
        <f>HYPERLINK("https://www.healthylife.com.au/products/nuk-for-nature-baby-bottle-silicone-teats-6-18-months-medium-2-pack", "47183")</f>
        <v>47183</v>
      </c>
      <c r="B102" s="1" t="s">
        <v>427</v>
      </c>
      <c r="C102" s="1" t="s">
        <v>10</v>
      </c>
      <c r="D102" s="1" t="s">
        <v>44</v>
      </c>
      <c r="E102" s="1" t="s">
        <v>66</v>
      </c>
      <c r="F102" s="1" t="s">
        <v>428</v>
      </c>
      <c r="G102" s="1" t="s">
        <v>429</v>
      </c>
      <c r="H102" s="1" t="s">
        <v>430</v>
      </c>
      <c r="I102" s="1" t="s">
        <v>431</v>
      </c>
    </row>
    <row r="103">
      <c r="A103" s="2" t="str">
        <f>HYPERLINK("https://www.healthylife.com.au/products/nuk-star-silicone-baby-dummy-blue-birds-6-18-months-2-pack", "47192")</f>
        <v>47192</v>
      </c>
      <c r="B103" s="1" t="s">
        <v>432</v>
      </c>
      <c r="C103" s="1" t="s">
        <v>10</v>
      </c>
      <c r="D103" s="1" t="s">
        <v>44</v>
      </c>
      <c r="E103" s="1" t="s">
        <v>81</v>
      </c>
      <c r="F103" s="1" t="s">
        <v>409</v>
      </c>
      <c r="G103" s="1" t="s">
        <v>401</v>
      </c>
      <c r="H103" s="1" t="s">
        <v>410</v>
      </c>
      <c r="I103" s="1" t="s">
        <v>411</v>
      </c>
    </row>
    <row r="104">
      <c r="A104" s="2" t="str">
        <f>HYPERLINK("https://www.healthylife.com.au/products/nuk-for-nature-baby-bottle-with-small-silicone-teat-260ml", "47179")</f>
        <v>47179</v>
      </c>
      <c r="B104" s="1" t="s">
        <v>433</v>
      </c>
      <c r="C104" s="1" t="s">
        <v>10</v>
      </c>
      <c r="D104" s="1" t="s">
        <v>44</v>
      </c>
      <c r="E104" s="1" t="s">
        <v>66</v>
      </c>
      <c r="F104" s="1" t="s">
        <v>201</v>
      </c>
      <c r="G104" s="1" t="s">
        <v>35</v>
      </c>
      <c r="H104" s="1" t="s">
        <v>434</v>
      </c>
      <c r="I104" s="1" t="s">
        <v>435</v>
      </c>
    </row>
    <row r="105">
      <c r="A105" s="2" t="str">
        <f>HYPERLINK("https://www.healthylife.com.au/products/nuk-baby-bottle-food-warmer", "47201")</f>
        <v>47201</v>
      </c>
      <c r="B105" s="1" t="s">
        <v>436</v>
      </c>
      <c r="C105" s="1" t="s">
        <v>10</v>
      </c>
      <c r="D105" s="1" t="s">
        <v>44</v>
      </c>
      <c r="E105" s="1" t="s">
        <v>66</v>
      </c>
      <c r="F105" s="1" t="s">
        <v>437</v>
      </c>
      <c r="G105" s="1" t="s">
        <v>438</v>
      </c>
      <c r="H105" s="1" t="s">
        <v>439</v>
      </c>
      <c r="I105" s="1" t="s">
        <v>440</v>
      </c>
    </row>
    <row r="106">
      <c r="A106" s="2" t="str">
        <f>HYPERLINK("https://www.healthylife.com.au/products/nuk-for-nature-silicone-baby-soother-18-36-months-2-pack", "47174")</f>
        <v>47174</v>
      </c>
      <c r="B106" s="1" t="s">
        <v>441</v>
      </c>
      <c r="C106" s="1" t="s">
        <v>10</v>
      </c>
      <c r="D106" s="1" t="s">
        <v>44</v>
      </c>
      <c r="E106" s="1" t="s">
        <v>81</v>
      </c>
      <c r="F106" s="1" t="s">
        <v>442</v>
      </c>
      <c r="G106" s="1" t="s">
        <v>443</v>
      </c>
      <c r="H106" s="1" t="s">
        <v>26</v>
      </c>
      <c r="I106" s="1" t="s">
        <v>444</v>
      </c>
    </row>
    <row r="107">
      <c r="A107" s="2" t="str">
        <f>HYPERLINK("https://www.healthylife.com.au/products/nuk-star-silicone-baby-dummy-yellow-flowers-18-36-months-2-pack", "47193")</f>
        <v>47193</v>
      </c>
      <c r="B107" s="1" t="s">
        <v>445</v>
      </c>
      <c r="C107" s="1" t="s">
        <v>10</v>
      </c>
      <c r="D107" s="1" t="s">
        <v>44</v>
      </c>
      <c r="E107" s="1" t="s">
        <v>81</v>
      </c>
      <c r="F107" s="1" t="s">
        <v>446</v>
      </c>
      <c r="G107" s="1" t="s">
        <v>179</v>
      </c>
      <c r="H107" s="1" t="s">
        <v>447</v>
      </c>
      <c r="I107" s="1" t="s">
        <v>411</v>
      </c>
    </row>
    <row r="108">
      <c r="A108" s="2" t="str">
        <f>HYPERLINK("https://www.healthylife.com.au/products/nuk-high-performance-disposable-breast-pads-60-pack", "47203")</f>
        <v>47203</v>
      </c>
      <c r="B108" s="1" t="s">
        <v>448</v>
      </c>
      <c r="C108" s="1" t="s">
        <v>10</v>
      </c>
      <c r="D108" s="1" t="s">
        <v>44</v>
      </c>
      <c r="E108" s="1" t="s">
        <v>26</v>
      </c>
      <c r="F108" s="1" t="s">
        <v>127</v>
      </c>
      <c r="G108" s="1" t="s">
        <v>449</v>
      </c>
      <c r="H108" s="1" t="s">
        <v>450</v>
      </c>
      <c r="I108" s="1" t="s">
        <v>451</v>
      </c>
    </row>
    <row r="109">
      <c r="A109" s="2" t="str">
        <f>HYPERLINK("https://www.healthylife.com.au/products/nuk-for-nature-baby-bottle-silicone-teats-large-2-pack", "47184")</f>
        <v>47184</v>
      </c>
      <c r="B109" s="1" t="s">
        <v>452</v>
      </c>
      <c r="C109" s="1" t="s">
        <v>10</v>
      </c>
      <c r="D109" s="1" t="s">
        <v>44</v>
      </c>
      <c r="E109" s="1" t="s">
        <v>66</v>
      </c>
      <c r="F109" s="1" t="s">
        <v>14</v>
      </c>
      <c r="G109" s="1" t="s">
        <v>413</v>
      </c>
      <c r="H109" s="1" t="s">
        <v>400</v>
      </c>
      <c r="I109" s="1" t="s">
        <v>453</v>
      </c>
    </row>
    <row r="110">
      <c r="A110" s="2" t="str">
        <f>HYPERLINK("https://www.healthylife.com.au/products/nuk-for-nature-silicone-baby-soother-0-6-months-2-pack", "47172")</f>
        <v>47172</v>
      </c>
      <c r="B110" s="1" t="s">
        <v>454</v>
      </c>
      <c r="C110" s="1" t="s">
        <v>10</v>
      </c>
      <c r="D110" s="1" t="s">
        <v>44</v>
      </c>
      <c r="E110" s="1" t="s">
        <v>81</v>
      </c>
      <c r="F110" s="1" t="s">
        <v>455</v>
      </c>
      <c r="G110" s="1" t="s">
        <v>401</v>
      </c>
      <c r="H110" s="1" t="s">
        <v>422</v>
      </c>
      <c r="I110" s="1" t="s">
        <v>456</v>
      </c>
    </row>
    <row r="111">
      <c r="A111" s="2" t="str">
        <f>HYPERLINK("https://www.healthylife.com.au/products/nuk-first-choice-bottle-with-temp-control-0-6-months-300ml", "47187")</f>
        <v>47187</v>
      </c>
      <c r="B111" s="1" t="s">
        <v>457</v>
      </c>
      <c r="C111" s="1" t="s">
        <v>10</v>
      </c>
      <c r="D111" s="1" t="s">
        <v>44</v>
      </c>
      <c r="E111" s="1" t="s">
        <v>66</v>
      </c>
      <c r="F111" s="1" t="s">
        <v>419</v>
      </c>
      <c r="G111" s="1" t="s">
        <v>458</v>
      </c>
      <c r="H111" s="1" t="s">
        <v>459</v>
      </c>
      <c r="I111" s="1" t="s">
        <v>460</v>
      </c>
    </row>
    <row r="112">
      <c r="A112" s="2" t="str">
        <f>HYPERLINK("https://www.healthylife.com.au/products/nuk-first-choice-baby-feeding-starter-set-0-6-months-12-pack", "47206")</f>
        <v>47206</v>
      </c>
      <c r="B112" s="1" t="s">
        <v>461</v>
      </c>
      <c r="C112" s="1" t="s">
        <v>10</v>
      </c>
      <c r="D112" s="1" t="s">
        <v>44</v>
      </c>
      <c r="E112" s="1" t="s">
        <v>66</v>
      </c>
      <c r="F112" s="1" t="s">
        <v>393</v>
      </c>
      <c r="G112" s="1" t="s">
        <v>429</v>
      </c>
      <c r="H112" s="1" t="s">
        <v>338</v>
      </c>
      <c r="I112" s="1" t="s">
        <v>462</v>
      </c>
    </row>
    <row r="113">
      <c r="A113" s="2" t="str">
        <f>HYPERLINK("https://www.healthylife.com.au/products/bbox-insulated-drink-bottle-lilac-pop-350ml", "48178")</f>
        <v>48178</v>
      </c>
      <c r="B113" s="1" t="s">
        <v>463</v>
      </c>
      <c r="C113" s="1" t="s">
        <v>10</v>
      </c>
      <c r="D113" s="1" t="s">
        <v>44</v>
      </c>
      <c r="E113" s="1" t="s">
        <v>201</v>
      </c>
      <c r="F113" s="1" t="s">
        <v>464</v>
      </c>
      <c r="G113" s="1" t="s">
        <v>465</v>
      </c>
      <c r="H113" s="1" t="s">
        <v>466</v>
      </c>
      <c r="I113" s="1" t="s">
        <v>467</v>
      </c>
    </row>
    <row r="114">
      <c r="A114" s="2" t="str">
        <f>HYPERLINK("https://www.healthylife.com.au/products/gaia-biodegradable-water-wipes-280-pack", "49425")</f>
        <v>49425</v>
      </c>
      <c r="B114" s="1" t="s">
        <v>468</v>
      </c>
      <c r="C114" s="1" t="s">
        <v>10</v>
      </c>
      <c r="D114" s="1" t="s">
        <v>44</v>
      </c>
      <c r="E114" s="1" t="s">
        <v>19</v>
      </c>
      <c r="F114" s="1" t="s">
        <v>230</v>
      </c>
      <c r="G114" s="1" t="s">
        <v>213</v>
      </c>
      <c r="H114" s="1" t="s">
        <v>469</v>
      </c>
      <c r="I114" s="1" t="s">
        <v>470</v>
      </c>
    </row>
    <row r="115">
      <c r="A115" s="2" t="str">
        <f>HYPERLINK("https://www.healthylife.com.au/products/piksters-on-the-go-essential-oral-care-kit-adult", "49893")</f>
        <v>49893</v>
      </c>
      <c r="B115" s="1" t="s">
        <v>471</v>
      </c>
      <c r="C115" s="1" t="s">
        <v>10</v>
      </c>
      <c r="D115" s="1" t="s">
        <v>44</v>
      </c>
      <c r="E115" s="1" t="s">
        <v>107</v>
      </c>
      <c r="F115" s="1" t="s">
        <v>472</v>
      </c>
      <c r="G115" s="1" t="s">
        <v>473</v>
      </c>
      <c r="H115" s="1" t="s">
        <v>474</v>
      </c>
      <c r="I115" s="1" t="s">
        <v>475</v>
      </c>
    </row>
    <row r="116">
      <c r="A116" s="2" t="str">
        <f>HYPERLINK("https://www.healthylife.com.au/products/piksters-mini-monsters-oral-care-kids-kit", "49163")</f>
        <v>49163</v>
      </c>
      <c r="B116" s="1" t="s">
        <v>476</v>
      </c>
      <c r="C116" s="1" t="s">
        <v>10</v>
      </c>
      <c r="D116" s="1" t="s">
        <v>44</v>
      </c>
      <c r="E116" s="1" t="s">
        <v>107</v>
      </c>
      <c r="F116" s="1" t="s">
        <v>477</v>
      </c>
      <c r="G116" s="1" t="s">
        <v>478</v>
      </c>
      <c r="H116" s="1" t="s">
        <v>479</v>
      </c>
      <c r="I116" s="1" t="s">
        <v>480</v>
      </c>
    </row>
    <row r="117">
      <c r="A117" s="2" t="str">
        <f>HYPERLINK("https://www.healthylife.com.au/products/desitin-rapid-relief-nappy-rash-ointment-100g", "50338")</f>
        <v>50338</v>
      </c>
      <c r="B117" s="1" t="s">
        <v>481</v>
      </c>
      <c r="C117" s="1" t="s">
        <v>10</v>
      </c>
      <c r="D117" s="1" t="s">
        <v>44</v>
      </c>
      <c r="E117" s="1" t="s">
        <v>177</v>
      </c>
      <c r="F117" s="1" t="s">
        <v>482</v>
      </c>
      <c r="G117" s="1" t="s">
        <v>483</v>
      </c>
      <c r="H117" s="1" t="s">
        <v>484</v>
      </c>
      <c r="I117" s="1" t="s">
        <v>485</v>
      </c>
    </row>
    <row r="118">
      <c r="A118" s="2" t="str">
        <f>HYPERLINK("https://www.healthylife.com.au/products/imbibe-melting-balm-90ml", "48824")</f>
        <v>48824</v>
      </c>
      <c r="B118" s="1" t="s">
        <v>486</v>
      </c>
      <c r="C118" s="1" t="s">
        <v>10</v>
      </c>
      <c r="D118" s="1" t="s">
        <v>44</v>
      </c>
      <c r="E118" s="1" t="s">
        <v>39</v>
      </c>
      <c r="F118" s="1" t="s">
        <v>487</v>
      </c>
      <c r="G118" s="1" t="s">
        <v>488</v>
      </c>
      <c r="H118" s="1" t="s">
        <v>164</v>
      </c>
      <c r="I118" s="1" t="s">
        <v>489</v>
      </c>
    </row>
    <row r="119">
      <c r="A119" s="2" t="str">
        <f>HYPERLINK("https://www.healthylife.com.au/products/bbox-fill-and-freeze-stackable-food-storage-bowls-3-pack", "37706")</f>
        <v>37706</v>
      </c>
      <c r="B119" s="1" t="s">
        <v>490</v>
      </c>
      <c r="C119" s="1" t="s">
        <v>10</v>
      </c>
      <c r="D119" s="1" t="s">
        <v>44</v>
      </c>
      <c r="E119" s="1" t="s">
        <v>201</v>
      </c>
      <c r="F119" s="1" t="s">
        <v>491</v>
      </c>
      <c r="G119" s="1" t="s">
        <v>197</v>
      </c>
      <c r="H119" s="1" t="s">
        <v>179</v>
      </c>
      <c r="I119" s="1" t="s">
        <v>492</v>
      </c>
    </row>
    <row r="120">
      <c r="A120" s="2" t="str">
        <f>HYPERLINK("https://www.healthylife.com.au/products/holle-organic-cow-milk-toddler-formula-3-with-dha-500g-48702", "48702")</f>
        <v>48702</v>
      </c>
      <c r="B120" s="1" t="s">
        <v>493</v>
      </c>
      <c r="C120" s="1" t="s">
        <v>10</v>
      </c>
      <c r="D120" s="1" t="s">
        <v>44</v>
      </c>
      <c r="E120" s="1" t="s">
        <v>56</v>
      </c>
      <c r="F120" s="1" t="s">
        <v>494</v>
      </c>
      <c r="G120" s="1" t="s">
        <v>495</v>
      </c>
      <c r="H120" s="1" t="s">
        <v>496</v>
      </c>
      <c r="I120" s="1" t="s">
        <v>497</v>
      </c>
    </row>
    <row r="121">
      <c r="A121" s="2" t="str">
        <f>HYPERLINK("https://www.healthylife.com.au/products/marcus--marcus-wide-coverage-silicone-baby-bib-ollie-elepant-green", "30257")</f>
        <v>30257</v>
      </c>
      <c r="B121" s="1" t="s">
        <v>498</v>
      </c>
      <c r="C121" s="1" t="s">
        <v>10</v>
      </c>
      <c r="D121" s="1" t="s">
        <v>44</v>
      </c>
      <c r="E121" s="1" t="s">
        <v>201</v>
      </c>
      <c r="F121" s="1" t="s">
        <v>499</v>
      </c>
      <c r="G121" s="1" t="s">
        <v>500</v>
      </c>
      <c r="H121" s="1" t="s">
        <v>501</v>
      </c>
      <c r="I121" s="1" t="s">
        <v>502</v>
      </c>
    </row>
    <row r="122">
      <c r="A122" s="2" t="str">
        <f>HYPERLINK("https://www.healthylife.com.au/products/bbox-gel-cooler-twin-pack", "32379")</f>
        <v>32379</v>
      </c>
      <c r="B122" s="1" t="s">
        <v>503</v>
      </c>
      <c r="C122" s="1" t="s">
        <v>10</v>
      </c>
      <c r="D122" s="1" t="s">
        <v>44</v>
      </c>
      <c r="E122" s="1" t="s">
        <v>201</v>
      </c>
      <c r="F122" s="1" t="s">
        <v>504</v>
      </c>
      <c r="G122" s="1" t="s">
        <v>505</v>
      </c>
      <c r="H122" s="1" t="s">
        <v>506</v>
      </c>
      <c r="I122" s="1" t="s">
        <v>507</v>
      </c>
    </row>
    <row r="123">
      <c r="A123" s="2" t="str">
        <f>HYPERLINK("https://www.healthylife.com.au/products/jack-n-jill-toothpaste-blueberry-50g", "5776")</f>
        <v>5776</v>
      </c>
      <c r="B123" s="1" t="s">
        <v>508</v>
      </c>
      <c r="C123" s="1" t="s">
        <v>10</v>
      </c>
      <c r="D123" s="1" t="s">
        <v>44</v>
      </c>
      <c r="E123" s="1" t="s">
        <v>107</v>
      </c>
      <c r="F123" s="1" t="s">
        <v>509</v>
      </c>
      <c r="G123" s="1" t="s">
        <v>510</v>
      </c>
      <c r="H123" s="1" t="s">
        <v>511</v>
      </c>
      <c r="I123" s="1" t="s">
        <v>512</v>
      </c>
    </row>
    <row r="124">
      <c r="A124" s="2" t="str">
        <f>HYPERLINK("https://www.healthylife.com.au/products/marcus--marcus-wide-coverage-silicone-baby-bib-lucas-hippo-blue", "30258")</f>
        <v>30258</v>
      </c>
      <c r="B124" s="1" t="s">
        <v>513</v>
      </c>
      <c r="C124" s="1" t="s">
        <v>10</v>
      </c>
      <c r="D124" s="1" t="s">
        <v>44</v>
      </c>
      <c r="E124" s="1" t="s">
        <v>201</v>
      </c>
      <c r="F124" s="1" t="s">
        <v>499</v>
      </c>
      <c r="G124" s="1" t="s">
        <v>514</v>
      </c>
      <c r="H124" s="1" t="s">
        <v>501</v>
      </c>
      <c r="I124" s="1" t="s">
        <v>515</v>
      </c>
    </row>
    <row r="125">
      <c r="A125" s="2" t="str">
        <f>HYPERLINK("https://www.healthylife.com.au/products/weleda-baby-teething-powder-60g", "14497")</f>
        <v>14497</v>
      </c>
      <c r="B125" s="1" t="s">
        <v>516</v>
      </c>
      <c r="C125" s="1" t="s">
        <v>10</v>
      </c>
      <c r="D125" s="1" t="s">
        <v>44</v>
      </c>
      <c r="E125" s="1" t="s">
        <v>107</v>
      </c>
      <c r="F125" s="1" t="s">
        <v>517</v>
      </c>
      <c r="G125" s="1" t="s">
        <v>518</v>
      </c>
      <c r="H125" s="1" t="s">
        <v>519</v>
      </c>
      <c r="I125" s="1" t="s">
        <v>520</v>
      </c>
    </row>
    <row r="126">
      <c r="A126" s="2" t="str">
        <f>HYPERLINK("https://www.healthylife.com.au/products/haakaa-generation-3-silicone-bottle-feeding-spoon-head-1-pack", "33630")</f>
        <v>33630</v>
      </c>
      <c r="B126" s="1" t="s">
        <v>521</v>
      </c>
      <c r="C126" s="1" t="s">
        <v>10</v>
      </c>
      <c r="D126" s="1" t="s">
        <v>44</v>
      </c>
      <c r="E126" s="1" t="s">
        <v>201</v>
      </c>
      <c r="F126" s="1" t="s">
        <v>522</v>
      </c>
      <c r="G126" s="1" t="s">
        <v>523</v>
      </c>
      <c r="H126" s="1" t="s">
        <v>500</v>
      </c>
      <c r="I126" s="1" t="s">
        <v>524</v>
      </c>
    </row>
    <row r="127">
      <c r="A127" s="2" t="str">
        <f>HYPERLINK("https://www.healthylife.com.au/products/pea-pods-pilchers-waterproof-nappy-covers-ant-print", "29552")</f>
        <v>29552</v>
      </c>
      <c r="B127" s="1" t="s">
        <v>525</v>
      </c>
      <c r="C127" s="1" t="s">
        <v>10</v>
      </c>
      <c r="D127" s="1" t="s">
        <v>44</v>
      </c>
      <c r="E127" s="1" t="s">
        <v>177</v>
      </c>
      <c r="F127" s="1" t="s">
        <v>526</v>
      </c>
      <c r="G127" s="1" t="s">
        <v>179</v>
      </c>
      <c r="H127" s="1" t="s">
        <v>180</v>
      </c>
      <c r="I127" s="1" t="s">
        <v>527</v>
      </c>
    </row>
    <row r="128">
      <c r="A128" s="2" t="str">
        <f>HYPERLINK("https://www.healthylife.com.au/products/pigeon-flexible-peristaltic-teat-m-2-pack", "8397")</f>
        <v>8397</v>
      </c>
      <c r="B128" s="1" t="s">
        <v>528</v>
      </c>
      <c r="C128" s="1" t="s">
        <v>10</v>
      </c>
      <c r="D128" s="1" t="s">
        <v>44</v>
      </c>
      <c r="E128" s="1" t="s">
        <v>66</v>
      </c>
      <c r="F128" s="1" t="s">
        <v>529</v>
      </c>
      <c r="G128" s="1" t="s">
        <v>530</v>
      </c>
      <c r="H128" s="1" t="s">
        <v>531</v>
      </c>
      <c r="I128" s="1" t="s">
        <v>532</v>
      </c>
    </row>
    <row r="129">
      <c r="A129" s="2" t="str">
        <f>HYPERLINK("https://www.healthylife.com.au/products/haakaa-breastfeeding-nipple-shield-round-orthondontic-shape-1-pack", "32674")</f>
        <v>32674</v>
      </c>
      <c r="B129" s="1" t="s">
        <v>533</v>
      </c>
      <c r="C129" s="1" t="s">
        <v>10</v>
      </c>
      <c r="D129" s="1" t="s">
        <v>44</v>
      </c>
      <c r="E129" s="1" t="s">
        <v>26</v>
      </c>
      <c r="F129" s="1" t="s">
        <v>534</v>
      </c>
      <c r="G129" s="1" t="s">
        <v>389</v>
      </c>
      <c r="H129" s="1" t="s">
        <v>535</v>
      </c>
      <c r="I129" s="1" t="s">
        <v>536</v>
      </c>
    </row>
    <row r="130">
      <c r="A130" s="2" t="str">
        <f>HYPERLINK("https://www.healthylife.com.au/products/jack-n-jill-silicone-baby-toothbrush", "13400")</f>
        <v>13400</v>
      </c>
      <c r="B130" s="1" t="s">
        <v>537</v>
      </c>
      <c r="C130" s="1" t="s">
        <v>10</v>
      </c>
      <c r="D130" s="1" t="s">
        <v>44</v>
      </c>
      <c r="E130" s="1" t="s">
        <v>107</v>
      </c>
      <c r="F130" s="1" t="s">
        <v>538</v>
      </c>
      <c r="G130" s="1" t="s">
        <v>539</v>
      </c>
      <c r="H130" s="1" t="s">
        <v>540</v>
      </c>
      <c r="I130" s="1" t="s">
        <v>541</v>
      </c>
    </row>
    <row r="131">
      <c r="A131" s="2" t="str">
        <f>HYPERLINK("https://www.healthylife.com.au/products/bbox-lunchbox-blue-slate", "32352")</f>
        <v>32352</v>
      </c>
      <c r="B131" s="1" t="s">
        <v>542</v>
      </c>
      <c r="C131" s="1" t="s">
        <v>10</v>
      </c>
      <c r="D131" s="1" t="s">
        <v>44</v>
      </c>
      <c r="E131" s="1" t="s">
        <v>201</v>
      </c>
      <c r="F131" s="1" t="s">
        <v>543</v>
      </c>
      <c r="G131" s="1" t="s">
        <v>544</v>
      </c>
      <c r="H131" s="1" t="s">
        <v>334</v>
      </c>
      <c r="I131" s="1" t="s">
        <v>545</v>
      </c>
    </row>
    <row r="132">
      <c r="A132" s="2" t="str">
        <f>HYPERLINK("https://www.healthylife.com.au/products/haakaa-deluxe-express-collect-travel-pack", "46870")</f>
        <v>46870</v>
      </c>
      <c r="B132" s="1" t="s">
        <v>546</v>
      </c>
      <c r="C132" s="1" t="s">
        <v>10</v>
      </c>
      <c r="D132" s="1" t="s">
        <v>44</v>
      </c>
      <c r="E132" s="1" t="s">
        <v>26</v>
      </c>
      <c r="F132" s="1" t="s">
        <v>547</v>
      </c>
      <c r="G132" s="1" t="s">
        <v>548</v>
      </c>
      <c r="H132" s="1" t="s">
        <v>184</v>
      </c>
      <c r="I132" s="1" t="s">
        <v>549</v>
      </c>
    </row>
    <row r="133">
      <c r="A133" s="2" t="str">
        <f>HYPERLINK("https://www.healthylife.com.au/products/swisspers-baby-organic-cotton-pads-large-40-pack", "38661")</f>
        <v>38661</v>
      </c>
      <c r="B133" s="1" t="s">
        <v>550</v>
      </c>
      <c r="C133" s="1" t="s">
        <v>10</v>
      </c>
      <c r="D133" s="1" t="s">
        <v>44</v>
      </c>
      <c r="E133" s="1" t="s">
        <v>39</v>
      </c>
      <c r="F133" s="1" t="s">
        <v>551</v>
      </c>
      <c r="G133" s="1" t="s">
        <v>14</v>
      </c>
      <c r="H133" s="1" t="s">
        <v>158</v>
      </c>
      <c r="I133" s="1" t="s">
        <v>552</v>
      </c>
    </row>
    <row r="134">
      <c r="A134" s="2" t="str">
        <f>HYPERLINK("https://www.healthylife.com.au/products/pea-pods-bamboo-absorber-one-size", "22313")</f>
        <v>22313</v>
      </c>
      <c r="B134" s="1" t="s">
        <v>553</v>
      </c>
      <c r="C134" s="1" t="s">
        <v>10</v>
      </c>
      <c r="D134" s="1" t="s">
        <v>44</v>
      </c>
      <c r="E134" s="1" t="s">
        <v>177</v>
      </c>
      <c r="F134" s="1" t="s">
        <v>554</v>
      </c>
      <c r="G134" s="1" t="s">
        <v>555</v>
      </c>
      <c r="H134" s="1" t="s">
        <v>556</v>
      </c>
      <c r="I134" s="1" t="s">
        <v>557</v>
      </c>
    </row>
    <row r="135">
      <c r="A135" s="2" t="str">
        <f>HYPERLINK("https://www.healthylife.com.au/products/bbox-insulated-food-jar-strawbery-shake", "24913")</f>
        <v>24913</v>
      </c>
      <c r="B135" s="1" t="s">
        <v>558</v>
      </c>
      <c r="C135" s="1" t="s">
        <v>10</v>
      </c>
      <c r="D135" s="1" t="s">
        <v>44</v>
      </c>
      <c r="E135" s="1" t="s">
        <v>201</v>
      </c>
      <c r="F135" s="1" t="s">
        <v>559</v>
      </c>
      <c r="G135" s="1" t="s">
        <v>560</v>
      </c>
      <c r="H135" s="1" t="s">
        <v>561</v>
      </c>
      <c r="I135" s="1" t="s">
        <v>562</v>
      </c>
    </row>
    <row r="136">
      <c r="A136" s="2" t="str">
        <f>HYPERLINK("https://www.healthylife.com.au/products/bbox-insulated-drink-bottle-replacement-straw-tops-2-pack", "38965")</f>
        <v>38965</v>
      </c>
      <c r="B136" s="1" t="s">
        <v>563</v>
      </c>
      <c r="C136" s="1" t="s">
        <v>10</v>
      </c>
      <c r="D136" s="1" t="s">
        <v>44</v>
      </c>
      <c r="E136" s="1" t="s">
        <v>201</v>
      </c>
      <c r="F136" s="1" t="s">
        <v>522</v>
      </c>
      <c r="G136" s="1" t="s">
        <v>564</v>
      </c>
      <c r="H136" s="1" t="s">
        <v>104</v>
      </c>
      <c r="I136" s="1" t="s">
        <v>565</v>
      </c>
    </row>
    <row r="137">
      <c r="A137" s="2" t="str">
        <f>HYPERLINK("https://www.healthylife.com.au/products/avent-natural-response-teats-1-month-flow-3-2-pack", "48166")</f>
        <v>48166</v>
      </c>
      <c r="B137" s="1" t="s">
        <v>566</v>
      </c>
      <c r="C137" s="1" t="s">
        <v>10</v>
      </c>
      <c r="D137" s="1" t="s">
        <v>44</v>
      </c>
      <c r="E137" s="1" t="s">
        <v>66</v>
      </c>
      <c r="F137" s="1" t="s">
        <v>567</v>
      </c>
      <c r="G137" s="1" t="s">
        <v>568</v>
      </c>
      <c r="H137" s="1" t="s">
        <v>569</v>
      </c>
      <c r="I137" s="1" t="s">
        <v>570</v>
      </c>
    </row>
    <row r="138">
      <c r="A138" s="2" t="str">
        <f>HYPERLINK("https://www.healthylife.com.au/products/tooshies-by-tom-pure-baby-wipes-70-x-4-pack", "23266")</f>
        <v>23266</v>
      </c>
      <c r="B138" s="1" t="s">
        <v>571</v>
      </c>
      <c r="C138" s="1" t="s">
        <v>10</v>
      </c>
      <c r="D138" s="1" t="s">
        <v>44</v>
      </c>
      <c r="E138" s="1" t="s">
        <v>19</v>
      </c>
      <c r="F138" s="1" t="s">
        <v>572</v>
      </c>
      <c r="G138" s="1" t="s">
        <v>573</v>
      </c>
      <c r="H138" s="1" t="s">
        <v>574</v>
      </c>
      <c r="I138" s="1" t="s">
        <v>575</v>
      </c>
    </row>
    <row r="139">
      <c r="A139" s="2" t="str">
        <f>HYPERLINK("https://www.healthylife.com.au/products/neilmed-naspira-nasal-oral-aspirator", "26090")</f>
        <v>26090</v>
      </c>
      <c r="B139" s="1" t="s">
        <v>576</v>
      </c>
      <c r="C139" s="1" t="s">
        <v>10</v>
      </c>
      <c r="D139" s="1" t="s">
        <v>44</v>
      </c>
      <c r="E139" s="1" t="s">
        <v>12</v>
      </c>
      <c r="F139" s="1" t="s">
        <v>577</v>
      </c>
      <c r="G139" s="1" t="s">
        <v>354</v>
      </c>
      <c r="H139" s="1" t="s">
        <v>578</v>
      </c>
      <c r="I139" s="1" t="s">
        <v>579</v>
      </c>
    </row>
    <row r="140">
      <c r="A140" s="2" t="str">
        <f>HYPERLINK("https://www.healthylife.com.au/products/corams-gripe-water-200ml", "4438")</f>
        <v>4438</v>
      </c>
      <c r="B140" s="1" t="s">
        <v>580</v>
      </c>
      <c r="C140" s="1" t="s">
        <v>10</v>
      </c>
      <c r="D140" s="1" t="s">
        <v>44</v>
      </c>
      <c r="E140" s="1" t="s">
        <v>12</v>
      </c>
      <c r="F140" s="1" t="s">
        <v>581</v>
      </c>
      <c r="G140" s="1" t="s">
        <v>582</v>
      </c>
      <c r="H140" s="1" t="s">
        <v>583</v>
      </c>
      <c r="I140" s="1" t="s">
        <v>584</v>
      </c>
    </row>
    <row r="141">
      <c r="A141" s="2" t="str">
        <f>HYPERLINK("https://www.healthylife.com.au/products/pea-pods-washable-bamboo-nursing-pads-6-pack", "29554")</f>
        <v>29554</v>
      </c>
      <c r="B141" s="1" t="s">
        <v>585</v>
      </c>
      <c r="C141" s="1" t="s">
        <v>10</v>
      </c>
      <c r="D141" s="1" t="s">
        <v>44</v>
      </c>
      <c r="E141" s="1" t="s">
        <v>26</v>
      </c>
      <c r="F141" s="1" t="s">
        <v>134</v>
      </c>
      <c r="G141" s="1" t="s">
        <v>119</v>
      </c>
      <c r="H141" s="1" t="s">
        <v>586</v>
      </c>
      <c r="I141" s="1" t="s">
        <v>587</v>
      </c>
    </row>
    <row r="142">
      <c r="A142" s="2" t="str">
        <f>HYPERLINK("https://www.healthylife.com.au/products/haakaa-silicone-milk-storage-bag-260ml-2-pack", "32681")</f>
        <v>32681</v>
      </c>
      <c r="B142" s="1" t="s">
        <v>588</v>
      </c>
      <c r="C142" s="1" t="s">
        <v>10</v>
      </c>
      <c r="D142" s="1" t="s">
        <v>44</v>
      </c>
      <c r="E142" s="1" t="s">
        <v>26</v>
      </c>
      <c r="F142" s="1" t="s">
        <v>589</v>
      </c>
      <c r="G142" s="1" t="s">
        <v>590</v>
      </c>
      <c r="H142" s="1" t="s">
        <v>184</v>
      </c>
      <c r="I142" s="1" t="s">
        <v>281</v>
      </c>
    </row>
    <row r="143">
      <c r="A143" s="2" t="str">
        <f>HYPERLINK("https://www.healthylife.com.au/products/no-nasties-kids-pastel-pink-water-based-kids-nail-polish", "43479")</f>
        <v>43479</v>
      </c>
      <c r="B143" s="1" t="s">
        <v>591</v>
      </c>
      <c r="C143" s="1" t="s">
        <v>10</v>
      </c>
      <c r="D143" s="1" t="s">
        <v>44</v>
      </c>
      <c r="E143" s="1" t="s">
        <v>592</v>
      </c>
      <c r="F143" s="1" t="s">
        <v>593</v>
      </c>
      <c r="G143" s="1" t="s">
        <v>594</v>
      </c>
      <c r="H143" s="1" t="s">
        <v>595</v>
      </c>
      <c r="I143" s="1" t="s">
        <v>596</v>
      </c>
    </row>
    <row r="144">
      <c r="A144" s="2" t="str">
        <f>HYPERLINK("https://www.healthylife.com.au/products/jack-n-jill-teething-gel-15g", "23533")</f>
        <v>23533</v>
      </c>
      <c r="B144" s="1" t="s">
        <v>597</v>
      </c>
      <c r="C144" s="1" t="s">
        <v>10</v>
      </c>
      <c r="D144" s="1" t="s">
        <v>44</v>
      </c>
      <c r="E144" s="1" t="s">
        <v>107</v>
      </c>
      <c r="F144" s="1" t="s">
        <v>517</v>
      </c>
      <c r="G144" s="1" t="s">
        <v>598</v>
      </c>
      <c r="H144" s="1" t="s">
        <v>599</v>
      </c>
      <c r="I144" s="1" t="s">
        <v>600</v>
      </c>
    </row>
    <row r="145">
      <c r="A145" s="2" t="str">
        <f>HYPERLINK("https://www.healthylife.com.au/products/pandas-by-luvme-eco-disposable-nappies-large-9-14kg", "43708")</f>
        <v>43708</v>
      </c>
      <c r="B145" s="1" t="s">
        <v>601</v>
      </c>
      <c r="C145" s="1" t="s">
        <v>10</v>
      </c>
      <c r="D145" s="1" t="s">
        <v>44</v>
      </c>
      <c r="E145" s="1" t="s">
        <v>177</v>
      </c>
      <c r="F145" s="1" t="s">
        <v>602</v>
      </c>
      <c r="G145" s="1" t="s">
        <v>184</v>
      </c>
      <c r="H145" s="1" t="s">
        <v>603</v>
      </c>
      <c r="I145" s="1" t="s">
        <v>604</v>
      </c>
    </row>
    <row r="146">
      <c r="A146" s="2" t="str">
        <f>HYPERLINK("https://www.healthylife.com.au/products/frigg-0-6-months-daisy-pacifier-graphitepeach-bronze-2-pack", "37970")</f>
        <v>37970</v>
      </c>
      <c r="B146" s="1" t="s">
        <v>605</v>
      </c>
      <c r="C146" s="1" t="s">
        <v>10</v>
      </c>
      <c r="D146" s="1" t="s">
        <v>44</v>
      </c>
      <c r="E146" s="1" t="s">
        <v>81</v>
      </c>
      <c r="F146" s="1" t="s">
        <v>606</v>
      </c>
      <c r="G146" s="1" t="s">
        <v>607</v>
      </c>
      <c r="H146" s="1" t="s">
        <v>608</v>
      </c>
      <c r="I146" s="1" t="s">
        <v>609</v>
      </c>
    </row>
    <row r="147">
      <c r="A147" s="2" t="str">
        <f>HYPERLINK("https://www.healthylife.com.au/products/ezpz-tiny-bowl-pewter", "32373")</f>
        <v>32373</v>
      </c>
      <c r="B147" s="1" t="s">
        <v>610</v>
      </c>
      <c r="C147" s="1" t="s">
        <v>10</v>
      </c>
      <c r="D147" s="1" t="s">
        <v>44</v>
      </c>
      <c r="E147" s="1" t="s">
        <v>201</v>
      </c>
      <c r="F147" s="1" t="s">
        <v>491</v>
      </c>
      <c r="G147" s="1" t="s">
        <v>611</v>
      </c>
      <c r="H147" s="1" t="s">
        <v>612</v>
      </c>
      <c r="I147" s="1" t="s">
        <v>613</v>
      </c>
    </row>
    <row r="148">
      <c r="A148" s="2" t="str">
        <f>HYPERLINK("https://www.healthylife.com.au/products/euky-bearub-eucalyptus-chest-rub-50g-cream", "5085")</f>
        <v>5085</v>
      </c>
      <c r="B148" s="1" t="s">
        <v>614</v>
      </c>
      <c r="C148" s="1" t="s">
        <v>10</v>
      </c>
      <c r="D148" s="1" t="s">
        <v>44</v>
      </c>
      <c r="E148" s="1" t="s">
        <v>12</v>
      </c>
      <c r="F148" s="1" t="s">
        <v>615</v>
      </c>
      <c r="G148" s="1" t="s">
        <v>616</v>
      </c>
      <c r="H148" s="1" t="s">
        <v>616</v>
      </c>
      <c r="I148" s="1" t="s">
        <v>617</v>
      </c>
    </row>
    <row r="149">
      <c r="A149" s="2" t="str">
        <f>HYPERLINK("https://www.healthylife.com.au/products/tommee-tippee-natural-latex-cherry-soothers-6-18-months-2-pack", "37418")</f>
        <v>37418</v>
      </c>
      <c r="B149" s="1" t="s">
        <v>618</v>
      </c>
      <c r="C149" s="1" t="s">
        <v>10</v>
      </c>
      <c r="D149" s="1" t="s">
        <v>44</v>
      </c>
      <c r="E149" s="1" t="s">
        <v>81</v>
      </c>
      <c r="F149" s="1" t="s">
        <v>619</v>
      </c>
      <c r="G149" s="1" t="s">
        <v>184</v>
      </c>
      <c r="H149" s="1" t="s">
        <v>82</v>
      </c>
      <c r="I149" s="1" t="s">
        <v>620</v>
      </c>
    </row>
    <row r="150">
      <c r="A150" s="2" t="str">
        <f>HYPERLINK("https://www.healthylife.com.au/products/endota-organics-breast-oil", "41305")</f>
        <v>41305</v>
      </c>
      <c r="B150" s="1" t="s">
        <v>621</v>
      </c>
      <c r="C150" s="1" t="s">
        <v>10</v>
      </c>
      <c r="D150" s="1" t="s">
        <v>44</v>
      </c>
      <c r="E150" s="1" t="s">
        <v>26</v>
      </c>
      <c r="F150" s="1" t="s">
        <v>622</v>
      </c>
      <c r="G150" s="1" t="s">
        <v>623</v>
      </c>
      <c r="H150" s="1" t="s">
        <v>624</v>
      </c>
      <c r="I150" s="1" t="s">
        <v>625</v>
      </c>
    </row>
    <row r="151">
      <c r="A151" s="2" t="str">
        <f>HYPERLINK("https://www.healthylife.com.au/products/jack-n-jill-childrens-toothpaste-bubblegum-50g", "31479")</f>
        <v>31479</v>
      </c>
      <c r="B151" s="1" t="s">
        <v>626</v>
      </c>
      <c r="C151" s="1" t="s">
        <v>10</v>
      </c>
      <c r="D151" s="1" t="s">
        <v>44</v>
      </c>
      <c r="E151" s="1" t="s">
        <v>107</v>
      </c>
      <c r="F151" s="1" t="s">
        <v>509</v>
      </c>
      <c r="G151" s="1" t="s">
        <v>627</v>
      </c>
      <c r="H151" s="1" t="s">
        <v>628</v>
      </c>
      <c r="I151" s="1" t="s">
        <v>629</v>
      </c>
    </row>
    <row r="152">
      <c r="A152" s="2" t="str">
        <f>HYPERLINK("https://www.healthylife.com.au/products/pea-pods-training-pants-green-small", "29556")</f>
        <v>29556</v>
      </c>
      <c r="B152" s="1" t="s">
        <v>630</v>
      </c>
      <c r="C152" s="1" t="s">
        <v>10</v>
      </c>
      <c r="D152" s="1" t="s">
        <v>44</v>
      </c>
      <c r="E152" s="1" t="s">
        <v>177</v>
      </c>
      <c r="F152" s="1" t="s">
        <v>631</v>
      </c>
      <c r="G152" s="1" t="s">
        <v>632</v>
      </c>
      <c r="H152" s="1" t="s">
        <v>633</v>
      </c>
      <c r="I152" s="1" t="s">
        <v>634</v>
      </c>
    </row>
    <row r="153">
      <c r="A153" s="2" t="str">
        <f>HYPERLINK("https://www.healthylife.com.au/products/marcus--marcus-sensory-teether-lucas-hippo", "22953")</f>
        <v>22953</v>
      </c>
      <c r="B153" s="1" t="s">
        <v>635</v>
      </c>
      <c r="C153" s="1" t="s">
        <v>10</v>
      </c>
      <c r="D153" s="1" t="s">
        <v>44</v>
      </c>
      <c r="E153" s="1" t="s">
        <v>107</v>
      </c>
      <c r="F153" s="1" t="s">
        <v>636</v>
      </c>
      <c r="G153" s="1" t="s">
        <v>637</v>
      </c>
      <c r="H153" s="1" t="s">
        <v>638</v>
      </c>
      <c r="I153" s="1" t="s">
        <v>639</v>
      </c>
    </row>
    <row r="154">
      <c r="A154" s="2" t="str">
        <f>HYPERLINK("https://www.healthylife.com.au/products/marcus--marcus-snack-bowl-lucas-hippo-blue", "30264")</f>
        <v>30264</v>
      </c>
      <c r="B154" s="1" t="s">
        <v>640</v>
      </c>
      <c r="C154" s="1" t="s">
        <v>10</v>
      </c>
      <c r="D154" s="1" t="s">
        <v>44</v>
      </c>
      <c r="E154" s="1" t="s">
        <v>201</v>
      </c>
      <c r="F154" s="1" t="s">
        <v>491</v>
      </c>
      <c r="G154" s="1" t="s">
        <v>612</v>
      </c>
      <c r="H154" s="1" t="s">
        <v>641</v>
      </c>
      <c r="I154" s="1" t="s">
        <v>642</v>
      </c>
    </row>
    <row r="155">
      <c r="A155" s="2" t="str">
        <f>HYPERLINK("https://www.healthylife.com.au/products/marcus--marcus-straw-drink-bottle-pokey-piglet", "22957")</f>
        <v>22957</v>
      </c>
      <c r="B155" s="1" t="s">
        <v>643</v>
      </c>
      <c r="C155" s="1" t="s">
        <v>10</v>
      </c>
      <c r="D155" s="1" t="s">
        <v>44</v>
      </c>
      <c r="E155" s="1" t="s">
        <v>201</v>
      </c>
      <c r="F155" s="1" t="s">
        <v>644</v>
      </c>
      <c r="G155" s="1" t="s">
        <v>645</v>
      </c>
      <c r="H155" s="1" t="s">
        <v>646</v>
      </c>
      <c r="I155" s="1" t="s">
        <v>647</v>
      </c>
    </row>
    <row r="156">
      <c r="A156" s="2" t="str">
        <f>HYPERLINK("https://www.healthylife.com.au/products/spewy-individual-mat-and-purple-wet-bag-bundle-blissful-buzz", "38309")</f>
        <v>38309</v>
      </c>
      <c r="B156" s="1" t="s">
        <v>648</v>
      </c>
      <c r="C156" s="1" t="s">
        <v>10</v>
      </c>
      <c r="D156" s="1" t="s">
        <v>44</v>
      </c>
      <c r="E156" s="1" t="s">
        <v>592</v>
      </c>
      <c r="F156" s="1" t="s">
        <v>649</v>
      </c>
      <c r="G156" s="1" t="s">
        <v>650</v>
      </c>
      <c r="H156" s="1" t="s">
        <v>312</v>
      </c>
      <c r="I156" s="1" t="s">
        <v>651</v>
      </c>
    </row>
    <row r="157">
      <c r="A157" s="2" t="str">
        <f>HYPERLINK("https://www.healthylife.com.au/products/holle-fennel-frog-pear-with-apple-fennel-100g", "47111")</f>
        <v>47111</v>
      </c>
      <c r="B157" s="1" t="s">
        <v>652</v>
      </c>
      <c r="C157" s="1" t="s">
        <v>10</v>
      </c>
      <c r="D157" s="1" t="s">
        <v>44</v>
      </c>
      <c r="E157" s="1" t="s">
        <v>97</v>
      </c>
      <c r="F157" s="1" t="s">
        <v>653</v>
      </c>
      <c r="G157" s="1" t="s">
        <v>163</v>
      </c>
      <c r="H157" s="1" t="s">
        <v>654</v>
      </c>
      <c r="I157" s="1" t="s">
        <v>655</v>
      </c>
    </row>
    <row r="158">
      <c r="A158" s="2" t="str">
        <f>HYPERLINK("https://www.healthylife.com.au/products/jack-n-jill-silicone-tooth--gum-brush", "15764")</f>
        <v>15764</v>
      </c>
      <c r="B158" s="1" t="s">
        <v>656</v>
      </c>
      <c r="C158" s="1" t="s">
        <v>10</v>
      </c>
      <c r="D158" s="1" t="s">
        <v>44</v>
      </c>
      <c r="E158" s="1" t="s">
        <v>107</v>
      </c>
      <c r="F158" s="1" t="s">
        <v>538</v>
      </c>
      <c r="G158" s="1" t="s">
        <v>657</v>
      </c>
      <c r="H158" s="1" t="s">
        <v>658</v>
      </c>
      <c r="I158" s="1" t="s">
        <v>659</v>
      </c>
    </row>
    <row r="159">
      <c r="A159" s="2" t="str">
        <f>HYPERLINK("https://www.healthylife.com.au/products/bbox-snackbox-blue-slate", "32381")</f>
        <v>32381</v>
      </c>
      <c r="B159" s="1" t="s">
        <v>660</v>
      </c>
      <c r="C159" s="1" t="s">
        <v>10</v>
      </c>
      <c r="D159" s="1" t="s">
        <v>44</v>
      </c>
      <c r="E159" s="1" t="s">
        <v>201</v>
      </c>
      <c r="F159" s="1" t="s">
        <v>559</v>
      </c>
      <c r="G159" s="1" t="s">
        <v>661</v>
      </c>
      <c r="H159" s="1" t="s">
        <v>662</v>
      </c>
      <c r="I159" s="1" t="s">
        <v>663</v>
      </c>
    </row>
    <row r="160">
      <c r="A160" s="2" t="str">
        <f>HYPERLINK("https://www.healthylife.com.au/products/pigeon-flexible-peristaltic-teat-s-2-pack", "8395")</f>
        <v>8395</v>
      </c>
      <c r="B160" s="1" t="s">
        <v>664</v>
      </c>
      <c r="C160" s="1" t="s">
        <v>10</v>
      </c>
      <c r="D160" s="1" t="s">
        <v>44</v>
      </c>
      <c r="E160" s="1" t="s">
        <v>66</v>
      </c>
      <c r="F160" s="1" t="s">
        <v>529</v>
      </c>
      <c r="G160" s="1" t="s">
        <v>665</v>
      </c>
      <c r="H160" s="1" t="s">
        <v>611</v>
      </c>
      <c r="I160" s="1" t="s">
        <v>666</v>
      </c>
    </row>
    <row r="161">
      <c r="A161" s="2" t="str">
        <f>HYPERLINK("https://www.healthylife.com.au/products/new-beginnings-breast-milk-storage-bags-25-pack", "33195")</f>
        <v>33195</v>
      </c>
      <c r="B161" s="1" t="s">
        <v>667</v>
      </c>
      <c r="C161" s="1" t="s">
        <v>10</v>
      </c>
      <c r="D161" s="1" t="s">
        <v>44</v>
      </c>
      <c r="E161" s="1" t="s">
        <v>26</v>
      </c>
      <c r="F161" s="1" t="s">
        <v>589</v>
      </c>
      <c r="G161" s="1" t="s">
        <v>668</v>
      </c>
      <c r="H161" s="1" t="s">
        <v>14</v>
      </c>
      <c r="I161" s="1" t="s">
        <v>669</v>
      </c>
    </row>
    <row r="162">
      <c r="A162" s="2" t="str">
        <f>HYPERLINK("https://www.healthylife.com.au/products/the-mood-food-company-mood-boost-chocolate-brownie-bite-25g", "50265")</f>
        <v>50265</v>
      </c>
      <c r="B162" s="1" t="s">
        <v>670</v>
      </c>
      <c r="C162" s="1" t="s">
        <v>10</v>
      </c>
      <c r="D162" s="1" t="s">
        <v>44</v>
      </c>
      <c r="E162" s="1" t="s">
        <v>97</v>
      </c>
      <c r="F162" s="1" t="s">
        <v>671</v>
      </c>
      <c r="G162" s="1" t="s">
        <v>672</v>
      </c>
      <c r="H162" s="1" t="s">
        <v>673</v>
      </c>
      <c r="I162" s="1" t="s">
        <v>674</v>
      </c>
    </row>
    <row r="163">
      <c r="A163" s="2" t="str">
        <f>HYPERLINK("https://www.healthylife.com.au/products/fess-childrens-saline-nasal-spray-20ml", "11527")</f>
        <v>11527</v>
      </c>
      <c r="B163" s="1" t="s">
        <v>675</v>
      </c>
      <c r="C163" s="1" t="s">
        <v>10</v>
      </c>
      <c r="D163" s="1" t="s">
        <v>44</v>
      </c>
      <c r="E163" s="1" t="s">
        <v>12</v>
      </c>
      <c r="F163" s="1" t="s">
        <v>577</v>
      </c>
      <c r="G163" s="1" t="s">
        <v>34</v>
      </c>
      <c r="H163" s="1" t="s">
        <v>352</v>
      </c>
      <c r="I163" s="1" t="s">
        <v>676</v>
      </c>
    </row>
    <row r="164">
      <c r="A164" s="2" t="str">
        <f>HYPERLINK("https://www.healthylife.com.au/products/bbox-insulated-drink-bottle-ocean-breeze", "24909")</f>
        <v>24909</v>
      </c>
      <c r="B164" s="1" t="s">
        <v>677</v>
      </c>
      <c r="C164" s="1" t="s">
        <v>10</v>
      </c>
      <c r="D164" s="1" t="s">
        <v>44</v>
      </c>
      <c r="E164" s="1" t="s">
        <v>201</v>
      </c>
      <c r="F164" s="1" t="s">
        <v>644</v>
      </c>
      <c r="G164" s="1" t="s">
        <v>678</v>
      </c>
      <c r="H164" s="1" t="s">
        <v>679</v>
      </c>
      <c r="I164" s="1" t="s">
        <v>680</v>
      </c>
    </row>
    <row r="165">
      <c r="A165" s="2" t="str">
        <f>HYPERLINK("https://www.healthylife.com.au/products/dr-browns-narrow-neck-teats-level-1-2-pack", "20741")</f>
        <v>20741</v>
      </c>
      <c r="B165" s="1" t="s">
        <v>681</v>
      </c>
      <c r="C165" s="1" t="s">
        <v>10</v>
      </c>
      <c r="D165" s="1" t="s">
        <v>44</v>
      </c>
      <c r="E165" s="1" t="s">
        <v>66</v>
      </c>
      <c r="F165" s="1" t="s">
        <v>567</v>
      </c>
      <c r="G165" s="1" t="s">
        <v>184</v>
      </c>
      <c r="H165" s="1" t="s">
        <v>569</v>
      </c>
      <c r="I165" s="1" t="s">
        <v>682</v>
      </c>
    </row>
    <row r="166">
      <c r="A166" s="2" t="str">
        <f>HYPERLINK("https://www.healthylife.com.au/products/moogoo-baby-cradle-cap-scalp-cream", "43255")</f>
        <v>43255</v>
      </c>
      <c r="B166" s="1" t="s">
        <v>683</v>
      </c>
      <c r="C166" s="1" t="s">
        <v>10</v>
      </c>
      <c r="D166" s="1" t="s">
        <v>44</v>
      </c>
      <c r="E166" s="1" t="s">
        <v>151</v>
      </c>
      <c r="F166" s="1" t="s">
        <v>684</v>
      </c>
      <c r="G166" s="1" t="s">
        <v>685</v>
      </c>
      <c r="H166" s="1" t="s">
        <v>686</v>
      </c>
      <c r="I166" s="1" t="s">
        <v>687</v>
      </c>
    </row>
    <row r="167">
      <c r="A167" s="2" t="str">
        <f>HYPERLINK("https://www.healthylife.com.au/products/bellamys-organic-baby-rice-with-prebiotic-125g", "28533")</f>
        <v>28533</v>
      </c>
      <c r="B167" s="1" t="s">
        <v>688</v>
      </c>
      <c r="C167" s="1" t="s">
        <v>10</v>
      </c>
      <c r="D167" s="1" t="s">
        <v>44</v>
      </c>
      <c r="E167" s="1" t="s">
        <v>97</v>
      </c>
      <c r="F167" s="1" t="s">
        <v>689</v>
      </c>
      <c r="G167" s="1" t="s">
        <v>690</v>
      </c>
      <c r="H167" s="1" t="s">
        <v>58</v>
      </c>
      <c r="I167" s="1" t="s">
        <v>691</v>
      </c>
    </row>
    <row r="168">
      <c r="A168" s="2" t="str">
        <f>HYPERLINK("https://www.healthylife.com.au/products/new-beginnings-single-breast-pump", "31907")</f>
        <v>31907</v>
      </c>
      <c r="B168" s="1" t="s">
        <v>692</v>
      </c>
      <c r="C168" s="1" t="s">
        <v>10</v>
      </c>
      <c r="D168" s="1" t="s">
        <v>44</v>
      </c>
      <c r="E168" s="1" t="s">
        <v>26</v>
      </c>
      <c r="F168" s="1" t="s">
        <v>547</v>
      </c>
      <c r="G168" s="1" t="s">
        <v>389</v>
      </c>
      <c r="H168" s="1" t="s">
        <v>693</v>
      </c>
      <c r="I168" s="1" t="s">
        <v>694</v>
      </c>
    </row>
    <row r="169">
      <c r="A169" s="2" t="str">
        <f>HYPERLINK("https://www.healthylife.com.au/products/bellamys-organic-pear--apple-fruit-snacks-20g", "3313")</f>
        <v>3313</v>
      </c>
      <c r="B169" s="1" t="s">
        <v>695</v>
      </c>
      <c r="C169" s="1" t="s">
        <v>10</v>
      </c>
      <c r="D169" s="1" t="s">
        <v>44</v>
      </c>
      <c r="E169" s="1" t="s">
        <v>97</v>
      </c>
      <c r="F169" s="1" t="s">
        <v>671</v>
      </c>
      <c r="G169" s="1" t="s">
        <v>696</v>
      </c>
      <c r="H169" s="1" t="s">
        <v>697</v>
      </c>
      <c r="I169" s="1" t="s">
        <v>698</v>
      </c>
    </row>
    <row r="170">
      <c r="A170" s="2" t="str">
        <f>HYPERLINK("https://www.healthylife.com.au/products/haakaa-glass-bottle-grey-120ml", "46872")</f>
        <v>46872</v>
      </c>
      <c r="B170" s="1" t="s">
        <v>699</v>
      </c>
      <c r="C170" s="1" t="s">
        <v>10</v>
      </c>
      <c r="D170" s="1" t="s">
        <v>44</v>
      </c>
      <c r="E170" s="1" t="s">
        <v>66</v>
      </c>
      <c r="F170" s="1" t="s">
        <v>700</v>
      </c>
      <c r="G170" s="1" t="s">
        <v>201</v>
      </c>
      <c r="H170" s="1" t="s">
        <v>701</v>
      </c>
      <c r="I170" s="1" t="s">
        <v>702</v>
      </c>
    </row>
    <row r="171">
      <c r="A171" s="2" t="str">
        <f>HYPERLINK("https://www.healthylife.com.au/products/pea-pods-training-pants-green-large", "29565")</f>
        <v>29565</v>
      </c>
      <c r="B171" s="1" t="s">
        <v>703</v>
      </c>
      <c r="C171" s="1" t="s">
        <v>10</v>
      </c>
      <c r="D171" s="1" t="s">
        <v>44</v>
      </c>
      <c r="E171" s="1" t="s">
        <v>177</v>
      </c>
      <c r="F171" s="1" t="s">
        <v>631</v>
      </c>
      <c r="G171" s="1" t="s">
        <v>179</v>
      </c>
      <c r="H171" s="1" t="s">
        <v>704</v>
      </c>
      <c r="I171" s="1" t="s">
        <v>705</v>
      </c>
    </row>
    <row r="172">
      <c r="A172" s="2" t="str">
        <f>HYPERLINK("https://www.healthylife.com.au/products/medela-breastmilk-bottle-250ml", "7099")</f>
        <v>7099</v>
      </c>
      <c r="B172" s="1" t="s">
        <v>706</v>
      </c>
      <c r="C172" s="1" t="s">
        <v>10</v>
      </c>
      <c r="D172" s="1" t="s">
        <v>44</v>
      </c>
      <c r="E172" s="1" t="s">
        <v>66</v>
      </c>
      <c r="F172" s="1" t="s">
        <v>707</v>
      </c>
      <c r="G172" s="1" t="s">
        <v>589</v>
      </c>
      <c r="H172" s="1" t="s">
        <v>389</v>
      </c>
      <c r="I172" s="1" t="s">
        <v>708</v>
      </c>
    </row>
    <row r="173">
      <c r="A173" s="2" t="str">
        <f>HYPERLINK("https://www.healthylife.com.au/products/sebamed-baby-facial-cream-50ml", "18626")</f>
        <v>18626</v>
      </c>
      <c r="B173" s="1" t="s">
        <v>709</v>
      </c>
      <c r="C173" s="1" t="s">
        <v>10</v>
      </c>
      <c r="D173" s="1" t="s">
        <v>44</v>
      </c>
      <c r="E173" s="1" t="s">
        <v>39</v>
      </c>
      <c r="F173" s="1" t="s">
        <v>71</v>
      </c>
      <c r="G173" s="1" t="s">
        <v>710</v>
      </c>
      <c r="H173" s="1" t="s">
        <v>21</v>
      </c>
      <c r="I173" s="1" t="s">
        <v>711</v>
      </c>
    </row>
    <row r="174">
      <c r="A174" s="2" t="str">
        <f>HYPERLINK("https://www.healthylife.com.au/products/zoggs-sea-unicorn-adjustable-swim-nappy-pink-one-size-fits-all-3-24-months-assorted-designs-chosen-at-random", "30987")</f>
        <v>30987</v>
      </c>
      <c r="B174" s="1" t="s">
        <v>712</v>
      </c>
      <c r="C174" s="1" t="s">
        <v>10</v>
      </c>
      <c r="D174" s="1" t="s">
        <v>44</v>
      </c>
      <c r="E174" s="1" t="s">
        <v>177</v>
      </c>
      <c r="F174" s="1" t="s">
        <v>362</v>
      </c>
      <c r="G174" s="1" t="s">
        <v>179</v>
      </c>
      <c r="H174" s="1" t="s">
        <v>713</v>
      </c>
      <c r="I174" s="1" t="s">
        <v>714</v>
      </c>
    </row>
    <row r="175">
      <c r="A175" s="2" t="str">
        <f>HYPERLINK("https://www.healthylife.com.au/products/pea-pods-bamboo-reusable-wipes-5-pack", "29561")</f>
        <v>29561</v>
      </c>
      <c r="B175" s="1" t="s">
        <v>715</v>
      </c>
      <c r="C175" s="1" t="s">
        <v>10</v>
      </c>
      <c r="D175" s="1" t="s">
        <v>44</v>
      </c>
      <c r="E175" s="1" t="s">
        <v>19</v>
      </c>
      <c r="F175" s="1" t="s">
        <v>716</v>
      </c>
      <c r="G175" s="1" t="s">
        <v>717</v>
      </c>
      <c r="H175" s="1" t="s">
        <v>595</v>
      </c>
      <c r="I175" s="1" t="s">
        <v>718</v>
      </c>
    </row>
    <row r="176">
      <c r="A176" s="2" t="str">
        <f>HYPERLINK("https://www.healthylife.com.au/products/haakaa-breastfeeding-nipple-shield-triangle-orthondontic-shape-1-pack", "32678")</f>
        <v>32678</v>
      </c>
      <c r="B176" s="1" t="s">
        <v>719</v>
      </c>
      <c r="C176" s="1" t="s">
        <v>10</v>
      </c>
      <c r="D176" s="1" t="s">
        <v>44</v>
      </c>
      <c r="E176" s="1" t="s">
        <v>26</v>
      </c>
      <c r="F176" s="1" t="s">
        <v>534</v>
      </c>
      <c r="G176" s="1" t="s">
        <v>267</v>
      </c>
      <c r="H176" s="1" t="s">
        <v>389</v>
      </c>
      <c r="I176" s="1" t="s">
        <v>536</v>
      </c>
    </row>
    <row r="177">
      <c r="A177" s="2" t="str">
        <f>HYPERLINK("https://www.healthylife.com.au/products/ego-qv-baby-barrier-cream-125g", "15037")</f>
        <v>15037</v>
      </c>
      <c r="B177" s="1" t="s">
        <v>720</v>
      </c>
      <c r="C177" s="1" t="s">
        <v>10</v>
      </c>
      <c r="D177" s="1" t="s">
        <v>44</v>
      </c>
      <c r="E177" s="1" t="s">
        <v>39</v>
      </c>
      <c r="F177" s="1" t="s">
        <v>487</v>
      </c>
      <c r="G177" s="1" t="s">
        <v>721</v>
      </c>
      <c r="H177" s="1" t="s">
        <v>722</v>
      </c>
      <c r="I177" s="1" t="s">
        <v>723</v>
      </c>
    </row>
    <row r="178">
      <c r="A178" s="2" t="str">
        <f>HYPERLINK("https://www.healthylife.com.au/products/sprout-organic-infant-formula-plant-based-organic", "44391")</f>
        <v>44391</v>
      </c>
      <c r="B178" s="1" t="s">
        <v>724</v>
      </c>
      <c r="C178" s="1" t="s">
        <v>10</v>
      </c>
      <c r="D178" s="1" t="s">
        <v>44</v>
      </c>
      <c r="E178" s="1" t="s">
        <v>56</v>
      </c>
      <c r="F178" s="1" t="s">
        <v>725</v>
      </c>
      <c r="G178" s="1" t="s">
        <v>58</v>
      </c>
      <c r="H178" s="1" t="s">
        <v>726</v>
      </c>
      <c r="I178" s="1" t="s">
        <v>727</v>
      </c>
    </row>
    <row r="179">
      <c r="A179" s="2" t="str">
        <f>HYPERLINK("https://www.healthylife.com.au/products/spewy-individual-mat-and-blue-wet-bag-bundle-city-hustle", "38306")</f>
        <v>38306</v>
      </c>
      <c r="B179" s="1" t="s">
        <v>728</v>
      </c>
      <c r="C179" s="1" t="s">
        <v>10</v>
      </c>
      <c r="D179" s="1" t="s">
        <v>44</v>
      </c>
      <c r="E179" s="1" t="s">
        <v>592</v>
      </c>
      <c r="F179" s="1" t="s">
        <v>649</v>
      </c>
      <c r="G179" s="1" t="s">
        <v>586</v>
      </c>
      <c r="H179" s="1" t="s">
        <v>88</v>
      </c>
      <c r="I179" s="1" t="s">
        <v>651</v>
      </c>
    </row>
    <row r="180">
      <c r="A180" s="2" t="str">
        <f>HYPERLINK("https://www.healthylife.com.au/products/marcus--marcus-cutlery-set-giraffe-yellow", "15404")</f>
        <v>15404</v>
      </c>
      <c r="B180" s="1" t="s">
        <v>729</v>
      </c>
      <c r="C180" s="1" t="s">
        <v>10</v>
      </c>
      <c r="D180" s="1" t="s">
        <v>44</v>
      </c>
      <c r="E180" s="1" t="s">
        <v>201</v>
      </c>
      <c r="F180" s="1" t="s">
        <v>522</v>
      </c>
      <c r="G180" s="1" t="s">
        <v>730</v>
      </c>
      <c r="H180" s="1" t="s">
        <v>731</v>
      </c>
      <c r="I180" s="1" t="s">
        <v>732</v>
      </c>
    </row>
    <row r="181">
      <c r="A181" s="2" t="str">
        <f>HYPERLINK("https://www.healthylife.com.au/products/avent-natural-response-teats-6-months-flow-5-2-pack", "48161")</f>
        <v>48161</v>
      </c>
      <c r="B181" s="1" t="s">
        <v>733</v>
      </c>
      <c r="C181" s="1" t="s">
        <v>10</v>
      </c>
      <c r="D181" s="1" t="s">
        <v>44</v>
      </c>
      <c r="E181" s="1" t="s">
        <v>66</v>
      </c>
      <c r="F181" s="1" t="s">
        <v>734</v>
      </c>
      <c r="G181" s="1" t="s">
        <v>568</v>
      </c>
      <c r="H181" s="1" t="s">
        <v>735</v>
      </c>
      <c r="I181" s="1" t="s">
        <v>736</v>
      </c>
    </row>
    <row r="182">
      <c r="A182" s="2" t="str">
        <f>HYPERLINK("https://www.healthylife.com.au/products/dr-browns-options-narrow-neck-bottle-with-level-1-teat-60ml", "32122")</f>
        <v>32122</v>
      </c>
      <c r="B182" s="1" t="s">
        <v>737</v>
      </c>
      <c r="C182" s="1" t="s">
        <v>10</v>
      </c>
      <c r="D182" s="1" t="s">
        <v>44</v>
      </c>
      <c r="E182" s="1" t="s">
        <v>66</v>
      </c>
      <c r="F182" s="1" t="s">
        <v>738</v>
      </c>
      <c r="G182" s="1" t="s">
        <v>338</v>
      </c>
      <c r="H182" s="1" t="s">
        <v>389</v>
      </c>
      <c r="I182" s="1" t="s">
        <v>739</v>
      </c>
    </row>
    <row r="183">
      <c r="A183" s="2" t="str">
        <f>HYPERLINK("https://www.healthylife.com.au/products/the-teething-egg-yellow", "25003")</f>
        <v>25003</v>
      </c>
      <c r="B183" s="1" t="s">
        <v>740</v>
      </c>
      <c r="C183" s="1" t="s">
        <v>10</v>
      </c>
      <c r="D183" s="1" t="s">
        <v>44</v>
      </c>
      <c r="E183" s="1" t="s">
        <v>107</v>
      </c>
      <c r="F183" s="1" t="s">
        <v>636</v>
      </c>
      <c r="G183" s="1" t="s">
        <v>741</v>
      </c>
      <c r="H183" s="1" t="s">
        <v>742</v>
      </c>
      <c r="I183" s="1" t="s">
        <v>743</v>
      </c>
    </row>
    <row r="184">
      <c r="A184" s="2" t="str">
        <f>HYPERLINK("https://www.healthylife.com.au/products/amber-love-childrens-necklace-mixed-love-33cm", "40294")</f>
        <v>40294</v>
      </c>
      <c r="B184" s="1" t="s">
        <v>744</v>
      </c>
      <c r="C184" s="1" t="s">
        <v>10</v>
      </c>
      <c r="D184" s="1" t="s">
        <v>44</v>
      </c>
      <c r="E184" s="1" t="s">
        <v>107</v>
      </c>
      <c r="F184" s="1" t="s">
        <v>745</v>
      </c>
      <c r="G184" s="1" t="s">
        <v>746</v>
      </c>
      <c r="H184" s="1" t="s">
        <v>747</v>
      </c>
      <c r="I184" s="1" t="s">
        <v>748</v>
      </c>
    </row>
    <row r="185">
      <c r="A185" s="2" t="str">
        <f>HYPERLINK("https://www.healthylife.com.au/products/ezpz-mini-feeding-set-olive", "37238")</f>
        <v>37238</v>
      </c>
      <c r="B185" s="1" t="s">
        <v>749</v>
      </c>
      <c r="C185" s="1" t="s">
        <v>10</v>
      </c>
      <c r="D185" s="1" t="s">
        <v>44</v>
      </c>
      <c r="E185" s="1" t="s">
        <v>201</v>
      </c>
      <c r="F185" s="1" t="s">
        <v>559</v>
      </c>
      <c r="G185" s="1" t="s">
        <v>750</v>
      </c>
      <c r="H185" s="1" t="s">
        <v>751</v>
      </c>
      <c r="I185" s="1" t="s">
        <v>752</v>
      </c>
    </row>
    <row r="186">
      <c r="A186" s="2" t="str">
        <f>HYPERLINK("https://www.healthylife.com.au/products/little-mashies-silicone-distractor-cutlery-dusty-blue", "34125")</f>
        <v>34125</v>
      </c>
      <c r="B186" s="1" t="s">
        <v>753</v>
      </c>
      <c r="C186" s="1" t="s">
        <v>10</v>
      </c>
      <c r="D186" s="1" t="s">
        <v>44</v>
      </c>
      <c r="E186" s="1" t="s">
        <v>201</v>
      </c>
      <c r="F186" s="1" t="s">
        <v>522</v>
      </c>
      <c r="G186" s="1" t="s">
        <v>754</v>
      </c>
      <c r="H186" s="1" t="s">
        <v>500</v>
      </c>
      <c r="I186" s="1" t="s">
        <v>755</v>
      </c>
    </row>
    <row r="187">
      <c r="A187" s="2" t="str">
        <f>HYPERLINK("https://www.healthylife.com.au/products/grants-toothbrush-kids-bamboo-ulta-soft-1-pack", "30051")</f>
        <v>30051</v>
      </c>
      <c r="B187" s="1" t="s">
        <v>756</v>
      </c>
      <c r="C187" s="1" t="s">
        <v>10</v>
      </c>
      <c r="D187" s="1" t="s">
        <v>44</v>
      </c>
      <c r="E187" s="1" t="s">
        <v>107</v>
      </c>
      <c r="F187" s="1" t="s">
        <v>538</v>
      </c>
      <c r="G187" s="1" t="s">
        <v>595</v>
      </c>
      <c r="H187" s="1" t="s">
        <v>757</v>
      </c>
      <c r="I187" s="1" t="s">
        <v>758</v>
      </c>
    </row>
    <row r="188">
      <c r="A188" s="2" t="str">
        <f>HYPERLINK("https://www.healthylife.com.au/products/bbox-insulated-drink-bottle-350ml-blue-slate", "38963")</f>
        <v>38963</v>
      </c>
      <c r="B188" s="1" t="s">
        <v>759</v>
      </c>
      <c r="C188" s="1" t="s">
        <v>10</v>
      </c>
      <c r="D188" s="1" t="s">
        <v>44</v>
      </c>
      <c r="E188" s="1" t="s">
        <v>201</v>
      </c>
      <c r="F188" s="1" t="s">
        <v>644</v>
      </c>
      <c r="G188" s="1" t="s">
        <v>678</v>
      </c>
      <c r="H188" s="1" t="s">
        <v>760</v>
      </c>
      <c r="I188" s="1" t="s">
        <v>761</v>
      </c>
    </row>
    <row r="189">
      <c r="A189" s="2" t="str">
        <f>HYPERLINK("https://www.healthylife.com.au/products/avent-natural-response-newborn-starter-set-0-months", "48165")</f>
        <v>48165</v>
      </c>
      <c r="B189" s="1" t="s">
        <v>762</v>
      </c>
      <c r="C189" s="1" t="s">
        <v>10</v>
      </c>
      <c r="D189" s="1" t="s">
        <v>44</v>
      </c>
      <c r="E189" s="1" t="s">
        <v>66</v>
      </c>
      <c r="F189" s="1" t="s">
        <v>707</v>
      </c>
      <c r="G189" s="1" t="s">
        <v>393</v>
      </c>
      <c r="H189" s="1" t="s">
        <v>389</v>
      </c>
      <c r="I189" s="1" t="s">
        <v>763</v>
      </c>
    </row>
    <row r="190">
      <c r="A190" s="2" t="str">
        <f>HYPERLINK("https://www.healthylife.com.au/products/pea-pods-pilchers-waterproof-nappy-covers-white", "29566")</f>
        <v>29566</v>
      </c>
      <c r="B190" s="1" t="s">
        <v>764</v>
      </c>
      <c r="C190" s="1" t="s">
        <v>10</v>
      </c>
      <c r="D190" s="1" t="s">
        <v>44</v>
      </c>
      <c r="E190" s="1" t="s">
        <v>177</v>
      </c>
      <c r="F190" s="1" t="s">
        <v>526</v>
      </c>
      <c r="G190" s="1" t="s">
        <v>556</v>
      </c>
      <c r="H190" s="1" t="s">
        <v>765</v>
      </c>
      <c r="I190" s="1" t="s">
        <v>766</v>
      </c>
    </row>
    <row r="191">
      <c r="A191" s="2" t="str">
        <f>HYPERLINK("https://www.healthylife.com.au/products/jack-n-jill-sonic-toothbrush-tickle-tooth-0-3-years", "34026")</f>
        <v>34026</v>
      </c>
      <c r="B191" s="1" t="s">
        <v>767</v>
      </c>
      <c r="C191" s="1" t="s">
        <v>10</v>
      </c>
      <c r="D191" s="1" t="s">
        <v>44</v>
      </c>
      <c r="E191" s="1" t="s">
        <v>107</v>
      </c>
      <c r="F191" s="1" t="s">
        <v>538</v>
      </c>
      <c r="G191" s="1" t="s">
        <v>768</v>
      </c>
      <c r="H191" s="1" t="s">
        <v>769</v>
      </c>
      <c r="I191" s="1" t="s">
        <v>770</v>
      </c>
    </row>
    <row r="192">
      <c r="A192" s="2" t="str">
        <f>HYPERLINK("https://www.healthylife.com.au/products/bbox-mini-lunchbox-lilac-pop", "39039")</f>
        <v>39039</v>
      </c>
      <c r="B192" s="1" t="s">
        <v>771</v>
      </c>
      <c r="C192" s="1" t="s">
        <v>10</v>
      </c>
      <c r="D192" s="1" t="s">
        <v>44</v>
      </c>
      <c r="E192" s="1" t="s">
        <v>201</v>
      </c>
      <c r="F192" s="1" t="s">
        <v>543</v>
      </c>
      <c r="G192" s="1" t="s">
        <v>772</v>
      </c>
      <c r="H192" s="1" t="s">
        <v>773</v>
      </c>
      <c r="I192" s="1" t="s">
        <v>774</v>
      </c>
    </row>
    <row r="193">
      <c r="A193" s="2" t="str">
        <f>HYPERLINK("https://www.healthylife.com.au/products/pigeon-brush--comb-set", "31691")</f>
        <v>31691</v>
      </c>
      <c r="B193" s="1" t="s">
        <v>775</v>
      </c>
      <c r="C193" s="1" t="s">
        <v>10</v>
      </c>
      <c r="D193" s="1" t="s">
        <v>44</v>
      </c>
      <c r="E193" s="1" t="s">
        <v>151</v>
      </c>
      <c r="F193" s="1" t="s">
        <v>776</v>
      </c>
      <c r="G193" s="1" t="s">
        <v>777</v>
      </c>
      <c r="H193" s="1" t="s">
        <v>104</v>
      </c>
      <c r="I193" s="1" t="s">
        <v>778</v>
      </c>
    </row>
    <row r="194">
      <c r="A194" s="2" t="str">
        <f>HYPERLINK("https://www.healthylife.com.au/products/marcus--marcus-flip-nstrap-lucas-hippo-blue", "30268")</f>
        <v>30268</v>
      </c>
      <c r="B194" s="1" t="s">
        <v>779</v>
      </c>
      <c r="C194" s="1" t="s">
        <v>10</v>
      </c>
      <c r="D194" s="1" t="s">
        <v>44</v>
      </c>
      <c r="E194" s="1" t="s">
        <v>66</v>
      </c>
      <c r="F194" s="1" t="s">
        <v>780</v>
      </c>
      <c r="G194" s="1" t="s">
        <v>180</v>
      </c>
      <c r="H194" s="1" t="s">
        <v>781</v>
      </c>
      <c r="I194" s="1" t="s">
        <v>782</v>
      </c>
    </row>
    <row r="195">
      <c r="A195" s="2" t="str">
        <f>HYPERLINK("https://www.healthylife.com.au/products/lansinoh-organic-nipple-balm-56g", "38495")</f>
        <v>38495</v>
      </c>
      <c r="B195" s="1" t="s">
        <v>783</v>
      </c>
      <c r="C195" s="1" t="s">
        <v>10</v>
      </c>
      <c r="D195" s="1" t="s">
        <v>44</v>
      </c>
      <c r="E195" s="1" t="s">
        <v>26</v>
      </c>
      <c r="F195" s="1" t="s">
        <v>274</v>
      </c>
      <c r="G195" s="1" t="s">
        <v>117</v>
      </c>
      <c r="H195" s="1" t="s">
        <v>505</v>
      </c>
      <c r="I195" s="1" t="s">
        <v>784</v>
      </c>
    </row>
    <row r="196">
      <c r="A196" s="2" t="str">
        <f>HYPERLINK("https://www.healthylife.com.au/products/jellystone-designs-jellies-bunny-teether-grey", "33157")</f>
        <v>33157</v>
      </c>
      <c r="B196" s="1" t="s">
        <v>785</v>
      </c>
      <c r="C196" s="1" t="s">
        <v>10</v>
      </c>
      <c r="D196" s="1" t="s">
        <v>44</v>
      </c>
      <c r="E196" s="1" t="s">
        <v>107</v>
      </c>
      <c r="F196" s="1" t="s">
        <v>636</v>
      </c>
      <c r="G196" s="1" t="s">
        <v>786</v>
      </c>
      <c r="H196" s="1" t="s">
        <v>787</v>
      </c>
      <c r="I196" s="1" t="s">
        <v>788</v>
      </c>
    </row>
    <row r="197">
      <c r="A197" s="2" t="str">
        <f>HYPERLINK("https://www.healthylife.com.au/products/mustela-vitamin-barrier-cream-100ml", "7230")</f>
        <v>7230</v>
      </c>
      <c r="B197" s="1" t="s">
        <v>789</v>
      </c>
      <c r="C197" s="1" t="s">
        <v>10</v>
      </c>
      <c r="D197" s="1" t="s">
        <v>44</v>
      </c>
      <c r="E197" s="1" t="s">
        <v>39</v>
      </c>
      <c r="F197" s="1" t="s">
        <v>487</v>
      </c>
      <c r="G197" s="1" t="s">
        <v>22</v>
      </c>
      <c r="H197" s="1" t="s">
        <v>154</v>
      </c>
      <c r="I197" s="1" t="s">
        <v>790</v>
      </c>
    </row>
    <row r="198">
      <c r="A198" s="2" t="str">
        <f>HYPERLINK("https://www.healthylife.com.au/products/nutra-organics-veggie-hero-1", "45580")</f>
        <v>45580</v>
      </c>
      <c r="B198" s="1" t="s">
        <v>791</v>
      </c>
      <c r="C198" s="1" t="s">
        <v>10</v>
      </c>
      <c r="D198" s="1" t="s">
        <v>44</v>
      </c>
      <c r="E198" s="1" t="s">
        <v>97</v>
      </c>
      <c r="F198" s="1" t="s">
        <v>792</v>
      </c>
      <c r="G198" s="1" t="s">
        <v>793</v>
      </c>
      <c r="H198" s="1" t="s">
        <v>690</v>
      </c>
      <c r="I198" s="1" t="s">
        <v>794</v>
      </c>
    </row>
    <row r="199">
      <c r="A199" s="2" t="str">
        <f>HYPERLINK("https://www.healthylife.com.au/products/marcus-marcus-easy-grip-3-piece-cutlery-set-red", "38109")</f>
        <v>38109</v>
      </c>
      <c r="B199" s="1" t="s">
        <v>795</v>
      </c>
      <c r="C199" s="1" t="s">
        <v>10</v>
      </c>
      <c r="D199" s="1" t="s">
        <v>44</v>
      </c>
      <c r="E199" s="1" t="s">
        <v>201</v>
      </c>
      <c r="F199" s="1" t="s">
        <v>522</v>
      </c>
      <c r="G199" s="1" t="s">
        <v>796</v>
      </c>
      <c r="H199" s="1" t="s">
        <v>797</v>
      </c>
      <c r="I199" s="1" t="s">
        <v>798</v>
      </c>
    </row>
    <row r="200">
      <c r="A200" s="2" t="str">
        <f>HYPERLINK("https://www.healthylife.com.au/products/mustela-foam-shampoo-for-newborns-150ml", "7222")</f>
        <v>7222</v>
      </c>
      <c r="B200" s="1" t="s">
        <v>799</v>
      </c>
      <c r="C200" s="1" t="s">
        <v>10</v>
      </c>
      <c r="D200" s="1" t="s">
        <v>44</v>
      </c>
      <c r="E200" s="1" t="s">
        <v>151</v>
      </c>
      <c r="F200" s="1" t="s">
        <v>347</v>
      </c>
      <c r="G200" s="1" t="s">
        <v>800</v>
      </c>
      <c r="H200" s="1" t="s">
        <v>801</v>
      </c>
      <c r="I200" s="1" t="s">
        <v>802</v>
      </c>
    </row>
    <row r="201">
      <c r="A201" s="2" t="str">
        <f>HYPERLINK("https://www.healthylife.com.au/products/haakaa-silicone-baby-food-dispensing-spoon-grey", "27914")</f>
        <v>27914</v>
      </c>
      <c r="B201" s="1" t="s">
        <v>803</v>
      </c>
      <c r="C201" s="1" t="s">
        <v>10</v>
      </c>
      <c r="D201" s="1" t="s">
        <v>44</v>
      </c>
      <c r="E201" s="1" t="s">
        <v>201</v>
      </c>
      <c r="F201" s="1" t="s">
        <v>522</v>
      </c>
      <c r="G201" s="1" t="s">
        <v>804</v>
      </c>
      <c r="H201" s="1" t="s">
        <v>805</v>
      </c>
      <c r="I201" s="1" t="s">
        <v>806</v>
      </c>
    </row>
    <row r="202">
      <c r="A202" s="2" t="str">
        <f>HYPERLINK("https://www.healthylife.com.au/products/dr-browns-prevent-contoured-pacifier-0-6-months-blue-2-pack", "26079")</f>
        <v>26079</v>
      </c>
      <c r="B202" s="1" t="s">
        <v>807</v>
      </c>
      <c r="C202" s="1" t="s">
        <v>10</v>
      </c>
      <c r="D202" s="1" t="s">
        <v>44</v>
      </c>
      <c r="E202" s="1" t="s">
        <v>81</v>
      </c>
      <c r="F202" s="1" t="s">
        <v>401</v>
      </c>
      <c r="G202" s="1" t="s">
        <v>14</v>
      </c>
      <c r="H202" s="1" t="s">
        <v>808</v>
      </c>
      <c r="I202" s="1" t="s">
        <v>809</v>
      </c>
    </row>
    <row r="203">
      <c r="A203" s="2" t="str">
        <f>HYPERLINK("https://www.healthylife.com.au/products/marcus--marcus-flip-nstrap-ollie-elepant-green", "30265")</f>
        <v>30265</v>
      </c>
      <c r="B203" s="1" t="s">
        <v>810</v>
      </c>
      <c r="C203" s="1" t="s">
        <v>10</v>
      </c>
      <c r="D203" s="1" t="s">
        <v>44</v>
      </c>
      <c r="E203" s="1" t="s">
        <v>66</v>
      </c>
      <c r="F203" s="1" t="s">
        <v>780</v>
      </c>
      <c r="G203" s="1" t="s">
        <v>811</v>
      </c>
      <c r="H203" s="1" t="s">
        <v>812</v>
      </c>
      <c r="I203" s="1" t="s">
        <v>813</v>
      </c>
    </row>
    <row r="204">
      <c r="A204" s="2" t="str">
        <f>HYPERLINK("https://www.healthylife.com.au/products/medela-spare-teats-medium-2-pack", "7106")</f>
        <v>7106</v>
      </c>
      <c r="B204" s="1" t="s">
        <v>814</v>
      </c>
      <c r="C204" s="1" t="s">
        <v>10</v>
      </c>
      <c r="D204" s="1" t="s">
        <v>44</v>
      </c>
      <c r="E204" s="1" t="s">
        <v>66</v>
      </c>
      <c r="F204" s="1" t="s">
        <v>734</v>
      </c>
      <c r="G204" s="1" t="s">
        <v>141</v>
      </c>
      <c r="H204" s="1" t="s">
        <v>815</v>
      </c>
      <c r="I204" s="1" t="s">
        <v>816</v>
      </c>
    </row>
    <row r="205">
      <c r="A205" s="2" t="str">
        <f>HYPERLINK("https://www.healthylife.com.au/products/bbox-gel-cooler-twin-pack-jumbo", "37260")</f>
        <v>37260</v>
      </c>
      <c r="B205" s="1" t="s">
        <v>817</v>
      </c>
      <c r="C205" s="1" t="s">
        <v>10</v>
      </c>
      <c r="D205" s="1" t="s">
        <v>44</v>
      </c>
      <c r="E205" s="1" t="s">
        <v>201</v>
      </c>
      <c r="F205" s="1" t="s">
        <v>504</v>
      </c>
      <c r="G205" s="1" t="s">
        <v>818</v>
      </c>
      <c r="H205" s="1" t="s">
        <v>179</v>
      </c>
      <c r="I205" s="1" t="s">
        <v>819</v>
      </c>
    </row>
    <row r="206">
      <c r="A206" s="2" t="str">
        <f>HYPERLINK("https://www.healthylife.com.au/products/holle-organic-pouch-red-bee-apple-with-strawberry-100g", "26857")</f>
        <v>26857</v>
      </c>
      <c r="B206" s="1" t="s">
        <v>820</v>
      </c>
      <c r="C206" s="1" t="s">
        <v>10</v>
      </c>
      <c r="D206" s="1" t="s">
        <v>44</v>
      </c>
      <c r="E206" s="1" t="s">
        <v>97</v>
      </c>
      <c r="F206" s="1" t="s">
        <v>653</v>
      </c>
      <c r="G206" s="1" t="s">
        <v>821</v>
      </c>
      <c r="H206" s="1" t="s">
        <v>822</v>
      </c>
      <c r="I206" s="1" t="s">
        <v>823</v>
      </c>
    </row>
    <row r="207">
      <c r="A207" s="2" t="str">
        <f>HYPERLINK("https://www.healthylife.com.au/products/avent-natural-response-baby-bottles-1-month-260ml-2-pack", "48158")</f>
        <v>48158</v>
      </c>
      <c r="B207" s="1" t="s">
        <v>824</v>
      </c>
      <c r="C207" s="1" t="s">
        <v>10</v>
      </c>
      <c r="D207" s="1" t="s">
        <v>44</v>
      </c>
      <c r="E207" s="1" t="s">
        <v>66</v>
      </c>
      <c r="F207" s="1" t="s">
        <v>707</v>
      </c>
      <c r="G207" s="1" t="s">
        <v>568</v>
      </c>
      <c r="H207" s="1" t="s">
        <v>808</v>
      </c>
      <c r="I207" s="1" t="s">
        <v>825</v>
      </c>
    </row>
    <row r="208">
      <c r="A208" s="2" t="str">
        <f>HYPERLINK("https://www.healthylife.com.au/products/pea-pods-100-bamboo-liners-100-pack", "22312")</f>
        <v>22312</v>
      </c>
      <c r="B208" s="1" t="s">
        <v>826</v>
      </c>
      <c r="C208" s="1" t="s">
        <v>10</v>
      </c>
      <c r="D208" s="1" t="s">
        <v>44</v>
      </c>
      <c r="E208" s="1" t="s">
        <v>177</v>
      </c>
      <c r="F208" s="1" t="s">
        <v>554</v>
      </c>
      <c r="G208" s="1" t="s">
        <v>213</v>
      </c>
      <c r="H208" s="1" t="s">
        <v>827</v>
      </c>
      <c r="I208" s="1" t="s">
        <v>828</v>
      </c>
    </row>
    <row r="209">
      <c r="A209" s="2" t="str">
        <f>HYPERLINK("https://www.healthylife.com.au/products/gaia-pure-pregnancy-nipple-balm-40ml", "14033")</f>
        <v>14033</v>
      </c>
      <c r="B209" s="1" t="s">
        <v>829</v>
      </c>
      <c r="C209" s="1" t="s">
        <v>10</v>
      </c>
      <c r="D209" s="1" t="s">
        <v>44</v>
      </c>
      <c r="E209" s="1" t="s">
        <v>26</v>
      </c>
      <c r="F209" s="1" t="s">
        <v>274</v>
      </c>
      <c r="G209" s="1" t="s">
        <v>117</v>
      </c>
      <c r="H209" s="1" t="s">
        <v>830</v>
      </c>
      <c r="I209" s="1" t="s">
        <v>831</v>
      </c>
    </row>
    <row r="210">
      <c r="A210" s="2" t="str">
        <f>HYPERLINK("https://www.healthylife.com.au/products/marcus--marcus-baby-teething-toothbrush-lola-giraffe-yellow", "30259")</f>
        <v>30259</v>
      </c>
      <c r="B210" s="1" t="s">
        <v>832</v>
      </c>
      <c r="C210" s="1" t="s">
        <v>10</v>
      </c>
      <c r="D210" s="1" t="s">
        <v>44</v>
      </c>
      <c r="E210" s="1" t="s">
        <v>107</v>
      </c>
      <c r="F210" s="1" t="s">
        <v>538</v>
      </c>
      <c r="G210" s="1" t="s">
        <v>833</v>
      </c>
      <c r="H210" s="1" t="s">
        <v>834</v>
      </c>
      <c r="I210" s="1" t="s">
        <v>835</v>
      </c>
    </row>
    <row r="211">
      <c r="A211" s="2" t="str">
        <f>HYPERLINK("https://www.healthylife.com.au/products/bbox-mini-lunchbox-strawberry-shake", "32349")</f>
        <v>32349</v>
      </c>
      <c r="B211" s="1" t="s">
        <v>836</v>
      </c>
      <c r="C211" s="1" t="s">
        <v>10</v>
      </c>
      <c r="D211" s="1" t="s">
        <v>44</v>
      </c>
      <c r="E211" s="1" t="s">
        <v>201</v>
      </c>
      <c r="F211" s="1" t="s">
        <v>543</v>
      </c>
      <c r="G211" s="1" t="s">
        <v>837</v>
      </c>
      <c r="H211" s="1" t="s">
        <v>780</v>
      </c>
      <c r="I211" s="1" t="s">
        <v>838</v>
      </c>
    </row>
    <row r="212">
      <c r="A212" s="2" t="str">
        <f>HYPERLINK("https://www.healthylife.com.au/products/haakaa-generation-3-breast-pump-grey-250ml-cap-sold-separately", "26422")</f>
        <v>26422</v>
      </c>
      <c r="B212" s="1" t="s">
        <v>839</v>
      </c>
      <c r="C212" s="1" t="s">
        <v>10</v>
      </c>
      <c r="D212" s="1" t="s">
        <v>44</v>
      </c>
      <c r="E212" s="1" t="s">
        <v>26</v>
      </c>
      <c r="F212" s="1" t="s">
        <v>547</v>
      </c>
      <c r="G212" s="1" t="s">
        <v>840</v>
      </c>
      <c r="H212" s="1" t="s">
        <v>841</v>
      </c>
      <c r="I212" s="1" t="s">
        <v>842</v>
      </c>
    </row>
    <row r="213">
      <c r="A213" s="2" t="str">
        <f>HYPERLINK("https://www.healthylife.com.au/products/new-beginnings-washable-bamboo-breast-pads-8-pack", "38033")</f>
        <v>38033</v>
      </c>
      <c r="B213" s="1" t="s">
        <v>843</v>
      </c>
      <c r="C213" s="1" t="s">
        <v>10</v>
      </c>
      <c r="D213" s="1" t="s">
        <v>44</v>
      </c>
      <c r="E213" s="1" t="s">
        <v>26</v>
      </c>
      <c r="F213" s="1" t="s">
        <v>134</v>
      </c>
      <c r="G213" s="1" t="s">
        <v>844</v>
      </c>
      <c r="H213" s="1" t="s">
        <v>805</v>
      </c>
      <c r="I213" s="1" t="s">
        <v>845</v>
      </c>
    </row>
    <row r="214">
      <c r="A214" s="2" t="str">
        <f>HYPERLINK("https://www.healthylife.com.au/products/bellamys-organic-apple-fig--oatmeal-120g", "18156")</f>
        <v>18156</v>
      </c>
      <c r="B214" s="1" t="s">
        <v>846</v>
      </c>
      <c r="C214" s="1" t="s">
        <v>10</v>
      </c>
      <c r="D214" s="1" t="s">
        <v>44</v>
      </c>
      <c r="E214" s="1" t="s">
        <v>97</v>
      </c>
      <c r="F214" s="1" t="s">
        <v>689</v>
      </c>
      <c r="G214" s="1" t="s">
        <v>847</v>
      </c>
      <c r="H214" s="1" t="s">
        <v>58</v>
      </c>
      <c r="I214" s="1" t="s">
        <v>848</v>
      </c>
    </row>
    <row r="215">
      <c r="A215" s="2" t="str">
        <f>HYPERLINK("https://www.healthylife.com.au/products/jack-n-jill-toothpaste-strawberry-50g", "5779")</f>
        <v>5779</v>
      </c>
      <c r="B215" s="1" t="s">
        <v>849</v>
      </c>
      <c r="C215" s="1" t="s">
        <v>10</v>
      </c>
      <c r="D215" s="1" t="s">
        <v>44</v>
      </c>
      <c r="E215" s="1" t="s">
        <v>107</v>
      </c>
      <c r="F215" s="1" t="s">
        <v>509</v>
      </c>
      <c r="G215" s="1" t="s">
        <v>850</v>
      </c>
      <c r="H215" s="1" t="s">
        <v>290</v>
      </c>
      <c r="I215" s="1" t="s">
        <v>851</v>
      </c>
    </row>
    <row r="216">
      <c r="A216" s="2" t="str">
        <f>HYPERLINK("https://www.healthylife.com.au/products/avent-baby-milk-storage-bags-180ml-x-25-pack", "23170")</f>
        <v>23170</v>
      </c>
      <c r="B216" s="1" t="s">
        <v>852</v>
      </c>
      <c r="C216" s="1" t="s">
        <v>10</v>
      </c>
      <c r="D216" s="1" t="s">
        <v>44</v>
      </c>
      <c r="E216" s="1" t="s">
        <v>26</v>
      </c>
      <c r="F216" s="1" t="s">
        <v>589</v>
      </c>
      <c r="G216" s="1" t="s">
        <v>201</v>
      </c>
      <c r="H216" s="1" t="s">
        <v>184</v>
      </c>
      <c r="I216" s="1" t="s">
        <v>853</v>
      </c>
    </row>
    <row r="217">
      <c r="A217" s="2" t="str">
        <f>HYPERLINK("https://www.healthylife.com.au/products/eco-bub-organics-nju-bie-sun-bubba-certified-vegan-organic-sunnscreen-spf50", "45268")</f>
        <v>45268</v>
      </c>
      <c r="B217" s="1" t="s">
        <v>854</v>
      </c>
      <c r="C217" s="1" t="s">
        <v>10</v>
      </c>
      <c r="D217" s="1" t="s">
        <v>44</v>
      </c>
      <c r="E217" s="1" t="s">
        <v>39</v>
      </c>
      <c r="F217" s="1" t="s">
        <v>855</v>
      </c>
      <c r="G217" s="1" t="s">
        <v>856</v>
      </c>
      <c r="H217" s="1" t="s">
        <v>857</v>
      </c>
      <c r="I217" s="1" t="s">
        <v>858</v>
      </c>
    </row>
    <row r="218">
      <c r="A218" s="2" t="str">
        <f>HYPERLINK("https://www.healthylife.com.au/products/mustela-soothing-face-cream-fragrance-free-40ml", "23831")</f>
        <v>23831</v>
      </c>
      <c r="B218" s="1" t="s">
        <v>859</v>
      </c>
      <c r="C218" s="1" t="s">
        <v>10</v>
      </c>
      <c r="D218" s="1" t="s">
        <v>44</v>
      </c>
      <c r="E218" s="1" t="s">
        <v>39</v>
      </c>
      <c r="F218" s="1" t="s">
        <v>71</v>
      </c>
      <c r="G218" s="1" t="s">
        <v>685</v>
      </c>
      <c r="H218" s="1" t="s">
        <v>860</v>
      </c>
      <c r="I218" s="1" t="s">
        <v>861</v>
      </c>
    </row>
    <row r="219">
      <c r="A219" s="2" t="str">
        <f>HYPERLINK("https://www.healthylife.com.au/products/bubba-bump-bubba-bump-breast-ice-heat-gel-pack", "40758")</f>
        <v>40758</v>
      </c>
      <c r="B219" s="1" t="s">
        <v>862</v>
      </c>
      <c r="C219" s="1" t="s">
        <v>10</v>
      </c>
      <c r="D219" s="1" t="s">
        <v>44</v>
      </c>
      <c r="E219" s="1" t="s">
        <v>26</v>
      </c>
      <c r="F219" s="1" t="s">
        <v>622</v>
      </c>
      <c r="G219" s="1" t="s">
        <v>863</v>
      </c>
      <c r="H219" s="1" t="s">
        <v>864</v>
      </c>
      <c r="I219" s="1" t="s">
        <v>865</v>
      </c>
    </row>
    <row r="220">
      <c r="A220" s="2" t="str">
        <f>HYPERLINK("https://www.healthylife.com.au/products/haakaa-silicone-inverted-nipple-aspirators-2-pack", "33620")</f>
        <v>33620</v>
      </c>
      <c r="B220" s="1" t="s">
        <v>866</v>
      </c>
      <c r="C220" s="1" t="s">
        <v>10</v>
      </c>
      <c r="D220" s="1" t="s">
        <v>44</v>
      </c>
      <c r="E220" s="1" t="s">
        <v>26</v>
      </c>
      <c r="F220" s="1" t="s">
        <v>534</v>
      </c>
      <c r="G220" s="1" t="s">
        <v>867</v>
      </c>
      <c r="H220" s="1" t="s">
        <v>184</v>
      </c>
      <c r="I220" s="1" t="s">
        <v>868</v>
      </c>
    </row>
    <row r="221">
      <c r="A221" s="2" t="str">
        <f>HYPERLINK("https://www.healthylife.com.au/products/novalac-anti-colic-formula-800g", "7873")</f>
        <v>7873</v>
      </c>
      <c r="B221" s="1" t="s">
        <v>869</v>
      </c>
      <c r="C221" s="1" t="s">
        <v>10</v>
      </c>
      <c r="D221" s="1" t="s">
        <v>44</v>
      </c>
      <c r="E221" s="1" t="s">
        <v>56</v>
      </c>
      <c r="F221" s="1" t="s">
        <v>870</v>
      </c>
      <c r="G221" s="1" t="s">
        <v>58</v>
      </c>
      <c r="H221" s="1" t="s">
        <v>59</v>
      </c>
      <c r="I221" s="1" t="s">
        <v>871</v>
      </c>
    </row>
    <row r="222">
      <c r="A222" s="2" t="str">
        <f>HYPERLINK("https://www.healthylife.com.au/products/franjos-kitchen-lactation-muesli-date-walnut-1", "41586")</f>
        <v>41586</v>
      </c>
      <c r="B222" s="1" t="s">
        <v>872</v>
      </c>
      <c r="C222" s="1" t="s">
        <v>10</v>
      </c>
      <c r="D222" s="1" t="s">
        <v>44</v>
      </c>
      <c r="E222" s="1" t="s">
        <v>26</v>
      </c>
      <c r="F222" s="1" t="s">
        <v>531</v>
      </c>
      <c r="G222" s="1" t="s">
        <v>873</v>
      </c>
      <c r="H222" s="1" t="s">
        <v>874</v>
      </c>
      <c r="I222" s="1" t="s">
        <v>875</v>
      </c>
    </row>
    <row r="223">
      <c r="A223" s="2" t="str">
        <f>HYPERLINK("https://www.healthylife.com.au/products/little-mashies-reusable-squeeze-pouch-cactus", "42581")</f>
        <v>42581</v>
      </c>
      <c r="B223" s="1" t="s">
        <v>876</v>
      </c>
      <c r="C223" s="1" t="s">
        <v>10</v>
      </c>
      <c r="D223" s="1" t="s">
        <v>44</v>
      </c>
      <c r="E223" s="1" t="s">
        <v>97</v>
      </c>
      <c r="F223" s="1" t="s">
        <v>653</v>
      </c>
      <c r="G223" s="1" t="s">
        <v>179</v>
      </c>
      <c r="H223" s="1" t="s">
        <v>389</v>
      </c>
      <c r="I223" s="1" t="s">
        <v>877</v>
      </c>
    </row>
    <row r="224">
      <c r="A224" s="2" t="str">
        <f>HYPERLINK("https://www.healthylife.com.au/products/pea-pods-reusable-nappy-one-size-pastel-green", "22320")</f>
        <v>22320</v>
      </c>
      <c r="B224" s="1" t="s">
        <v>878</v>
      </c>
      <c r="C224" s="1" t="s">
        <v>10</v>
      </c>
      <c r="D224" s="1" t="s">
        <v>44</v>
      </c>
      <c r="E224" s="1" t="s">
        <v>177</v>
      </c>
      <c r="F224" s="1" t="s">
        <v>556</v>
      </c>
      <c r="G224" s="1" t="s">
        <v>595</v>
      </c>
      <c r="H224" s="1" t="s">
        <v>879</v>
      </c>
      <c r="I224" s="1" t="s">
        <v>181</v>
      </c>
    </row>
    <row r="225">
      <c r="A225" s="2" t="str">
        <f>HYPERLINK("https://www.healthylife.com.au/products/marcus--marcus-tritan-straw-bottle-replacement-straw-and-o-ring", "30283")</f>
        <v>30283</v>
      </c>
      <c r="B225" s="1" t="s">
        <v>880</v>
      </c>
      <c r="C225" s="1" t="s">
        <v>10</v>
      </c>
      <c r="D225" s="1" t="s">
        <v>44</v>
      </c>
      <c r="E225" s="1" t="s">
        <v>201</v>
      </c>
      <c r="F225" s="1" t="s">
        <v>522</v>
      </c>
      <c r="G225" s="1" t="s">
        <v>564</v>
      </c>
      <c r="H225" s="1" t="s">
        <v>881</v>
      </c>
      <c r="I225" s="1" t="s">
        <v>882</v>
      </c>
    </row>
    <row r="226">
      <c r="A226" s="2" t="str">
        <f>HYPERLINK("https://www.healthylife.com.au/products/bubba-bump-bubba-bump-organic-bamboo-breast-pads", "40759")</f>
        <v>40759</v>
      </c>
      <c r="B226" s="1" t="s">
        <v>883</v>
      </c>
      <c r="C226" s="1" t="s">
        <v>10</v>
      </c>
      <c r="D226" s="1" t="s">
        <v>44</v>
      </c>
      <c r="E226" s="1" t="s">
        <v>26</v>
      </c>
      <c r="F226" s="1" t="s">
        <v>134</v>
      </c>
      <c r="G226" s="1" t="s">
        <v>179</v>
      </c>
      <c r="H226" s="1" t="s">
        <v>884</v>
      </c>
      <c r="I226" s="1" t="s">
        <v>885</v>
      </c>
    </row>
    <row r="227">
      <c r="A227" s="2" t="str">
        <f>HYPERLINK("https://www.healthylife.com.au/products/tommee-tippee-natural-latex-cherry-soothers-18-36-months-2-pack", "37417")</f>
        <v>37417</v>
      </c>
      <c r="B227" s="1" t="s">
        <v>886</v>
      </c>
      <c r="C227" s="1" t="s">
        <v>10</v>
      </c>
      <c r="D227" s="1" t="s">
        <v>44</v>
      </c>
      <c r="E227" s="1" t="s">
        <v>81</v>
      </c>
      <c r="F227" s="1" t="s">
        <v>619</v>
      </c>
      <c r="G227" s="1" t="s">
        <v>887</v>
      </c>
      <c r="H227" s="1" t="s">
        <v>888</v>
      </c>
      <c r="I227" s="1" t="s">
        <v>620</v>
      </c>
    </row>
    <row r="228">
      <c r="A228" s="2" t="str">
        <f>HYPERLINK("https://www.healthylife.com.au/products/pea-pods-reusable-nappy-one-size-white", "22322")</f>
        <v>22322</v>
      </c>
      <c r="B228" s="1" t="s">
        <v>889</v>
      </c>
      <c r="C228" s="1" t="s">
        <v>10</v>
      </c>
      <c r="D228" s="1" t="s">
        <v>44</v>
      </c>
      <c r="E228" s="1" t="s">
        <v>177</v>
      </c>
      <c r="F228" s="1" t="s">
        <v>556</v>
      </c>
      <c r="G228" s="1" t="s">
        <v>890</v>
      </c>
      <c r="H228" s="1" t="s">
        <v>891</v>
      </c>
      <c r="I228" s="1" t="s">
        <v>181</v>
      </c>
    </row>
    <row r="229">
      <c r="A229" s="2" t="str">
        <f>HYPERLINK("https://www.healthylife.com.au/products/bbox-lunchbox-ocean-breeze", "32326")</f>
        <v>32326</v>
      </c>
      <c r="B229" s="1" t="s">
        <v>892</v>
      </c>
      <c r="C229" s="1" t="s">
        <v>10</v>
      </c>
      <c r="D229" s="1" t="s">
        <v>44</v>
      </c>
      <c r="E229" s="1" t="s">
        <v>201</v>
      </c>
      <c r="F229" s="1" t="s">
        <v>543</v>
      </c>
      <c r="G229" s="1" t="s">
        <v>544</v>
      </c>
      <c r="H229" s="1" t="s">
        <v>893</v>
      </c>
      <c r="I229" s="1" t="s">
        <v>545</v>
      </c>
    </row>
    <row r="230">
      <c r="A230" s="2" t="str">
        <f>HYPERLINK("https://www.healthylife.com.au/products/natures-child-amber-necklace-for-baby", "45540")</f>
        <v>45540</v>
      </c>
      <c r="B230" s="1" t="s">
        <v>894</v>
      </c>
      <c r="C230" s="1" t="s">
        <v>10</v>
      </c>
      <c r="D230" s="1" t="s">
        <v>44</v>
      </c>
      <c r="E230" s="1" t="s">
        <v>107</v>
      </c>
      <c r="F230" s="1" t="s">
        <v>745</v>
      </c>
      <c r="G230" s="1" t="s">
        <v>746</v>
      </c>
      <c r="H230" s="1" t="s">
        <v>895</v>
      </c>
      <c r="I230" s="1" t="s">
        <v>896</v>
      </c>
    </row>
    <row r="231">
      <c r="A231" s="2" t="str">
        <f>HYPERLINK("https://www.healthylife.com.au/products/little-harvesters-pumpkin-and-kale-puree-pouch-4months-120g", "50144")</f>
        <v>50144</v>
      </c>
      <c r="B231" s="1" t="s">
        <v>897</v>
      </c>
      <c r="C231" s="1" t="s">
        <v>10</v>
      </c>
      <c r="D231" s="1" t="s">
        <v>44</v>
      </c>
      <c r="E231" s="1" t="s">
        <v>97</v>
      </c>
      <c r="F231" s="1" t="s">
        <v>653</v>
      </c>
      <c r="G231" s="1" t="s">
        <v>898</v>
      </c>
      <c r="H231" s="1" t="s">
        <v>208</v>
      </c>
      <c r="I231" s="1" t="s">
        <v>899</v>
      </c>
    </row>
    <row r="232">
      <c r="A232" s="2" t="str">
        <f>HYPERLINK("https://www.healthylife.com.au/products/haakaa-silicone-breast-pump-flower-stopper-blue", "21635")</f>
        <v>21635</v>
      </c>
      <c r="B232" s="1" t="s">
        <v>900</v>
      </c>
      <c r="C232" s="1" t="s">
        <v>10</v>
      </c>
      <c r="D232" s="1" t="s">
        <v>44</v>
      </c>
      <c r="E232" s="1" t="s">
        <v>26</v>
      </c>
      <c r="F232" s="1" t="s">
        <v>547</v>
      </c>
      <c r="G232" s="1" t="s">
        <v>500</v>
      </c>
      <c r="H232" s="1" t="s">
        <v>901</v>
      </c>
      <c r="I232" s="1" t="s">
        <v>902</v>
      </c>
    </row>
    <row r="233">
      <c r="A233" s="2" t="str">
        <f>HYPERLINK("https://www.healthylife.com.au/products/subo-food-bottle-duck-egg-blue", "30552")</f>
        <v>30552</v>
      </c>
      <c r="B233" s="1" t="s">
        <v>903</v>
      </c>
      <c r="C233" s="1" t="s">
        <v>10</v>
      </c>
      <c r="D233" s="1" t="s">
        <v>44</v>
      </c>
      <c r="E233" s="1" t="s">
        <v>201</v>
      </c>
      <c r="F233" s="1" t="s">
        <v>559</v>
      </c>
      <c r="G233" s="1" t="s">
        <v>904</v>
      </c>
      <c r="H233" s="1" t="s">
        <v>179</v>
      </c>
      <c r="I233" s="1" t="s">
        <v>905</v>
      </c>
    </row>
    <row r="234">
      <c r="A234" s="2" t="str">
        <f>HYPERLINK("https://www.healthylife.com.au/products/marcus-marcus-easy-grip-3-piece-cutlery-set-yellow", "38110")</f>
        <v>38110</v>
      </c>
      <c r="B234" s="1" t="s">
        <v>906</v>
      </c>
      <c r="C234" s="1" t="s">
        <v>10</v>
      </c>
      <c r="D234" s="1" t="s">
        <v>44</v>
      </c>
      <c r="E234" s="1" t="s">
        <v>201</v>
      </c>
      <c r="F234" s="1" t="s">
        <v>522</v>
      </c>
      <c r="G234" s="1" t="s">
        <v>907</v>
      </c>
      <c r="H234" s="1" t="s">
        <v>754</v>
      </c>
      <c r="I234" s="1" t="s">
        <v>908</v>
      </c>
    </row>
    <row r="235">
      <c r="A235" s="2" t="str">
        <f>HYPERLINK("https://www.healthylife.com.au/products/medela-breastmilk-bottle-150ml-with-wide-base-slow-flow-teat-3-pack", "32536")</f>
        <v>32536</v>
      </c>
      <c r="B235" s="1" t="s">
        <v>909</v>
      </c>
      <c r="C235" s="1" t="s">
        <v>10</v>
      </c>
      <c r="D235" s="1" t="s">
        <v>44</v>
      </c>
      <c r="E235" s="1" t="s">
        <v>66</v>
      </c>
      <c r="F235" s="1" t="s">
        <v>707</v>
      </c>
      <c r="G235" s="1" t="s">
        <v>910</v>
      </c>
      <c r="H235" s="1" t="s">
        <v>26</v>
      </c>
      <c r="I235" s="1" t="s">
        <v>911</v>
      </c>
    </row>
    <row r="236">
      <c r="A236" s="2" t="str">
        <f>HYPERLINK("https://www.healthylife.com.au/products/new-beginnings-silicone-manual-breast-pump-1-pack", "33201")</f>
        <v>33201</v>
      </c>
      <c r="B236" s="1" t="s">
        <v>912</v>
      </c>
      <c r="C236" s="1" t="s">
        <v>10</v>
      </c>
      <c r="D236" s="1" t="s">
        <v>44</v>
      </c>
      <c r="E236" s="1" t="s">
        <v>26</v>
      </c>
      <c r="F236" s="1" t="s">
        <v>547</v>
      </c>
      <c r="G236" s="1" t="s">
        <v>913</v>
      </c>
      <c r="H236" s="1" t="s">
        <v>780</v>
      </c>
      <c r="I236" s="1" t="s">
        <v>914</v>
      </c>
    </row>
    <row r="237">
      <c r="A237" s="2" t="str">
        <f>HYPERLINK("https://www.healthylife.com.au/products/cocomelon-conditioning-detangler-200ml", "38612")</f>
        <v>38612</v>
      </c>
      <c r="B237" s="1" t="s">
        <v>915</v>
      </c>
      <c r="C237" s="1" t="s">
        <v>10</v>
      </c>
      <c r="D237" s="1" t="s">
        <v>44</v>
      </c>
      <c r="E237" s="1" t="s">
        <v>151</v>
      </c>
      <c r="F237" s="1" t="s">
        <v>223</v>
      </c>
      <c r="G237" s="1" t="s">
        <v>916</v>
      </c>
      <c r="H237" s="1" t="s">
        <v>917</v>
      </c>
      <c r="I237" s="1" t="s">
        <v>918</v>
      </c>
    </row>
    <row r="238">
      <c r="A238" s="2" t="str">
        <f>HYPERLINK("https://www.healthylife.com.au/products/pigeon-softouch-iii-teat-lll-2-pieces", "39220")</f>
        <v>39220</v>
      </c>
      <c r="B238" s="1" t="s">
        <v>919</v>
      </c>
      <c r="C238" s="1" t="s">
        <v>10</v>
      </c>
      <c r="D238" s="1" t="s">
        <v>44</v>
      </c>
      <c r="E238" s="1" t="s">
        <v>66</v>
      </c>
      <c r="F238" s="1" t="s">
        <v>920</v>
      </c>
      <c r="G238" s="1" t="s">
        <v>921</v>
      </c>
      <c r="H238" s="1" t="s">
        <v>922</v>
      </c>
      <c r="I238" s="1" t="s">
        <v>923</v>
      </c>
    </row>
    <row r="239">
      <c r="A239" s="2" t="str">
        <f>HYPERLINK("https://www.healthylife.com.au/products/cerelac-cereal-oat--wheat-with-prune-6-months-200g", "7260")</f>
        <v>7260</v>
      </c>
      <c r="B239" s="1" t="s">
        <v>924</v>
      </c>
      <c r="C239" s="1" t="s">
        <v>10</v>
      </c>
      <c r="D239" s="1" t="s">
        <v>44</v>
      </c>
      <c r="E239" s="1" t="s">
        <v>97</v>
      </c>
      <c r="F239" s="1" t="s">
        <v>689</v>
      </c>
      <c r="G239" s="1" t="s">
        <v>383</v>
      </c>
      <c r="H239" s="1" t="s">
        <v>925</v>
      </c>
      <c r="I239" s="1" t="s">
        <v>926</v>
      </c>
    </row>
    <row r="240">
      <c r="A240" s="2" t="str">
        <f>HYPERLINK("https://www.healthylife.com.au/products/baby-shusher-the-sleep-miracle-device", "15247")</f>
        <v>15247</v>
      </c>
      <c r="B240" s="1" t="s">
        <v>927</v>
      </c>
      <c r="C240" s="1" t="s">
        <v>10</v>
      </c>
      <c r="D240" s="1" t="s">
        <v>44</v>
      </c>
      <c r="E240" s="1" t="s">
        <v>592</v>
      </c>
      <c r="F240" s="1" t="s">
        <v>780</v>
      </c>
      <c r="G240" s="1" t="s">
        <v>928</v>
      </c>
      <c r="H240" s="1" t="s">
        <v>929</v>
      </c>
      <c r="I240" s="1" t="s">
        <v>930</v>
      </c>
    </row>
    <row r="241">
      <c r="A241" s="2" t="str">
        <f>HYPERLINK("https://www.healthylife.com.au/products/weleda-nipple-balm-25ml", "39689")</f>
        <v>39689</v>
      </c>
      <c r="B241" s="1" t="s">
        <v>931</v>
      </c>
      <c r="C241" s="1" t="s">
        <v>10</v>
      </c>
      <c r="D241" s="1" t="s">
        <v>44</v>
      </c>
      <c r="E241" s="1" t="s">
        <v>26</v>
      </c>
      <c r="F241" s="1" t="s">
        <v>274</v>
      </c>
      <c r="G241" s="1" t="s">
        <v>117</v>
      </c>
      <c r="H241" s="1" t="s">
        <v>932</v>
      </c>
      <c r="I241" s="1" t="s">
        <v>933</v>
      </c>
    </row>
    <row r="242">
      <c r="A242" s="2" t="str">
        <f>HYPERLINK("https://www.healthylife.com.au/products/gaia-biodegradable-water-wipes-70-pack", "49426")</f>
        <v>49426</v>
      </c>
      <c r="B242" s="1" t="s">
        <v>934</v>
      </c>
      <c r="C242" s="1" t="s">
        <v>10</v>
      </c>
      <c r="D242" s="1" t="s">
        <v>44</v>
      </c>
      <c r="E242" s="1" t="s">
        <v>19</v>
      </c>
      <c r="F242" s="1" t="s">
        <v>230</v>
      </c>
      <c r="G242" s="1" t="s">
        <v>574</v>
      </c>
      <c r="H242" s="1" t="s">
        <v>21</v>
      </c>
      <c r="I242" s="1" t="s">
        <v>935</v>
      </c>
    </row>
    <row r="243">
      <c r="A243" s="2" t="str">
        <f>HYPERLINK("https://www.healthylife.com.au/products/little-woods-silicone-baby-utensils-sageduck-egg-blue-2-pack", "38832")</f>
        <v>38832</v>
      </c>
      <c r="B243" s="1" t="s">
        <v>936</v>
      </c>
      <c r="C243" s="1" t="s">
        <v>10</v>
      </c>
      <c r="D243" s="1" t="s">
        <v>44</v>
      </c>
      <c r="E243" s="1" t="s">
        <v>201</v>
      </c>
      <c r="F243" s="1" t="s">
        <v>522</v>
      </c>
      <c r="G243" s="1" t="s">
        <v>500</v>
      </c>
      <c r="H243" s="1" t="s">
        <v>937</v>
      </c>
      <c r="I243" s="1" t="s">
        <v>938</v>
      </c>
    </row>
    <row r="244">
      <c r="A244" s="2" t="str">
        <f>HYPERLINK("https://www.healthylife.com.au/products/holle-organic-millet-mango-crunchy-snack-25g", "30181")</f>
        <v>30181</v>
      </c>
      <c r="B244" s="1" t="s">
        <v>939</v>
      </c>
      <c r="C244" s="1" t="s">
        <v>10</v>
      </c>
      <c r="D244" s="1" t="s">
        <v>44</v>
      </c>
      <c r="E244" s="1" t="s">
        <v>97</v>
      </c>
      <c r="F244" s="1" t="s">
        <v>671</v>
      </c>
      <c r="G244" s="1" t="s">
        <v>940</v>
      </c>
      <c r="H244" s="1" t="s">
        <v>98</v>
      </c>
      <c r="I244" s="1" t="s">
        <v>941</v>
      </c>
    </row>
    <row r="245">
      <c r="A245" s="2" t="str">
        <f>HYPERLINK("https://www.healthylife.com.au/products/dr-browns-narrow-neck-teats-level-2-2-pack", "20742")</f>
        <v>20742</v>
      </c>
      <c r="B245" s="1" t="s">
        <v>942</v>
      </c>
      <c r="C245" s="1" t="s">
        <v>10</v>
      </c>
      <c r="D245" s="1" t="s">
        <v>44</v>
      </c>
      <c r="E245" s="1" t="s">
        <v>66</v>
      </c>
      <c r="F245" s="1" t="s">
        <v>943</v>
      </c>
      <c r="G245" s="1" t="s">
        <v>611</v>
      </c>
      <c r="H245" s="1" t="s">
        <v>389</v>
      </c>
      <c r="I245" s="1" t="s">
        <v>944</v>
      </c>
    </row>
    <row r="246">
      <c r="A246" s="2" t="str">
        <f>HYPERLINK("https://www.healthylife.com.au/products/marcus--marcus-wide-coverage-silicone-baby-bib-pokey-piglet-pink", "30272")</f>
        <v>30272</v>
      </c>
      <c r="B246" s="1" t="s">
        <v>945</v>
      </c>
      <c r="C246" s="1" t="s">
        <v>10</v>
      </c>
      <c r="D246" s="1" t="s">
        <v>44</v>
      </c>
      <c r="E246" s="1" t="s">
        <v>201</v>
      </c>
      <c r="F246" s="1" t="s">
        <v>499</v>
      </c>
      <c r="G246" s="1" t="s">
        <v>946</v>
      </c>
      <c r="H246" s="1" t="s">
        <v>947</v>
      </c>
      <c r="I246" s="1" t="s">
        <v>948</v>
      </c>
    </row>
    <row r="247">
      <c r="A247" s="2" t="str">
        <f>HYPERLINK("https://www.healthylife.com.au/products/spewy-individual-mat-and-pink-wet-bag-bundle-rainclouds", "38308")</f>
        <v>38308</v>
      </c>
      <c r="B247" s="1" t="s">
        <v>949</v>
      </c>
      <c r="C247" s="1" t="s">
        <v>10</v>
      </c>
      <c r="D247" s="1" t="s">
        <v>44</v>
      </c>
      <c r="E247" s="1" t="s">
        <v>592</v>
      </c>
      <c r="F247" s="1" t="s">
        <v>649</v>
      </c>
      <c r="G247" s="1" t="s">
        <v>950</v>
      </c>
      <c r="H247" s="1" t="s">
        <v>951</v>
      </c>
      <c r="I247" s="1" t="s">
        <v>651</v>
      </c>
    </row>
    <row r="248">
      <c r="A248" s="2" t="str">
        <f>HYPERLINK("https://www.healthylife.com.au/products/novalac-anti-reflux-formula-800g", "7876")</f>
        <v>7876</v>
      </c>
      <c r="B248" s="1" t="s">
        <v>952</v>
      </c>
      <c r="C248" s="1" t="s">
        <v>10</v>
      </c>
      <c r="D248" s="1" t="s">
        <v>44</v>
      </c>
      <c r="E248" s="1" t="s">
        <v>56</v>
      </c>
      <c r="F248" s="1" t="s">
        <v>870</v>
      </c>
      <c r="G248" s="1" t="s">
        <v>58</v>
      </c>
      <c r="H248" s="1" t="s">
        <v>13</v>
      </c>
      <c r="I248" s="1" t="s">
        <v>953</v>
      </c>
    </row>
    <row r="249">
      <c r="A249" s="2" t="str">
        <f>HYPERLINK("https://www.healthylife.com.au/products/nutra-organics-gutsy-gummies-blueberry-300g", "49130")</f>
        <v>49130</v>
      </c>
      <c r="B249" s="1" t="s">
        <v>954</v>
      </c>
      <c r="C249" s="1" t="s">
        <v>10</v>
      </c>
      <c r="D249" s="1" t="s">
        <v>44</v>
      </c>
      <c r="E249" s="1" t="s">
        <v>97</v>
      </c>
      <c r="F249" s="1" t="s">
        <v>955</v>
      </c>
      <c r="G249" s="1" t="s">
        <v>956</v>
      </c>
      <c r="H249" s="1" t="s">
        <v>957</v>
      </c>
      <c r="I249" s="1" t="s">
        <v>958</v>
      </c>
    </row>
    <row r="250">
      <c r="A250" s="2" t="str">
        <f>HYPERLINK("https://www.healthylife.com.au/products/jellystone-designs-jellies-bunny-teether-tan", "33178")</f>
        <v>33178</v>
      </c>
      <c r="B250" s="1" t="s">
        <v>959</v>
      </c>
      <c r="C250" s="1" t="s">
        <v>10</v>
      </c>
      <c r="D250" s="1" t="s">
        <v>44</v>
      </c>
      <c r="E250" s="1" t="s">
        <v>107</v>
      </c>
      <c r="F250" s="1" t="s">
        <v>636</v>
      </c>
      <c r="G250" s="1" t="s">
        <v>787</v>
      </c>
      <c r="H250" s="1" t="s">
        <v>960</v>
      </c>
      <c r="I250" s="1" t="s">
        <v>788</v>
      </c>
    </row>
    <row r="251">
      <c r="A251" s="2" t="str">
        <f>HYPERLINK("https://www.healthylife.com.au/products/tommee-tippee-closer-to-nature-night-time-soothers-18-36-months-2-pack-designs-vary--picked-at-random", "20950")</f>
        <v>20950</v>
      </c>
      <c r="B251" s="1" t="s">
        <v>961</v>
      </c>
      <c r="C251" s="1" t="s">
        <v>10</v>
      </c>
      <c r="D251" s="1" t="s">
        <v>44</v>
      </c>
      <c r="E251" s="1" t="s">
        <v>81</v>
      </c>
      <c r="F251" s="1" t="s">
        <v>962</v>
      </c>
      <c r="G251" s="1" t="s">
        <v>14</v>
      </c>
      <c r="H251" s="1" t="s">
        <v>82</v>
      </c>
      <c r="I251" s="1" t="s">
        <v>265</v>
      </c>
    </row>
    <row r="252">
      <c r="A252" s="2" t="str">
        <f>HYPERLINK("https://www.healthylife.com.au/products/pea-pods-reusable-nappy-one-size-rustic-lines", "37694")</f>
        <v>37694</v>
      </c>
      <c r="B252" s="1" t="s">
        <v>963</v>
      </c>
      <c r="C252" s="1" t="s">
        <v>10</v>
      </c>
      <c r="D252" s="1" t="s">
        <v>44</v>
      </c>
      <c r="E252" s="1" t="s">
        <v>177</v>
      </c>
      <c r="F252" s="1" t="s">
        <v>556</v>
      </c>
      <c r="G252" s="1" t="s">
        <v>964</v>
      </c>
      <c r="H252" s="1" t="s">
        <v>184</v>
      </c>
      <c r="I252" s="1" t="s">
        <v>181</v>
      </c>
    </row>
    <row r="253">
      <c r="A253" s="2" t="str">
        <f>HYPERLINK("https://www.healthylife.com.au/products/jellystone-designs-rainbow-stacker-and-teether-toy-bright", "26573")</f>
        <v>26573</v>
      </c>
      <c r="B253" s="1" t="s">
        <v>965</v>
      </c>
      <c r="C253" s="1" t="s">
        <v>10</v>
      </c>
      <c r="D253" s="1" t="s">
        <v>44</v>
      </c>
      <c r="E253" s="1" t="s">
        <v>107</v>
      </c>
      <c r="F253" s="1" t="s">
        <v>636</v>
      </c>
      <c r="G253" s="1" t="s">
        <v>966</v>
      </c>
      <c r="H253" s="1" t="s">
        <v>967</v>
      </c>
      <c r="I253" s="1" t="s">
        <v>968</v>
      </c>
    </row>
    <row r="254">
      <c r="A254" s="2" t="str">
        <f>HYPERLINK("https://www.healthylife.com.au/products/wotnot-nappy-bags-50-pack", "19374")</f>
        <v>19374</v>
      </c>
      <c r="B254" s="1" t="s">
        <v>969</v>
      </c>
      <c r="C254" s="1" t="s">
        <v>10</v>
      </c>
      <c r="D254" s="1" t="s">
        <v>44</v>
      </c>
      <c r="E254" s="1" t="s">
        <v>177</v>
      </c>
      <c r="F254" s="1" t="s">
        <v>970</v>
      </c>
      <c r="G254" s="1" t="s">
        <v>213</v>
      </c>
      <c r="H254" s="1" t="s">
        <v>212</v>
      </c>
      <c r="I254" s="1" t="s">
        <v>971</v>
      </c>
    </row>
    <row r="255">
      <c r="A255" s="2" t="str">
        <f>HYPERLINK("https://www.healthylife.com.au/products/pea-pods-reusable-nappy-one-size-eucalyptus", "37693")</f>
        <v>37693</v>
      </c>
      <c r="B255" s="1" t="s">
        <v>972</v>
      </c>
      <c r="C255" s="1" t="s">
        <v>10</v>
      </c>
      <c r="D255" s="1" t="s">
        <v>44</v>
      </c>
      <c r="E255" s="1" t="s">
        <v>177</v>
      </c>
      <c r="F255" s="1" t="s">
        <v>556</v>
      </c>
      <c r="G255" s="1" t="s">
        <v>973</v>
      </c>
      <c r="H255" s="1" t="s">
        <v>595</v>
      </c>
      <c r="I255" s="1" t="s">
        <v>181</v>
      </c>
    </row>
    <row r="256">
      <c r="A256" s="2" t="str">
        <f>HYPERLINK("https://www.healthylife.com.au/products/ezpz-tiny-first-foods-set-indigo", "37239")</f>
        <v>37239</v>
      </c>
      <c r="B256" s="1" t="s">
        <v>974</v>
      </c>
      <c r="C256" s="1" t="s">
        <v>10</v>
      </c>
      <c r="D256" s="1" t="s">
        <v>44</v>
      </c>
      <c r="E256" s="1" t="s">
        <v>201</v>
      </c>
      <c r="F256" s="1" t="s">
        <v>559</v>
      </c>
      <c r="G256" s="1" t="s">
        <v>975</v>
      </c>
      <c r="H256" s="1" t="s">
        <v>754</v>
      </c>
      <c r="I256" s="1" t="s">
        <v>976</v>
      </c>
    </row>
    <row r="257">
      <c r="A257" s="2" t="str">
        <f>HYPERLINK("https://www.healthylife.com.au/products/henry-blooms-kids-probiotic-toothpaste-organic-watermelon-50g", "31693")</f>
        <v>31693</v>
      </c>
      <c r="B257" s="1" t="s">
        <v>977</v>
      </c>
      <c r="C257" s="1" t="s">
        <v>10</v>
      </c>
      <c r="D257" s="1" t="s">
        <v>44</v>
      </c>
      <c r="E257" s="1" t="s">
        <v>107</v>
      </c>
      <c r="F257" s="1" t="s">
        <v>509</v>
      </c>
      <c r="G257" s="1" t="s">
        <v>978</v>
      </c>
      <c r="H257" s="1" t="s">
        <v>979</v>
      </c>
      <c r="I257" s="1" t="s">
        <v>980</v>
      </c>
    </row>
    <row r="258">
      <c r="A258" s="2" t="str">
        <f>HYPERLINK("https://www.healthylife.com.au/products/haakaa-nipple-shield-2-pack", "32693")</f>
        <v>32693</v>
      </c>
      <c r="B258" s="1" t="s">
        <v>981</v>
      </c>
      <c r="C258" s="1" t="s">
        <v>10</v>
      </c>
      <c r="D258" s="1" t="s">
        <v>44</v>
      </c>
      <c r="E258" s="1" t="s">
        <v>26</v>
      </c>
      <c r="F258" s="1" t="s">
        <v>534</v>
      </c>
      <c r="G258" s="1" t="s">
        <v>141</v>
      </c>
      <c r="H258" s="1" t="s">
        <v>982</v>
      </c>
      <c r="I258" s="1" t="s">
        <v>983</v>
      </c>
    </row>
    <row r="259">
      <c r="A259" s="2" t="str">
        <f>HYPERLINK("https://www.healthylife.com.au/products/pea-pods-training-pants-green-medium", "29562")</f>
        <v>29562</v>
      </c>
      <c r="B259" s="1" t="s">
        <v>984</v>
      </c>
      <c r="C259" s="1" t="s">
        <v>10</v>
      </c>
      <c r="D259" s="1" t="s">
        <v>44</v>
      </c>
      <c r="E259" s="1" t="s">
        <v>177</v>
      </c>
      <c r="F259" s="1" t="s">
        <v>631</v>
      </c>
      <c r="G259" s="1" t="s">
        <v>985</v>
      </c>
      <c r="H259" s="1" t="s">
        <v>179</v>
      </c>
      <c r="I259" s="1" t="s">
        <v>634</v>
      </c>
    </row>
    <row r="260">
      <c r="A260" s="2" t="str">
        <f>HYPERLINK("https://www.healthylife.com.au/products/bbox-mini-lunchbox-ocean-breeze", "32356")</f>
        <v>32356</v>
      </c>
      <c r="B260" s="1" t="s">
        <v>986</v>
      </c>
      <c r="C260" s="1" t="s">
        <v>10</v>
      </c>
      <c r="D260" s="1" t="s">
        <v>44</v>
      </c>
      <c r="E260" s="1" t="s">
        <v>201</v>
      </c>
      <c r="F260" s="1" t="s">
        <v>543</v>
      </c>
      <c r="G260" s="1" t="s">
        <v>987</v>
      </c>
      <c r="H260" s="1" t="s">
        <v>988</v>
      </c>
      <c r="I260" s="1" t="s">
        <v>838</v>
      </c>
    </row>
    <row r="261">
      <c r="A261" s="2" t="str">
        <f>HYPERLINK("https://www.healthylife.com.au/products/little-mashies-silicone-washy-bib-blush-pink", "34124")</f>
        <v>34124</v>
      </c>
      <c r="B261" s="1" t="s">
        <v>989</v>
      </c>
      <c r="C261" s="1" t="s">
        <v>10</v>
      </c>
      <c r="D261" s="1" t="s">
        <v>44</v>
      </c>
      <c r="E261" s="1" t="s">
        <v>201</v>
      </c>
      <c r="F261" s="1" t="s">
        <v>499</v>
      </c>
      <c r="G261" s="1" t="s">
        <v>990</v>
      </c>
      <c r="H261" s="1" t="s">
        <v>982</v>
      </c>
      <c r="I261" s="1" t="s">
        <v>991</v>
      </c>
    </row>
    <row r="262">
      <c r="A262" s="2" t="str">
        <f>HYPERLINK("https://www.healthylife.com.au/products/new-beginnings-silicone-nipple-shields-2-pack", "33212")</f>
        <v>33212</v>
      </c>
      <c r="B262" s="1" t="s">
        <v>992</v>
      </c>
      <c r="C262" s="1" t="s">
        <v>10</v>
      </c>
      <c r="D262" s="1" t="s">
        <v>44</v>
      </c>
      <c r="E262" s="1" t="s">
        <v>26</v>
      </c>
      <c r="F262" s="1" t="s">
        <v>534</v>
      </c>
      <c r="G262" s="1" t="s">
        <v>500</v>
      </c>
      <c r="H262" s="1" t="s">
        <v>993</v>
      </c>
      <c r="I262" s="1" t="s">
        <v>994</v>
      </c>
    </row>
    <row r="263">
      <c r="A263" s="2" t="str">
        <f>HYPERLINK("https://www.healthylife.com.au/products/marcus--marcus-palm-grasp-cutlery-ollie-elephant", "17612")</f>
        <v>17612</v>
      </c>
      <c r="B263" s="1" t="s">
        <v>995</v>
      </c>
      <c r="C263" s="1" t="s">
        <v>10</v>
      </c>
      <c r="D263" s="1" t="s">
        <v>44</v>
      </c>
      <c r="E263" s="1" t="s">
        <v>201</v>
      </c>
      <c r="F263" s="1" t="s">
        <v>522</v>
      </c>
      <c r="G263" s="1" t="s">
        <v>996</v>
      </c>
      <c r="H263" s="1" t="s">
        <v>754</v>
      </c>
      <c r="I263" s="1" t="s">
        <v>997</v>
      </c>
    </row>
    <row r="264">
      <c r="A264" s="2" t="str">
        <f>HYPERLINK("https://www.healthylife.com.au/products/haakaa-silicone-breast-pump-with-suction-base-150ml-cap-sold-separately", "24154")</f>
        <v>24154</v>
      </c>
      <c r="B264" s="1" t="s">
        <v>998</v>
      </c>
      <c r="C264" s="1" t="s">
        <v>10</v>
      </c>
      <c r="D264" s="1" t="s">
        <v>44</v>
      </c>
      <c r="E264" s="1" t="s">
        <v>26</v>
      </c>
      <c r="F264" s="1" t="s">
        <v>547</v>
      </c>
      <c r="G264" s="1" t="s">
        <v>500</v>
      </c>
      <c r="H264" s="1" t="s">
        <v>999</v>
      </c>
      <c r="I264" s="1" t="s">
        <v>1000</v>
      </c>
    </row>
    <row r="265">
      <c r="A265" s="2" t="str">
        <f>HYPERLINK("https://www.healthylife.com.au/products/eco-bamboo-bamboo-wipes", "41160")</f>
        <v>41160</v>
      </c>
      <c r="B265" s="1" t="s">
        <v>1001</v>
      </c>
      <c r="C265" s="1" t="s">
        <v>10</v>
      </c>
      <c r="D265" s="1" t="s">
        <v>44</v>
      </c>
      <c r="E265" s="1" t="s">
        <v>19</v>
      </c>
      <c r="F265" s="1" t="s">
        <v>1002</v>
      </c>
      <c r="G265" s="1" t="s">
        <v>21</v>
      </c>
      <c r="H265" s="1" t="s">
        <v>1003</v>
      </c>
      <c r="I265" s="1" t="s">
        <v>1004</v>
      </c>
    </row>
    <row r="266">
      <c r="A266" s="2" t="str">
        <f>HYPERLINK("https://www.healthylife.com.au/products/holle-organic-millet-porridge-150g", "33992")</f>
        <v>33992</v>
      </c>
      <c r="B266" s="1" t="s">
        <v>1005</v>
      </c>
      <c r="C266" s="1" t="s">
        <v>10</v>
      </c>
      <c r="D266" s="1" t="s">
        <v>44</v>
      </c>
      <c r="E266" s="1" t="s">
        <v>97</v>
      </c>
      <c r="F266" s="1" t="s">
        <v>689</v>
      </c>
      <c r="G266" s="1" t="s">
        <v>496</v>
      </c>
      <c r="H266" s="1" t="s">
        <v>1006</v>
      </c>
      <c r="I266" s="1" t="s">
        <v>1007</v>
      </c>
    </row>
    <row r="267">
      <c r="A267" s="2" t="str">
        <f>HYPERLINK("https://www.healthylife.com.au/products/curash-baby-wipes-soothing-80-pack", "4460")</f>
        <v>4460</v>
      </c>
      <c r="B267" s="1" t="s">
        <v>1008</v>
      </c>
      <c r="C267" s="1" t="s">
        <v>10</v>
      </c>
      <c r="D267" s="1" t="s">
        <v>44</v>
      </c>
      <c r="E267" s="1" t="s">
        <v>19</v>
      </c>
      <c r="F267" s="1" t="s">
        <v>1009</v>
      </c>
      <c r="G267" s="1" t="s">
        <v>1010</v>
      </c>
      <c r="H267" s="1" t="s">
        <v>1011</v>
      </c>
      <c r="I267" s="1" t="s">
        <v>1012</v>
      </c>
    </row>
    <row r="268">
      <c r="A268" s="2" t="str">
        <f>HYPERLINK("https://www.healthylife.com.au/products/littleoak-goats-milk-follow-on-sachets-stage-2", "42592")</f>
        <v>42592</v>
      </c>
      <c r="B268" s="1" t="s">
        <v>1013</v>
      </c>
      <c r="C268" s="1" t="s">
        <v>10</v>
      </c>
      <c r="D268" s="1" t="s">
        <v>44</v>
      </c>
      <c r="E268" s="1" t="s">
        <v>56</v>
      </c>
      <c r="F268" s="1" t="s">
        <v>1014</v>
      </c>
      <c r="G268" s="1" t="s">
        <v>58</v>
      </c>
      <c r="H268" s="1" t="s">
        <v>1015</v>
      </c>
      <c r="I268" s="1" t="s">
        <v>1016</v>
      </c>
    </row>
    <row r="269">
      <c r="A269" s="2" t="str">
        <f>HYPERLINK("https://www.healthylife.com.au/products/bellamys-organic-milk--vanilla-baby-rice-125g", "12313")</f>
        <v>12313</v>
      </c>
      <c r="B269" s="1" t="s">
        <v>1017</v>
      </c>
      <c r="C269" s="1" t="s">
        <v>10</v>
      </c>
      <c r="D269" s="1" t="s">
        <v>44</v>
      </c>
      <c r="E269" s="1" t="s">
        <v>97</v>
      </c>
      <c r="F269" s="1" t="s">
        <v>689</v>
      </c>
      <c r="G269" s="1" t="s">
        <v>690</v>
      </c>
      <c r="H269" s="1" t="s">
        <v>58</v>
      </c>
      <c r="I269" s="1" t="s">
        <v>1018</v>
      </c>
    </row>
    <row r="270">
      <c r="A270" s="2" t="str">
        <f>HYPERLINK("https://www.healthylife.com.au/products/marcus--marcus-sensory-teether-pokey-piglet", "22955")</f>
        <v>22955</v>
      </c>
      <c r="B270" s="1" t="s">
        <v>1019</v>
      </c>
      <c r="C270" s="1" t="s">
        <v>10</v>
      </c>
      <c r="D270" s="1" t="s">
        <v>44</v>
      </c>
      <c r="E270" s="1" t="s">
        <v>107</v>
      </c>
      <c r="F270" s="1" t="s">
        <v>636</v>
      </c>
      <c r="G270" s="1" t="s">
        <v>1020</v>
      </c>
      <c r="H270" s="1" t="s">
        <v>786</v>
      </c>
      <c r="I270" s="1" t="s">
        <v>1021</v>
      </c>
    </row>
    <row r="271">
      <c r="A271" s="2" t="str">
        <f>HYPERLINK("https://www.healthylife.com.au/products/marcus-marcus-easy-grip-3-piece-cutlery-set-blue", "38105")</f>
        <v>38105</v>
      </c>
      <c r="B271" s="1" t="s">
        <v>1022</v>
      </c>
      <c r="C271" s="1" t="s">
        <v>10</v>
      </c>
      <c r="D271" s="1" t="s">
        <v>44</v>
      </c>
      <c r="E271" s="1" t="s">
        <v>201</v>
      </c>
      <c r="F271" s="1" t="s">
        <v>522</v>
      </c>
      <c r="G271" s="1" t="s">
        <v>950</v>
      </c>
      <c r="H271" s="1" t="s">
        <v>754</v>
      </c>
      <c r="I271" s="1" t="s">
        <v>1023</v>
      </c>
    </row>
    <row r="272">
      <c r="A272" s="2" t="str">
        <f>HYPERLINK("https://www.healthylife.com.au/products/jellystone-designs-sensory-ball-bubblegum", "33170")</f>
        <v>33170</v>
      </c>
      <c r="B272" s="1" t="s">
        <v>1024</v>
      </c>
      <c r="C272" s="1" t="s">
        <v>10</v>
      </c>
      <c r="D272" s="1" t="s">
        <v>44</v>
      </c>
      <c r="E272" s="1" t="s">
        <v>107</v>
      </c>
      <c r="F272" s="1" t="s">
        <v>636</v>
      </c>
      <c r="G272" s="1" t="s">
        <v>1025</v>
      </c>
      <c r="H272" s="1" t="s">
        <v>500</v>
      </c>
      <c r="I272" s="1" t="s">
        <v>1026</v>
      </c>
    </row>
    <row r="273">
      <c r="A273" s="2" t="str">
        <f>HYPERLINK("https://www.healthylife.com.au/products/marcus--marcus-silicone-bath-toy-submarine-squirt", "30281")</f>
        <v>30281</v>
      </c>
      <c r="B273" s="1" t="s">
        <v>1027</v>
      </c>
      <c r="C273" s="1" t="s">
        <v>10</v>
      </c>
      <c r="D273" s="1" t="s">
        <v>44</v>
      </c>
      <c r="E273" s="1" t="s">
        <v>592</v>
      </c>
      <c r="F273" s="1" t="s">
        <v>1028</v>
      </c>
      <c r="G273" s="1" t="s">
        <v>1029</v>
      </c>
      <c r="H273" s="1" t="s">
        <v>500</v>
      </c>
      <c r="I273" s="1" t="s">
        <v>1030</v>
      </c>
    </row>
    <row r="274">
      <c r="A274" s="2" t="str">
        <f>HYPERLINK("https://www.healthylife.com.au/products/holle-organic-cow-milk-infant-formula-1-with-dha-500g-48146", "48146")</f>
        <v>48146</v>
      </c>
      <c r="B274" s="1" t="s">
        <v>1031</v>
      </c>
      <c r="C274" s="1" t="s">
        <v>10</v>
      </c>
      <c r="D274" s="1" t="s">
        <v>44</v>
      </c>
      <c r="E274" s="1" t="s">
        <v>56</v>
      </c>
      <c r="F274" s="1" t="s">
        <v>494</v>
      </c>
      <c r="G274" s="1" t="s">
        <v>58</v>
      </c>
      <c r="H274" s="1" t="s">
        <v>1032</v>
      </c>
      <c r="I274" s="1" t="s">
        <v>1033</v>
      </c>
    </row>
    <row r="275">
      <c r="A275" s="2" t="str">
        <f>HYPERLINK("https://www.healthylife.com.au/products/natural-rubber-soothers-large-orthodontic-6-months--2-pack", "29898")</f>
        <v>29898</v>
      </c>
      <c r="B275" s="1" t="s">
        <v>1034</v>
      </c>
      <c r="C275" s="1" t="s">
        <v>10</v>
      </c>
      <c r="D275" s="1" t="s">
        <v>44</v>
      </c>
      <c r="E275" s="1" t="s">
        <v>81</v>
      </c>
      <c r="F275" s="1" t="s">
        <v>606</v>
      </c>
      <c r="G275" s="1" t="s">
        <v>769</v>
      </c>
      <c r="H275" s="1" t="s">
        <v>701</v>
      </c>
      <c r="I275" s="1" t="s">
        <v>1035</v>
      </c>
    </row>
    <row r="276">
      <c r="A276" s="2" t="str">
        <f>HYPERLINK("https://www.healthylife.com.au/products/ego-qv-baby-2-in-1-shampoo--conditoner-200g", "15036")</f>
        <v>15036</v>
      </c>
      <c r="B276" s="1" t="s">
        <v>1036</v>
      </c>
      <c r="C276" s="1" t="s">
        <v>10</v>
      </c>
      <c r="D276" s="1" t="s">
        <v>44</v>
      </c>
      <c r="E276" s="1" t="s">
        <v>151</v>
      </c>
      <c r="F276" s="1" t="s">
        <v>1037</v>
      </c>
      <c r="G276" s="1" t="s">
        <v>801</v>
      </c>
      <c r="H276" s="1" t="s">
        <v>1038</v>
      </c>
      <c r="I276" s="1" t="s">
        <v>1039</v>
      </c>
    </row>
    <row r="277">
      <c r="A277" s="2" t="str">
        <f>HYPERLINK("https://www.healthylife.com.au/products/marcus--marcus-yummy-dips-suction-divided-plate-lola-giraffe-yellow", "30292")</f>
        <v>30292</v>
      </c>
      <c r="B277" s="1" t="s">
        <v>1040</v>
      </c>
      <c r="C277" s="1" t="s">
        <v>10</v>
      </c>
      <c r="D277" s="1" t="s">
        <v>44</v>
      </c>
      <c r="E277" s="1" t="s">
        <v>201</v>
      </c>
      <c r="F277" s="1" t="s">
        <v>491</v>
      </c>
      <c r="G277" s="1" t="s">
        <v>1041</v>
      </c>
      <c r="H277" s="1" t="s">
        <v>982</v>
      </c>
      <c r="I277" s="1" t="s">
        <v>1042</v>
      </c>
    </row>
    <row r="278">
      <c r="A278" s="2" t="str">
        <f>HYPERLINK("https://www.healthylife.com.au/products/cub-bear-co-natural-rubber-dummy-round-teat-medium-3-6-months-blush-pink-twin-pack", "33001")</f>
        <v>33001</v>
      </c>
      <c r="B278" s="1" t="s">
        <v>1043</v>
      </c>
      <c r="C278" s="1" t="s">
        <v>10</v>
      </c>
      <c r="D278" s="1" t="s">
        <v>44</v>
      </c>
      <c r="E278" s="1" t="s">
        <v>81</v>
      </c>
      <c r="F278" s="1" t="s">
        <v>606</v>
      </c>
      <c r="G278" s="1" t="s">
        <v>82</v>
      </c>
      <c r="H278" s="1" t="s">
        <v>808</v>
      </c>
      <c r="I278" s="1" t="s">
        <v>1044</v>
      </c>
    </row>
    <row r="279">
      <c r="A279" s="2" t="str">
        <f>HYPERLINK("https://www.healthylife.com.au/products/aveeno-baby-wash--shampoo-scented-236ml", "3111")</f>
        <v>3111</v>
      </c>
      <c r="B279" s="1" t="s">
        <v>1045</v>
      </c>
      <c r="C279" s="1" t="s">
        <v>10</v>
      </c>
      <c r="D279" s="1" t="s">
        <v>44</v>
      </c>
      <c r="E279" s="1" t="s">
        <v>151</v>
      </c>
      <c r="F279" s="1" t="s">
        <v>347</v>
      </c>
      <c r="G279" s="1" t="s">
        <v>1046</v>
      </c>
      <c r="H279" s="1" t="s">
        <v>1047</v>
      </c>
      <c r="I279" s="1" t="s">
        <v>1048</v>
      </c>
    </row>
    <row r="280">
      <c r="A280" s="2" t="str">
        <f>HYPERLINK("https://www.healthylife.com.au/products/novalac-allergy-premium-infant-formula-800g", "48033")</f>
        <v>48033</v>
      </c>
      <c r="B280" s="1" t="s">
        <v>1049</v>
      </c>
      <c r="C280" s="1" t="s">
        <v>10</v>
      </c>
      <c r="D280" s="1" t="s">
        <v>44</v>
      </c>
      <c r="E280" s="1" t="s">
        <v>56</v>
      </c>
      <c r="F280" s="1" t="s">
        <v>1050</v>
      </c>
      <c r="G280" s="1" t="s">
        <v>1051</v>
      </c>
      <c r="H280" s="1" t="s">
        <v>1052</v>
      </c>
      <c r="I280" s="1" t="s">
        <v>1053</v>
      </c>
    </row>
    <row r="281">
      <c r="A281" s="2" t="str">
        <f>HYPERLINK("https://www.healthylife.com.au/products/medela-nipple-shields-size-large-1-pair", "7102")</f>
        <v>7102</v>
      </c>
      <c r="B281" s="1" t="s">
        <v>1054</v>
      </c>
      <c r="C281" s="1" t="s">
        <v>10</v>
      </c>
      <c r="D281" s="1" t="s">
        <v>44</v>
      </c>
      <c r="E281" s="1" t="s">
        <v>26</v>
      </c>
      <c r="F281" s="1" t="s">
        <v>534</v>
      </c>
      <c r="G281" s="1" t="s">
        <v>141</v>
      </c>
      <c r="H281" s="1" t="s">
        <v>41</v>
      </c>
      <c r="I281" s="1" t="s">
        <v>1055</v>
      </c>
    </row>
    <row r="282">
      <c r="A282" s="2" t="str">
        <f>HYPERLINK("https://www.healthylife.com.au/products/medela-nipple-shields-size-medium-1-pair", "7103")</f>
        <v>7103</v>
      </c>
      <c r="B282" s="1" t="s">
        <v>1056</v>
      </c>
      <c r="C282" s="1" t="s">
        <v>10</v>
      </c>
      <c r="D282" s="1" t="s">
        <v>44</v>
      </c>
      <c r="E282" s="1" t="s">
        <v>26</v>
      </c>
      <c r="F282" s="1" t="s">
        <v>534</v>
      </c>
      <c r="G282" s="1" t="s">
        <v>14</v>
      </c>
      <c r="H282" s="1" t="s">
        <v>389</v>
      </c>
      <c r="I282" s="1" t="s">
        <v>1055</v>
      </c>
    </row>
    <row r="283">
      <c r="A283" s="2" t="str">
        <f>HYPERLINK("https://www.healthylife.com.au/products/gaia-cradle-cap-lotion", "40078")</f>
        <v>40078</v>
      </c>
      <c r="B283" s="1" t="s">
        <v>1057</v>
      </c>
      <c r="C283" s="1" t="s">
        <v>10</v>
      </c>
      <c r="D283" s="1" t="s">
        <v>44</v>
      </c>
      <c r="E283" s="1" t="s">
        <v>151</v>
      </c>
      <c r="F283" s="1" t="s">
        <v>684</v>
      </c>
      <c r="G283" s="1" t="s">
        <v>184</v>
      </c>
      <c r="H283" s="1" t="s">
        <v>1058</v>
      </c>
      <c r="I283" s="1" t="s">
        <v>1059</v>
      </c>
    </row>
    <row r="284">
      <c r="A284" s="2" t="str">
        <f>HYPERLINK("https://www.healthylife.com.au/products/moogoo-nipple-balm-50g", "16198")</f>
        <v>16198</v>
      </c>
      <c r="B284" s="1" t="s">
        <v>1060</v>
      </c>
      <c r="C284" s="1" t="s">
        <v>10</v>
      </c>
      <c r="D284" s="1" t="s">
        <v>44</v>
      </c>
      <c r="E284" s="1" t="s">
        <v>26</v>
      </c>
      <c r="F284" s="1" t="s">
        <v>274</v>
      </c>
      <c r="G284" s="1" t="s">
        <v>1061</v>
      </c>
      <c r="H284" s="1" t="s">
        <v>1062</v>
      </c>
      <c r="I284" s="1" t="s">
        <v>1063</v>
      </c>
    </row>
    <row r="285">
      <c r="A285" s="2" t="str">
        <f>HYPERLINK("https://www.healthylife.com.au/products/holle-organic-goat-milk-infant-formula-1-with-dha-400g", "48210")</f>
        <v>48210</v>
      </c>
      <c r="B285" s="1" t="s">
        <v>1064</v>
      </c>
      <c r="C285" s="1" t="s">
        <v>10</v>
      </c>
      <c r="D285" s="1" t="s">
        <v>44</v>
      </c>
      <c r="E285" s="1" t="s">
        <v>56</v>
      </c>
      <c r="F285" s="1" t="s">
        <v>1014</v>
      </c>
      <c r="G285" s="1" t="s">
        <v>1065</v>
      </c>
      <c r="H285" s="1" t="s">
        <v>58</v>
      </c>
      <c r="I285" s="1" t="s">
        <v>1066</v>
      </c>
    </row>
    <row r="286">
      <c r="A286" s="2" t="str">
        <f>HYPERLINK("https://www.healthylife.com.au/products/pea-pods-reusable-nappy-one-size-pastel-blue", "22319")</f>
        <v>22319</v>
      </c>
      <c r="B286" s="1" t="s">
        <v>1067</v>
      </c>
      <c r="C286" s="1" t="s">
        <v>10</v>
      </c>
      <c r="D286" s="1" t="s">
        <v>44</v>
      </c>
      <c r="E286" s="1" t="s">
        <v>177</v>
      </c>
      <c r="F286" s="1" t="s">
        <v>556</v>
      </c>
      <c r="G286" s="1" t="s">
        <v>1068</v>
      </c>
      <c r="H286" s="1" t="s">
        <v>363</v>
      </c>
      <c r="I286" s="1" t="s">
        <v>181</v>
      </c>
    </row>
    <row r="287">
      <c r="A287" s="2" t="str">
        <f>HYPERLINK("https://www.healthylife.com.au/products/marcus-marcus-easy-grip-3-piece-cutlery-set-pink", "38108")</f>
        <v>38108</v>
      </c>
      <c r="B287" s="1" t="s">
        <v>1069</v>
      </c>
      <c r="C287" s="1" t="s">
        <v>10</v>
      </c>
      <c r="D287" s="1" t="s">
        <v>44</v>
      </c>
      <c r="E287" s="1" t="s">
        <v>201</v>
      </c>
      <c r="F287" s="1" t="s">
        <v>522</v>
      </c>
      <c r="G287" s="1" t="s">
        <v>907</v>
      </c>
      <c r="H287" s="1" t="s">
        <v>1070</v>
      </c>
      <c r="I287" s="1" t="s">
        <v>1071</v>
      </c>
    </row>
    <row r="288">
      <c r="A288" s="2" t="str">
        <f>HYPERLINK("https://www.healthylife.com.au/products/marcus--marcus-snack-bowl-lola-giraffe-yellow", "30262")</f>
        <v>30262</v>
      </c>
      <c r="B288" s="1" t="s">
        <v>1072</v>
      </c>
      <c r="C288" s="1" t="s">
        <v>10</v>
      </c>
      <c r="D288" s="1" t="s">
        <v>44</v>
      </c>
      <c r="E288" s="1" t="s">
        <v>201</v>
      </c>
      <c r="F288" s="1" t="s">
        <v>491</v>
      </c>
      <c r="G288" s="1" t="s">
        <v>641</v>
      </c>
      <c r="H288" s="1" t="s">
        <v>500</v>
      </c>
      <c r="I288" s="1" t="s">
        <v>1073</v>
      </c>
    </row>
    <row r="289">
      <c r="A289" s="2" t="str">
        <f>HYPERLINK("https://www.healthylife.com.au/products/curash-baby-wipes-super-thick-80-pack", "4461")</f>
        <v>4461</v>
      </c>
      <c r="B289" s="1" t="s">
        <v>1074</v>
      </c>
      <c r="C289" s="1" t="s">
        <v>10</v>
      </c>
      <c r="D289" s="1" t="s">
        <v>44</v>
      </c>
      <c r="E289" s="1" t="s">
        <v>19</v>
      </c>
      <c r="F289" s="1" t="s">
        <v>1075</v>
      </c>
      <c r="G289" s="1" t="s">
        <v>586</v>
      </c>
      <c r="H289" s="1" t="s">
        <v>184</v>
      </c>
      <c r="I289" s="1" t="s">
        <v>1076</v>
      </c>
    </row>
    <row r="290">
      <c r="A290" s="2" t="str">
        <f>HYPERLINK("https://www.healthylife.com.au/products/pandas-by-luvme-eco-disposable-nappies-small-3-6kg", "43706")</f>
        <v>43706</v>
      </c>
      <c r="B290" s="1" t="s">
        <v>1077</v>
      </c>
      <c r="C290" s="1" t="s">
        <v>10</v>
      </c>
      <c r="D290" s="1" t="s">
        <v>44</v>
      </c>
      <c r="E290" s="1" t="s">
        <v>177</v>
      </c>
      <c r="F290" s="1" t="s">
        <v>602</v>
      </c>
      <c r="G290" s="1" t="s">
        <v>184</v>
      </c>
      <c r="H290" s="1" t="s">
        <v>603</v>
      </c>
      <c r="I290" s="1" t="s">
        <v>604</v>
      </c>
    </row>
    <row r="291">
      <c r="A291" s="2" t="str">
        <f>HYPERLINK("https://www.healthylife.com.au/products/waterwipes-baby-wipes-fragrance-free-sensitive-skin-3-x-60-pack", "33154")</f>
        <v>33154</v>
      </c>
      <c r="B291" s="1" t="s">
        <v>1078</v>
      </c>
      <c r="C291" s="1" t="s">
        <v>10</v>
      </c>
      <c r="D291" s="1" t="s">
        <v>44</v>
      </c>
      <c r="E291" s="1" t="s">
        <v>19</v>
      </c>
      <c r="F291" s="1" t="s">
        <v>572</v>
      </c>
      <c r="G291" s="1" t="s">
        <v>574</v>
      </c>
      <c r="H291" s="1" t="s">
        <v>184</v>
      </c>
      <c r="I291" s="1" t="s">
        <v>1079</v>
      </c>
    </row>
    <row r="292">
      <c r="A292" s="2" t="str">
        <f>HYPERLINK("https://www.healthylife.com.au/products/bellamys-organic-apple--cinnamon-porridge-125g", "10233")</f>
        <v>10233</v>
      </c>
      <c r="B292" s="1" t="s">
        <v>1080</v>
      </c>
      <c r="C292" s="1" t="s">
        <v>10</v>
      </c>
      <c r="D292" s="1" t="s">
        <v>44</v>
      </c>
      <c r="E292" s="1" t="s">
        <v>97</v>
      </c>
      <c r="F292" s="1" t="s">
        <v>689</v>
      </c>
      <c r="G292" s="1" t="s">
        <v>1081</v>
      </c>
      <c r="H292" s="1" t="s">
        <v>1082</v>
      </c>
      <c r="I292" s="1" t="s">
        <v>1083</v>
      </c>
    </row>
    <row r="293">
      <c r="A293" s="2" t="str">
        <f>HYPERLINK("https://www.healthylife.com.au/products/curaprox-kids-smart-toothbrush-1-pack", "38790")</f>
        <v>38790</v>
      </c>
      <c r="B293" s="1" t="s">
        <v>1084</v>
      </c>
      <c r="C293" s="1" t="s">
        <v>10</v>
      </c>
      <c r="D293" s="1" t="s">
        <v>44</v>
      </c>
      <c r="E293" s="1" t="s">
        <v>107</v>
      </c>
      <c r="F293" s="1" t="s">
        <v>538</v>
      </c>
      <c r="G293" s="1" t="s">
        <v>539</v>
      </c>
      <c r="H293" s="1" t="s">
        <v>1085</v>
      </c>
      <c r="I293" s="1" t="s">
        <v>1086</v>
      </c>
    </row>
    <row r="294">
      <c r="A294" s="2" t="str">
        <f>HYPERLINK("https://www.healthylife.com.au/products/dr-browns-options-glass-wide-neck-bottle-270ml-1-pack", "26076")</f>
        <v>26076</v>
      </c>
      <c r="B294" s="1" t="s">
        <v>1087</v>
      </c>
      <c r="C294" s="1" t="s">
        <v>10</v>
      </c>
      <c r="D294" s="1" t="s">
        <v>44</v>
      </c>
      <c r="E294" s="1" t="s">
        <v>66</v>
      </c>
      <c r="F294" s="1" t="s">
        <v>700</v>
      </c>
      <c r="G294" s="1" t="s">
        <v>1088</v>
      </c>
      <c r="H294" s="1" t="s">
        <v>458</v>
      </c>
      <c r="I294" s="1" t="s">
        <v>1089</v>
      </c>
    </row>
    <row r="295">
      <c r="A295" s="2" t="str">
        <f>HYPERLINK("https://www.healthylife.com.au/products/marcus--marcus-feeding-spoon-dispenser-blue", "30270")</f>
        <v>30270</v>
      </c>
      <c r="B295" s="1" t="s">
        <v>1090</v>
      </c>
      <c r="C295" s="1" t="s">
        <v>10</v>
      </c>
      <c r="D295" s="1" t="s">
        <v>44</v>
      </c>
      <c r="E295" s="1" t="s">
        <v>201</v>
      </c>
      <c r="F295" s="1" t="s">
        <v>522</v>
      </c>
      <c r="G295" s="1" t="s">
        <v>1091</v>
      </c>
      <c r="H295" s="1" t="s">
        <v>1092</v>
      </c>
      <c r="I295" s="1" t="s">
        <v>1093</v>
      </c>
    </row>
    <row r="296">
      <c r="A296" s="2" t="str">
        <f>HYPERLINK("https://www.healthylife.com.au/products/pigeon-sponge-bottle-brush", "8403")</f>
        <v>8403</v>
      </c>
      <c r="B296" s="1" t="s">
        <v>1094</v>
      </c>
      <c r="C296" s="1" t="s">
        <v>10</v>
      </c>
      <c r="D296" s="1" t="s">
        <v>44</v>
      </c>
      <c r="E296" s="1" t="s">
        <v>66</v>
      </c>
      <c r="F296" s="1" t="s">
        <v>1095</v>
      </c>
      <c r="G296" s="1" t="s">
        <v>311</v>
      </c>
      <c r="H296" s="1" t="s">
        <v>375</v>
      </c>
      <c r="I296" s="1" t="s">
        <v>1096</v>
      </c>
    </row>
    <row r="297">
      <c r="A297" s="2" t="str">
        <f>HYPERLINK("https://www.healthylife.com.au/products/medela-breastmilk-bottle-250ml-with-wide-base-medium-flow-teat-3-pack", "32504")</f>
        <v>32504</v>
      </c>
      <c r="B297" s="1" t="s">
        <v>1097</v>
      </c>
      <c r="C297" s="1" t="s">
        <v>10</v>
      </c>
      <c r="D297" s="1" t="s">
        <v>44</v>
      </c>
      <c r="E297" s="1" t="s">
        <v>66</v>
      </c>
      <c r="F297" s="1" t="s">
        <v>707</v>
      </c>
      <c r="G297" s="1" t="s">
        <v>201</v>
      </c>
      <c r="H297" s="1" t="s">
        <v>1098</v>
      </c>
      <c r="I297" s="1" t="s">
        <v>911</v>
      </c>
    </row>
    <row r="298">
      <c r="A298" s="2" t="str">
        <f>HYPERLINK("https://www.healthylife.com.au/products/little-mashies-silicone-distractor-cutlery-blush-pink", "34116")</f>
        <v>34116</v>
      </c>
      <c r="B298" s="1" t="s">
        <v>1099</v>
      </c>
      <c r="C298" s="1" t="s">
        <v>10</v>
      </c>
      <c r="D298" s="1" t="s">
        <v>44</v>
      </c>
      <c r="E298" s="1" t="s">
        <v>201</v>
      </c>
      <c r="F298" s="1" t="s">
        <v>522</v>
      </c>
      <c r="G298" s="1" t="s">
        <v>1100</v>
      </c>
      <c r="H298" s="1" t="s">
        <v>1101</v>
      </c>
      <c r="I298" s="1" t="s">
        <v>1102</v>
      </c>
    </row>
    <row r="299">
      <c r="A299" s="2" t="str">
        <f>HYPERLINK("https://www.healthylife.com.au/products/avent-teat-silicon-fast-flow-2-pack", "3190")</f>
        <v>3190</v>
      </c>
      <c r="B299" s="1" t="s">
        <v>1103</v>
      </c>
      <c r="C299" s="1" t="s">
        <v>10</v>
      </c>
      <c r="D299" s="1" t="s">
        <v>44</v>
      </c>
      <c r="E299" s="1" t="s">
        <v>66</v>
      </c>
      <c r="F299" s="1" t="s">
        <v>529</v>
      </c>
      <c r="G299" s="1" t="s">
        <v>1104</v>
      </c>
      <c r="H299" s="1" t="s">
        <v>1105</v>
      </c>
      <c r="I299" s="1" t="s">
        <v>1106</v>
      </c>
    </row>
    <row r="300">
      <c r="A300" s="2" t="str">
        <f>HYPERLINK("https://www.healthylife.com.au/products/haakaa-silicone-baby-food-dispensing-spoon-nude", "27915")</f>
        <v>27915</v>
      </c>
      <c r="B300" s="1" t="s">
        <v>1107</v>
      </c>
      <c r="C300" s="1" t="s">
        <v>10</v>
      </c>
      <c r="D300" s="1" t="s">
        <v>44</v>
      </c>
      <c r="E300" s="1" t="s">
        <v>201</v>
      </c>
      <c r="F300" s="1" t="s">
        <v>522</v>
      </c>
      <c r="G300" s="1" t="s">
        <v>561</v>
      </c>
      <c r="H300" s="1" t="s">
        <v>1108</v>
      </c>
      <c r="I300" s="1" t="s">
        <v>806</v>
      </c>
    </row>
    <row r="301">
      <c r="A301" s="2" t="str">
        <f>HYPERLINK("https://www.healthylife.com.au/products/the-breastfeeding-tea-co-lactation-hot-chocolate-with-collagen-230g", "39985")</f>
        <v>39985</v>
      </c>
      <c r="B301" s="1" t="s">
        <v>1109</v>
      </c>
      <c r="C301" s="1" t="s">
        <v>10</v>
      </c>
      <c r="D301" s="1" t="s">
        <v>44</v>
      </c>
      <c r="E301" s="1" t="s">
        <v>26</v>
      </c>
      <c r="F301" s="1" t="s">
        <v>531</v>
      </c>
      <c r="G301" s="1" t="s">
        <v>1110</v>
      </c>
      <c r="H301" s="1" t="s">
        <v>1111</v>
      </c>
      <c r="I301" s="1" t="s">
        <v>1112</v>
      </c>
    </row>
    <row r="302">
      <c r="A302" s="2" t="str">
        <f>HYPERLINK("https://www.healthylife.com.au/products/haakaa-generation-3-small-silicone-anti-colic-nipple-0-3-months-2-pack", "26403")</f>
        <v>26403</v>
      </c>
      <c r="B302" s="1" t="s">
        <v>1113</v>
      </c>
      <c r="C302" s="1" t="s">
        <v>10</v>
      </c>
      <c r="D302" s="1" t="s">
        <v>44</v>
      </c>
      <c r="E302" s="1" t="s">
        <v>66</v>
      </c>
      <c r="F302" s="1" t="s">
        <v>529</v>
      </c>
      <c r="G302" s="1" t="s">
        <v>1114</v>
      </c>
      <c r="H302" s="1" t="s">
        <v>1115</v>
      </c>
      <c r="I302" s="1" t="s">
        <v>1116</v>
      </c>
    </row>
    <row r="303">
      <c r="A303" s="2" t="str">
        <f>HYPERLINK("https://www.healthylife.com.au/products/medela-easy-expression-bustier-white-large", "37768")</f>
        <v>37768</v>
      </c>
      <c r="B303" s="1" t="s">
        <v>1117</v>
      </c>
      <c r="C303" s="1" t="s">
        <v>10</v>
      </c>
      <c r="D303" s="1" t="s">
        <v>44</v>
      </c>
      <c r="E303" s="1" t="s">
        <v>26</v>
      </c>
      <c r="F303" s="1" t="s">
        <v>547</v>
      </c>
      <c r="G303" s="1" t="s">
        <v>1118</v>
      </c>
      <c r="H303" s="1" t="s">
        <v>1119</v>
      </c>
      <c r="I303" s="1" t="s">
        <v>1120</v>
      </c>
    </row>
    <row r="304">
      <c r="A304" s="2" t="str">
        <f>HYPERLINK("https://www.healthylife.com.au/products/egozite-cradle-cap-lotion-50ml", "10702")</f>
        <v>10702</v>
      </c>
      <c r="B304" s="1" t="s">
        <v>1121</v>
      </c>
      <c r="C304" s="1" t="s">
        <v>10</v>
      </c>
      <c r="D304" s="1" t="s">
        <v>44</v>
      </c>
      <c r="E304" s="1" t="s">
        <v>151</v>
      </c>
      <c r="F304" s="1" t="s">
        <v>684</v>
      </c>
      <c r="G304" s="1" t="s">
        <v>800</v>
      </c>
      <c r="H304" s="1" t="s">
        <v>1122</v>
      </c>
      <c r="I304" s="1" t="s">
        <v>1123</v>
      </c>
    </row>
    <row r="305">
      <c r="A305" s="2" t="str">
        <f>HYPERLINK("https://www.healthylife.com.au/products/grants-toothpaste-kids-strawberry-surprise-75g", "25866")</f>
        <v>25866</v>
      </c>
      <c r="B305" s="1" t="s">
        <v>1124</v>
      </c>
      <c r="C305" s="1" t="s">
        <v>10</v>
      </c>
      <c r="D305" s="1" t="s">
        <v>44</v>
      </c>
      <c r="E305" s="1" t="s">
        <v>107</v>
      </c>
      <c r="F305" s="1" t="s">
        <v>509</v>
      </c>
      <c r="G305" s="1" t="s">
        <v>1125</v>
      </c>
      <c r="H305" s="1" t="s">
        <v>627</v>
      </c>
      <c r="I305" s="1" t="s">
        <v>1126</v>
      </c>
    </row>
    <row r="306">
      <c r="A306" s="2" t="str">
        <f>HYPERLINK("https://www.healthylife.com.au/products/little-woods-silicone-baby-utensils-dusty-pinkdaffodil-2-pack", "38831")</f>
        <v>38831</v>
      </c>
      <c r="B306" s="1" t="s">
        <v>1127</v>
      </c>
      <c r="C306" s="1" t="s">
        <v>10</v>
      </c>
      <c r="D306" s="1" t="s">
        <v>44</v>
      </c>
      <c r="E306" s="1" t="s">
        <v>201</v>
      </c>
      <c r="F306" s="1" t="s">
        <v>522</v>
      </c>
      <c r="G306" s="1" t="s">
        <v>937</v>
      </c>
      <c r="H306" s="1" t="s">
        <v>730</v>
      </c>
      <c r="I306" s="1" t="s">
        <v>938</v>
      </c>
    </row>
    <row r="307">
      <c r="A307" s="2" t="str">
        <f>HYPERLINK("https://www.healthylife.com.au/products/new-beginnings-breast-care-hot-and-cold-pack-2-pieces", "37870")</f>
        <v>37870</v>
      </c>
      <c r="B307" s="1" t="s">
        <v>1128</v>
      </c>
      <c r="C307" s="1" t="s">
        <v>10</v>
      </c>
      <c r="D307" s="1" t="s">
        <v>44</v>
      </c>
      <c r="E307" s="1" t="s">
        <v>26</v>
      </c>
      <c r="F307" s="1" t="s">
        <v>622</v>
      </c>
      <c r="G307" s="1" t="s">
        <v>1129</v>
      </c>
      <c r="H307" s="1" t="s">
        <v>1130</v>
      </c>
      <c r="I307" s="1" t="s">
        <v>1131</v>
      </c>
    </row>
    <row r="308">
      <c r="A308" s="2" t="str">
        <f>HYPERLINK("https://www.healthylife.com.au/products/little-woods-shooting-star-teether-mint", "24946")</f>
        <v>24946</v>
      </c>
      <c r="B308" s="1" t="s">
        <v>1132</v>
      </c>
      <c r="C308" s="1" t="s">
        <v>10</v>
      </c>
      <c r="D308" s="1" t="s">
        <v>44</v>
      </c>
      <c r="E308" s="1" t="s">
        <v>107</v>
      </c>
      <c r="F308" s="1" t="s">
        <v>636</v>
      </c>
      <c r="G308" s="1" t="s">
        <v>808</v>
      </c>
      <c r="H308" s="1" t="s">
        <v>131</v>
      </c>
      <c r="I308" s="1" t="s">
        <v>1133</v>
      </c>
    </row>
    <row r="309">
      <c r="A309" s="2" t="str">
        <f>HYPERLINK("https://www.healthylife.com.au/products/pigeon-natural-botanical-baby-gentle-wipes-70-pack", "39173")</f>
        <v>39173</v>
      </c>
      <c r="B309" s="1" t="s">
        <v>1134</v>
      </c>
      <c r="C309" s="1" t="s">
        <v>10</v>
      </c>
      <c r="D309" s="1" t="s">
        <v>44</v>
      </c>
      <c r="E309" s="1" t="s">
        <v>19</v>
      </c>
      <c r="F309" s="1" t="s">
        <v>1009</v>
      </c>
      <c r="G309" s="1" t="s">
        <v>1135</v>
      </c>
      <c r="H309" s="1" t="s">
        <v>1136</v>
      </c>
      <c r="I309" s="1" t="s">
        <v>1137</v>
      </c>
    </row>
    <row r="310">
      <c r="A310" s="2" t="str">
        <f>HYPERLINK("https://www.healthylife.com.au/products/tooshies-by-tom-baby-wipes-99-pure-water-70-wipes", "30279")</f>
        <v>30279</v>
      </c>
      <c r="B310" s="1" t="s">
        <v>1138</v>
      </c>
      <c r="C310" s="1" t="s">
        <v>10</v>
      </c>
      <c r="D310" s="1" t="s">
        <v>44</v>
      </c>
      <c r="E310" s="1" t="s">
        <v>19</v>
      </c>
      <c r="F310" s="1" t="s">
        <v>1009</v>
      </c>
      <c r="G310" s="1" t="s">
        <v>574</v>
      </c>
      <c r="H310" s="1" t="s">
        <v>1139</v>
      </c>
      <c r="I310" s="1" t="s">
        <v>1140</v>
      </c>
    </row>
    <row r="311">
      <c r="A311" s="2" t="str">
        <f>HYPERLINK("https://www.healthylife.com.au/products/pigeon-liquid-cleanser-for-nursing-products-700ml", "30323")</f>
        <v>30323</v>
      </c>
      <c r="B311" s="1" t="s">
        <v>1141</v>
      </c>
      <c r="C311" s="1" t="s">
        <v>10</v>
      </c>
      <c r="D311" s="1" t="s">
        <v>44</v>
      </c>
      <c r="E311" s="1" t="s">
        <v>66</v>
      </c>
      <c r="F311" s="1" t="s">
        <v>1095</v>
      </c>
      <c r="G311" s="1" t="s">
        <v>1142</v>
      </c>
      <c r="H311" s="1" t="s">
        <v>213</v>
      </c>
      <c r="I311" s="1" t="s">
        <v>1143</v>
      </c>
    </row>
    <row r="312">
      <c r="A312" s="2" t="str">
        <f>HYPERLINK("https://www.healthylife.com.au/products/bbox-mini-lunchbox-blue-slate", "32341")</f>
        <v>32341</v>
      </c>
      <c r="B312" s="1" t="s">
        <v>1144</v>
      </c>
      <c r="C312" s="1" t="s">
        <v>10</v>
      </c>
      <c r="D312" s="1" t="s">
        <v>44</v>
      </c>
      <c r="E312" s="1" t="s">
        <v>201</v>
      </c>
      <c r="F312" s="1" t="s">
        <v>543</v>
      </c>
      <c r="G312" s="1" t="s">
        <v>334</v>
      </c>
      <c r="H312" s="1" t="s">
        <v>987</v>
      </c>
      <c r="I312" s="1" t="s">
        <v>838</v>
      </c>
    </row>
    <row r="313">
      <c r="A313" s="2" t="str">
        <f>HYPERLINK("https://www.healthylife.com.au/products/haakaa-silicone-double-ended-bottle-brush-blush", "42016")</f>
        <v>42016</v>
      </c>
      <c r="B313" s="1" t="s">
        <v>1145</v>
      </c>
      <c r="C313" s="1" t="s">
        <v>10</v>
      </c>
      <c r="D313" s="1" t="s">
        <v>44</v>
      </c>
      <c r="E313" s="1" t="s">
        <v>66</v>
      </c>
      <c r="F313" s="1" t="s">
        <v>1095</v>
      </c>
      <c r="G313" s="1" t="s">
        <v>312</v>
      </c>
      <c r="H313" s="1" t="s">
        <v>184</v>
      </c>
      <c r="I313" s="1" t="s">
        <v>1146</v>
      </c>
    </row>
    <row r="314">
      <c r="A314" s="2" t="str">
        <f>HYPERLINK("https://www.healthylife.com.au/products/johnsons-baby-shampoo-800ml", "24292")</f>
        <v>24292</v>
      </c>
      <c r="B314" s="1" t="s">
        <v>1147</v>
      </c>
      <c r="C314" s="1" t="s">
        <v>10</v>
      </c>
      <c r="D314" s="1" t="s">
        <v>44</v>
      </c>
      <c r="E314" s="1" t="s">
        <v>151</v>
      </c>
      <c r="F314" s="1" t="s">
        <v>347</v>
      </c>
      <c r="G314" s="1" t="s">
        <v>1148</v>
      </c>
      <c r="H314" s="1" t="s">
        <v>1149</v>
      </c>
      <c r="I314" s="1" t="s">
        <v>1150</v>
      </c>
    </row>
    <row r="315">
      <c r="A315" s="2" t="str">
        <f>HYPERLINK("https://www.healthylife.com.au/products/the-teething-egg-pink", "25002")</f>
        <v>25002</v>
      </c>
      <c r="B315" s="1" t="s">
        <v>1151</v>
      </c>
      <c r="C315" s="1" t="s">
        <v>10</v>
      </c>
      <c r="D315" s="1" t="s">
        <v>44</v>
      </c>
      <c r="E315" s="1" t="s">
        <v>107</v>
      </c>
      <c r="F315" s="1" t="s">
        <v>636</v>
      </c>
      <c r="G315" s="1" t="s">
        <v>1020</v>
      </c>
      <c r="H315" s="1" t="s">
        <v>1152</v>
      </c>
      <c r="I315" s="1" t="s">
        <v>1153</v>
      </c>
    </row>
    <row r="316">
      <c r="A316" s="2" t="str">
        <f>HYPERLINK("https://www.healthylife.com.au/products/new-beginnings-portable-4-in-1-steriliser", "37871")</f>
        <v>37871</v>
      </c>
      <c r="B316" s="1" t="s">
        <v>1154</v>
      </c>
      <c r="C316" s="1" t="s">
        <v>10</v>
      </c>
      <c r="D316" s="1" t="s">
        <v>44</v>
      </c>
      <c r="E316" s="1" t="s">
        <v>66</v>
      </c>
      <c r="F316" s="1" t="s">
        <v>1155</v>
      </c>
      <c r="G316" s="1" t="s">
        <v>1156</v>
      </c>
      <c r="H316" s="1" t="s">
        <v>1157</v>
      </c>
      <c r="I316" s="1" t="s">
        <v>1158</v>
      </c>
    </row>
    <row r="317">
      <c r="A317" s="2" t="str">
        <f>HYPERLINK("https://www.healthylife.com.au/products/henry-blooms-kids-probiotic-toothpaste-organic-orange-50g", "31712")</f>
        <v>31712</v>
      </c>
      <c r="B317" s="1" t="s">
        <v>1159</v>
      </c>
      <c r="C317" s="1" t="s">
        <v>10</v>
      </c>
      <c r="D317" s="1" t="s">
        <v>44</v>
      </c>
      <c r="E317" s="1" t="s">
        <v>107</v>
      </c>
      <c r="F317" s="1" t="s">
        <v>509</v>
      </c>
      <c r="G317" s="1" t="s">
        <v>769</v>
      </c>
      <c r="H317" s="1" t="s">
        <v>511</v>
      </c>
      <c r="I317" s="1" t="s">
        <v>980</v>
      </c>
    </row>
    <row r="318">
      <c r="A318" s="2" t="str">
        <f>HYPERLINK("https://www.healthylife.com.au/products/simple-as-that-vapour-rub-baby", "44274")</f>
        <v>44274</v>
      </c>
      <c r="B318" s="1" t="s">
        <v>1160</v>
      </c>
      <c r="C318" s="1" t="s">
        <v>10</v>
      </c>
      <c r="D318" s="1" t="s">
        <v>44</v>
      </c>
      <c r="E318" s="1" t="s">
        <v>12</v>
      </c>
      <c r="F318" s="1" t="s">
        <v>615</v>
      </c>
      <c r="G318" s="1" t="s">
        <v>1161</v>
      </c>
      <c r="H318" s="1" t="s">
        <v>1162</v>
      </c>
      <c r="I318" s="1" t="s">
        <v>1163</v>
      </c>
    </row>
    <row r="319">
      <c r="A319" s="2" t="str">
        <f>HYPERLINK("https://www.healthylife.com.au/products/moogoo-toy-black-cow", "33481")</f>
        <v>33481</v>
      </c>
      <c r="B319" s="1" t="s">
        <v>1164</v>
      </c>
      <c r="C319" s="1" t="s">
        <v>10</v>
      </c>
      <c r="D319" s="1" t="s">
        <v>44</v>
      </c>
      <c r="E319" s="1" t="s">
        <v>592</v>
      </c>
      <c r="F319" s="1" t="s">
        <v>1028</v>
      </c>
      <c r="G319" s="1" t="s">
        <v>1165</v>
      </c>
      <c r="H319" s="1" t="s">
        <v>1166</v>
      </c>
      <c r="I319" s="1" t="s">
        <v>1167</v>
      </c>
    </row>
    <row r="320">
      <c r="A320" s="2" t="str">
        <f>HYPERLINK("https://www.healthylife.com.au/products/bellamys-organic-fruit-snacks-apple-20g", "3324")</f>
        <v>3324</v>
      </c>
      <c r="B320" s="1" t="s">
        <v>1168</v>
      </c>
      <c r="C320" s="1" t="s">
        <v>10</v>
      </c>
      <c r="D320" s="1" t="s">
        <v>44</v>
      </c>
      <c r="E320" s="1" t="s">
        <v>97</v>
      </c>
      <c r="F320" s="1" t="s">
        <v>671</v>
      </c>
      <c r="G320" s="1" t="s">
        <v>696</v>
      </c>
      <c r="H320" s="1" t="s">
        <v>697</v>
      </c>
      <c r="I320" s="1" t="s">
        <v>1169</v>
      </c>
    </row>
    <row r="321">
      <c r="A321" s="2" t="str">
        <f>HYPERLINK("https://www.healthylife.com.au/products/sister-browne-bottle--teat-brush", "2819")</f>
        <v>2819</v>
      </c>
      <c r="B321" s="1" t="s">
        <v>1170</v>
      </c>
      <c r="C321" s="1" t="s">
        <v>10</v>
      </c>
      <c r="D321" s="1" t="s">
        <v>44</v>
      </c>
      <c r="E321" s="1" t="s">
        <v>66</v>
      </c>
      <c r="F321" s="1" t="s">
        <v>1095</v>
      </c>
      <c r="G321" s="1" t="s">
        <v>1171</v>
      </c>
      <c r="H321" s="1" t="s">
        <v>1172</v>
      </c>
      <c r="I321" s="1" t="s">
        <v>1173</v>
      </c>
    </row>
    <row r="322">
      <c r="A322" s="2" t="str">
        <f>HYPERLINK("https://www.healthylife.com.au/products/new-beginnings-bamboo-dry-wipes-100-pack", "37869")</f>
        <v>37869</v>
      </c>
      <c r="B322" s="1" t="s">
        <v>1174</v>
      </c>
      <c r="C322" s="1" t="s">
        <v>10</v>
      </c>
      <c r="D322" s="1" t="s">
        <v>44</v>
      </c>
      <c r="E322" s="1" t="s">
        <v>19</v>
      </c>
      <c r="F322" s="1" t="s">
        <v>1009</v>
      </c>
      <c r="G322" s="1" t="s">
        <v>1175</v>
      </c>
      <c r="H322" s="1" t="s">
        <v>213</v>
      </c>
      <c r="I322" s="1" t="s">
        <v>1176</v>
      </c>
    </row>
    <row r="323">
      <c r="A323" s="2" t="str">
        <f>HYPERLINK("https://www.healthylife.com.au/products/spewy-individual-mat-and-grey-wet-bag-bundle-bear-hunt", "38307")</f>
        <v>38307</v>
      </c>
      <c r="B323" s="1" t="s">
        <v>1177</v>
      </c>
      <c r="C323" s="1" t="s">
        <v>10</v>
      </c>
      <c r="D323" s="1" t="s">
        <v>44</v>
      </c>
      <c r="E323" s="1" t="s">
        <v>592</v>
      </c>
      <c r="F323" s="1" t="s">
        <v>649</v>
      </c>
      <c r="G323" s="1" t="s">
        <v>1178</v>
      </c>
      <c r="H323" s="1" t="s">
        <v>88</v>
      </c>
      <c r="I323" s="1" t="s">
        <v>651</v>
      </c>
    </row>
    <row r="324">
      <c r="A324" s="2" t="str">
        <f>HYPERLINK("https://www.healthylife.com.au/products/bbox-insulated-food-jar-lemon-sherbet", "24911")</f>
        <v>24911</v>
      </c>
      <c r="B324" s="1" t="s">
        <v>1179</v>
      </c>
      <c r="C324" s="1" t="s">
        <v>10</v>
      </c>
      <c r="D324" s="1" t="s">
        <v>44</v>
      </c>
      <c r="E324" s="1" t="s">
        <v>201</v>
      </c>
      <c r="F324" s="1" t="s">
        <v>559</v>
      </c>
      <c r="G324" s="1" t="s">
        <v>678</v>
      </c>
      <c r="H324" s="1" t="s">
        <v>88</v>
      </c>
      <c r="I324" s="1" t="s">
        <v>1180</v>
      </c>
    </row>
    <row r="325">
      <c r="A325" s="2" t="str">
        <f>HYPERLINK("https://www.healthylife.com.au/products/zsc-dusting-powder-100g", "31036")</f>
        <v>31036</v>
      </c>
      <c r="B325" s="1" t="s">
        <v>1181</v>
      </c>
      <c r="C325" s="1" t="s">
        <v>10</v>
      </c>
      <c r="D325" s="1" t="s">
        <v>44</v>
      </c>
      <c r="E325" s="1" t="s">
        <v>39</v>
      </c>
      <c r="F325" s="1" t="s">
        <v>487</v>
      </c>
      <c r="G325" s="1" t="s">
        <v>1182</v>
      </c>
      <c r="H325" s="1" t="s">
        <v>1183</v>
      </c>
      <c r="I325" s="1" t="s">
        <v>1184</v>
      </c>
    </row>
    <row r="326">
      <c r="A326" s="2" t="str">
        <f>HYPERLINK("https://www.healthylife.com.au/products/little-mashies-silicone-sucky-platter-plate-olive", "34108")</f>
        <v>34108</v>
      </c>
      <c r="B326" s="1" t="s">
        <v>1185</v>
      </c>
      <c r="C326" s="1" t="s">
        <v>10</v>
      </c>
      <c r="D326" s="1" t="s">
        <v>44</v>
      </c>
      <c r="E326" s="1" t="s">
        <v>201</v>
      </c>
      <c r="F326" s="1" t="s">
        <v>491</v>
      </c>
      <c r="G326" s="1" t="s">
        <v>1186</v>
      </c>
      <c r="H326" s="1" t="s">
        <v>1187</v>
      </c>
      <c r="I326" s="1" t="s">
        <v>1188</v>
      </c>
    </row>
    <row r="327">
      <c r="A327" s="2" t="str">
        <f>HYPERLINK("https://www.healthylife.com.au/products/sister-bronwe-nasal-aspirator", "38017")</f>
        <v>38017</v>
      </c>
      <c r="B327" s="1" t="s">
        <v>1189</v>
      </c>
      <c r="C327" s="1" t="s">
        <v>10</v>
      </c>
      <c r="D327" s="1" t="s">
        <v>44</v>
      </c>
      <c r="E327" s="1" t="s">
        <v>12</v>
      </c>
      <c r="F327" s="1" t="s">
        <v>577</v>
      </c>
      <c r="G327" s="1" t="s">
        <v>1190</v>
      </c>
      <c r="H327" s="1" t="s">
        <v>1191</v>
      </c>
      <c r="I327" s="1" t="s">
        <v>1192</v>
      </c>
    </row>
    <row r="328">
      <c r="A328" s="2" t="str">
        <f>HYPERLINK("https://www.healthylife.com.au/products/dr-browns-prevent-contoured-baby-pacifier-6-18-months-pink-2-pack", "26084")</f>
        <v>26084</v>
      </c>
      <c r="B328" s="1" t="s">
        <v>1193</v>
      </c>
      <c r="C328" s="1" t="s">
        <v>10</v>
      </c>
      <c r="D328" s="1" t="s">
        <v>44</v>
      </c>
      <c r="E328" s="1" t="s">
        <v>81</v>
      </c>
      <c r="F328" s="1" t="s">
        <v>401</v>
      </c>
      <c r="G328" s="1" t="s">
        <v>184</v>
      </c>
      <c r="H328" s="1" t="s">
        <v>586</v>
      </c>
      <c r="I328" s="1" t="s">
        <v>1194</v>
      </c>
    </row>
    <row r="329">
      <c r="A329" s="2" t="str">
        <f>HYPERLINK("https://www.healthylife.com.au/products/medela-wide-base-teat-medium-flow-3-pack", "32513")</f>
        <v>32513</v>
      </c>
      <c r="B329" s="1" t="s">
        <v>1195</v>
      </c>
      <c r="C329" s="1" t="s">
        <v>10</v>
      </c>
      <c r="D329" s="1" t="s">
        <v>44</v>
      </c>
      <c r="E329" s="1" t="s">
        <v>66</v>
      </c>
      <c r="F329" s="1" t="s">
        <v>734</v>
      </c>
      <c r="G329" s="1" t="s">
        <v>1114</v>
      </c>
      <c r="H329" s="1" t="s">
        <v>568</v>
      </c>
      <c r="I329" s="1" t="s">
        <v>1196</v>
      </c>
    </row>
    <row r="330">
      <c r="A330" s="2" t="str">
        <f>HYPERLINK("https://www.healthylife.com.au/products/marcus--marcus-baby-teething-toothbrush-pokey-piglet-pink", "30288")</f>
        <v>30288</v>
      </c>
      <c r="B330" s="1" t="s">
        <v>1197</v>
      </c>
      <c r="C330" s="1" t="s">
        <v>10</v>
      </c>
      <c r="D330" s="1" t="s">
        <v>44</v>
      </c>
      <c r="E330" s="1" t="s">
        <v>107</v>
      </c>
      <c r="F330" s="1" t="s">
        <v>538</v>
      </c>
      <c r="G330" s="1" t="s">
        <v>1198</v>
      </c>
      <c r="H330" s="1" t="s">
        <v>500</v>
      </c>
      <c r="I330" s="1" t="s">
        <v>1199</v>
      </c>
    </row>
    <row r="331">
      <c r="A331" s="2" t="str">
        <f>HYPERLINK("https://www.healthylife.com.au/products/vicks-baby-balsam-50g", "10034")</f>
        <v>10034</v>
      </c>
      <c r="B331" s="1" t="s">
        <v>1200</v>
      </c>
      <c r="C331" s="1" t="s">
        <v>10</v>
      </c>
      <c r="D331" s="1" t="s">
        <v>44</v>
      </c>
      <c r="E331" s="1" t="s">
        <v>12</v>
      </c>
      <c r="F331" s="1" t="s">
        <v>615</v>
      </c>
      <c r="G331" s="1" t="s">
        <v>1201</v>
      </c>
      <c r="H331" s="1" t="s">
        <v>1202</v>
      </c>
      <c r="I331" s="1" t="s">
        <v>195</v>
      </c>
    </row>
    <row r="332">
      <c r="A332" s="2" t="str">
        <f>HYPERLINK("https://www.healthylife.com.au/products/avent-microwave-steam-steriliser-bags-5-pack", "32528")</f>
        <v>32528</v>
      </c>
      <c r="B332" s="1" t="s">
        <v>1203</v>
      </c>
      <c r="C332" s="1" t="s">
        <v>10</v>
      </c>
      <c r="D332" s="1" t="s">
        <v>44</v>
      </c>
      <c r="E332" s="1" t="s">
        <v>66</v>
      </c>
      <c r="F332" s="1" t="s">
        <v>1155</v>
      </c>
      <c r="G332" s="1" t="s">
        <v>1204</v>
      </c>
      <c r="H332" s="1" t="s">
        <v>1205</v>
      </c>
      <c r="I332" s="1" t="s">
        <v>1206</v>
      </c>
    </row>
    <row r="333">
      <c r="A333" s="2" t="str">
        <f>HYPERLINK("https://www.healthylife.com.au/products/avent-natural-response-baby-glass-bottle-0-months-240ml-1-pack", "48162")</f>
        <v>48162</v>
      </c>
      <c r="B333" s="1" t="s">
        <v>1207</v>
      </c>
      <c r="C333" s="1" t="s">
        <v>10</v>
      </c>
      <c r="D333" s="1" t="s">
        <v>44</v>
      </c>
      <c r="E333" s="1" t="s">
        <v>66</v>
      </c>
      <c r="F333" s="1" t="s">
        <v>700</v>
      </c>
      <c r="G333" s="1" t="s">
        <v>568</v>
      </c>
      <c r="H333" s="1" t="s">
        <v>184</v>
      </c>
      <c r="I333" s="1" t="s">
        <v>1208</v>
      </c>
    </row>
    <row r="334">
      <c r="A334" s="2" t="str">
        <f>HYPERLINK("https://www.healthylife.com.au/products/mustela-cradle-cap-cream-40ml", "22558")</f>
        <v>22558</v>
      </c>
      <c r="B334" s="1" t="s">
        <v>1209</v>
      </c>
      <c r="C334" s="1" t="s">
        <v>10</v>
      </c>
      <c r="D334" s="1" t="s">
        <v>44</v>
      </c>
      <c r="E334" s="1" t="s">
        <v>151</v>
      </c>
      <c r="F334" s="1" t="s">
        <v>684</v>
      </c>
      <c r="G334" s="1" t="s">
        <v>184</v>
      </c>
      <c r="H334" s="1" t="s">
        <v>1210</v>
      </c>
      <c r="I334" s="1" t="s">
        <v>1211</v>
      </c>
    </row>
    <row r="335">
      <c r="A335" s="2" t="str">
        <f>HYPERLINK("https://www.healthylife.com.au/products/subo-original-spout-12mm-1-pack", "33533")</f>
        <v>33533</v>
      </c>
      <c r="B335" s="1" t="s">
        <v>1212</v>
      </c>
      <c r="C335" s="1" t="s">
        <v>10</v>
      </c>
      <c r="D335" s="1" t="s">
        <v>44</v>
      </c>
      <c r="E335" s="1" t="s">
        <v>201</v>
      </c>
      <c r="F335" s="1" t="s">
        <v>522</v>
      </c>
      <c r="G335" s="1" t="s">
        <v>1213</v>
      </c>
      <c r="H335" s="1" t="s">
        <v>1214</v>
      </c>
      <c r="I335" s="1" t="s">
        <v>1215</v>
      </c>
    </row>
    <row r="336">
      <c r="A336" s="2" t="str">
        <f>HYPERLINK("https://www.healthylife.com.au/products/wotnot-biodegradable-baby-wipes-20-pack", "14062")</f>
        <v>14062</v>
      </c>
      <c r="B336" s="1" t="s">
        <v>1216</v>
      </c>
      <c r="C336" s="1" t="s">
        <v>10</v>
      </c>
      <c r="D336" s="1" t="s">
        <v>44</v>
      </c>
      <c r="E336" s="1" t="s">
        <v>19</v>
      </c>
      <c r="F336" s="1" t="s">
        <v>1009</v>
      </c>
      <c r="G336" s="1" t="s">
        <v>213</v>
      </c>
      <c r="H336" s="1" t="s">
        <v>21</v>
      </c>
      <c r="I336" s="1" t="s">
        <v>1217</v>
      </c>
    </row>
    <row r="337">
      <c r="A337" s="2" t="str">
        <f>HYPERLINK("https://www.healthylife.com.au/products/haakaa-silicone-breast-pump-flower-stopper-purple", "20543")</f>
        <v>20543</v>
      </c>
      <c r="B337" s="1" t="s">
        <v>1218</v>
      </c>
      <c r="C337" s="1" t="s">
        <v>10</v>
      </c>
      <c r="D337" s="1" t="s">
        <v>44</v>
      </c>
      <c r="E337" s="1" t="s">
        <v>26</v>
      </c>
      <c r="F337" s="1" t="s">
        <v>547</v>
      </c>
      <c r="G337" s="1" t="s">
        <v>1219</v>
      </c>
      <c r="H337" s="1" t="s">
        <v>1220</v>
      </c>
      <c r="I337" s="1" t="s">
        <v>902</v>
      </c>
    </row>
    <row r="338">
      <c r="A338" s="2" t="str">
        <f>HYPERLINK("https://www.healthylife.com.au/products/haakaa-gen-3-silicone-pump-bottle-set-grey-gen-3-silicone-pump-bottle-set-peach", "42010")</f>
        <v>42010</v>
      </c>
      <c r="B338" s="1" t="s">
        <v>1221</v>
      </c>
      <c r="C338" s="1" t="s">
        <v>10</v>
      </c>
      <c r="D338" s="1" t="s">
        <v>44</v>
      </c>
      <c r="E338" s="1" t="s">
        <v>26</v>
      </c>
      <c r="F338" s="1" t="s">
        <v>547</v>
      </c>
      <c r="G338" s="1" t="s">
        <v>418</v>
      </c>
      <c r="H338" s="1" t="s">
        <v>1222</v>
      </c>
      <c r="I338" s="1" t="s">
        <v>1223</v>
      </c>
    </row>
    <row r="339">
      <c r="A339" s="2" t="str">
        <f>HYPERLINK("https://www.healthylife.com.au/products/mustela-stelatria-purifying-recovery-cream-40ml", "17425")</f>
        <v>17425</v>
      </c>
      <c r="B339" s="1" t="s">
        <v>1224</v>
      </c>
      <c r="C339" s="1" t="s">
        <v>10</v>
      </c>
      <c r="D339" s="1" t="s">
        <v>44</v>
      </c>
      <c r="E339" s="1" t="s">
        <v>39</v>
      </c>
      <c r="F339" s="1" t="s">
        <v>487</v>
      </c>
      <c r="G339" s="1" t="s">
        <v>152</v>
      </c>
      <c r="H339" s="1" t="s">
        <v>164</v>
      </c>
      <c r="I339" s="1" t="s">
        <v>1225</v>
      </c>
    </row>
    <row r="340">
      <c r="A340" s="2" t="str">
        <f>HYPERLINK("https://www.healthylife.com.au/products/bbox-mini-lunchbox-indigo-rose", "39038")</f>
        <v>39038</v>
      </c>
      <c r="B340" s="1" t="s">
        <v>1226</v>
      </c>
      <c r="C340" s="1" t="s">
        <v>10</v>
      </c>
      <c r="D340" s="1" t="s">
        <v>44</v>
      </c>
      <c r="E340" s="1" t="s">
        <v>201</v>
      </c>
      <c r="F340" s="1" t="s">
        <v>543</v>
      </c>
      <c r="G340" s="1" t="s">
        <v>1227</v>
      </c>
      <c r="H340" s="1" t="s">
        <v>112</v>
      </c>
      <c r="I340" s="1" t="s">
        <v>1228</v>
      </c>
    </row>
    <row r="341">
      <c r="A341" s="2" t="str">
        <f>HYPERLINK("https://www.healthylife.com.au/products/bbox-lunchbox-strawberry-shake", "32383")</f>
        <v>32383</v>
      </c>
      <c r="B341" s="1" t="s">
        <v>1229</v>
      </c>
      <c r="C341" s="1" t="s">
        <v>10</v>
      </c>
      <c r="D341" s="1" t="s">
        <v>44</v>
      </c>
      <c r="E341" s="1" t="s">
        <v>201</v>
      </c>
      <c r="F341" s="1" t="s">
        <v>543</v>
      </c>
      <c r="G341" s="1" t="s">
        <v>1227</v>
      </c>
      <c r="H341" s="1" t="s">
        <v>662</v>
      </c>
      <c r="I341" s="1" t="s">
        <v>545</v>
      </c>
    </row>
    <row r="342">
      <c r="A342" s="2" t="str">
        <f>HYPERLINK("https://www.healthylife.com.au/products/nutra-organics-choc-whiz-1", "45578")</f>
        <v>45578</v>
      </c>
      <c r="B342" s="1" t="s">
        <v>1230</v>
      </c>
      <c r="C342" s="1" t="s">
        <v>10</v>
      </c>
      <c r="D342" s="1" t="s">
        <v>44</v>
      </c>
      <c r="E342" s="1" t="s">
        <v>97</v>
      </c>
      <c r="F342" s="1" t="s">
        <v>792</v>
      </c>
      <c r="G342" s="1" t="s">
        <v>1231</v>
      </c>
      <c r="H342" s="1" t="s">
        <v>1232</v>
      </c>
      <c r="I342" s="1" t="s">
        <v>1233</v>
      </c>
    </row>
    <row r="343">
      <c r="A343" s="2" t="str">
        <f>HYPERLINK("https://www.healthylife.com.au/products/jellystone-designs-rainbow-stacker-and-teether-toy-pastel", "26575")</f>
        <v>26575</v>
      </c>
      <c r="B343" s="1" t="s">
        <v>1234</v>
      </c>
      <c r="C343" s="1" t="s">
        <v>10</v>
      </c>
      <c r="D343" s="1" t="s">
        <v>44</v>
      </c>
      <c r="E343" s="1" t="s">
        <v>107</v>
      </c>
      <c r="F343" s="1" t="s">
        <v>636</v>
      </c>
      <c r="G343" s="1" t="s">
        <v>1028</v>
      </c>
      <c r="H343" s="1" t="s">
        <v>1235</v>
      </c>
      <c r="I343" s="1" t="s">
        <v>968</v>
      </c>
    </row>
    <row r="344">
      <c r="A344" s="2" t="str">
        <f>HYPERLINK("https://www.healthylife.com.au/products/itchy-baby-natural-scalp-oil-100ml", "15731")</f>
        <v>15731</v>
      </c>
      <c r="B344" s="1" t="s">
        <v>1236</v>
      </c>
      <c r="C344" s="1" t="s">
        <v>10</v>
      </c>
      <c r="D344" s="1" t="s">
        <v>44</v>
      </c>
      <c r="E344" s="1" t="s">
        <v>151</v>
      </c>
      <c r="F344" s="1" t="s">
        <v>684</v>
      </c>
      <c r="G344" s="1" t="s">
        <v>164</v>
      </c>
      <c r="H344" s="1" t="s">
        <v>800</v>
      </c>
      <c r="I344" s="1" t="s">
        <v>1237</v>
      </c>
    </row>
    <row r="345">
      <c r="A345" s="2" t="str">
        <f>HYPERLINK("https://www.healthylife.com.au/products/jellystone-designs-sensory-ball-soft-mint", "33182")</f>
        <v>33182</v>
      </c>
      <c r="B345" s="1" t="s">
        <v>1238</v>
      </c>
      <c r="C345" s="1" t="s">
        <v>10</v>
      </c>
      <c r="D345" s="1" t="s">
        <v>44</v>
      </c>
      <c r="E345" s="1" t="s">
        <v>107</v>
      </c>
      <c r="F345" s="1" t="s">
        <v>636</v>
      </c>
      <c r="G345" s="1" t="s">
        <v>1239</v>
      </c>
      <c r="H345" s="1" t="s">
        <v>1240</v>
      </c>
      <c r="I345" s="1" t="s">
        <v>1241</v>
      </c>
    </row>
    <row r="346">
      <c r="A346" s="2" t="str">
        <f>HYPERLINK("https://www.healthylife.com.au/products/lactivate-reusable-mixed-nursing-pads", "42500")</f>
        <v>42500</v>
      </c>
      <c r="B346" s="1" t="s">
        <v>1242</v>
      </c>
      <c r="C346" s="1" t="s">
        <v>10</v>
      </c>
      <c r="D346" s="1" t="s">
        <v>44</v>
      </c>
      <c r="E346" s="1" t="s">
        <v>26</v>
      </c>
      <c r="F346" s="1" t="s">
        <v>134</v>
      </c>
      <c r="G346" s="1" t="s">
        <v>1243</v>
      </c>
      <c r="H346" s="1" t="s">
        <v>586</v>
      </c>
      <c r="I346" s="1" t="s">
        <v>1244</v>
      </c>
    </row>
    <row r="347">
      <c r="A347" s="2" t="str">
        <f>HYPERLINK("https://www.healthylife.com.au/products/avent-natural-response-teats-3-months-flow-4-2-pack", "48163")</f>
        <v>48163</v>
      </c>
      <c r="B347" s="1" t="s">
        <v>1245</v>
      </c>
      <c r="C347" s="1" t="s">
        <v>10</v>
      </c>
      <c r="D347" s="1" t="s">
        <v>44</v>
      </c>
      <c r="E347" s="1" t="s">
        <v>66</v>
      </c>
      <c r="F347" s="1" t="s">
        <v>943</v>
      </c>
      <c r="G347" s="1" t="s">
        <v>1246</v>
      </c>
      <c r="H347" s="1" t="s">
        <v>1247</v>
      </c>
      <c r="I347" s="1" t="s">
        <v>1248</v>
      </c>
    </row>
    <row r="348">
      <c r="A348" s="2" t="str">
        <f>HYPERLINK("https://www.healthylife.com.au/products/multi-mam-12-compresses", "23467")</f>
        <v>23467</v>
      </c>
      <c r="B348" s="1" t="s">
        <v>1249</v>
      </c>
      <c r="C348" s="1" t="s">
        <v>10</v>
      </c>
      <c r="D348" s="1" t="s">
        <v>44</v>
      </c>
      <c r="E348" s="1" t="s">
        <v>26</v>
      </c>
      <c r="F348" s="1" t="s">
        <v>622</v>
      </c>
      <c r="G348" s="1" t="s">
        <v>1250</v>
      </c>
      <c r="H348" s="1" t="s">
        <v>1251</v>
      </c>
      <c r="I348" s="1" t="s">
        <v>1252</v>
      </c>
    </row>
    <row r="349">
      <c r="A349" s="2" t="str">
        <f>HYPERLINK("https://www.healthylife.com.au/products/pigeon-baby-bottle--nipple-brush-1-pack", "10890")</f>
        <v>10890</v>
      </c>
      <c r="B349" s="1" t="s">
        <v>1253</v>
      </c>
      <c r="C349" s="1" t="s">
        <v>10</v>
      </c>
      <c r="D349" s="1" t="s">
        <v>44</v>
      </c>
      <c r="E349" s="1" t="s">
        <v>66</v>
      </c>
      <c r="F349" s="1" t="s">
        <v>1095</v>
      </c>
      <c r="G349" s="1" t="s">
        <v>1171</v>
      </c>
      <c r="H349" s="1" t="s">
        <v>184</v>
      </c>
      <c r="I349" s="1" t="s">
        <v>1254</v>
      </c>
    </row>
    <row r="350">
      <c r="A350" s="2" t="str">
        <f>HYPERLINK("https://www.healthylife.com.au/products/sun-bum-baby-bum-mineral-sunscreen-face-stick-spf50-13g", "34511")</f>
        <v>34511</v>
      </c>
      <c r="B350" s="1" t="s">
        <v>1255</v>
      </c>
      <c r="C350" s="1" t="s">
        <v>10</v>
      </c>
      <c r="D350" s="1" t="s">
        <v>44</v>
      </c>
      <c r="E350" s="1" t="s">
        <v>39</v>
      </c>
      <c r="F350" s="1" t="s">
        <v>855</v>
      </c>
      <c r="G350" s="1" t="s">
        <v>41</v>
      </c>
      <c r="H350" s="1" t="s">
        <v>1256</v>
      </c>
      <c r="I350" s="1" t="s">
        <v>1257</v>
      </c>
    </row>
    <row r="351">
      <c r="A351" s="2" t="str">
        <f>HYPERLINK("https://www.healthylife.com.au/products/the-breastfeeding-tea-co-lactation-tea-loose-leaf-tea-50g", "38427")</f>
        <v>38427</v>
      </c>
      <c r="B351" s="1" t="s">
        <v>1258</v>
      </c>
      <c r="C351" s="1" t="s">
        <v>10</v>
      </c>
      <c r="D351" s="1" t="s">
        <v>44</v>
      </c>
      <c r="E351" s="1" t="s">
        <v>26</v>
      </c>
      <c r="F351" s="1" t="s">
        <v>531</v>
      </c>
      <c r="G351" s="1" t="s">
        <v>1259</v>
      </c>
      <c r="H351" s="1" t="s">
        <v>1260</v>
      </c>
      <c r="I351" s="1" t="s">
        <v>1261</v>
      </c>
    </row>
    <row r="352">
      <c r="A352" s="2" t="str">
        <f>HYPERLINK("https://www.healthylife.com.au/products/ezpz-mini-feeding-set-mauve", "37237")</f>
        <v>37237</v>
      </c>
      <c r="B352" s="1" t="s">
        <v>1262</v>
      </c>
      <c r="C352" s="1" t="s">
        <v>10</v>
      </c>
      <c r="D352" s="1" t="s">
        <v>44</v>
      </c>
      <c r="E352" s="1" t="s">
        <v>201</v>
      </c>
      <c r="F352" s="1" t="s">
        <v>559</v>
      </c>
      <c r="G352" s="1" t="s">
        <v>1263</v>
      </c>
      <c r="H352" s="1" t="s">
        <v>750</v>
      </c>
      <c r="I352" s="1" t="s">
        <v>1264</v>
      </c>
    </row>
    <row r="353">
      <c r="A353" s="2" t="str">
        <f>HYPERLINK("https://www.healthylife.com.au/products/dr-browns-options-narrow-neck-bottle-with-level-1-teat-120ml", "32140")</f>
        <v>32140</v>
      </c>
      <c r="B353" s="1" t="s">
        <v>1265</v>
      </c>
      <c r="C353" s="1" t="s">
        <v>10</v>
      </c>
      <c r="D353" s="1" t="s">
        <v>44</v>
      </c>
      <c r="E353" s="1" t="s">
        <v>66</v>
      </c>
      <c r="F353" s="1" t="s">
        <v>738</v>
      </c>
      <c r="G353" s="1" t="s">
        <v>338</v>
      </c>
      <c r="H353" s="1" t="s">
        <v>389</v>
      </c>
      <c r="I353" s="1" t="s">
        <v>739</v>
      </c>
    </row>
    <row r="354">
      <c r="A354" s="2" t="str">
        <f>HYPERLINK("https://www.healthylife.com.au/products/little-woods-shooting-star-teether-duck-egg-blue", "24945")</f>
        <v>24945</v>
      </c>
      <c r="B354" s="1" t="s">
        <v>1266</v>
      </c>
      <c r="C354" s="1" t="s">
        <v>10</v>
      </c>
      <c r="D354" s="1" t="s">
        <v>44</v>
      </c>
      <c r="E354" s="1" t="s">
        <v>107</v>
      </c>
      <c r="F354" s="1" t="s">
        <v>636</v>
      </c>
      <c r="G354" s="1" t="s">
        <v>500</v>
      </c>
      <c r="H354" s="1" t="s">
        <v>81</v>
      </c>
      <c r="I354" s="1" t="s">
        <v>1133</v>
      </c>
    </row>
    <row r="355">
      <c r="A355" s="2" t="str">
        <f>HYPERLINK("https://www.healthylife.com.au/products/natures-child-reusable-breast-pads-organic-night-large", "31943")</f>
        <v>31943</v>
      </c>
      <c r="B355" s="1" t="s">
        <v>1267</v>
      </c>
      <c r="C355" s="1" t="s">
        <v>10</v>
      </c>
      <c r="D355" s="1" t="s">
        <v>44</v>
      </c>
      <c r="E355" s="1" t="s">
        <v>26</v>
      </c>
      <c r="F355" s="1" t="s">
        <v>134</v>
      </c>
      <c r="G355" s="1" t="s">
        <v>267</v>
      </c>
      <c r="H355" s="1" t="s">
        <v>844</v>
      </c>
      <c r="I355" s="1" t="s">
        <v>1268</v>
      </c>
    </row>
    <row r="356">
      <c r="A356" s="2" t="str">
        <f>HYPERLINK("https://www.healthylife.com.au/products/jellystone-designs-sensory-ball-soft-grey", "33160")</f>
        <v>33160</v>
      </c>
      <c r="B356" s="1" t="s">
        <v>1269</v>
      </c>
      <c r="C356" s="1" t="s">
        <v>10</v>
      </c>
      <c r="D356" s="1" t="s">
        <v>44</v>
      </c>
      <c r="E356" s="1" t="s">
        <v>107</v>
      </c>
      <c r="F356" s="1" t="s">
        <v>636</v>
      </c>
      <c r="G356" s="1" t="s">
        <v>1239</v>
      </c>
      <c r="H356" s="1" t="s">
        <v>1240</v>
      </c>
      <c r="I356" s="1" t="s">
        <v>1026</v>
      </c>
    </row>
    <row r="357">
      <c r="A357" s="2" t="str">
        <f>HYPERLINK("https://www.healthylife.com.au/products/nosefrida-nasal-aspirator-filters-20-pack", "17197")</f>
        <v>17197</v>
      </c>
      <c r="B357" s="1" t="s">
        <v>1270</v>
      </c>
      <c r="C357" s="1" t="s">
        <v>10</v>
      </c>
      <c r="D357" s="1" t="s">
        <v>44</v>
      </c>
      <c r="E357" s="1" t="s">
        <v>12</v>
      </c>
      <c r="F357" s="1" t="s">
        <v>577</v>
      </c>
      <c r="G357" s="1" t="s">
        <v>131</v>
      </c>
      <c r="H357" s="1" t="s">
        <v>741</v>
      </c>
      <c r="I357" s="1" t="s">
        <v>1271</v>
      </c>
    </row>
    <row r="358">
      <c r="A358" s="2" t="str">
        <f>HYPERLINK("https://www.healthylife.com.au/products/bbox-snackbox-indigo-rose", "39041")</f>
        <v>39041</v>
      </c>
      <c r="B358" s="1" t="s">
        <v>1272</v>
      </c>
      <c r="C358" s="1" t="s">
        <v>10</v>
      </c>
      <c r="D358" s="1" t="s">
        <v>44</v>
      </c>
      <c r="E358" s="1" t="s">
        <v>201</v>
      </c>
      <c r="F358" s="1" t="s">
        <v>559</v>
      </c>
      <c r="G358" s="1" t="s">
        <v>641</v>
      </c>
      <c r="H358" s="1" t="s">
        <v>334</v>
      </c>
      <c r="I358" s="1" t="s">
        <v>663</v>
      </c>
    </row>
    <row r="359">
      <c r="A359" s="2" t="str">
        <f>HYPERLINK("https://www.healthylife.com.au/products/marcus--marcus-snack-bowl-pokey-piglet-pink", "30277")</f>
        <v>30277</v>
      </c>
      <c r="B359" s="1" t="s">
        <v>1273</v>
      </c>
      <c r="C359" s="1" t="s">
        <v>10</v>
      </c>
      <c r="D359" s="1" t="s">
        <v>44</v>
      </c>
      <c r="E359" s="1" t="s">
        <v>201</v>
      </c>
      <c r="F359" s="1" t="s">
        <v>491</v>
      </c>
      <c r="G359" s="1" t="s">
        <v>500</v>
      </c>
      <c r="H359" s="1" t="s">
        <v>1274</v>
      </c>
      <c r="I359" s="1" t="s">
        <v>1275</v>
      </c>
    </row>
    <row r="360">
      <c r="A360" s="2" t="str">
        <f>HYPERLINK("https://www.healthylife.com.au/products/haakaa-liquid-gold-essentials-deluxe-pack", "46993")</f>
        <v>46993</v>
      </c>
      <c r="B360" s="1" t="s">
        <v>1276</v>
      </c>
      <c r="C360" s="1" t="s">
        <v>10</v>
      </c>
      <c r="D360" s="1" t="s">
        <v>44</v>
      </c>
      <c r="E360" s="1" t="s">
        <v>26</v>
      </c>
      <c r="F360" s="1" t="s">
        <v>547</v>
      </c>
      <c r="G360" s="1" t="s">
        <v>1277</v>
      </c>
      <c r="H360" s="1" t="s">
        <v>1278</v>
      </c>
      <c r="I360" s="1" t="s">
        <v>1279</v>
      </c>
    </row>
    <row r="361">
      <c r="A361" s="2" t="str">
        <f>HYPERLINK("https://www.healthylife.com.au/products/avent-bottle-brush", "3158")</f>
        <v>3158</v>
      </c>
      <c r="B361" s="1" t="s">
        <v>1280</v>
      </c>
      <c r="C361" s="1" t="s">
        <v>10</v>
      </c>
      <c r="D361" s="1" t="s">
        <v>44</v>
      </c>
      <c r="E361" s="1" t="s">
        <v>66</v>
      </c>
      <c r="F361" s="1" t="s">
        <v>1095</v>
      </c>
      <c r="G361" s="1" t="s">
        <v>505</v>
      </c>
      <c r="H361" s="1" t="s">
        <v>910</v>
      </c>
      <c r="I361" s="1" t="s">
        <v>1281</v>
      </c>
    </row>
    <row r="362">
      <c r="A362" s="2" t="str">
        <f>HYPERLINK("https://www.healthylife.com.au/products/the-mood-food-company-wellbeing-bars-raspberry-5-pack", "50263")</f>
        <v>50263</v>
      </c>
      <c r="B362" s="1" t="s">
        <v>1282</v>
      </c>
      <c r="C362" s="1" t="s">
        <v>10</v>
      </c>
      <c r="D362" s="1" t="s">
        <v>44</v>
      </c>
      <c r="E362" s="1" t="s">
        <v>97</v>
      </c>
      <c r="F362" s="1" t="s">
        <v>671</v>
      </c>
      <c r="G362" s="1" t="s">
        <v>1283</v>
      </c>
      <c r="H362" s="1" t="s">
        <v>1284</v>
      </c>
      <c r="I362" s="1" t="s">
        <v>1285</v>
      </c>
    </row>
    <row r="363">
      <c r="A363" s="2" t="str">
        <f>HYPERLINK("https://www.healthylife.com.au/products/avent-natural-response-baby-bottle-0-months-125ml-1-pack", "48157")</f>
        <v>48157</v>
      </c>
      <c r="B363" s="1" t="s">
        <v>1286</v>
      </c>
      <c r="C363" s="1" t="s">
        <v>10</v>
      </c>
      <c r="D363" s="1" t="s">
        <v>44</v>
      </c>
      <c r="E363" s="1" t="s">
        <v>66</v>
      </c>
      <c r="F363" s="1" t="s">
        <v>707</v>
      </c>
      <c r="G363" s="1" t="s">
        <v>611</v>
      </c>
      <c r="H363" s="1" t="s">
        <v>568</v>
      </c>
      <c r="I363" s="1" t="s">
        <v>1287</v>
      </c>
    </row>
    <row r="364">
      <c r="A364" s="2" t="str">
        <f>HYPERLINK("https://www.healthylife.com.au/products/haakaa-generation-3-silicone-baby-bottle-sealing-disc-2-pack", "33615")</f>
        <v>33615</v>
      </c>
      <c r="B364" s="1" t="s">
        <v>1288</v>
      </c>
      <c r="C364" s="1" t="s">
        <v>10</v>
      </c>
      <c r="D364" s="1" t="s">
        <v>44</v>
      </c>
      <c r="E364" s="1" t="s">
        <v>66</v>
      </c>
      <c r="F364" s="1" t="s">
        <v>707</v>
      </c>
      <c r="G364" s="1" t="s">
        <v>141</v>
      </c>
      <c r="H364" s="1" t="s">
        <v>14</v>
      </c>
      <c r="I364" s="1" t="s">
        <v>1289</v>
      </c>
    </row>
    <row r="365">
      <c r="A365" s="2" t="str">
        <f>HYPERLINK("https://www.healthylife.com.au/products/pea-pods-reusable-nappy-one-size-wattle", "37695")</f>
        <v>37695</v>
      </c>
      <c r="B365" s="1" t="s">
        <v>1290</v>
      </c>
      <c r="C365" s="1" t="s">
        <v>10</v>
      </c>
      <c r="D365" s="1" t="s">
        <v>44</v>
      </c>
      <c r="E365" s="1" t="s">
        <v>177</v>
      </c>
      <c r="F365" s="1" t="s">
        <v>556</v>
      </c>
      <c r="G365" s="1" t="s">
        <v>1068</v>
      </c>
      <c r="H365" s="1" t="s">
        <v>1291</v>
      </c>
      <c r="I365" s="1" t="s">
        <v>181</v>
      </c>
    </row>
    <row r="366">
      <c r="A366" s="2" t="str">
        <f>HYPERLINK("https://www.healthylife.com.au/products/natures-child-reusable-baby-wipes-organic", "31918")</f>
        <v>31918</v>
      </c>
      <c r="B366" s="1" t="s">
        <v>1292</v>
      </c>
      <c r="C366" s="1" t="s">
        <v>10</v>
      </c>
      <c r="D366" s="1" t="s">
        <v>44</v>
      </c>
      <c r="E366" s="1" t="s">
        <v>19</v>
      </c>
      <c r="F366" s="1" t="s">
        <v>716</v>
      </c>
      <c r="G366" s="1" t="s">
        <v>158</v>
      </c>
      <c r="H366" s="1" t="s">
        <v>1293</v>
      </c>
      <c r="I366" s="1" t="s">
        <v>1294</v>
      </c>
    </row>
    <row r="367">
      <c r="A367" s="2" t="str">
        <f>HYPERLINK("https://www.healthylife.com.au/products/dr-browns-options-narrow-neck-bottle-with-preemie-teat-60ml-x-2-pack", "32082")</f>
        <v>32082</v>
      </c>
      <c r="B367" s="1" t="s">
        <v>1295</v>
      </c>
      <c r="C367" s="1" t="s">
        <v>10</v>
      </c>
      <c r="D367" s="1" t="s">
        <v>44</v>
      </c>
      <c r="E367" s="1" t="s">
        <v>66</v>
      </c>
      <c r="F367" s="1" t="s">
        <v>567</v>
      </c>
      <c r="G367" s="1" t="s">
        <v>418</v>
      </c>
      <c r="H367" s="1" t="s">
        <v>414</v>
      </c>
      <c r="I367" s="1" t="s">
        <v>1296</v>
      </c>
    </row>
    <row r="368">
      <c r="A368" s="2" t="str">
        <f>HYPERLINK("https://www.healthylife.com.au/products/dreambaby-stroller-hook-long-foam-1-pack", "39329")</f>
        <v>39329</v>
      </c>
      <c r="B368" s="1" t="s">
        <v>1297</v>
      </c>
      <c r="C368" s="1" t="s">
        <v>10</v>
      </c>
      <c r="D368" s="1" t="s">
        <v>44</v>
      </c>
      <c r="E368" s="1" t="s">
        <v>592</v>
      </c>
      <c r="F368" s="1" t="s">
        <v>780</v>
      </c>
      <c r="G368" s="1" t="s">
        <v>1298</v>
      </c>
      <c r="H368" s="1" t="s">
        <v>1299</v>
      </c>
      <c r="I368" s="1" t="s">
        <v>1300</v>
      </c>
    </row>
    <row r="369">
      <c r="A369" s="2" t="str">
        <f>HYPERLINK("https://www.healthylife.com.au/products/bunjie-probiotic-baby-wipes-3-x-80-wipes", "33996")</f>
        <v>33996</v>
      </c>
      <c r="B369" s="1" t="s">
        <v>1301</v>
      </c>
      <c r="C369" s="1" t="s">
        <v>10</v>
      </c>
      <c r="D369" s="1" t="s">
        <v>44</v>
      </c>
      <c r="E369" s="1" t="s">
        <v>19</v>
      </c>
      <c r="F369" s="1" t="s">
        <v>572</v>
      </c>
      <c r="G369" s="1" t="s">
        <v>469</v>
      </c>
      <c r="H369" s="1" t="s">
        <v>21</v>
      </c>
      <c r="I369" s="1" t="s">
        <v>1302</v>
      </c>
    </row>
    <row r="370">
      <c r="A370" s="2" t="str">
        <f>HYPERLINK("https://www.healthylife.com.au/products/medela-easy-pour-breast-milk-storage-bags-25-pack", "50412")</f>
        <v>50412</v>
      </c>
      <c r="B370" s="1" t="s">
        <v>1303</v>
      </c>
      <c r="C370" s="1" t="s">
        <v>10</v>
      </c>
      <c r="D370" s="1" t="s">
        <v>44</v>
      </c>
      <c r="E370" s="1" t="s">
        <v>26</v>
      </c>
      <c r="F370" s="1" t="s">
        <v>589</v>
      </c>
      <c r="G370" s="1" t="s">
        <v>45</v>
      </c>
      <c r="H370" s="1" t="s">
        <v>1304</v>
      </c>
      <c r="I370" s="1" t="s">
        <v>1305</v>
      </c>
    </row>
    <row r="371">
      <c r="A371" s="2" t="str">
        <f>HYPERLINK("https://www.healthylife.com.au/products/pandas-by-luvme-eco-disposable-nappies-xlarge-12-18kg", "43709")</f>
        <v>43709</v>
      </c>
      <c r="B371" s="1" t="s">
        <v>1306</v>
      </c>
      <c r="C371" s="1" t="s">
        <v>10</v>
      </c>
      <c r="D371" s="1" t="s">
        <v>44</v>
      </c>
      <c r="E371" s="1" t="s">
        <v>177</v>
      </c>
      <c r="F371" s="1" t="s">
        <v>602</v>
      </c>
      <c r="G371" s="1" t="s">
        <v>586</v>
      </c>
      <c r="H371" s="1" t="s">
        <v>595</v>
      </c>
      <c r="I371" s="1" t="s">
        <v>604</v>
      </c>
    </row>
    <row r="372">
      <c r="A372" s="2" t="str">
        <f>HYPERLINK("https://www.healthylife.com.au/products/natures-child-amber-adult-necklace-mixed", "45537")</f>
        <v>45537</v>
      </c>
      <c r="B372" s="1" t="s">
        <v>1307</v>
      </c>
      <c r="C372" s="1" t="s">
        <v>10</v>
      </c>
      <c r="D372" s="1" t="s">
        <v>44</v>
      </c>
      <c r="E372" s="1" t="s">
        <v>107</v>
      </c>
      <c r="F372" s="1" t="s">
        <v>745</v>
      </c>
      <c r="G372" s="1" t="s">
        <v>1308</v>
      </c>
      <c r="H372" s="1" t="s">
        <v>1309</v>
      </c>
      <c r="I372" s="1" t="s">
        <v>1310</v>
      </c>
    </row>
    <row r="373">
      <c r="A373" s="2" t="str">
        <f>HYPERLINK("https://www.healthylife.com.au/products/mustela-nursing-comfort-balm-fragrance-free-30ml", "30318")</f>
        <v>30318</v>
      </c>
      <c r="B373" s="1" t="s">
        <v>1311</v>
      </c>
      <c r="C373" s="1" t="s">
        <v>10</v>
      </c>
      <c r="D373" s="1" t="s">
        <v>44</v>
      </c>
      <c r="E373" s="1" t="s">
        <v>26</v>
      </c>
      <c r="F373" s="1" t="s">
        <v>274</v>
      </c>
      <c r="G373" s="1" t="s">
        <v>496</v>
      </c>
      <c r="H373" s="1" t="s">
        <v>1312</v>
      </c>
      <c r="I373" s="1" t="s">
        <v>1313</v>
      </c>
    </row>
    <row r="374">
      <c r="A374" s="2" t="str">
        <f>HYPERLINK("https://www.healthylife.com.au/products/bbox-lunchbox-indigo-rose", "39035")</f>
        <v>39035</v>
      </c>
      <c r="B374" s="1" t="s">
        <v>1314</v>
      </c>
      <c r="C374" s="1" t="s">
        <v>10</v>
      </c>
      <c r="D374" s="1" t="s">
        <v>44</v>
      </c>
      <c r="E374" s="1" t="s">
        <v>201</v>
      </c>
      <c r="F374" s="1" t="s">
        <v>543</v>
      </c>
      <c r="G374" s="1" t="s">
        <v>544</v>
      </c>
      <c r="H374" s="1" t="s">
        <v>773</v>
      </c>
      <c r="I374" s="1" t="s">
        <v>1315</v>
      </c>
    </row>
    <row r="375">
      <c r="A375" s="2" t="str">
        <f>HYPERLINK("https://www.healthylife.com.au/products/dr-browns-options-y-cut-wide-neck-teats-2-pack", "38810")</f>
        <v>38810</v>
      </c>
      <c r="B375" s="1" t="s">
        <v>1316</v>
      </c>
      <c r="C375" s="1" t="s">
        <v>10</v>
      </c>
      <c r="D375" s="1" t="s">
        <v>44</v>
      </c>
      <c r="E375" s="1" t="s">
        <v>66</v>
      </c>
      <c r="F375" s="1" t="s">
        <v>920</v>
      </c>
      <c r="G375" s="1" t="s">
        <v>1317</v>
      </c>
      <c r="H375" s="1" t="s">
        <v>1104</v>
      </c>
      <c r="I375" s="1" t="s">
        <v>1318</v>
      </c>
    </row>
    <row r="376">
      <c r="A376" s="2" t="str">
        <f>HYPERLINK("https://www.healthylife.com.au/products/jack-n-jill-tooth-keepers-bag", "16706")</f>
        <v>16706</v>
      </c>
      <c r="B376" s="1" t="s">
        <v>1319</v>
      </c>
      <c r="C376" s="1" t="s">
        <v>10</v>
      </c>
      <c r="D376" s="1" t="s">
        <v>44</v>
      </c>
      <c r="E376" s="1" t="s">
        <v>107</v>
      </c>
      <c r="F376" s="1" t="s">
        <v>108</v>
      </c>
      <c r="G376" s="1" t="s">
        <v>1320</v>
      </c>
      <c r="H376" s="1" t="s">
        <v>496</v>
      </c>
      <c r="I376" s="1" t="s">
        <v>1321</v>
      </c>
    </row>
    <row r="377">
      <c r="A377" s="2" t="str">
        <f>HYPERLINK("https://www.healthylife.com.au/products/pigeon-flexible-glass-baby-bottle-120ml", "33464")</f>
        <v>33464</v>
      </c>
      <c r="B377" s="1" t="s">
        <v>1322</v>
      </c>
      <c r="C377" s="1" t="s">
        <v>10</v>
      </c>
      <c r="D377" s="1" t="s">
        <v>44</v>
      </c>
      <c r="E377" s="1" t="s">
        <v>66</v>
      </c>
      <c r="F377" s="1" t="s">
        <v>700</v>
      </c>
      <c r="G377" s="1" t="s">
        <v>910</v>
      </c>
      <c r="H377" s="1" t="s">
        <v>1323</v>
      </c>
      <c r="I377" s="1" t="s">
        <v>1324</v>
      </c>
    </row>
    <row r="378">
      <c r="A378" s="2" t="str">
        <f>HYPERLINK("https://www.healthylife.com.au/products/bbox-mini-lunchbox-emerald-forest", "39037")</f>
        <v>39037</v>
      </c>
      <c r="B378" s="1" t="s">
        <v>1325</v>
      </c>
      <c r="C378" s="1" t="s">
        <v>10</v>
      </c>
      <c r="D378" s="1" t="s">
        <v>44</v>
      </c>
      <c r="E378" s="1" t="s">
        <v>201</v>
      </c>
      <c r="F378" s="1" t="s">
        <v>543</v>
      </c>
      <c r="G378" s="1" t="s">
        <v>837</v>
      </c>
      <c r="H378" s="1" t="s">
        <v>1326</v>
      </c>
      <c r="I378" s="1" t="s">
        <v>1327</v>
      </c>
    </row>
    <row r="379">
      <c r="A379" s="2" t="str">
        <f>HYPERLINK("https://www.healthylife.com.au/products/avent-natural-response-baby-bottles-3-months-330ml-1-pack", "48160")</f>
        <v>48160</v>
      </c>
      <c r="B379" s="1" t="s">
        <v>1328</v>
      </c>
      <c r="C379" s="1" t="s">
        <v>10</v>
      </c>
      <c r="D379" s="1" t="s">
        <v>44</v>
      </c>
      <c r="E379" s="1" t="s">
        <v>66</v>
      </c>
      <c r="F379" s="1" t="s">
        <v>707</v>
      </c>
      <c r="G379" s="1" t="s">
        <v>26</v>
      </c>
      <c r="H379" s="1" t="s">
        <v>201</v>
      </c>
      <c r="I379" s="1" t="s">
        <v>1329</v>
      </c>
    </row>
    <row r="380">
      <c r="A380" s="2" t="str">
        <f>HYPERLINK("https://www.healthylife.com.au/products/zoggs-sea-saw-adjustable-swim-nappy-blue-fits-one-size-fits-all-3-24-months-assorted-designs-chosen-at-random", "30992")</f>
        <v>30992</v>
      </c>
      <c r="B380" s="1" t="s">
        <v>1330</v>
      </c>
      <c r="C380" s="1" t="s">
        <v>10</v>
      </c>
      <c r="D380" s="1" t="s">
        <v>44</v>
      </c>
      <c r="E380" s="1" t="s">
        <v>177</v>
      </c>
      <c r="F380" s="1" t="s">
        <v>362</v>
      </c>
      <c r="G380" s="1" t="s">
        <v>1331</v>
      </c>
      <c r="H380" s="1" t="s">
        <v>1332</v>
      </c>
      <c r="I380" s="1" t="s">
        <v>714</v>
      </c>
    </row>
    <row r="381">
      <c r="A381" s="2" t="str">
        <f>HYPERLINK("https://www.healthylife.com.au/products/grumpy-bums-banana-porridge-200g", "48627")</f>
        <v>48627</v>
      </c>
      <c r="B381" s="1" t="s">
        <v>1333</v>
      </c>
      <c r="C381" s="1" t="s">
        <v>10</v>
      </c>
      <c r="D381" s="1" t="s">
        <v>44</v>
      </c>
      <c r="E381" s="1" t="s">
        <v>97</v>
      </c>
      <c r="F381" s="1" t="s">
        <v>689</v>
      </c>
      <c r="G381" s="1" t="s">
        <v>898</v>
      </c>
      <c r="H381" s="1" t="s">
        <v>1334</v>
      </c>
      <c r="I381" s="1" t="s">
        <v>1335</v>
      </c>
    </row>
    <row r="382">
      <c r="A382" s="2" t="str">
        <f>HYPERLINK("https://www.healthylife.com.au/products/jack-n-jill-tooth-paste-raspberry-50g", "5778")</f>
        <v>5778</v>
      </c>
      <c r="B382" s="1" t="s">
        <v>1336</v>
      </c>
      <c r="C382" s="1" t="s">
        <v>10</v>
      </c>
      <c r="D382" s="1" t="s">
        <v>44</v>
      </c>
      <c r="E382" s="1" t="s">
        <v>107</v>
      </c>
      <c r="F382" s="1" t="s">
        <v>509</v>
      </c>
      <c r="G382" s="1" t="s">
        <v>1337</v>
      </c>
      <c r="H382" s="1" t="s">
        <v>539</v>
      </c>
      <c r="I382" s="1" t="s">
        <v>1338</v>
      </c>
    </row>
    <row r="383">
      <c r="A383" s="2" t="str">
        <f>HYPERLINK("https://www.healthylife.com.au/products/nutra-organics-gutsy-gummies-mango-300g", "49131")</f>
        <v>49131</v>
      </c>
      <c r="B383" s="1" t="s">
        <v>1339</v>
      </c>
      <c r="C383" s="1" t="s">
        <v>10</v>
      </c>
      <c r="D383" s="1" t="s">
        <v>44</v>
      </c>
      <c r="E383" s="1" t="s">
        <v>97</v>
      </c>
      <c r="F383" s="1" t="s">
        <v>955</v>
      </c>
      <c r="G383" s="1" t="s">
        <v>1340</v>
      </c>
      <c r="H383" s="1" t="s">
        <v>956</v>
      </c>
      <c r="I383" s="1" t="s">
        <v>958</v>
      </c>
    </row>
    <row r="384">
      <c r="A384" s="2" t="str">
        <f>HYPERLINK("https://www.healthylife.com.au/products/vaseline-pure-petroleum-jelly-50g", "9979")</f>
        <v>9979</v>
      </c>
      <c r="B384" s="1" t="s">
        <v>1341</v>
      </c>
      <c r="C384" s="1" t="s">
        <v>10</v>
      </c>
      <c r="D384" s="1" t="s">
        <v>44</v>
      </c>
      <c r="E384" s="1" t="s">
        <v>39</v>
      </c>
      <c r="F384" s="1" t="s">
        <v>487</v>
      </c>
      <c r="G384" s="1" t="s">
        <v>276</v>
      </c>
      <c r="H384" s="1" t="s">
        <v>41</v>
      </c>
      <c r="I384" s="1" t="s">
        <v>1342</v>
      </c>
    </row>
    <row r="385">
      <c r="A385" s="2" t="str">
        <f>HYPERLINK("https://www.healthylife.com.au/products/littleoak-goats-milk-toddler-stage-3", "42590")</f>
        <v>42590</v>
      </c>
      <c r="B385" s="1" t="s">
        <v>1343</v>
      </c>
      <c r="C385" s="1" t="s">
        <v>10</v>
      </c>
      <c r="D385" s="1" t="s">
        <v>44</v>
      </c>
      <c r="E385" s="1" t="s">
        <v>56</v>
      </c>
      <c r="F385" s="1" t="s">
        <v>1014</v>
      </c>
      <c r="G385" s="1" t="s">
        <v>495</v>
      </c>
      <c r="H385" s="1" t="s">
        <v>59</v>
      </c>
      <c r="I385" s="1" t="s">
        <v>1344</v>
      </c>
    </row>
    <row r="386">
      <c r="A386" s="2" t="str">
        <f>HYPERLINK("https://www.healthylife.com.au/products/littleoak-goats-milk-toddler-sachets-stage-3", "42593")</f>
        <v>42593</v>
      </c>
      <c r="B386" s="1" t="s">
        <v>1345</v>
      </c>
      <c r="C386" s="1" t="s">
        <v>10</v>
      </c>
      <c r="D386" s="1" t="s">
        <v>44</v>
      </c>
      <c r="E386" s="1" t="s">
        <v>56</v>
      </c>
      <c r="F386" s="1" t="s">
        <v>1014</v>
      </c>
      <c r="G386" s="1" t="s">
        <v>495</v>
      </c>
      <c r="H386" s="1" t="s">
        <v>58</v>
      </c>
      <c r="I386" s="1" t="s">
        <v>1346</v>
      </c>
    </row>
    <row r="387">
      <c r="A387" s="2" t="str">
        <f>HYPERLINK("https://www.healthylife.com.au/products/pigeon-softouch-iii-teat-ss-1-piece", "39221")</f>
        <v>39221</v>
      </c>
      <c r="B387" s="1" t="s">
        <v>1347</v>
      </c>
      <c r="C387" s="1" t="s">
        <v>10</v>
      </c>
      <c r="D387" s="1" t="s">
        <v>44</v>
      </c>
      <c r="E387" s="1" t="s">
        <v>66</v>
      </c>
      <c r="F387" s="1" t="s">
        <v>567</v>
      </c>
      <c r="G387" s="1" t="s">
        <v>119</v>
      </c>
      <c r="H387" s="1" t="s">
        <v>668</v>
      </c>
      <c r="I387" s="1" t="s">
        <v>1348</v>
      </c>
    </row>
    <row r="388">
      <c r="A388" s="2" t="str">
        <f>HYPERLINK("https://www.healthylife.com.au/products/lactivate-reusable-night-nursing-pads", "42499")</f>
        <v>42499</v>
      </c>
      <c r="B388" s="1" t="s">
        <v>1349</v>
      </c>
      <c r="C388" s="1" t="s">
        <v>10</v>
      </c>
      <c r="D388" s="1" t="s">
        <v>44</v>
      </c>
      <c r="E388" s="1" t="s">
        <v>26</v>
      </c>
      <c r="F388" s="1" t="s">
        <v>134</v>
      </c>
      <c r="G388" s="1" t="s">
        <v>119</v>
      </c>
      <c r="H388" s="1" t="s">
        <v>844</v>
      </c>
      <c r="I388" s="1" t="s">
        <v>1350</v>
      </c>
    </row>
    <row r="389">
      <c r="A389" s="2" t="str">
        <f>HYPERLINK("https://www.healthylife.com.au/products/marcus--marcus-straw-drink-bottle-lola-giraffe", "17613")</f>
        <v>17613</v>
      </c>
      <c r="B389" s="1" t="s">
        <v>1351</v>
      </c>
      <c r="C389" s="1" t="s">
        <v>10</v>
      </c>
      <c r="D389" s="1" t="s">
        <v>44</v>
      </c>
      <c r="E389" s="1" t="s">
        <v>201</v>
      </c>
      <c r="F389" s="1" t="s">
        <v>644</v>
      </c>
      <c r="G389" s="1" t="s">
        <v>1352</v>
      </c>
      <c r="H389" s="1" t="s">
        <v>1353</v>
      </c>
      <c r="I389" s="1" t="s">
        <v>1354</v>
      </c>
    </row>
    <row r="390">
      <c r="A390" s="2" t="str">
        <f>HYPERLINK("https://www.healthylife.com.au/products/jack-n-jill-tooth--gum-wipes-25-pack", "14161")</f>
        <v>14161</v>
      </c>
      <c r="B390" s="1" t="s">
        <v>1355</v>
      </c>
      <c r="C390" s="1" t="s">
        <v>10</v>
      </c>
      <c r="D390" s="1" t="s">
        <v>44</v>
      </c>
      <c r="E390" s="1" t="s">
        <v>107</v>
      </c>
      <c r="F390" s="1" t="s">
        <v>108</v>
      </c>
      <c r="G390" s="1" t="s">
        <v>312</v>
      </c>
      <c r="H390" s="1" t="s">
        <v>1356</v>
      </c>
      <c r="I390" s="1" t="s">
        <v>1357</v>
      </c>
    </row>
    <row r="391">
      <c r="A391" s="2" t="str">
        <f>HYPERLINK("https://www.healthylife.com.au/products/natures-child-amber-adult-necklace-cognac", "45536")</f>
        <v>45536</v>
      </c>
      <c r="B391" s="1" t="s">
        <v>1358</v>
      </c>
      <c r="C391" s="1" t="s">
        <v>10</v>
      </c>
      <c r="D391" s="1" t="s">
        <v>44</v>
      </c>
      <c r="E391" s="1" t="s">
        <v>107</v>
      </c>
      <c r="F391" s="1" t="s">
        <v>745</v>
      </c>
      <c r="G391" s="1" t="s">
        <v>1308</v>
      </c>
      <c r="H391" s="1" t="s">
        <v>1359</v>
      </c>
      <c r="I391" s="1" t="s">
        <v>1360</v>
      </c>
    </row>
    <row r="392">
      <c r="A392" s="2" t="str">
        <f>HYPERLINK("https://www.healthylife.com.au/products/bellamys-organic-stage-2-formula", "3323")</f>
        <v>3323</v>
      </c>
      <c r="B392" s="1" t="s">
        <v>1361</v>
      </c>
      <c r="C392" s="1" t="s">
        <v>10</v>
      </c>
      <c r="D392" s="1" t="s">
        <v>44</v>
      </c>
      <c r="E392" s="1" t="s">
        <v>56</v>
      </c>
      <c r="F392" s="1" t="s">
        <v>494</v>
      </c>
      <c r="G392" s="1" t="s">
        <v>58</v>
      </c>
      <c r="H392" s="1" t="s">
        <v>1362</v>
      </c>
      <c r="I392" s="1" t="s">
        <v>1363</v>
      </c>
    </row>
    <row r="393">
      <c r="A393" s="2" t="str">
        <f>HYPERLINK("https://www.healthylife.com.au/products/holle-organic-millet-crunchy-snack-25g", "26317")</f>
        <v>26317</v>
      </c>
      <c r="B393" s="1" t="s">
        <v>1364</v>
      </c>
      <c r="C393" s="1" t="s">
        <v>10</v>
      </c>
      <c r="D393" s="1" t="s">
        <v>44</v>
      </c>
      <c r="E393" s="1" t="s">
        <v>97</v>
      </c>
      <c r="F393" s="1" t="s">
        <v>671</v>
      </c>
      <c r="G393" s="1" t="s">
        <v>696</v>
      </c>
      <c r="H393" s="1" t="s">
        <v>1365</v>
      </c>
      <c r="I393" s="1" t="s">
        <v>941</v>
      </c>
    </row>
    <row r="394">
      <c r="A394" s="2" t="str">
        <f>HYPERLINK("https://www.healthylife.com.au/products/natures-child-amber-anklet", "45538")</f>
        <v>45538</v>
      </c>
      <c r="B394" s="1" t="s">
        <v>1366</v>
      </c>
      <c r="C394" s="1" t="s">
        <v>10</v>
      </c>
      <c r="D394" s="1" t="s">
        <v>44</v>
      </c>
      <c r="E394" s="1" t="s">
        <v>107</v>
      </c>
      <c r="F394" s="1" t="s">
        <v>745</v>
      </c>
      <c r="G394" s="1" t="s">
        <v>746</v>
      </c>
      <c r="H394" s="1" t="s">
        <v>808</v>
      </c>
      <c r="I394" s="1" t="s">
        <v>1367</v>
      </c>
    </row>
    <row r="395">
      <c r="A395" s="2" t="str">
        <f>HYPERLINK("https://www.healthylife.com.au/products/dr-browns-level-1-options-wide-neck-teat-2-pack", "26018")</f>
        <v>26018</v>
      </c>
      <c r="B395" s="1" t="s">
        <v>1368</v>
      </c>
      <c r="C395" s="1" t="s">
        <v>10</v>
      </c>
      <c r="D395" s="1" t="s">
        <v>44</v>
      </c>
      <c r="E395" s="1" t="s">
        <v>66</v>
      </c>
      <c r="F395" s="1" t="s">
        <v>567</v>
      </c>
      <c r="G395" s="1" t="s">
        <v>389</v>
      </c>
      <c r="H395" s="1" t="s">
        <v>568</v>
      </c>
      <c r="I395" s="1" t="s">
        <v>1369</v>
      </c>
    </row>
    <row r="396">
      <c r="A396" s="2" t="str">
        <f>HYPERLINK("https://www.healthylife.com.au/products/little-mashies-silicone-sucky-bowl-blush-pink", "34107")</f>
        <v>34107</v>
      </c>
      <c r="B396" s="1" t="s">
        <v>1370</v>
      </c>
      <c r="C396" s="1" t="s">
        <v>10</v>
      </c>
      <c r="D396" s="1" t="s">
        <v>44</v>
      </c>
      <c r="E396" s="1" t="s">
        <v>201</v>
      </c>
      <c r="F396" s="1" t="s">
        <v>491</v>
      </c>
      <c r="G396" s="1" t="s">
        <v>982</v>
      </c>
      <c r="H396" s="1" t="s">
        <v>797</v>
      </c>
      <c r="I396" s="1" t="s">
        <v>1371</v>
      </c>
    </row>
    <row r="397">
      <c r="A397" s="2" t="str">
        <f>HYPERLINK("https://www.healthylife.com.au/products/little-harvesters-beef-puree-pouch-4months-120g", "50141")</f>
        <v>50141</v>
      </c>
      <c r="B397" s="1" t="s">
        <v>1372</v>
      </c>
      <c r="C397" s="1" t="s">
        <v>10</v>
      </c>
      <c r="D397" s="1" t="s">
        <v>44</v>
      </c>
      <c r="E397" s="1" t="s">
        <v>97</v>
      </c>
      <c r="F397" s="1" t="s">
        <v>653</v>
      </c>
      <c r="G397" s="1" t="s">
        <v>690</v>
      </c>
      <c r="H397" s="1" t="s">
        <v>58</v>
      </c>
      <c r="I397" s="1" t="s">
        <v>1373</v>
      </c>
    </row>
    <row r="398">
      <c r="A398" s="2" t="str">
        <f>HYPERLINK("https://www.healthylife.com.au/products/pigeon-flexible-peristaltic-teat-ll-2-pack", "38148")</f>
        <v>38148</v>
      </c>
      <c r="B398" s="1" t="s">
        <v>1374</v>
      </c>
      <c r="C398" s="1" t="s">
        <v>10</v>
      </c>
      <c r="D398" s="1" t="s">
        <v>44</v>
      </c>
      <c r="E398" s="1" t="s">
        <v>66</v>
      </c>
      <c r="F398" s="1" t="s">
        <v>529</v>
      </c>
      <c r="G398" s="1" t="s">
        <v>1375</v>
      </c>
      <c r="H398" s="1" t="s">
        <v>1098</v>
      </c>
      <c r="I398" s="1" t="s">
        <v>1376</v>
      </c>
    </row>
    <row r="399">
      <c r="A399" s="2" t="str">
        <f>HYPERLINK("https://www.healthylife.com.au/products/johnsons-baby-conditioning-shampoo-800ml", "24291")</f>
        <v>24291</v>
      </c>
      <c r="B399" s="1" t="s">
        <v>1377</v>
      </c>
      <c r="C399" s="1" t="s">
        <v>10</v>
      </c>
      <c r="D399" s="1" t="s">
        <v>44</v>
      </c>
      <c r="E399" s="1" t="s">
        <v>151</v>
      </c>
      <c r="F399" s="1" t="s">
        <v>347</v>
      </c>
      <c r="G399" s="1" t="s">
        <v>1149</v>
      </c>
      <c r="H399" s="1" t="s">
        <v>1378</v>
      </c>
      <c r="I399" s="1" t="s">
        <v>1379</v>
      </c>
    </row>
    <row r="400">
      <c r="A400" s="2" t="str">
        <f>HYPERLINK("https://www.healthylife.com.au/products/pigeon-softouch-iii-teat-s-2-pack", "40060")</f>
        <v>40060</v>
      </c>
      <c r="B400" s="1" t="s">
        <v>1380</v>
      </c>
      <c r="C400" s="1" t="s">
        <v>10</v>
      </c>
      <c r="D400" s="1" t="s">
        <v>44</v>
      </c>
      <c r="E400" s="1" t="s">
        <v>66</v>
      </c>
      <c r="F400" s="1" t="s">
        <v>567</v>
      </c>
      <c r="G400" s="1" t="s">
        <v>611</v>
      </c>
      <c r="H400" s="1" t="s">
        <v>389</v>
      </c>
      <c r="I400" s="1" t="s">
        <v>44</v>
      </c>
    </row>
    <row r="401">
      <c r="A401" s="2" t="str">
        <f>HYPERLINK("https://www.healthylife.com.au/products/haakaa-silicone-sip-n-snack-cup-blush", "42011")</f>
        <v>42011</v>
      </c>
      <c r="B401" s="1" t="s">
        <v>1381</v>
      </c>
      <c r="C401" s="1" t="s">
        <v>10</v>
      </c>
      <c r="D401" s="1" t="s">
        <v>44</v>
      </c>
      <c r="E401" s="1" t="s">
        <v>201</v>
      </c>
      <c r="F401" s="1" t="s">
        <v>559</v>
      </c>
      <c r="G401" s="1" t="s">
        <v>1382</v>
      </c>
      <c r="H401" s="1" t="s">
        <v>1353</v>
      </c>
      <c r="I401" s="1" t="s">
        <v>1383</v>
      </c>
    </row>
    <row r="402">
      <c r="A402" s="2" t="str">
        <f>HYPERLINK("https://www.healthylife.com.au/products/lansinoh-nursing-pads-24-pack", "15513")</f>
        <v>15513</v>
      </c>
      <c r="B402" s="1" t="s">
        <v>1384</v>
      </c>
      <c r="C402" s="1" t="s">
        <v>10</v>
      </c>
      <c r="D402" s="1" t="s">
        <v>44</v>
      </c>
      <c r="E402" s="1" t="s">
        <v>26</v>
      </c>
      <c r="F402" s="1" t="s">
        <v>134</v>
      </c>
      <c r="G402" s="1" t="s">
        <v>363</v>
      </c>
      <c r="H402" s="1" t="s">
        <v>993</v>
      </c>
      <c r="I402" s="1" t="s">
        <v>120</v>
      </c>
    </row>
    <row r="403">
      <c r="A403" s="2" t="str">
        <f>HYPERLINK("https://www.healthylife.com.au/products/ezpz-tiny-bowl-blush", "32317")</f>
        <v>32317</v>
      </c>
      <c r="B403" s="1" t="s">
        <v>1385</v>
      </c>
      <c r="C403" s="1" t="s">
        <v>10</v>
      </c>
      <c r="D403" s="1" t="s">
        <v>44</v>
      </c>
      <c r="E403" s="1" t="s">
        <v>201</v>
      </c>
      <c r="F403" s="1" t="s">
        <v>491</v>
      </c>
      <c r="G403" s="1" t="s">
        <v>754</v>
      </c>
      <c r="H403" s="1" t="s">
        <v>88</v>
      </c>
      <c r="I403" s="1" t="s">
        <v>1386</v>
      </c>
    </row>
    <row r="404">
      <c r="A404" s="2" t="str">
        <f>HYPERLINK("https://www.healthylife.com.au/products/ezpz-tiny-bowl-sage", "32336")</f>
        <v>32336</v>
      </c>
      <c r="B404" s="1" t="s">
        <v>1387</v>
      </c>
      <c r="C404" s="1" t="s">
        <v>10</v>
      </c>
      <c r="D404" s="1" t="s">
        <v>44</v>
      </c>
      <c r="E404" s="1" t="s">
        <v>201</v>
      </c>
      <c r="F404" s="1" t="s">
        <v>491</v>
      </c>
      <c r="G404" s="1" t="s">
        <v>1388</v>
      </c>
      <c r="H404" s="1" t="s">
        <v>754</v>
      </c>
      <c r="I404" s="1" t="s">
        <v>1389</v>
      </c>
    </row>
    <row r="405">
      <c r="A405" s="2" t="str">
        <f>HYPERLINK("https://www.healthylife.com.au/products/ezpz-mini-feeding-set-indigo", "37236")</f>
        <v>37236</v>
      </c>
      <c r="B405" s="1" t="s">
        <v>1390</v>
      </c>
      <c r="C405" s="1" t="s">
        <v>10</v>
      </c>
      <c r="D405" s="1" t="s">
        <v>44</v>
      </c>
      <c r="E405" s="1" t="s">
        <v>201</v>
      </c>
      <c r="F405" s="1" t="s">
        <v>559</v>
      </c>
      <c r="G405" s="1" t="s">
        <v>633</v>
      </c>
      <c r="H405" s="1" t="s">
        <v>1263</v>
      </c>
      <c r="I405" s="1" t="s">
        <v>1391</v>
      </c>
    </row>
    <row r="406">
      <c r="A406" s="2" t="str">
        <f>HYPERLINK("https://www.healthylife.com.au/products/pea-pods-reusable-nappy-one-size-denim-print", "28977")</f>
        <v>28977</v>
      </c>
      <c r="B406" s="1" t="s">
        <v>1392</v>
      </c>
      <c r="C406" s="1" t="s">
        <v>10</v>
      </c>
      <c r="D406" s="1" t="s">
        <v>44</v>
      </c>
      <c r="E406" s="1" t="s">
        <v>177</v>
      </c>
      <c r="F406" s="1" t="s">
        <v>556</v>
      </c>
      <c r="G406" s="1" t="s">
        <v>363</v>
      </c>
      <c r="H406" s="1" t="s">
        <v>1393</v>
      </c>
      <c r="I406" s="1" t="s">
        <v>181</v>
      </c>
    </row>
    <row r="407">
      <c r="A407" s="2" t="str">
        <f>HYPERLINK("https://www.healthylife.com.au/products/dr-browns-narrow-neck-options-bottle-250ml", "20739")</f>
        <v>20739</v>
      </c>
      <c r="B407" s="1" t="s">
        <v>1394</v>
      </c>
      <c r="C407" s="1" t="s">
        <v>10</v>
      </c>
      <c r="D407" s="1" t="s">
        <v>44</v>
      </c>
      <c r="E407" s="1" t="s">
        <v>66</v>
      </c>
      <c r="F407" s="1" t="s">
        <v>738</v>
      </c>
      <c r="G407" s="1" t="s">
        <v>414</v>
      </c>
      <c r="H407" s="1" t="s">
        <v>201</v>
      </c>
      <c r="I407" s="1" t="s">
        <v>1395</v>
      </c>
    </row>
    <row r="408">
      <c r="A408" s="2" t="str">
        <f>HYPERLINK("https://www.healthylife.com.au/products/pigeon-training-toothbrush-set-3-toothbrushes", "8406")</f>
        <v>8406</v>
      </c>
      <c r="B408" s="1" t="s">
        <v>1396</v>
      </c>
      <c r="C408" s="1" t="s">
        <v>10</v>
      </c>
      <c r="D408" s="1" t="s">
        <v>44</v>
      </c>
      <c r="E408" s="1" t="s">
        <v>107</v>
      </c>
      <c r="F408" s="1" t="s">
        <v>538</v>
      </c>
      <c r="G408" s="1" t="s">
        <v>1397</v>
      </c>
      <c r="H408" s="1" t="s">
        <v>1398</v>
      </c>
      <c r="I408" s="1" t="s">
        <v>1399</v>
      </c>
    </row>
    <row r="409">
      <c r="A409" s="2" t="str">
        <f>HYPERLINK("https://www.healthylife.com.au/products/amber-love-childrens-necklace-honey-love-33cm", "40293")</f>
        <v>40293</v>
      </c>
      <c r="B409" s="1" t="s">
        <v>1400</v>
      </c>
      <c r="C409" s="1" t="s">
        <v>10</v>
      </c>
      <c r="D409" s="1" t="s">
        <v>44</v>
      </c>
      <c r="E409" s="1" t="s">
        <v>107</v>
      </c>
      <c r="F409" s="1" t="s">
        <v>745</v>
      </c>
      <c r="G409" s="1" t="s">
        <v>1401</v>
      </c>
      <c r="H409" s="1" t="s">
        <v>1402</v>
      </c>
      <c r="I409" s="1" t="s">
        <v>1403</v>
      </c>
    </row>
    <row r="410">
      <c r="A410" s="2" t="str">
        <f>HYPERLINK("https://www.healthylife.com.au/products/marcus--marcus-yummy-dips-suction-divided-plate-ollie-elepant-green", "30294")</f>
        <v>30294</v>
      </c>
      <c r="B410" s="1" t="s">
        <v>1404</v>
      </c>
      <c r="C410" s="1" t="s">
        <v>10</v>
      </c>
      <c r="D410" s="1" t="s">
        <v>44</v>
      </c>
      <c r="E410" s="1" t="s">
        <v>201</v>
      </c>
      <c r="F410" s="1" t="s">
        <v>491</v>
      </c>
      <c r="G410" s="1" t="s">
        <v>1405</v>
      </c>
      <c r="H410" s="1" t="s">
        <v>1406</v>
      </c>
      <c r="I410" s="1" t="s">
        <v>1407</v>
      </c>
    </row>
    <row r="411">
      <c r="A411" s="2" t="str">
        <f>HYPERLINK("https://www.healthylife.com.au/products/pigeon-slim-neck-peristaltic-nipple-glass-bottle-240ml", "8383")</f>
        <v>8383</v>
      </c>
      <c r="B411" s="1" t="s">
        <v>1408</v>
      </c>
      <c r="C411" s="1" t="s">
        <v>10</v>
      </c>
      <c r="D411" s="1" t="s">
        <v>44</v>
      </c>
      <c r="E411" s="1" t="s">
        <v>66</v>
      </c>
      <c r="F411" s="1" t="s">
        <v>700</v>
      </c>
      <c r="G411" s="1" t="s">
        <v>611</v>
      </c>
      <c r="H411" s="1" t="s">
        <v>735</v>
      </c>
      <c r="I411" s="1" t="s">
        <v>1409</v>
      </c>
    </row>
    <row r="412">
      <c r="A412" s="2" t="str">
        <f>HYPERLINK("https://www.healthylife.com.au/products/piksters-bamboo-toothbrush-kids-twin-pack-colour-selected-at-random", "28319")</f>
        <v>28319</v>
      </c>
      <c r="B412" s="1" t="s">
        <v>1410</v>
      </c>
      <c r="C412" s="1" t="s">
        <v>10</v>
      </c>
      <c r="D412" s="1" t="s">
        <v>44</v>
      </c>
      <c r="E412" s="1" t="s">
        <v>107</v>
      </c>
      <c r="F412" s="1" t="s">
        <v>538</v>
      </c>
      <c r="G412" s="1" t="s">
        <v>1411</v>
      </c>
      <c r="H412" s="1" t="s">
        <v>1412</v>
      </c>
      <c r="I412" s="1" t="s">
        <v>1413</v>
      </c>
    </row>
    <row r="413">
      <c r="A413" s="2" t="str">
        <f>HYPERLINK("https://www.healthylife.com.au/products/marcus--marcus-cutlery-set-elephant-green", "15403")</f>
        <v>15403</v>
      </c>
      <c r="B413" s="1" t="s">
        <v>1414</v>
      </c>
      <c r="C413" s="1" t="s">
        <v>10</v>
      </c>
      <c r="D413" s="1" t="s">
        <v>44</v>
      </c>
      <c r="E413" s="1" t="s">
        <v>201</v>
      </c>
      <c r="F413" s="1" t="s">
        <v>522</v>
      </c>
      <c r="G413" s="1" t="s">
        <v>730</v>
      </c>
      <c r="H413" s="1" t="s">
        <v>369</v>
      </c>
      <c r="I413" s="1" t="s">
        <v>1415</v>
      </c>
    </row>
    <row r="414">
      <c r="A414" s="2" t="str">
        <f>HYPERLINK("https://www.healthylife.com.au/products/bbox-sippy-cup-pistachio", "37224")</f>
        <v>37224</v>
      </c>
      <c r="B414" s="1" t="s">
        <v>1416</v>
      </c>
      <c r="C414" s="1" t="s">
        <v>10</v>
      </c>
      <c r="D414" s="1" t="s">
        <v>44</v>
      </c>
      <c r="E414" s="1" t="s">
        <v>201</v>
      </c>
      <c r="F414" s="1" t="s">
        <v>404</v>
      </c>
      <c r="G414" s="1" t="s">
        <v>645</v>
      </c>
      <c r="H414" s="1" t="s">
        <v>1417</v>
      </c>
      <c r="I414" s="1" t="s">
        <v>1418</v>
      </c>
    </row>
    <row r="415">
      <c r="A415" s="2" t="str">
        <f>HYPERLINK("https://www.healthylife.com.au/products/jellystone-designs-sensory-ball-lilac", "33189")</f>
        <v>33189</v>
      </c>
      <c r="B415" s="1" t="s">
        <v>1419</v>
      </c>
      <c r="C415" s="1" t="s">
        <v>10</v>
      </c>
      <c r="D415" s="1" t="s">
        <v>44</v>
      </c>
      <c r="E415" s="1" t="s">
        <v>107</v>
      </c>
      <c r="F415" s="1" t="s">
        <v>636</v>
      </c>
      <c r="G415" s="1" t="s">
        <v>1239</v>
      </c>
      <c r="H415" s="1" t="s">
        <v>1240</v>
      </c>
      <c r="I415" s="1" t="s">
        <v>1026</v>
      </c>
    </row>
    <row r="416">
      <c r="A416" s="2" t="str">
        <f>HYPERLINK("https://www.healthylife.com.au/products/bbox-insulated-drink-bottle-350ml-indigo-rose", "38964")</f>
        <v>38964</v>
      </c>
      <c r="B416" s="1" t="s">
        <v>1420</v>
      </c>
      <c r="C416" s="1" t="s">
        <v>10</v>
      </c>
      <c r="D416" s="1" t="s">
        <v>44</v>
      </c>
      <c r="E416" s="1" t="s">
        <v>201</v>
      </c>
      <c r="F416" s="1" t="s">
        <v>644</v>
      </c>
      <c r="G416" s="1" t="s">
        <v>1421</v>
      </c>
      <c r="H416" s="1" t="s">
        <v>1422</v>
      </c>
      <c r="I416" s="1" t="s">
        <v>761</v>
      </c>
    </row>
    <row r="417">
      <c r="A417" s="2" t="str">
        <f>HYPERLINK("https://www.healthylife.com.au/products/swisspers-baby-organic-cotton-balls-60-pack", "38660")</f>
        <v>38660</v>
      </c>
      <c r="B417" s="1" t="s">
        <v>1423</v>
      </c>
      <c r="C417" s="1" t="s">
        <v>10</v>
      </c>
      <c r="D417" s="1" t="s">
        <v>44</v>
      </c>
      <c r="E417" s="1" t="s">
        <v>39</v>
      </c>
      <c r="F417" s="1" t="s">
        <v>551</v>
      </c>
      <c r="G417" s="1" t="s">
        <v>163</v>
      </c>
      <c r="H417" s="1" t="s">
        <v>14</v>
      </c>
      <c r="I417" s="1" t="s">
        <v>1424</v>
      </c>
    </row>
    <row r="418">
      <c r="A418" s="2" t="str">
        <f>HYPERLINK("https://www.healthylife.com.au/products/spewy-bed-mat-singleking-single-bear-hunt", "38304")</f>
        <v>38304</v>
      </c>
      <c r="B418" s="1" t="s">
        <v>1425</v>
      </c>
      <c r="C418" s="1" t="s">
        <v>10</v>
      </c>
      <c r="D418" s="1" t="s">
        <v>44</v>
      </c>
      <c r="E418" s="1" t="s">
        <v>177</v>
      </c>
      <c r="F418" s="1" t="s">
        <v>631</v>
      </c>
      <c r="G418" s="1" t="s">
        <v>1426</v>
      </c>
      <c r="H418" s="1" t="s">
        <v>1427</v>
      </c>
      <c r="I418" s="1" t="s">
        <v>1428</v>
      </c>
    </row>
    <row r="419">
      <c r="A419" s="2" t="str">
        <f>HYPERLINK("https://www.healthylife.com.au/products/dr-browns-narrow-neck-teats-level-4-2-pack", "20744")</f>
        <v>20744</v>
      </c>
      <c r="B419" s="1" t="s">
        <v>1429</v>
      </c>
      <c r="C419" s="1" t="s">
        <v>10</v>
      </c>
      <c r="D419" s="1" t="s">
        <v>44</v>
      </c>
      <c r="E419" s="1" t="s">
        <v>66</v>
      </c>
      <c r="F419" s="1" t="s">
        <v>920</v>
      </c>
      <c r="G419" s="1" t="s">
        <v>1430</v>
      </c>
      <c r="H419" s="1" t="s">
        <v>389</v>
      </c>
      <c r="I419" s="1" t="s">
        <v>1431</v>
      </c>
    </row>
    <row r="420">
      <c r="A420" s="2" t="str">
        <f>HYPERLINK("https://www.healthylife.com.au/products/medela-day-night-soother-duo-unisex-6-18-months", "37767")</f>
        <v>37767</v>
      </c>
      <c r="B420" s="1" t="s">
        <v>1432</v>
      </c>
      <c r="C420" s="1" t="s">
        <v>10</v>
      </c>
      <c r="D420" s="1" t="s">
        <v>44</v>
      </c>
      <c r="E420" s="1" t="s">
        <v>81</v>
      </c>
      <c r="F420" s="1" t="s">
        <v>962</v>
      </c>
      <c r="G420" s="1" t="s">
        <v>1433</v>
      </c>
      <c r="H420" s="1" t="s">
        <v>1434</v>
      </c>
      <c r="I420" s="1" t="s">
        <v>1435</v>
      </c>
    </row>
    <row r="421">
      <c r="A421" s="2" t="str">
        <f>HYPERLINK("https://www.healthylife.com.au/products/franjos-kitchen-motherhood-hydration-powder-150g", "38197")</f>
        <v>38197</v>
      </c>
      <c r="B421" s="1" t="s">
        <v>1436</v>
      </c>
      <c r="C421" s="1" t="s">
        <v>10</v>
      </c>
      <c r="D421" s="1" t="s">
        <v>44</v>
      </c>
      <c r="E421" s="1" t="s">
        <v>26</v>
      </c>
      <c r="F421" s="1" t="s">
        <v>531</v>
      </c>
      <c r="G421" s="1" t="s">
        <v>1437</v>
      </c>
      <c r="H421" s="1" t="s">
        <v>1438</v>
      </c>
      <c r="I421" s="1" t="s">
        <v>1439</v>
      </c>
    </row>
    <row r="422">
      <c r="A422" s="2" t="str">
        <f>HYPERLINK("https://www.healthylife.com.au/products/jellystone-designs-colour-wheel-pastel", "33163")</f>
        <v>33163</v>
      </c>
      <c r="B422" s="1" t="s">
        <v>1440</v>
      </c>
      <c r="C422" s="1" t="s">
        <v>10</v>
      </c>
      <c r="D422" s="1" t="s">
        <v>44</v>
      </c>
      <c r="E422" s="1" t="s">
        <v>107</v>
      </c>
      <c r="F422" s="1" t="s">
        <v>636</v>
      </c>
      <c r="G422" s="1" t="s">
        <v>1441</v>
      </c>
      <c r="H422" s="1" t="s">
        <v>1442</v>
      </c>
      <c r="I422" s="1" t="s">
        <v>1443</v>
      </c>
    </row>
    <row r="423">
      <c r="A423" s="2" t="str">
        <f>HYPERLINK("https://www.healthylife.com.au/products/natural-rubber-soothers-fish-teether-2-pack", "30776")</f>
        <v>30776</v>
      </c>
      <c r="B423" s="1" t="s">
        <v>1444</v>
      </c>
      <c r="C423" s="1" t="s">
        <v>10</v>
      </c>
      <c r="D423" s="1" t="s">
        <v>44</v>
      </c>
      <c r="E423" s="1" t="s">
        <v>107</v>
      </c>
      <c r="F423" s="1" t="s">
        <v>636</v>
      </c>
      <c r="G423" s="1" t="s">
        <v>960</v>
      </c>
      <c r="H423" s="1" t="s">
        <v>154</v>
      </c>
      <c r="I423" s="1" t="s">
        <v>1445</v>
      </c>
    </row>
    <row r="424">
      <c r="A424" s="2" t="str">
        <f>HYPERLINK("https://www.healthylife.com.au/products/marcus--marcus-palm-grasp-fork--spoon-set-willo-whale-lilac", "30285")</f>
        <v>30285</v>
      </c>
      <c r="B424" s="1" t="s">
        <v>1446</v>
      </c>
      <c r="C424" s="1" t="s">
        <v>10</v>
      </c>
      <c r="D424" s="1" t="s">
        <v>44</v>
      </c>
      <c r="E424" s="1" t="s">
        <v>201</v>
      </c>
      <c r="F424" s="1" t="s">
        <v>522</v>
      </c>
      <c r="G424" s="1" t="s">
        <v>907</v>
      </c>
      <c r="H424" s="1" t="s">
        <v>1447</v>
      </c>
      <c r="I424" s="1" t="s">
        <v>1448</v>
      </c>
    </row>
    <row r="425">
      <c r="A425" s="2" t="str">
        <f>HYPERLINK("https://www.healthylife.com.au/products/marcus--marcus-palm-grasp-cutlery-lola-giraffe", "17611")</f>
        <v>17611</v>
      </c>
      <c r="B425" s="1" t="s">
        <v>1449</v>
      </c>
      <c r="C425" s="1" t="s">
        <v>10</v>
      </c>
      <c r="D425" s="1" t="s">
        <v>44</v>
      </c>
      <c r="E425" s="1" t="s">
        <v>201</v>
      </c>
      <c r="F425" s="1" t="s">
        <v>522</v>
      </c>
      <c r="G425" s="1" t="s">
        <v>907</v>
      </c>
      <c r="H425" s="1" t="s">
        <v>1450</v>
      </c>
      <c r="I425" s="1" t="s">
        <v>1451</v>
      </c>
    </row>
    <row r="426">
      <c r="A426" s="2" t="str">
        <f>HYPERLINK("https://www.healthylife.com.au/products/holle-organic-pouch-zebra-beet-apple--banana-with-beetroot-100g", "30163")</f>
        <v>30163</v>
      </c>
      <c r="B426" s="1" t="s">
        <v>1452</v>
      </c>
      <c r="C426" s="1" t="s">
        <v>10</v>
      </c>
      <c r="D426" s="1" t="s">
        <v>44</v>
      </c>
      <c r="E426" s="1" t="s">
        <v>97</v>
      </c>
      <c r="F426" s="1" t="s">
        <v>653</v>
      </c>
      <c r="G426" s="1" t="s">
        <v>690</v>
      </c>
      <c r="H426" s="1" t="s">
        <v>673</v>
      </c>
      <c r="I426" s="1" t="s">
        <v>1453</v>
      </c>
    </row>
    <row r="427">
      <c r="A427" s="2" t="str">
        <f>HYPERLINK("https://www.healthylife.com.au/products/lactivate-reusable-day-nursing-pads", "42498")</f>
        <v>42498</v>
      </c>
      <c r="B427" s="1" t="s">
        <v>1454</v>
      </c>
      <c r="C427" s="1" t="s">
        <v>10</v>
      </c>
      <c r="D427" s="1" t="s">
        <v>44</v>
      </c>
      <c r="E427" s="1" t="s">
        <v>26</v>
      </c>
      <c r="F427" s="1" t="s">
        <v>134</v>
      </c>
      <c r="G427" s="1" t="s">
        <v>1250</v>
      </c>
      <c r="H427" s="1" t="s">
        <v>1455</v>
      </c>
      <c r="I427" s="1" t="s">
        <v>1456</v>
      </c>
    </row>
    <row r="428">
      <c r="A428" s="2" t="str">
        <f>HYPERLINK("https://www.healthylife.com.au/products/cetaphil-baby-gentle-wash--shampoo-400ml", "24839")</f>
        <v>24839</v>
      </c>
      <c r="B428" s="1" t="s">
        <v>1457</v>
      </c>
      <c r="C428" s="1" t="s">
        <v>10</v>
      </c>
      <c r="D428" s="1" t="s">
        <v>44</v>
      </c>
      <c r="E428" s="1" t="s">
        <v>151</v>
      </c>
      <c r="F428" s="1" t="s">
        <v>347</v>
      </c>
      <c r="G428" s="1" t="s">
        <v>1458</v>
      </c>
      <c r="H428" s="1" t="s">
        <v>153</v>
      </c>
      <c r="I428" s="1" t="s">
        <v>1459</v>
      </c>
    </row>
    <row r="429">
      <c r="A429" s="2" t="str">
        <f>HYPERLINK("https://www.healthylife.com.au/products/jellystone-designs-jellies-bunny-teether-pink", "33175")</f>
        <v>33175</v>
      </c>
      <c r="B429" s="1" t="s">
        <v>1460</v>
      </c>
      <c r="C429" s="1" t="s">
        <v>10</v>
      </c>
      <c r="D429" s="1" t="s">
        <v>44</v>
      </c>
      <c r="E429" s="1" t="s">
        <v>107</v>
      </c>
      <c r="F429" s="1" t="s">
        <v>636</v>
      </c>
      <c r="G429" s="1" t="s">
        <v>500</v>
      </c>
      <c r="H429" s="1" t="s">
        <v>1461</v>
      </c>
      <c r="I429" s="1" t="s">
        <v>788</v>
      </c>
    </row>
    <row r="430">
      <c r="A430" s="2" t="str">
        <f>HYPERLINK("https://www.healthylife.com.au/products/littleoak-goats-milk-infant-formula-stage-2-bundle", "49912")</f>
        <v>49912</v>
      </c>
      <c r="B430" s="1" t="s">
        <v>1462</v>
      </c>
      <c r="C430" s="1" t="s">
        <v>10</v>
      </c>
      <c r="D430" s="1" t="s">
        <v>44</v>
      </c>
      <c r="E430" s="1" t="s">
        <v>56</v>
      </c>
      <c r="F430" s="1" t="s">
        <v>1014</v>
      </c>
      <c r="G430" s="1" t="s">
        <v>184</v>
      </c>
      <c r="H430" s="1" t="s">
        <v>1463</v>
      </c>
      <c r="I430" s="1" t="s">
        <v>1464</v>
      </c>
    </row>
    <row r="431">
      <c r="A431" s="2" t="str">
        <f>HYPERLINK("https://www.healthylife.com.au/products/medela-easy-expression-bustier-white-small", "37770")</f>
        <v>37770</v>
      </c>
      <c r="B431" s="1" t="s">
        <v>1465</v>
      </c>
      <c r="C431" s="1" t="s">
        <v>10</v>
      </c>
      <c r="D431" s="1" t="s">
        <v>44</v>
      </c>
      <c r="E431" s="1" t="s">
        <v>26</v>
      </c>
      <c r="F431" s="1" t="s">
        <v>547</v>
      </c>
      <c r="G431" s="1" t="s">
        <v>1466</v>
      </c>
      <c r="H431" s="1" t="s">
        <v>267</v>
      </c>
      <c r="I431" s="1" t="s">
        <v>1120</v>
      </c>
    </row>
    <row r="432">
      <c r="A432" s="2" t="str">
        <f>HYPERLINK("https://www.healthylife.com.au/products/ezpz-the-mini-mat-pewter", "16365")</f>
        <v>16365</v>
      </c>
      <c r="B432" s="1" t="s">
        <v>1467</v>
      </c>
      <c r="C432" s="1" t="s">
        <v>10</v>
      </c>
      <c r="D432" s="1" t="s">
        <v>44</v>
      </c>
      <c r="E432" s="1" t="s">
        <v>201</v>
      </c>
      <c r="F432" s="1" t="s">
        <v>491</v>
      </c>
      <c r="G432" s="1" t="s">
        <v>1468</v>
      </c>
      <c r="H432" s="1" t="s">
        <v>1469</v>
      </c>
      <c r="I432" s="1" t="s">
        <v>1470</v>
      </c>
    </row>
    <row r="433">
      <c r="A433" s="2" t="str">
        <f>HYPERLINK("https://www.healthylife.com.au/products/little-mashies-silicone-sucky-bowl-olive", "34112")</f>
        <v>34112</v>
      </c>
      <c r="B433" s="1" t="s">
        <v>1471</v>
      </c>
      <c r="C433" s="1" t="s">
        <v>10</v>
      </c>
      <c r="D433" s="1" t="s">
        <v>44</v>
      </c>
      <c r="E433" s="1" t="s">
        <v>201</v>
      </c>
      <c r="F433" s="1" t="s">
        <v>491</v>
      </c>
      <c r="G433" s="1" t="s">
        <v>612</v>
      </c>
      <c r="H433" s="1" t="s">
        <v>1472</v>
      </c>
      <c r="I433" s="1" t="s">
        <v>1473</v>
      </c>
    </row>
    <row r="434">
      <c r="A434" s="2" t="str">
        <f>HYPERLINK("https://www.healthylife.com.au/products/franjos-kitchen-motherhood-hydration-powder-mixed-berry-150g", "47141")</f>
        <v>47141</v>
      </c>
      <c r="B434" s="1" t="s">
        <v>1474</v>
      </c>
      <c r="C434" s="1" t="s">
        <v>10</v>
      </c>
      <c r="D434" s="1" t="s">
        <v>44</v>
      </c>
      <c r="E434" s="1" t="s">
        <v>26</v>
      </c>
      <c r="F434" s="1" t="s">
        <v>531</v>
      </c>
      <c r="G434" s="1" t="s">
        <v>1437</v>
      </c>
      <c r="H434" s="1" t="s">
        <v>1475</v>
      </c>
      <c r="I434" s="1" t="s">
        <v>1439</v>
      </c>
    </row>
    <row r="435">
      <c r="A435" s="2" t="str">
        <f>HYPERLINK("https://www.healthylife.com.au/products/rite-aid-nursing-pads-40-pack", "14080")</f>
        <v>14080</v>
      </c>
      <c r="B435" s="1" t="s">
        <v>1476</v>
      </c>
      <c r="C435" s="1" t="s">
        <v>10</v>
      </c>
      <c r="D435" s="1" t="s">
        <v>44</v>
      </c>
      <c r="E435" s="1" t="s">
        <v>26</v>
      </c>
      <c r="F435" s="1" t="s">
        <v>134</v>
      </c>
      <c r="G435" s="1" t="s">
        <v>1477</v>
      </c>
      <c r="H435" s="1" t="s">
        <v>119</v>
      </c>
      <c r="I435" s="1" t="s">
        <v>1478</v>
      </c>
    </row>
    <row r="436">
      <c r="A436" s="2" t="str">
        <f>HYPERLINK("https://www.healthylife.com.au/products/dreambaby-clip-buddy-1-pack", "39326")</f>
        <v>39326</v>
      </c>
      <c r="B436" s="1" t="s">
        <v>1479</v>
      </c>
      <c r="C436" s="1" t="s">
        <v>10</v>
      </c>
      <c r="D436" s="1" t="s">
        <v>44</v>
      </c>
      <c r="E436" s="1" t="s">
        <v>592</v>
      </c>
      <c r="F436" s="1" t="s">
        <v>780</v>
      </c>
      <c r="G436" s="1" t="s">
        <v>1298</v>
      </c>
      <c r="H436" s="1" t="s">
        <v>1480</v>
      </c>
      <c r="I436" s="1" t="s">
        <v>1481</v>
      </c>
    </row>
    <row r="437">
      <c r="A437" s="2" t="str">
        <f>HYPERLINK("https://www.healthylife.com.au/products/bbox-lunchbox-emerald-forest", "39034")</f>
        <v>39034</v>
      </c>
      <c r="B437" s="1" t="s">
        <v>1482</v>
      </c>
      <c r="C437" s="1" t="s">
        <v>10</v>
      </c>
      <c r="D437" s="1" t="s">
        <v>44</v>
      </c>
      <c r="E437" s="1" t="s">
        <v>201</v>
      </c>
      <c r="F437" s="1" t="s">
        <v>543</v>
      </c>
      <c r="G437" s="1" t="s">
        <v>1483</v>
      </c>
      <c r="H437" s="1" t="s">
        <v>1484</v>
      </c>
      <c r="I437" s="1" t="s">
        <v>1485</v>
      </c>
    </row>
    <row r="438">
      <c r="A438" s="2" t="str">
        <f>HYPERLINK("https://www.healthylife.com.au/products/marcus--marcus-straw-drink-bottle-ollie-elephant", "17614")</f>
        <v>17614</v>
      </c>
      <c r="B438" s="1" t="s">
        <v>1486</v>
      </c>
      <c r="C438" s="1" t="s">
        <v>10</v>
      </c>
      <c r="D438" s="1" t="s">
        <v>44</v>
      </c>
      <c r="E438" s="1" t="s">
        <v>201</v>
      </c>
      <c r="F438" s="1" t="s">
        <v>644</v>
      </c>
      <c r="G438" s="1" t="s">
        <v>1487</v>
      </c>
      <c r="H438" s="1" t="s">
        <v>645</v>
      </c>
      <c r="I438" s="1" t="s">
        <v>1488</v>
      </c>
    </row>
    <row r="439">
      <c r="A439" s="2" t="str">
        <f>HYPERLINK("https://www.healthylife.com.au/products/jack-n-jill-childrens-toothpaste-berries--cream-50g", "31462")</f>
        <v>31462</v>
      </c>
      <c r="B439" s="1" t="s">
        <v>1489</v>
      </c>
      <c r="C439" s="1" t="s">
        <v>10</v>
      </c>
      <c r="D439" s="1" t="s">
        <v>44</v>
      </c>
      <c r="E439" s="1" t="s">
        <v>107</v>
      </c>
      <c r="F439" s="1" t="s">
        <v>509</v>
      </c>
      <c r="G439" s="1" t="s">
        <v>1125</v>
      </c>
      <c r="H439" s="1" t="s">
        <v>731</v>
      </c>
      <c r="I439" s="1" t="s">
        <v>1490</v>
      </c>
    </row>
    <row r="440">
      <c r="A440" s="2" t="str">
        <f>HYPERLINK("https://www.healthylife.com.au/products/nutra-organics-gutsy-gummies-strawberry-300g", "49132")</f>
        <v>49132</v>
      </c>
      <c r="B440" s="1" t="s">
        <v>1491</v>
      </c>
      <c r="C440" s="1" t="s">
        <v>10</v>
      </c>
      <c r="D440" s="1" t="s">
        <v>44</v>
      </c>
      <c r="E440" s="1" t="s">
        <v>97</v>
      </c>
      <c r="F440" s="1" t="s">
        <v>955</v>
      </c>
      <c r="G440" s="1" t="s">
        <v>1492</v>
      </c>
      <c r="H440" s="1" t="s">
        <v>1493</v>
      </c>
      <c r="I440" s="1" t="s">
        <v>958</v>
      </c>
    </row>
    <row r="441">
      <c r="A441" s="2" t="str">
        <f>HYPERLINK("https://www.healthylife.com.au/products/ezpz-the-mini-mat-blue", "15571")</f>
        <v>15571</v>
      </c>
      <c r="B441" s="1" t="s">
        <v>1494</v>
      </c>
      <c r="C441" s="1" t="s">
        <v>10</v>
      </c>
      <c r="D441" s="1" t="s">
        <v>44</v>
      </c>
      <c r="E441" s="1" t="s">
        <v>201</v>
      </c>
      <c r="F441" s="1" t="s">
        <v>491</v>
      </c>
      <c r="G441" s="1" t="s">
        <v>649</v>
      </c>
      <c r="H441" s="1" t="s">
        <v>1495</v>
      </c>
      <c r="I441" s="1" t="s">
        <v>1496</v>
      </c>
    </row>
    <row r="442">
      <c r="A442" s="2" t="str">
        <f>HYPERLINK("https://www.healthylife.com.au/products/haakaa-breast-pump-cap-pack", "42018")</f>
        <v>42018</v>
      </c>
      <c r="B442" s="1" t="s">
        <v>1497</v>
      </c>
      <c r="C442" s="1" t="s">
        <v>10</v>
      </c>
      <c r="D442" s="1" t="s">
        <v>44</v>
      </c>
      <c r="E442" s="1" t="s">
        <v>26</v>
      </c>
      <c r="F442" s="1" t="s">
        <v>547</v>
      </c>
      <c r="G442" s="1" t="s">
        <v>88</v>
      </c>
      <c r="H442" s="1" t="s">
        <v>500</v>
      </c>
      <c r="I442" s="1" t="s">
        <v>1498</v>
      </c>
    </row>
    <row r="443">
      <c r="A443" s="2" t="str">
        <f>HYPERLINK("https://www.healthylife.com.au/products/jack-n-jill-detangler-leave-in-conditioner-200ml", "38367")</f>
        <v>38367</v>
      </c>
      <c r="B443" s="1" t="s">
        <v>1499</v>
      </c>
      <c r="C443" s="1" t="s">
        <v>10</v>
      </c>
      <c r="D443" s="1" t="s">
        <v>44</v>
      </c>
      <c r="E443" s="1" t="s">
        <v>151</v>
      </c>
      <c r="F443" s="1" t="s">
        <v>223</v>
      </c>
      <c r="G443" s="1" t="s">
        <v>1500</v>
      </c>
      <c r="H443" s="1" t="s">
        <v>1501</v>
      </c>
      <c r="I443" s="1" t="s">
        <v>1502</v>
      </c>
    </row>
    <row r="444">
      <c r="A444" s="2" t="str">
        <f>HYPERLINK("https://www.healthylife.com.au/products/little-mashies-silicone-distractor-cutlery-olive", "34129")</f>
        <v>34129</v>
      </c>
      <c r="B444" s="1" t="s">
        <v>1503</v>
      </c>
      <c r="C444" s="1" t="s">
        <v>10</v>
      </c>
      <c r="D444" s="1" t="s">
        <v>44</v>
      </c>
      <c r="E444" s="1" t="s">
        <v>201</v>
      </c>
      <c r="F444" s="1" t="s">
        <v>522</v>
      </c>
      <c r="G444" s="1" t="s">
        <v>754</v>
      </c>
      <c r="H444" s="1" t="s">
        <v>500</v>
      </c>
      <c r="I444" s="1" t="s">
        <v>755</v>
      </c>
    </row>
    <row r="445">
      <c r="A445" s="2" t="str">
        <f>HYPERLINK("https://www.healthylife.com.au/products/pigeon-softouch-iii-teat-ll-2-pieces", "39745")</f>
        <v>39745</v>
      </c>
      <c r="B445" s="1" t="s">
        <v>1504</v>
      </c>
      <c r="C445" s="1" t="s">
        <v>10</v>
      </c>
      <c r="D445" s="1" t="s">
        <v>44</v>
      </c>
      <c r="E445" s="1" t="s">
        <v>66</v>
      </c>
      <c r="F445" s="1" t="s">
        <v>567</v>
      </c>
      <c r="G445" s="1" t="s">
        <v>568</v>
      </c>
      <c r="H445" s="1" t="s">
        <v>611</v>
      </c>
      <c r="I445" s="1" t="s">
        <v>1505</v>
      </c>
    </row>
    <row r="446">
      <c r="A446" s="2" t="str">
        <f>HYPERLINK("https://www.healthylife.com.au/products/holle-organic-pouch-blue-bird-pear-apple--blueberries-with-oats-100g", "18032")</f>
        <v>18032</v>
      </c>
      <c r="B446" s="1" t="s">
        <v>1506</v>
      </c>
      <c r="C446" s="1" t="s">
        <v>10</v>
      </c>
      <c r="D446" s="1" t="s">
        <v>44</v>
      </c>
      <c r="E446" s="1" t="s">
        <v>97</v>
      </c>
      <c r="F446" s="1" t="s">
        <v>653</v>
      </c>
      <c r="G446" s="1" t="s">
        <v>696</v>
      </c>
      <c r="H446" s="1" t="s">
        <v>1507</v>
      </c>
      <c r="I446" s="1" t="s">
        <v>1508</v>
      </c>
    </row>
    <row r="447">
      <c r="A447" s="2" t="str">
        <f>HYPERLINK("https://www.healthylife.com.au/products/marcus--marcus-sensory-teether-lola-giraffe", "22952")</f>
        <v>22952</v>
      </c>
      <c r="B447" s="1" t="s">
        <v>1509</v>
      </c>
      <c r="C447" s="1" t="s">
        <v>10</v>
      </c>
      <c r="D447" s="1" t="s">
        <v>44</v>
      </c>
      <c r="E447" s="1" t="s">
        <v>107</v>
      </c>
      <c r="F447" s="1" t="s">
        <v>636</v>
      </c>
      <c r="G447" s="1" t="s">
        <v>638</v>
      </c>
      <c r="H447" s="1" t="s">
        <v>1510</v>
      </c>
      <c r="I447" s="1" t="s">
        <v>1511</v>
      </c>
    </row>
    <row r="448">
      <c r="A448" s="2" t="str">
        <f>HYPERLINK("https://www.healthylife.com.au/products/no-nasties-kids-nixie-purple-natural-pretty-play-makeup-goody-pack-for-kids", "43483")</f>
        <v>43483</v>
      </c>
      <c r="B448" s="1" t="s">
        <v>1512</v>
      </c>
      <c r="C448" s="1" t="s">
        <v>10</v>
      </c>
      <c r="D448" s="1" t="s">
        <v>44</v>
      </c>
      <c r="E448" s="1" t="s">
        <v>592</v>
      </c>
      <c r="F448" s="1" t="s">
        <v>593</v>
      </c>
      <c r="G448" s="1" t="s">
        <v>1149</v>
      </c>
      <c r="H448" s="1" t="s">
        <v>290</v>
      </c>
      <c r="I448" s="1" t="s">
        <v>1513</v>
      </c>
    </row>
    <row r="449">
      <c r="A449" s="2" t="str">
        <f>HYPERLINK("https://www.healthylife.com.au/products/holle-organic-pouch-veggie-bunny-carrot--sweet-potato-with-peas-90g", "20761")</f>
        <v>20761</v>
      </c>
      <c r="B449" s="1" t="s">
        <v>1514</v>
      </c>
      <c r="C449" s="1" t="s">
        <v>10</v>
      </c>
      <c r="D449" s="1" t="s">
        <v>44</v>
      </c>
      <c r="E449" s="1" t="s">
        <v>97</v>
      </c>
      <c r="F449" s="1" t="s">
        <v>653</v>
      </c>
      <c r="G449" s="1" t="s">
        <v>690</v>
      </c>
      <c r="H449" s="1" t="s">
        <v>1515</v>
      </c>
      <c r="I449" s="1" t="s">
        <v>1516</v>
      </c>
    </row>
    <row r="450">
      <c r="A450" s="2" t="str">
        <f>HYPERLINK("https://www.healthylife.com.au/products/subo-straw-spout-5mm-1-pack", "33546")</f>
        <v>33546</v>
      </c>
      <c r="B450" s="1" t="s">
        <v>1517</v>
      </c>
      <c r="C450" s="1" t="s">
        <v>10</v>
      </c>
      <c r="D450" s="1" t="s">
        <v>44</v>
      </c>
      <c r="E450" s="1" t="s">
        <v>201</v>
      </c>
      <c r="F450" s="1" t="s">
        <v>522</v>
      </c>
      <c r="G450" s="1" t="s">
        <v>611</v>
      </c>
      <c r="H450" s="1" t="s">
        <v>996</v>
      </c>
      <c r="I450" s="1" t="s">
        <v>1518</v>
      </c>
    </row>
    <row r="451">
      <c r="A451" s="2" t="str">
        <f>HYPERLINK("https://www.healthylife.com.au/products/little-mashies-silicone-washy-bib-dusty-blue", "34118")</f>
        <v>34118</v>
      </c>
      <c r="B451" s="1" t="s">
        <v>1519</v>
      </c>
      <c r="C451" s="1" t="s">
        <v>10</v>
      </c>
      <c r="D451" s="1" t="s">
        <v>44</v>
      </c>
      <c r="E451" s="1" t="s">
        <v>201</v>
      </c>
      <c r="F451" s="1" t="s">
        <v>499</v>
      </c>
      <c r="G451" s="1" t="s">
        <v>1520</v>
      </c>
      <c r="H451" s="1" t="s">
        <v>1521</v>
      </c>
      <c r="I451" s="1" t="s">
        <v>991</v>
      </c>
    </row>
    <row r="452">
      <c r="A452" s="2" t="str">
        <f>HYPERLINK("https://www.healthylife.com.au/products/subo-the-food-bottle-pink", "30865")</f>
        <v>30865</v>
      </c>
      <c r="B452" s="1" t="s">
        <v>1522</v>
      </c>
      <c r="C452" s="1" t="s">
        <v>10</v>
      </c>
      <c r="D452" s="1" t="s">
        <v>44</v>
      </c>
      <c r="E452" s="1" t="s">
        <v>201</v>
      </c>
      <c r="F452" s="1" t="s">
        <v>559</v>
      </c>
      <c r="G452" s="1" t="s">
        <v>754</v>
      </c>
      <c r="H452" s="1" t="s">
        <v>179</v>
      </c>
      <c r="I452" s="1" t="s">
        <v>905</v>
      </c>
    </row>
    <row r="453">
      <c r="A453" s="2" t="str">
        <f>HYPERLINK("https://www.healthylife.com.au/products/medela-silicone-breast-milk-collector", "37771")</f>
        <v>37771</v>
      </c>
      <c r="B453" s="1" t="s">
        <v>1523</v>
      </c>
      <c r="C453" s="1" t="s">
        <v>10</v>
      </c>
      <c r="D453" s="1" t="s">
        <v>44</v>
      </c>
      <c r="E453" s="1" t="s">
        <v>26</v>
      </c>
      <c r="F453" s="1" t="s">
        <v>589</v>
      </c>
      <c r="G453" s="1" t="s">
        <v>334</v>
      </c>
      <c r="H453" s="1" t="s">
        <v>500</v>
      </c>
      <c r="I453" s="1" t="s">
        <v>1524</v>
      </c>
    </row>
    <row r="454">
      <c r="A454" s="2" t="str">
        <f>HYPERLINK("https://www.healthylife.com.au/products/holle-organic-baby-spelt-biscuits-150g", "5573")</f>
        <v>5573</v>
      </c>
      <c r="B454" s="1" t="s">
        <v>1525</v>
      </c>
      <c r="C454" s="1" t="s">
        <v>10</v>
      </c>
      <c r="D454" s="1" t="s">
        <v>44</v>
      </c>
      <c r="E454" s="1" t="s">
        <v>97</v>
      </c>
      <c r="F454" s="1" t="s">
        <v>671</v>
      </c>
      <c r="G454" s="1" t="s">
        <v>163</v>
      </c>
      <c r="H454" s="1" t="s">
        <v>1526</v>
      </c>
      <c r="I454" s="1" t="s">
        <v>1527</v>
      </c>
    </row>
    <row r="455">
      <c r="A455" s="2" t="str">
        <f>HYPERLINK("https://www.healthylife.com.au/products/little-woods-star-grazer-silicone-divided-plate-pink", "24949")</f>
        <v>24949</v>
      </c>
      <c r="B455" s="1" t="s">
        <v>1528</v>
      </c>
      <c r="C455" s="1" t="s">
        <v>10</v>
      </c>
      <c r="D455" s="1" t="s">
        <v>44</v>
      </c>
      <c r="E455" s="1" t="s">
        <v>201</v>
      </c>
      <c r="F455" s="1" t="s">
        <v>491</v>
      </c>
      <c r="G455" s="1" t="s">
        <v>500</v>
      </c>
      <c r="H455" s="1" t="s">
        <v>1529</v>
      </c>
      <c r="I455" s="1" t="s">
        <v>1530</v>
      </c>
    </row>
    <row r="456">
      <c r="A456" s="2" t="str">
        <f>HYPERLINK("https://www.healthylife.com.au/products/curash-soap-free-baby-wipes-value-pack-3-x-80-pack", "4463")</f>
        <v>4463</v>
      </c>
      <c r="B456" s="1" t="s">
        <v>1531</v>
      </c>
      <c r="C456" s="1" t="s">
        <v>10</v>
      </c>
      <c r="D456" s="1" t="s">
        <v>44</v>
      </c>
      <c r="E456" s="1" t="s">
        <v>19</v>
      </c>
      <c r="F456" s="1" t="s">
        <v>1075</v>
      </c>
      <c r="G456" s="1" t="s">
        <v>1532</v>
      </c>
      <c r="H456" s="1" t="s">
        <v>1533</v>
      </c>
      <c r="I456" s="1" t="s">
        <v>1076</v>
      </c>
    </row>
    <row r="457">
      <c r="A457" s="2" t="str">
        <f>HYPERLINK("https://www.healthylife.com.au/products/marcus--marcus-yummy-dips-suction-divided-plate-lucas-hippo-blue", "30273")</f>
        <v>30273</v>
      </c>
      <c r="B457" s="1" t="s">
        <v>1534</v>
      </c>
      <c r="C457" s="1" t="s">
        <v>10</v>
      </c>
      <c r="D457" s="1" t="s">
        <v>44</v>
      </c>
      <c r="E457" s="1" t="s">
        <v>201</v>
      </c>
      <c r="F457" s="1" t="s">
        <v>491</v>
      </c>
      <c r="G457" s="1" t="s">
        <v>1535</v>
      </c>
      <c r="H457" s="1" t="s">
        <v>1536</v>
      </c>
      <c r="I457" s="1" t="s">
        <v>1537</v>
      </c>
    </row>
    <row r="458">
      <c r="A458" s="2" t="str">
        <f>HYPERLINK("https://www.healthylife.com.au/products/snotty-boss-battery-operated-nasal-apirator-kit", "37518")</f>
        <v>37518</v>
      </c>
      <c r="B458" s="1" t="s">
        <v>1538</v>
      </c>
      <c r="C458" s="1" t="s">
        <v>10</v>
      </c>
      <c r="D458" s="1" t="s">
        <v>44</v>
      </c>
      <c r="E458" s="1" t="s">
        <v>12</v>
      </c>
      <c r="F458" s="1" t="s">
        <v>577</v>
      </c>
      <c r="G458" s="1" t="s">
        <v>113</v>
      </c>
      <c r="H458" s="1" t="s">
        <v>1539</v>
      </c>
      <c r="I458" s="1" t="s">
        <v>1540</v>
      </c>
    </row>
    <row r="459">
      <c r="A459" s="2" t="str">
        <f>HYPERLINK("https://www.healthylife.com.au/products/nail-snail-pastel-baby-teether-single", "34323")</f>
        <v>34323</v>
      </c>
      <c r="B459" s="1" t="s">
        <v>1541</v>
      </c>
      <c r="C459" s="1" t="s">
        <v>10</v>
      </c>
      <c r="D459" s="1" t="s">
        <v>44</v>
      </c>
      <c r="E459" s="1" t="s">
        <v>107</v>
      </c>
      <c r="F459" s="1" t="s">
        <v>636</v>
      </c>
      <c r="G459" s="1" t="s">
        <v>500</v>
      </c>
      <c r="H459" s="1" t="s">
        <v>1098</v>
      </c>
      <c r="I459" s="1" t="s">
        <v>1542</v>
      </c>
    </row>
    <row r="460">
      <c r="A460" s="2" t="str">
        <f>HYPERLINK("https://www.healthylife.com.au/products/huggies-baby-wipes-refill-unscented-80-pack", "31839")</f>
        <v>31839</v>
      </c>
      <c r="B460" s="1" t="s">
        <v>1543</v>
      </c>
      <c r="C460" s="1" t="s">
        <v>10</v>
      </c>
      <c r="D460" s="1" t="s">
        <v>44</v>
      </c>
      <c r="E460" s="1" t="s">
        <v>19</v>
      </c>
      <c r="F460" s="1" t="s">
        <v>1002</v>
      </c>
      <c r="G460" s="1" t="s">
        <v>1149</v>
      </c>
      <c r="H460" s="1" t="s">
        <v>1038</v>
      </c>
      <c r="I460" s="1" t="s">
        <v>170</v>
      </c>
    </row>
    <row r="461">
      <c r="A461" s="2" t="str">
        <f>HYPERLINK("https://www.healthylife.com.au/products/little-mashies-silicone-sucky-bowl-dusty-blue", "34106")</f>
        <v>34106</v>
      </c>
      <c r="B461" s="1" t="s">
        <v>1544</v>
      </c>
      <c r="C461" s="1" t="s">
        <v>10</v>
      </c>
      <c r="D461" s="1" t="s">
        <v>44</v>
      </c>
      <c r="E461" s="1" t="s">
        <v>201</v>
      </c>
      <c r="F461" s="1" t="s">
        <v>491</v>
      </c>
      <c r="G461" s="1" t="s">
        <v>982</v>
      </c>
      <c r="H461" s="1" t="s">
        <v>1521</v>
      </c>
      <c r="I461" s="1" t="s">
        <v>1545</v>
      </c>
    </row>
    <row r="462">
      <c r="A462" s="2" t="str">
        <f>HYPERLINK("https://www.healthylife.com.au/products/littleoak-goats-milk-infant-formula-stage-1", "42588")</f>
        <v>42588</v>
      </c>
      <c r="B462" s="1" t="s">
        <v>1546</v>
      </c>
      <c r="C462" s="1" t="s">
        <v>10</v>
      </c>
      <c r="D462" s="1" t="s">
        <v>44</v>
      </c>
      <c r="E462" s="1" t="s">
        <v>56</v>
      </c>
      <c r="F462" s="1" t="s">
        <v>1014</v>
      </c>
      <c r="G462" s="1" t="s">
        <v>1547</v>
      </c>
      <c r="H462" s="1" t="s">
        <v>1548</v>
      </c>
      <c r="I462" s="1" t="s">
        <v>1549</v>
      </c>
    </row>
    <row r="463">
      <c r="A463" s="2" t="str">
        <f>HYPERLINK("https://www.healthylife.com.au/products/holle-organic-goat-milk-toddler-formula-3-with-dha-400g", "48147")</f>
        <v>48147</v>
      </c>
      <c r="B463" s="1" t="s">
        <v>1550</v>
      </c>
      <c r="C463" s="1" t="s">
        <v>10</v>
      </c>
      <c r="D463" s="1" t="s">
        <v>44</v>
      </c>
      <c r="E463" s="1" t="s">
        <v>56</v>
      </c>
      <c r="F463" s="1" t="s">
        <v>1014</v>
      </c>
      <c r="G463" s="1" t="s">
        <v>163</v>
      </c>
      <c r="H463" s="1" t="s">
        <v>1551</v>
      </c>
      <c r="I463" s="1" t="s">
        <v>1552</v>
      </c>
    </row>
    <row r="464">
      <c r="A464" s="2" t="str">
        <f>HYPERLINK("https://www.healthylife.com.au/products/amber-love-childrens-necklace-cognac-love-33cm", "45201")</f>
        <v>45201</v>
      </c>
      <c r="B464" s="1" t="s">
        <v>1553</v>
      </c>
      <c r="C464" s="1" t="s">
        <v>10</v>
      </c>
      <c r="D464" s="1" t="s">
        <v>44</v>
      </c>
      <c r="E464" s="1" t="s">
        <v>107</v>
      </c>
      <c r="F464" s="1" t="s">
        <v>745</v>
      </c>
      <c r="G464" s="1" t="s">
        <v>1554</v>
      </c>
      <c r="H464" s="1" t="s">
        <v>1555</v>
      </c>
      <c r="I464" s="1" t="s">
        <v>1556</v>
      </c>
    </row>
    <row r="465">
      <c r="A465" s="2" t="str">
        <f>HYPERLINK("https://www.healthylife.com.au/products/bbox-lunchbox-lilac-pop", "39036")</f>
        <v>39036</v>
      </c>
      <c r="B465" s="1" t="s">
        <v>1557</v>
      </c>
      <c r="C465" s="1" t="s">
        <v>10</v>
      </c>
      <c r="D465" s="1" t="s">
        <v>44</v>
      </c>
      <c r="E465" s="1" t="s">
        <v>201</v>
      </c>
      <c r="F465" s="1" t="s">
        <v>543</v>
      </c>
      <c r="G465" s="1" t="s">
        <v>837</v>
      </c>
      <c r="H465" s="1" t="s">
        <v>180</v>
      </c>
      <c r="I465" s="1" t="s">
        <v>1558</v>
      </c>
    </row>
    <row r="466">
      <c r="A466" s="2" t="str">
        <f>HYPERLINK("https://www.healthylife.com.au/products/marcus--marcus-baby-teething-toothbrush-ollie-elepant-green", "30263")</f>
        <v>30263</v>
      </c>
      <c r="B466" s="1" t="s">
        <v>1559</v>
      </c>
      <c r="C466" s="1" t="s">
        <v>10</v>
      </c>
      <c r="D466" s="1" t="s">
        <v>44</v>
      </c>
      <c r="E466" s="1" t="s">
        <v>107</v>
      </c>
      <c r="F466" s="1" t="s">
        <v>538</v>
      </c>
      <c r="G466" s="1" t="s">
        <v>1560</v>
      </c>
      <c r="H466" s="1" t="s">
        <v>500</v>
      </c>
      <c r="I466" s="1" t="s">
        <v>1561</v>
      </c>
    </row>
    <row r="467">
      <c r="A467" s="2" t="str">
        <f>HYPERLINK("https://www.healthylife.com.au/products/bellamys-organic-stage-1-formula", "3325")</f>
        <v>3325</v>
      </c>
      <c r="B467" s="1" t="s">
        <v>1562</v>
      </c>
      <c r="C467" s="1" t="s">
        <v>10</v>
      </c>
      <c r="D467" s="1" t="s">
        <v>44</v>
      </c>
      <c r="E467" s="1" t="s">
        <v>56</v>
      </c>
      <c r="F467" s="1" t="s">
        <v>494</v>
      </c>
      <c r="G467" s="1" t="s">
        <v>1334</v>
      </c>
      <c r="H467" s="1" t="s">
        <v>59</v>
      </c>
      <c r="I467" s="1" t="s">
        <v>1563</v>
      </c>
    </row>
    <row r="468">
      <c r="A468" s="2" t="str">
        <f>HYPERLINK("https://www.healthylife.com.au/products/ezpz-tiny-spoon-blush-2-pack", "32355")</f>
        <v>32355</v>
      </c>
      <c r="B468" s="1" t="s">
        <v>1564</v>
      </c>
      <c r="C468" s="1" t="s">
        <v>10</v>
      </c>
      <c r="D468" s="1" t="s">
        <v>44</v>
      </c>
      <c r="E468" s="1" t="s">
        <v>201</v>
      </c>
      <c r="F468" s="1" t="s">
        <v>522</v>
      </c>
      <c r="G468" s="1" t="s">
        <v>946</v>
      </c>
      <c r="H468" s="1" t="s">
        <v>1565</v>
      </c>
      <c r="I468" s="1" t="s">
        <v>1566</v>
      </c>
    </row>
    <row r="469">
      <c r="A469" s="2" t="str">
        <f>HYPERLINK("https://www.healthylife.com.au/products/dr-browns-level-2-options-wide-neck-teat-2-pack", "26019")</f>
        <v>26019</v>
      </c>
      <c r="B469" s="1" t="s">
        <v>1567</v>
      </c>
      <c r="C469" s="1" t="s">
        <v>10</v>
      </c>
      <c r="D469" s="1" t="s">
        <v>44</v>
      </c>
      <c r="E469" s="1" t="s">
        <v>66</v>
      </c>
      <c r="F469" s="1" t="s">
        <v>943</v>
      </c>
      <c r="G469" s="1" t="s">
        <v>389</v>
      </c>
      <c r="H469" s="1" t="s">
        <v>505</v>
      </c>
      <c r="I469" s="1" t="s">
        <v>1568</v>
      </c>
    </row>
    <row r="470">
      <c r="A470" s="2" t="str">
        <f>HYPERLINK("https://www.healthylife.com.au/products/haakaa-glass-bottle-grey-180ml", "46873")</f>
        <v>46873</v>
      </c>
      <c r="B470" s="1" t="s">
        <v>1569</v>
      </c>
      <c r="C470" s="1" t="s">
        <v>10</v>
      </c>
      <c r="D470" s="1" t="s">
        <v>44</v>
      </c>
      <c r="E470" s="1" t="s">
        <v>66</v>
      </c>
      <c r="F470" s="1" t="s">
        <v>700</v>
      </c>
      <c r="G470" s="1" t="s">
        <v>339</v>
      </c>
      <c r="H470" s="1" t="s">
        <v>668</v>
      </c>
      <c r="I470" s="1" t="s">
        <v>1570</v>
      </c>
    </row>
    <row r="471">
      <c r="A471" s="2" t="str">
        <f>HYPERLINK("https://www.healthylife.com.au/products/dreambaby-baby-on-board-suction-sign", "37684")</f>
        <v>37684</v>
      </c>
      <c r="B471" s="1" t="s">
        <v>1571</v>
      </c>
      <c r="C471" s="1" t="s">
        <v>10</v>
      </c>
      <c r="D471" s="1" t="s">
        <v>44</v>
      </c>
      <c r="E471" s="1" t="s">
        <v>592</v>
      </c>
      <c r="F471" s="1" t="s">
        <v>649</v>
      </c>
      <c r="G471" s="1" t="s">
        <v>1572</v>
      </c>
      <c r="H471" s="1" t="s">
        <v>1573</v>
      </c>
      <c r="I471" s="1" t="s">
        <v>1574</v>
      </c>
    </row>
    <row r="472">
      <c r="A472" s="2" t="str">
        <f>HYPERLINK("https://www.healthylife.com.au/products/ezpz-tiny-first-foods-set-mauve", "37240")</f>
        <v>37240</v>
      </c>
      <c r="B472" s="1" t="s">
        <v>1575</v>
      </c>
      <c r="C472" s="1" t="s">
        <v>10</v>
      </c>
      <c r="D472" s="1" t="s">
        <v>44</v>
      </c>
      <c r="E472" s="1" t="s">
        <v>201</v>
      </c>
      <c r="F472" s="1" t="s">
        <v>559</v>
      </c>
      <c r="G472" s="1" t="s">
        <v>1576</v>
      </c>
      <c r="H472" s="1" t="s">
        <v>1577</v>
      </c>
      <c r="I472" s="1" t="s">
        <v>1578</v>
      </c>
    </row>
    <row r="473">
      <c r="A473" s="2" t="str">
        <f>HYPERLINK("https://www.healthylife.com.au/products/spewy-bed-mat-singleking-single-rainclouds", "38305")</f>
        <v>38305</v>
      </c>
      <c r="B473" s="1" t="s">
        <v>1579</v>
      </c>
      <c r="C473" s="1" t="s">
        <v>10</v>
      </c>
      <c r="D473" s="1" t="s">
        <v>44</v>
      </c>
      <c r="E473" s="1" t="s">
        <v>177</v>
      </c>
      <c r="F473" s="1" t="s">
        <v>631</v>
      </c>
      <c r="G473" s="1" t="s">
        <v>1426</v>
      </c>
      <c r="H473" s="1" t="s">
        <v>1580</v>
      </c>
      <c r="I473" s="1" t="s">
        <v>1428</v>
      </c>
    </row>
    <row r="474">
      <c r="A474" s="2" t="str">
        <f>HYPERLINK("https://www.healthylife.com.au/products/moogoo-baby-gentle-shampoo-250ml", "38131")</f>
        <v>38131</v>
      </c>
      <c r="B474" s="1" t="s">
        <v>1581</v>
      </c>
      <c r="C474" s="1" t="s">
        <v>10</v>
      </c>
      <c r="D474" s="1" t="s">
        <v>44</v>
      </c>
      <c r="E474" s="1" t="s">
        <v>151</v>
      </c>
      <c r="F474" s="1" t="s">
        <v>347</v>
      </c>
      <c r="G474" s="1" t="s">
        <v>1148</v>
      </c>
      <c r="H474" s="1" t="s">
        <v>1582</v>
      </c>
      <c r="I474" s="1" t="s">
        <v>1583</v>
      </c>
    </row>
    <row r="475">
      <c r="A475" s="2" t="str">
        <f>HYPERLINK("https://www.healthylife.com.au/products/jellystone-designs-colour-wheel-rainbow", "33186")</f>
        <v>33186</v>
      </c>
      <c r="B475" s="1" t="s">
        <v>1584</v>
      </c>
      <c r="C475" s="1" t="s">
        <v>10</v>
      </c>
      <c r="D475" s="1" t="s">
        <v>44</v>
      </c>
      <c r="E475" s="1" t="s">
        <v>107</v>
      </c>
      <c r="F475" s="1" t="s">
        <v>636</v>
      </c>
      <c r="G475" s="1" t="s">
        <v>1028</v>
      </c>
      <c r="H475" s="1" t="s">
        <v>1585</v>
      </c>
      <c r="I475" s="1" t="s">
        <v>1586</v>
      </c>
    </row>
    <row r="476">
      <c r="A476" s="2" t="str">
        <f>HYPERLINK("https://www.healthylife.com.au/products/little-harvesters-chickpeas-puree-pouch-4months-120g", "50143")</f>
        <v>50143</v>
      </c>
      <c r="B476" s="1" t="s">
        <v>1587</v>
      </c>
      <c r="C476" s="1" t="s">
        <v>10</v>
      </c>
      <c r="D476" s="1" t="s">
        <v>44</v>
      </c>
      <c r="E476" s="1" t="s">
        <v>97</v>
      </c>
      <c r="F476" s="1" t="s">
        <v>653</v>
      </c>
      <c r="G476" s="1" t="s">
        <v>1588</v>
      </c>
      <c r="H476" s="1" t="s">
        <v>1589</v>
      </c>
      <c r="I476" s="1" t="s">
        <v>1590</v>
      </c>
    </row>
    <row r="477">
      <c r="A477" s="2" t="str">
        <f>HYPERLINK("https://www.healthylife.com.au/products/holle-organic-rice-porridge-150g", "33999")</f>
        <v>33999</v>
      </c>
      <c r="B477" s="1" t="s">
        <v>1591</v>
      </c>
      <c r="C477" s="1" t="s">
        <v>10</v>
      </c>
      <c r="D477" s="1" t="s">
        <v>44</v>
      </c>
      <c r="E477" s="1" t="s">
        <v>97</v>
      </c>
      <c r="F477" s="1" t="s">
        <v>689</v>
      </c>
      <c r="G477" s="1" t="s">
        <v>58</v>
      </c>
      <c r="H477" s="1" t="s">
        <v>1447</v>
      </c>
      <c r="I477" s="1" t="s">
        <v>1592</v>
      </c>
    </row>
    <row r="478">
      <c r="A478" s="2" t="str">
        <f>HYPERLINK("https://www.healthylife.com.au/products/johnsons-baby-wipes-fragrance-free-20-wipes", "5832")</f>
        <v>5832</v>
      </c>
      <c r="B478" s="1" t="s">
        <v>1593</v>
      </c>
      <c r="C478" s="1" t="s">
        <v>10</v>
      </c>
      <c r="D478" s="1" t="s">
        <v>44</v>
      </c>
      <c r="E478" s="1" t="s">
        <v>19</v>
      </c>
      <c r="F478" s="1" t="s">
        <v>1002</v>
      </c>
      <c r="G478" s="1" t="s">
        <v>1594</v>
      </c>
      <c r="H478" s="1" t="s">
        <v>1149</v>
      </c>
      <c r="I478" s="1" t="s">
        <v>1595</v>
      </c>
    </row>
    <row r="479">
      <c r="A479" s="2" t="str">
        <f>HYPERLINK("https://www.healthylife.com.au/products/marcus--marcus-palm-grasp-fork--spoon-set-pokey-piglet-pink", "30286")</f>
        <v>30286</v>
      </c>
      <c r="B479" s="1" t="s">
        <v>1596</v>
      </c>
      <c r="C479" s="1" t="s">
        <v>10</v>
      </c>
      <c r="D479" s="1" t="s">
        <v>44</v>
      </c>
      <c r="E479" s="1" t="s">
        <v>201</v>
      </c>
      <c r="F479" s="1" t="s">
        <v>522</v>
      </c>
      <c r="G479" s="1" t="s">
        <v>907</v>
      </c>
      <c r="H479" s="1" t="s">
        <v>1597</v>
      </c>
      <c r="I479" s="1" t="s">
        <v>1598</v>
      </c>
    </row>
    <row r="480">
      <c r="A480" s="2" t="str">
        <f>HYPERLINK("https://www.healthylife.com.au/products/marcus--marcus-silicone-bath-toy-sea-plane", "30284")</f>
        <v>30284</v>
      </c>
      <c r="B480" s="1" t="s">
        <v>1599</v>
      </c>
      <c r="C480" s="1" t="s">
        <v>10</v>
      </c>
      <c r="D480" s="1" t="s">
        <v>44</v>
      </c>
      <c r="E480" s="1" t="s">
        <v>592</v>
      </c>
      <c r="F480" s="1" t="s">
        <v>1028</v>
      </c>
      <c r="G480" s="1" t="s">
        <v>1029</v>
      </c>
      <c r="H480" s="1" t="s">
        <v>1235</v>
      </c>
      <c r="I480" s="1" t="s">
        <v>1600</v>
      </c>
    </row>
    <row r="481">
      <c r="A481" s="2" t="str">
        <f>HYPERLINK("https://www.healthylife.com.au/products/grumpy-bums-strawberry-and-vanilla-porridge-200g", "48626")</f>
        <v>48626</v>
      </c>
      <c r="B481" s="1" t="s">
        <v>1601</v>
      </c>
      <c r="C481" s="1" t="s">
        <v>10</v>
      </c>
      <c r="D481" s="1" t="s">
        <v>44</v>
      </c>
      <c r="E481" s="1" t="s">
        <v>97</v>
      </c>
      <c r="F481" s="1" t="s">
        <v>689</v>
      </c>
      <c r="G481" s="1" t="s">
        <v>1602</v>
      </c>
      <c r="H481" s="1" t="s">
        <v>100</v>
      </c>
      <c r="I481" s="1" t="s">
        <v>1335</v>
      </c>
    </row>
    <row r="482">
      <c r="A482" s="2" t="str">
        <f>HYPERLINK("https://www.healthylife.com.au/products/subo-the-food-bottle-musk", "30548")</f>
        <v>30548</v>
      </c>
      <c r="B482" s="1" t="s">
        <v>1603</v>
      </c>
      <c r="C482" s="1" t="s">
        <v>10</v>
      </c>
      <c r="D482" s="1" t="s">
        <v>44</v>
      </c>
      <c r="E482" s="1" t="s">
        <v>201</v>
      </c>
      <c r="F482" s="1" t="s">
        <v>559</v>
      </c>
      <c r="G482" s="1" t="s">
        <v>1597</v>
      </c>
      <c r="H482" s="1" t="s">
        <v>1604</v>
      </c>
      <c r="I482" s="1" t="s">
        <v>905</v>
      </c>
    </row>
    <row r="483">
      <c r="A483" s="2" t="str">
        <f>HYPERLINK("https://www.healthylife.com.au/products/littleoak-goats-milk-follow-on-stage-2", "42589")</f>
        <v>42589</v>
      </c>
      <c r="B483" s="1" t="s">
        <v>1605</v>
      </c>
      <c r="C483" s="1" t="s">
        <v>10</v>
      </c>
      <c r="D483" s="1" t="s">
        <v>44</v>
      </c>
      <c r="E483" s="1" t="s">
        <v>56</v>
      </c>
      <c r="F483" s="1" t="s">
        <v>1014</v>
      </c>
      <c r="G483" s="1" t="s">
        <v>59</v>
      </c>
      <c r="H483" s="1" t="s">
        <v>290</v>
      </c>
      <c r="I483" s="1" t="s">
        <v>1606</v>
      </c>
    </row>
    <row r="484">
      <c r="A484" s="2" t="str">
        <f>HYPERLINK("https://www.healthylife.com.au/products/cub-bear-co-natural-rubber-dummy-round-teat-small-0-3-months-blush-pink-twin-pack", "32975")</f>
        <v>32975</v>
      </c>
      <c r="B484" s="1" t="s">
        <v>1607</v>
      </c>
      <c r="C484" s="1" t="s">
        <v>10</v>
      </c>
      <c r="D484" s="1" t="s">
        <v>44</v>
      </c>
      <c r="E484" s="1" t="s">
        <v>81</v>
      </c>
      <c r="F484" s="1" t="s">
        <v>606</v>
      </c>
      <c r="G484" s="1" t="s">
        <v>82</v>
      </c>
      <c r="H484" s="1" t="s">
        <v>1608</v>
      </c>
      <c r="I484" s="1" t="s">
        <v>1044</v>
      </c>
    </row>
    <row r="485">
      <c r="A485" s="2" t="str">
        <f>HYPERLINK("https://www.healthylife.com.au/products/natural-rubber-soothers-small-orthodontic-0---6-months-2-pack", "29876")</f>
        <v>29876</v>
      </c>
      <c r="B485" s="1" t="s">
        <v>1609</v>
      </c>
      <c r="C485" s="1" t="s">
        <v>10</v>
      </c>
      <c r="D485" s="1" t="s">
        <v>44</v>
      </c>
      <c r="E485" s="1" t="s">
        <v>81</v>
      </c>
      <c r="F485" s="1" t="s">
        <v>606</v>
      </c>
      <c r="G485" s="1" t="s">
        <v>82</v>
      </c>
      <c r="H485" s="1" t="s">
        <v>1610</v>
      </c>
      <c r="I485" s="1" t="s">
        <v>1035</v>
      </c>
    </row>
    <row r="486">
      <c r="A486" s="2" t="str">
        <f>HYPERLINK("https://www.healthylife.com.au/products/new-beginnings-bamboo-nursing-breast-pad-40-pack", "14565")</f>
        <v>14565</v>
      </c>
      <c r="B486" s="1" t="s">
        <v>1611</v>
      </c>
      <c r="C486" s="1" t="s">
        <v>10</v>
      </c>
      <c r="D486" s="1" t="s">
        <v>44</v>
      </c>
      <c r="E486" s="1" t="s">
        <v>26</v>
      </c>
      <c r="F486" s="1" t="s">
        <v>134</v>
      </c>
      <c r="G486" s="1" t="s">
        <v>1612</v>
      </c>
      <c r="H486" s="1" t="s">
        <v>1613</v>
      </c>
      <c r="I486" s="1" t="s">
        <v>1614</v>
      </c>
    </row>
    <row r="487">
      <c r="A487" s="2" t="str">
        <f>HYPERLINK("https://www.healthylife.com.au/products/haakaa-generation-3-silicone-baby-bottle-grey-160ml", "26404")</f>
        <v>26404</v>
      </c>
      <c r="B487" s="1" t="s">
        <v>1615</v>
      </c>
      <c r="C487" s="1" t="s">
        <v>10</v>
      </c>
      <c r="D487" s="1" t="s">
        <v>44</v>
      </c>
      <c r="E487" s="1" t="s">
        <v>66</v>
      </c>
      <c r="F487" s="1" t="s">
        <v>707</v>
      </c>
      <c r="G487" s="1" t="s">
        <v>840</v>
      </c>
      <c r="H487" s="1" t="s">
        <v>418</v>
      </c>
      <c r="I487" s="1" t="s">
        <v>1616</v>
      </c>
    </row>
    <row r="488">
      <c r="A488" s="2" t="str">
        <f>HYPERLINK("https://www.healthylife.com.au/products/haakaa-express-collect-travel-pack", "46871")</f>
        <v>46871</v>
      </c>
      <c r="B488" s="1" t="s">
        <v>1617</v>
      </c>
      <c r="C488" s="1" t="s">
        <v>10</v>
      </c>
      <c r="D488" s="1" t="s">
        <v>44</v>
      </c>
      <c r="E488" s="1" t="s">
        <v>26</v>
      </c>
      <c r="F488" s="1" t="s">
        <v>547</v>
      </c>
      <c r="G488" s="1" t="s">
        <v>1618</v>
      </c>
      <c r="H488" s="1" t="s">
        <v>982</v>
      </c>
      <c r="I488" s="1" t="s">
        <v>1619</v>
      </c>
    </row>
    <row r="489">
      <c r="A489" s="2" t="str">
        <f>HYPERLINK("https://www.healthylife.com.au/products/marcus--marcus-palm-grasp-fork--spoon-set-marcus-lion", "22951")</f>
        <v>22951</v>
      </c>
      <c r="B489" s="1" t="s">
        <v>1620</v>
      </c>
      <c r="C489" s="1" t="s">
        <v>10</v>
      </c>
      <c r="D489" s="1" t="s">
        <v>44</v>
      </c>
      <c r="E489" s="1" t="s">
        <v>201</v>
      </c>
      <c r="F489" s="1" t="s">
        <v>522</v>
      </c>
      <c r="G489" s="1" t="s">
        <v>1621</v>
      </c>
      <c r="H489" s="1" t="s">
        <v>1622</v>
      </c>
      <c r="I489" s="1" t="s">
        <v>1623</v>
      </c>
    </row>
    <row r="490">
      <c r="A490" s="2" t="str">
        <f>HYPERLINK("https://www.healthylife.com.au/products/pigeon-liquid-cleanser-450ml", "8385")</f>
        <v>8385</v>
      </c>
      <c r="B490" s="1" t="s">
        <v>1624</v>
      </c>
      <c r="C490" s="1" t="s">
        <v>10</v>
      </c>
      <c r="D490" s="1" t="s">
        <v>44</v>
      </c>
      <c r="E490" s="1" t="s">
        <v>66</v>
      </c>
      <c r="F490" s="1" t="s">
        <v>1095</v>
      </c>
      <c r="G490" s="1" t="s">
        <v>1625</v>
      </c>
      <c r="H490" s="1" t="s">
        <v>1626</v>
      </c>
      <c r="I490" s="1" t="s">
        <v>1143</v>
      </c>
    </row>
    <row r="491">
      <c r="A491" s="2" t="str">
        <f>HYPERLINK("https://www.healthylife.com.au/products/the-teething-egg-blue", "25001")</f>
        <v>25001</v>
      </c>
      <c r="B491" s="1" t="s">
        <v>1627</v>
      </c>
      <c r="C491" s="1" t="s">
        <v>10</v>
      </c>
      <c r="D491" s="1" t="s">
        <v>44</v>
      </c>
      <c r="E491" s="1" t="s">
        <v>107</v>
      </c>
      <c r="F491" s="1" t="s">
        <v>636</v>
      </c>
      <c r="G491" s="1" t="s">
        <v>1628</v>
      </c>
      <c r="H491" s="1" t="s">
        <v>960</v>
      </c>
      <c r="I491" s="1" t="s">
        <v>1629</v>
      </c>
    </row>
    <row r="492">
      <c r="A492" s="2" t="str">
        <f>HYPERLINK("https://www.healthylife.com.au/products/pea-pods-reusable-nappy-one-size-feathers", "29563")</f>
        <v>29563</v>
      </c>
      <c r="B492" s="1" t="s">
        <v>1630</v>
      </c>
      <c r="C492" s="1" t="s">
        <v>10</v>
      </c>
      <c r="D492" s="1" t="s">
        <v>44</v>
      </c>
      <c r="E492" s="1" t="s">
        <v>177</v>
      </c>
      <c r="F492" s="1" t="s">
        <v>556</v>
      </c>
      <c r="G492" s="1" t="s">
        <v>1068</v>
      </c>
      <c r="H492" s="1" t="s">
        <v>442</v>
      </c>
      <c r="I492" s="1" t="s">
        <v>181</v>
      </c>
    </row>
    <row r="493">
      <c r="A493" s="2" t="str">
        <f>HYPERLINK("https://www.healthylife.com.au/products/pigeon-flexible-peristaltic-teat-l-2-pack", "8396")</f>
        <v>8396</v>
      </c>
      <c r="B493" s="1" t="s">
        <v>1631</v>
      </c>
      <c r="C493" s="1" t="s">
        <v>10</v>
      </c>
      <c r="D493" s="1" t="s">
        <v>44</v>
      </c>
      <c r="E493" s="1" t="s">
        <v>66</v>
      </c>
      <c r="F493" s="1" t="s">
        <v>529</v>
      </c>
      <c r="G493" s="1" t="s">
        <v>201</v>
      </c>
      <c r="H493" s="1" t="s">
        <v>1323</v>
      </c>
      <c r="I493" s="1" t="s">
        <v>1632</v>
      </c>
    </row>
    <row r="494">
      <c r="A494" s="2" t="str">
        <f>HYPERLINK("https://www.healthylife.com.au/products/dr-browns-options-wide-neck-bottle-starter-kit", "26078")</f>
        <v>26078</v>
      </c>
      <c r="B494" s="1" t="s">
        <v>1633</v>
      </c>
      <c r="C494" s="1" t="s">
        <v>10</v>
      </c>
      <c r="D494" s="1" t="s">
        <v>44</v>
      </c>
      <c r="E494" s="1" t="s">
        <v>66</v>
      </c>
      <c r="F494" s="1" t="s">
        <v>1634</v>
      </c>
      <c r="G494" s="1" t="s">
        <v>1635</v>
      </c>
      <c r="H494" s="1" t="s">
        <v>414</v>
      </c>
      <c r="I494" s="1" t="s">
        <v>1636</v>
      </c>
    </row>
    <row r="495">
      <c r="A495" s="2" t="str">
        <f>HYPERLINK("https://www.healthylife.com.au/products/medela-quick-clean-microwave-bags-5-pack", "13532")</f>
        <v>13532</v>
      </c>
      <c r="B495" s="1" t="s">
        <v>1637</v>
      </c>
      <c r="C495" s="1" t="s">
        <v>10</v>
      </c>
      <c r="D495" s="1" t="s">
        <v>44</v>
      </c>
      <c r="E495" s="1" t="s">
        <v>66</v>
      </c>
      <c r="F495" s="1" t="s">
        <v>1155</v>
      </c>
      <c r="G495" s="1" t="s">
        <v>1638</v>
      </c>
      <c r="H495" s="1" t="s">
        <v>1639</v>
      </c>
      <c r="I495" s="1" t="s">
        <v>1640</v>
      </c>
    </row>
    <row r="496">
      <c r="A496" s="2" t="str">
        <f>HYPERLINK("https://www.healthylife.com.au/products/dr-browns-microwave-steam-sterilizer", "32129")</f>
        <v>32129</v>
      </c>
      <c r="B496" s="1" t="s">
        <v>1641</v>
      </c>
      <c r="C496" s="1" t="s">
        <v>10</v>
      </c>
      <c r="D496" s="1" t="s">
        <v>44</v>
      </c>
      <c r="E496" s="1" t="s">
        <v>66</v>
      </c>
      <c r="F496" s="1" t="s">
        <v>1155</v>
      </c>
      <c r="G496" s="1" t="s">
        <v>14</v>
      </c>
      <c r="H496" s="1" t="s">
        <v>1642</v>
      </c>
      <c r="I496" s="1" t="s">
        <v>1643</v>
      </c>
    </row>
    <row r="497">
      <c r="A497" s="2" t="str">
        <f>HYPERLINK("https://www.healthylife.com.au/products/marcus--marcus-snack-bowl-ollie-elepant-green", "30278")</f>
        <v>30278</v>
      </c>
      <c r="B497" s="1" t="s">
        <v>1644</v>
      </c>
      <c r="C497" s="1" t="s">
        <v>10</v>
      </c>
      <c r="D497" s="1" t="s">
        <v>44</v>
      </c>
      <c r="E497" s="1" t="s">
        <v>201</v>
      </c>
      <c r="F497" s="1" t="s">
        <v>491</v>
      </c>
      <c r="G497" s="1" t="s">
        <v>500</v>
      </c>
      <c r="H497" s="1" t="s">
        <v>1487</v>
      </c>
      <c r="I497" s="1" t="s">
        <v>1645</v>
      </c>
    </row>
    <row r="498">
      <c r="A498" s="2" t="str">
        <f>HYPERLINK("https://www.healthylife.com.au/products/natures-child-amber-necklace-mixed-colours", "45541")</f>
        <v>45541</v>
      </c>
      <c r="B498" s="1" t="s">
        <v>1646</v>
      </c>
      <c r="C498" s="1" t="s">
        <v>10</v>
      </c>
      <c r="D498" s="1" t="s">
        <v>44</v>
      </c>
      <c r="E498" s="1" t="s">
        <v>107</v>
      </c>
      <c r="F498" s="1" t="s">
        <v>745</v>
      </c>
      <c r="G498" s="1" t="s">
        <v>82</v>
      </c>
      <c r="H498" s="1" t="s">
        <v>1647</v>
      </c>
      <c r="I498" s="1" t="s">
        <v>1648</v>
      </c>
    </row>
    <row r="499">
      <c r="A499" s="2" t="str">
        <f>HYPERLINK("https://www.healthylife.com.au/products/pea-pods-night-booster-white", "22314")</f>
        <v>22314</v>
      </c>
      <c r="B499" s="1" t="s">
        <v>1649</v>
      </c>
      <c r="C499" s="1" t="s">
        <v>10</v>
      </c>
      <c r="D499" s="1" t="s">
        <v>44</v>
      </c>
      <c r="E499" s="1" t="s">
        <v>177</v>
      </c>
      <c r="F499" s="1" t="s">
        <v>554</v>
      </c>
      <c r="G499" s="1" t="s">
        <v>1650</v>
      </c>
      <c r="H499" s="1" t="s">
        <v>14</v>
      </c>
      <c r="I499" s="1" t="s">
        <v>1651</v>
      </c>
    </row>
    <row r="500">
      <c r="A500" s="2" t="str">
        <f>HYPERLINK("https://www.healthylife.com.au/products/sister-browne-aspirator-filters", "38018")</f>
        <v>38018</v>
      </c>
      <c r="B500" s="1" t="s">
        <v>1652</v>
      </c>
      <c r="C500" s="1" t="s">
        <v>10</v>
      </c>
      <c r="D500" s="1" t="s">
        <v>44</v>
      </c>
      <c r="E500" s="1" t="s">
        <v>12</v>
      </c>
      <c r="F500" s="1" t="s">
        <v>577</v>
      </c>
      <c r="G500" s="1" t="s">
        <v>1653</v>
      </c>
      <c r="H500" s="1" t="s">
        <v>1654</v>
      </c>
      <c r="I500" s="1" t="s">
        <v>1655</v>
      </c>
    </row>
    <row r="501">
      <c r="A501" s="2" t="str">
        <f>HYPERLINK("https://www.healthylife.com.au/products/haakaa-new-mum-starter-pack", "42017")</f>
        <v>42017</v>
      </c>
      <c r="B501" s="1" t="s">
        <v>1656</v>
      </c>
      <c r="C501" s="1" t="s">
        <v>10</v>
      </c>
      <c r="D501" s="1" t="s">
        <v>44</v>
      </c>
      <c r="E501" s="1" t="s">
        <v>26</v>
      </c>
      <c r="F501" s="1" t="s">
        <v>547</v>
      </c>
      <c r="G501" s="1" t="s">
        <v>1657</v>
      </c>
      <c r="H501" s="1" t="s">
        <v>374</v>
      </c>
      <c r="I501" s="1" t="s">
        <v>1658</v>
      </c>
    </row>
    <row r="502">
      <c r="A502" s="2" t="str">
        <f>HYPERLINK("https://www.healthylife.com.au/products/haakaa-360-baby-toothbrush-clear", "32672")</f>
        <v>32672</v>
      </c>
      <c r="B502" s="1" t="s">
        <v>1659</v>
      </c>
      <c r="C502" s="1" t="s">
        <v>10</v>
      </c>
      <c r="D502" s="1" t="s">
        <v>44</v>
      </c>
      <c r="E502" s="1" t="s">
        <v>107</v>
      </c>
      <c r="F502" s="1" t="s">
        <v>538</v>
      </c>
      <c r="G502" s="1" t="s">
        <v>769</v>
      </c>
      <c r="H502" s="1" t="s">
        <v>539</v>
      </c>
      <c r="I502" s="1" t="s">
        <v>1660</v>
      </c>
    </row>
    <row r="503">
      <c r="A503" s="2" t="str">
        <f>HYPERLINK("https://www.healthylife.com.au/products/wotnot-biodegradable-baby-wipes-70-pack", "21455")</f>
        <v>21455</v>
      </c>
      <c r="B503" s="1" t="s">
        <v>1661</v>
      </c>
      <c r="C503" s="1" t="s">
        <v>10</v>
      </c>
      <c r="D503" s="1" t="s">
        <v>44</v>
      </c>
      <c r="E503" s="1" t="s">
        <v>19</v>
      </c>
      <c r="F503" s="1" t="s">
        <v>1009</v>
      </c>
      <c r="G503" s="1" t="s">
        <v>847</v>
      </c>
      <c r="H503" s="1" t="s">
        <v>168</v>
      </c>
      <c r="I503" s="1" t="s">
        <v>1217</v>
      </c>
    </row>
    <row r="504">
      <c r="A504" s="2" t="str">
        <f>HYPERLINK("https://www.healthylife.com.au/products/dr-browns-level-4-options-wide-neck-teat-2-pack", "26021")</f>
        <v>26021</v>
      </c>
      <c r="B504" s="1" t="s">
        <v>1662</v>
      </c>
      <c r="C504" s="1" t="s">
        <v>10</v>
      </c>
      <c r="D504" s="1" t="s">
        <v>44</v>
      </c>
      <c r="E504" s="1" t="s">
        <v>66</v>
      </c>
      <c r="F504" s="1" t="s">
        <v>920</v>
      </c>
      <c r="G504" s="1" t="s">
        <v>389</v>
      </c>
      <c r="H504" s="1" t="s">
        <v>184</v>
      </c>
      <c r="I504" s="1" t="s">
        <v>1663</v>
      </c>
    </row>
    <row r="505">
      <c r="A505" s="2" t="str">
        <f>HYPERLINK("https://www.healthylife.com.au/products/pandas-by-luvme-eco-disposable-nappies-pullups-16kg", "43710")</f>
        <v>43710</v>
      </c>
      <c r="B505" s="1" t="s">
        <v>1664</v>
      </c>
      <c r="C505" s="1" t="s">
        <v>10</v>
      </c>
      <c r="D505" s="1" t="s">
        <v>44</v>
      </c>
      <c r="E505" s="1" t="s">
        <v>177</v>
      </c>
      <c r="F505" s="1" t="s">
        <v>602</v>
      </c>
      <c r="G505" s="1" t="s">
        <v>231</v>
      </c>
      <c r="H505" s="1" t="s">
        <v>1665</v>
      </c>
      <c r="I505" s="1" t="s">
        <v>604</v>
      </c>
    </row>
    <row r="506">
      <c r="A506" s="2" t="str">
        <f>HYPERLINK("https://www.healthylife.com.au/products/the-breastfeeding-tea-co-colic-tea-loose-leaf-tea-50g", "38424")</f>
        <v>38424</v>
      </c>
      <c r="B506" s="1" t="s">
        <v>1666</v>
      </c>
      <c r="C506" s="1" t="s">
        <v>10</v>
      </c>
      <c r="D506" s="1" t="s">
        <v>44</v>
      </c>
      <c r="E506" s="1" t="s">
        <v>12</v>
      </c>
      <c r="F506" s="1" t="s">
        <v>581</v>
      </c>
      <c r="G506" s="1" t="s">
        <v>921</v>
      </c>
      <c r="H506" s="1" t="s">
        <v>1259</v>
      </c>
      <c r="I506" s="1" t="s">
        <v>1667</v>
      </c>
    </row>
    <row r="507">
      <c r="A507" s="2" t="str">
        <f>HYPERLINK("https://www.healthylife.com.au/products/natures-child-amber-anklet-mixed-colours", "45539")</f>
        <v>45539</v>
      </c>
      <c r="B507" s="1" t="s">
        <v>1668</v>
      </c>
      <c r="C507" s="1" t="s">
        <v>10</v>
      </c>
      <c r="D507" s="1" t="s">
        <v>44</v>
      </c>
      <c r="E507" s="1" t="s">
        <v>107</v>
      </c>
      <c r="F507" s="1" t="s">
        <v>745</v>
      </c>
      <c r="G507" s="1" t="s">
        <v>1669</v>
      </c>
      <c r="H507" s="1" t="s">
        <v>1670</v>
      </c>
      <c r="I507" s="1" t="s">
        <v>1367</v>
      </c>
    </row>
    <row r="508">
      <c r="A508" s="2" t="str">
        <f>HYPERLINK("https://www.healthylife.com.au/products/holle-organic-banana-lama-banana-apple-mango-apricot-puree-100g", "50120")</f>
        <v>50120</v>
      </c>
      <c r="B508" s="1" t="s">
        <v>1671</v>
      </c>
      <c r="C508" s="1" t="s">
        <v>10</v>
      </c>
      <c r="D508" s="1" t="s">
        <v>44</v>
      </c>
      <c r="E508" s="1" t="s">
        <v>97</v>
      </c>
      <c r="F508" s="1" t="s">
        <v>653</v>
      </c>
      <c r="G508" s="1" t="s">
        <v>822</v>
      </c>
      <c r="H508" s="1" t="s">
        <v>496</v>
      </c>
      <c r="I508" s="1" t="s">
        <v>1672</v>
      </c>
    </row>
    <row r="509">
      <c r="A509" s="2" t="str">
        <f>HYPERLINK("https://www.healthylife.com.au/products/natural-rubber-soothers-large-rounded-6-months--2-pack", "27528")</f>
        <v>27528</v>
      </c>
      <c r="B509" s="1" t="s">
        <v>1673</v>
      </c>
      <c r="C509" s="1" t="s">
        <v>10</v>
      </c>
      <c r="D509" s="1" t="s">
        <v>44</v>
      </c>
      <c r="E509" s="1" t="s">
        <v>81</v>
      </c>
      <c r="F509" s="1" t="s">
        <v>606</v>
      </c>
      <c r="G509" s="1" t="s">
        <v>1674</v>
      </c>
      <c r="H509" s="1" t="s">
        <v>1675</v>
      </c>
      <c r="I509" s="1" t="s">
        <v>1676</v>
      </c>
    </row>
    <row r="510">
      <c r="A510" s="2" t="str">
        <f>HYPERLINK("https://www.healthylife.com.au/products/little-mashies-silicone-washy-bib-olive", "34105")</f>
        <v>34105</v>
      </c>
      <c r="B510" s="1" t="s">
        <v>1677</v>
      </c>
      <c r="C510" s="1" t="s">
        <v>10</v>
      </c>
      <c r="D510" s="1" t="s">
        <v>44</v>
      </c>
      <c r="E510" s="1" t="s">
        <v>201</v>
      </c>
      <c r="F510" s="1" t="s">
        <v>499</v>
      </c>
      <c r="G510" s="1" t="s">
        <v>500</v>
      </c>
      <c r="H510" s="1" t="s">
        <v>179</v>
      </c>
      <c r="I510" s="1" t="s">
        <v>991</v>
      </c>
    </row>
    <row r="511">
      <c r="A511" s="2" t="str">
        <f>HYPERLINK("https://www.healthylife.com.au/products/haakaa-360-baby-toothbrush-pink", "32695")</f>
        <v>32695</v>
      </c>
      <c r="B511" s="1" t="s">
        <v>1678</v>
      </c>
      <c r="C511" s="1" t="s">
        <v>10</v>
      </c>
      <c r="D511" s="1" t="s">
        <v>44</v>
      </c>
      <c r="E511" s="1" t="s">
        <v>107</v>
      </c>
      <c r="F511" s="1" t="s">
        <v>538</v>
      </c>
      <c r="G511" s="1" t="s">
        <v>1679</v>
      </c>
      <c r="H511" s="1" t="s">
        <v>1680</v>
      </c>
      <c r="I511" s="1" t="s">
        <v>1660</v>
      </c>
    </row>
    <row r="512">
      <c r="A512" s="2" t="str">
        <f>HYPERLINK("https://www.healthylife.com.au/products/marcus--marcus-palm-grasp-toddler-training-toothbrush-pink", "30289")</f>
        <v>30289</v>
      </c>
      <c r="B512" s="1" t="s">
        <v>1681</v>
      </c>
      <c r="C512" s="1" t="s">
        <v>10</v>
      </c>
      <c r="D512" s="1" t="s">
        <v>44</v>
      </c>
      <c r="E512" s="1" t="s">
        <v>107</v>
      </c>
      <c r="F512" s="1" t="s">
        <v>538</v>
      </c>
      <c r="G512" s="1" t="s">
        <v>1682</v>
      </c>
      <c r="H512" s="1" t="s">
        <v>1683</v>
      </c>
      <c r="I512" s="1" t="s">
        <v>1684</v>
      </c>
    </row>
    <row r="513">
      <c r="A513" s="2" t="str">
        <f>HYPERLINK("https://www.healthylife.com.au/products/holle-organic-cow-milk-infant-follow-on-formula-2-with-dha-500g-48761", "48761")</f>
        <v>48761</v>
      </c>
      <c r="B513" s="1" t="s">
        <v>1685</v>
      </c>
      <c r="C513" s="1" t="s">
        <v>10</v>
      </c>
      <c r="D513" s="1" t="s">
        <v>44</v>
      </c>
      <c r="E513" s="1" t="s">
        <v>56</v>
      </c>
      <c r="F513" s="1" t="s">
        <v>494</v>
      </c>
      <c r="G513" s="1" t="s">
        <v>58</v>
      </c>
      <c r="H513" s="1" t="s">
        <v>496</v>
      </c>
      <c r="I513" s="1" t="s">
        <v>1686</v>
      </c>
    </row>
    <row r="514">
      <c r="A514" s="2" t="str">
        <f>HYPERLINK("https://www.healthylife.com.au/products/eco-plant-wipes", "41184")</f>
        <v>41184</v>
      </c>
      <c r="B514" s="1" t="s">
        <v>1687</v>
      </c>
      <c r="C514" s="1" t="s">
        <v>10</v>
      </c>
      <c r="D514" s="1" t="s">
        <v>44</v>
      </c>
      <c r="E514" s="1" t="s">
        <v>19</v>
      </c>
      <c r="F514" s="1" t="s">
        <v>1009</v>
      </c>
      <c r="G514" s="1" t="s">
        <v>1135</v>
      </c>
      <c r="H514" s="1" t="s">
        <v>603</v>
      </c>
      <c r="I514" s="1" t="s">
        <v>1688</v>
      </c>
    </row>
    <row r="515">
      <c r="A515" s="2" t="str">
        <f>HYPERLINK("https://www.healthylife.com.au/products/littleoak-goats-milk-infant-formula-stage-1-bundle", "49911")</f>
        <v>49911</v>
      </c>
      <c r="B515" s="1" t="s">
        <v>1689</v>
      </c>
      <c r="C515" s="1" t="s">
        <v>10</v>
      </c>
      <c r="D515" s="1" t="s">
        <v>44</v>
      </c>
      <c r="E515" s="1" t="s">
        <v>56</v>
      </c>
      <c r="F515" s="1" t="s">
        <v>1014</v>
      </c>
      <c r="G515" s="1" t="s">
        <v>58</v>
      </c>
      <c r="H515" s="1" t="s">
        <v>1690</v>
      </c>
      <c r="I515" s="1" t="s">
        <v>1549</v>
      </c>
    </row>
    <row r="516">
      <c r="A516" s="2" t="str">
        <f>HYPERLINK("https://www.healthylife.com.au/products/bbox-mini-lunchbox-lemon-sherbet", "32370")</f>
        <v>32370</v>
      </c>
      <c r="B516" s="1" t="s">
        <v>1691</v>
      </c>
      <c r="C516" s="1" t="s">
        <v>10</v>
      </c>
      <c r="D516" s="1" t="s">
        <v>44</v>
      </c>
      <c r="E516" s="1" t="s">
        <v>201</v>
      </c>
      <c r="F516" s="1" t="s">
        <v>543</v>
      </c>
      <c r="G516" s="1" t="s">
        <v>837</v>
      </c>
      <c r="H516" s="1" t="s">
        <v>1692</v>
      </c>
      <c r="I516" s="1" t="s">
        <v>838</v>
      </c>
    </row>
    <row r="517">
      <c r="A517" s="2" t="str">
        <f>HYPERLINK("https://www.healthylife.com.au/products/marcus--marcus-yummy-dips-suction-divided-plate-pokey-piglet-pink", "30260")</f>
        <v>30260</v>
      </c>
      <c r="B517" s="1" t="s">
        <v>1693</v>
      </c>
      <c r="C517" s="1" t="s">
        <v>10</v>
      </c>
      <c r="D517" s="1" t="s">
        <v>44</v>
      </c>
      <c r="E517" s="1" t="s">
        <v>201</v>
      </c>
      <c r="F517" s="1" t="s">
        <v>491</v>
      </c>
      <c r="G517" s="1" t="s">
        <v>1694</v>
      </c>
      <c r="H517" s="1" t="s">
        <v>1695</v>
      </c>
      <c r="I517" s="1" t="s">
        <v>1696</v>
      </c>
    </row>
    <row r="518">
      <c r="A518" s="2" t="str">
        <f>HYPERLINK("https://www.healthylife.com.au/products/pandas-by-luvme-eco-disposable-nappies-newborn-0-3kg", "43705")</f>
        <v>43705</v>
      </c>
      <c r="B518" s="1" t="s">
        <v>1697</v>
      </c>
      <c r="C518" s="1" t="s">
        <v>10</v>
      </c>
      <c r="D518" s="1" t="s">
        <v>44</v>
      </c>
      <c r="E518" s="1" t="s">
        <v>177</v>
      </c>
      <c r="F518" s="1" t="s">
        <v>602</v>
      </c>
      <c r="G518" s="1" t="s">
        <v>1698</v>
      </c>
      <c r="H518" s="1" t="s">
        <v>1699</v>
      </c>
      <c r="I518" s="1" t="s">
        <v>1700</v>
      </c>
    </row>
    <row r="519">
      <c r="A519" s="2" t="str">
        <f>HYPERLINK("https://www.healthylife.com.au/products/grumpy-bums-banana-muesli-cookies", "41999")</f>
        <v>41999</v>
      </c>
      <c r="B519" s="1" t="s">
        <v>1701</v>
      </c>
      <c r="C519" s="1" t="s">
        <v>10</v>
      </c>
      <c r="D519" s="1" t="s">
        <v>44</v>
      </c>
      <c r="E519" s="1" t="s">
        <v>97</v>
      </c>
      <c r="F519" s="1" t="s">
        <v>671</v>
      </c>
      <c r="G519" s="1" t="s">
        <v>1702</v>
      </c>
      <c r="H519" s="1" t="s">
        <v>1334</v>
      </c>
      <c r="I519" s="1" t="s">
        <v>101</v>
      </c>
    </row>
    <row r="520">
      <c r="A520" s="2" t="str">
        <f>HYPERLINK("https://www.healthylife.com.au/products/medescan-lil-booger-buster", "38957")</f>
        <v>38957</v>
      </c>
      <c r="B520" s="1" t="s">
        <v>1703</v>
      </c>
      <c r="C520" s="1" t="s">
        <v>10</v>
      </c>
      <c r="D520" s="1" t="s">
        <v>44</v>
      </c>
      <c r="E520" s="1" t="s">
        <v>12</v>
      </c>
      <c r="F520" s="1" t="s">
        <v>577</v>
      </c>
      <c r="G520" s="1" t="s">
        <v>33</v>
      </c>
      <c r="H520" s="1" t="s">
        <v>1704</v>
      </c>
      <c r="I520" s="1" t="s">
        <v>1705</v>
      </c>
    </row>
    <row r="521">
      <c r="A521" s="2" t="str">
        <f>HYPERLINK("https://www.healthylife.com.au/products/nimera-stage-2-follow-on-formula-night-400g", "47079")</f>
        <v>47079</v>
      </c>
      <c r="B521" s="1" t="s">
        <v>1706</v>
      </c>
      <c r="C521" s="1" t="s">
        <v>10</v>
      </c>
      <c r="D521" s="1" t="s">
        <v>44</v>
      </c>
      <c r="E521" s="1" t="s">
        <v>56</v>
      </c>
      <c r="F521" s="1" t="s">
        <v>494</v>
      </c>
      <c r="G521" s="1" t="s">
        <v>58</v>
      </c>
      <c r="H521" s="1" t="s">
        <v>495</v>
      </c>
      <c r="I521" s="1" t="s">
        <v>1707</v>
      </c>
    </row>
    <row r="522">
      <c r="A522" s="2" t="str">
        <f>HYPERLINK("https://www.healthylife.com.au/products/marcus--marcus-sensory-teether-ollie-elephant", "22954")</f>
        <v>22954</v>
      </c>
      <c r="B522" s="1" t="s">
        <v>1708</v>
      </c>
      <c r="C522" s="1" t="s">
        <v>10</v>
      </c>
      <c r="D522" s="1" t="s">
        <v>44</v>
      </c>
      <c r="E522" s="1" t="s">
        <v>107</v>
      </c>
      <c r="F522" s="1" t="s">
        <v>636</v>
      </c>
      <c r="G522" s="1" t="s">
        <v>1020</v>
      </c>
      <c r="H522" s="1" t="s">
        <v>1709</v>
      </c>
      <c r="I522" s="1" t="s">
        <v>1710</v>
      </c>
    </row>
    <row r="523">
      <c r="A523" s="2" t="str">
        <f>HYPERLINK("https://www.healthylife.com.au/products/bbox-sippy-cup-tutti-frutti", "37225")</f>
        <v>37225</v>
      </c>
      <c r="B523" s="1" t="s">
        <v>1711</v>
      </c>
      <c r="C523" s="1" t="s">
        <v>10</v>
      </c>
      <c r="D523" s="1" t="s">
        <v>44</v>
      </c>
      <c r="E523" s="1" t="s">
        <v>201</v>
      </c>
      <c r="F523" s="1" t="s">
        <v>404</v>
      </c>
      <c r="G523" s="1" t="s">
        <v>1712</v>
      </c>
      <c r="H523" s="1" t="s">
        <v>1713</v>
      </c>
      <c r="I523" s="1" t="s">
        <v>1418</v>
      </c>
    </row>
    <row r="524">
      <c r="A524" s="2" t="str">
        <f>HYPERLINK("https://www.healthylife.com.au/products/marcus--marcus-feeding-gift-set-elephant-green", "15445")</f>
        <v>15445</v>
      </c>
      <c r="B524" s="1" t="s">
        <v>1714</v>
      </c>
      <c r="C524" s="1" t="s">
        <v>10</v>
      </c>
      <c r="D524" s="1" t="s">
        <v>44</v>
      </c>
      <c r="E524" s="1" t="s">
        <v>201</v>
      </c>
      <c r="F524" s="1" t="s">
        <v>522</v>
      </c>
      <c r="G524" s="1" t="s">
        <v>1715</v>
      </c>
      <c r="H524" s="1" t="s">
        <v>1716</v>
      </c>
      <c r="I524" s="1" t="s">
        <v>1717</v>
      </c>
    </row>
    <row r="525">
      <c r="A525" s="2" t="str">
        <f>HYPERLINK("https://www.healthylife.com.au/products/little-mashies-reusable-squeeze-pouch-mixed-colours-10x130ml", "42580")</f>
        <v>42580</v>
      </c>
      <c r="B525" s="1" t="s">
        <v>1718</v>
      </c>
      <c r="C525" s="1" t="s">
        <v>10</v>
      </c>
      <c r="D525" s="1" t="s">
        <v>44</v>
      </c>
      <c r="E525" s="1" t="s">
        <v>97</v>
      </c>
      <c r="F525" s="1" t="s">
        <v>653</v>
      </c>
      <c r="G525" s="1" t="s">
        <v>717</v>
      </c>
      <c r="H525" s="1" t="s">
        <v>201</v>
      </c>
      <c r="I525" s="1" t="s">
        <v>1719</v>
      </c>
    </row>
    <row r="526">
      <c r="A526" s="2" t="str">
        <f>HYPERLINK("https://www.healthylife.com.au/products/dr-browns-narrow-neck-preemie-teats-2-pack", "32118")</f>
        <v>32118</v>
      </c>
      <c r="B526" s="1" t="s">
        <v>1720</v>
      </c>
      <c r="C526" s="1" t="s">
        <v>10</v>
      </c>
      <c r="D526" s="1" t="s">
        <v>44</v>
      </c>
      <c r="E526" s="1" t="s">
        <v>66</v>
      </c>
      <c r="F526" s="1" t="s">
        <v>567</v>
      </c>
      <c r="G526" s="1" t="s">
        <v>1721</v>
      </c>
      <c r="H526" s="1" t="s">
        <v>1722</v>
      </c>
      <c r="I526" s="1" t="s">
        <v>1723</v>
      </c>
    </row>
    <row r="527">
      <c r="A527" s="2" t="str">
        <f>HYPERLINK("https://www.healthylife.com.au/products/wotnot-biodegradable-baby-wipes-with-travel-case-20-pack", "13898")</f>
        <v>13898</v>
      </c>
      <c r="B527" s="1" t="s">
        <v>1724</v>
      </c>
      <c r="C527" s="1" t="s">
        <v>10</v>
      </c>
      <c r="D527" s="1" t="s">
        <v>44</v>
      </c>
      <c r="E527" s="1" t="s">
        <v>19</v>
      </c>
      <c r="F527" s="1" t="s">
        <v>1009</v>
      </c>
      <c r="G527" s="1" t="s">
        <v>1725</v>
      </c>
      <c r="H527" s="1" t="s">
        <v>1726</v>
      </c>
      <c r="I527" s="1" t="s">
        <v>1727</v>
      </c>
    </row>
    <row r="528">
      <c r="A528" s="2" t="str">
        <f>HYPERLINK("https://www.healthylife.com.au/products/bunjie-probiotic-baby-wipes-80-wipes", "34008")</f>
        <v>34008</v>
      </c>
      <c r="B528" s="1" t="s">
        <v>1728</v>
      </c>
      <c r="C528" s="1" t="s">
        <v>10</v>
      </c>
      <c r="D528" s="1" t="s">
        <v>44</v>
      </c>
      <c r="E528" s="1" t="s">
        <v>19</v>
      </c>
      <c r="F528" s="1" t="s">
        <v>1009</v>
      </c>
      <c r="G528" s="1" t="s">
        <v>1729</v>
      </c>
      <c r="H528" s="1" t="s">
        <v>505</v>
      </c>
      <c r="I528" s="1" t="s">
        <v>1302</v>
      </c>
    </row>
    <row r="529">
      <c r="A529" s="2" t="str">
        <f>HYPERLINK("https://www.healthylife.com.au/products/pigeon-training-teether-step-1-4-months", "8404")</f>
        <v>8404</v>
      </c>
      <c r="B529" s="1" t="s">
        <v>1730</v>
      </c>
      <c r="C529" s="1" t="s">
        <v>10</v>
      </c>
      <c r="D529" s="1" t="s">
        <v>44</v>
      </c>
      <c r="E529" s="1" t="s">
        <v>107</v>
      </c>
      <c r="F529" s="1" t="s">
        <v>636</v>
      </c>
      <c r="G529" s="1" t="s">
        <v>13</v>
      </c>
      <c r="H529" s="1" t="s">
        <v>1577</v>
      </c>
      <c r="I529" s="1" t="s">
        <v>1731</v>
      </c>
    </row>
    <row r="530">
      <c r="A530" s="2" t="str">
        <f>HYPERLINK("https://www.healthylife.com.au/products/bbox-snackbox-emerald-forest", "39040")</f>
        <v>39040</v>
      </c>
      <c r="B530" s="1" t="s">
        <v>1732</v>
      </c>
      <c r="C530" s="1" t="s">
        <v>10</v>
      </c>
      <c r="D530" s="1" t="s">
        <v>44</v>
      </c>
      <c r="E530" s="1" t="s">
        <v>201</v>
      </c>
      <c r="F530" s="1" t="s">
        <v>559</v>
      </c>
      <c r="G530" s="1" t="s">
        <v>673</v>
      </c>
      <c r="H530" s="1" t="s">
        <v>837</v>
      </c>
      <c r="I530" s="1" t="s">
        <v>663</v>
      </c>
    </row>
    <row r="531">
      <c r="A531" s="2" t="str">
        <f>HYPERLINK("https://www.healthylife.com.au/products/haakaa-silicone-breast-pump-with-suction-base-100ml-cap-sold-separately", "24153")</f>
        <v>24153</v>
      </c>
      <c r="B531" s="1" t="s">
        <v>1733</v>
      </c>
      <c r="C531" s="1" t="s">
        <v>10</v>
      </c>
      <c r="D531" s="1" t="s">
        <v>44</v>
      </c>
      <c r="E531" s="1" t="s">
        <v>26</v>
      </c>
      <c r="F531" s="1" t="s">
        <v>547</v>
      </c>
      <c r="G531" s="1" t="s">
        <v>1734</v>
      </c>
      <c r="H531" s="1" t="s">
        <v>603</v>
      </c>
      <c r="I531" s="1" t="s">
        <v>1000</v>
      </c>
    </row>
    <row r="532">
      <c r="A532" s="2" t="str">
        <f>HYPERLINK("https://www.healthylife.com.au/products/haakaa-360-baby-toothbrush-blue", "32689")</f>
        <v>32689</v>
      </c>
      <c r="B532" s="1" t="s">
        <v>1735</v>
      </c>
      <c r="C532" s="1" t="s">
        <v>10</v>
      </c>
      <c r="D532" s="1" t="s">
        <v>44</v>
      </c>
      <c r="E532" s="1" t="s">
        <v>107</v>
      </c>
      <c r="F532" s="1" t="s">
        <v>538</v>
      </c>
      <c r="G532" s="1" t="s">
        <v>1560</v>
      </c>
      <c r="H532" s="1" t="s">
        <v>500</v>
      </c>
      <c r="I532" s="1" t="s">
        <v>1660</v>
      </c>
    </row>
    <row r="533">
      <c r="A533" s="2" t="str">
        <f>HYPERLINK("https://www.healthylife.com.au/products/dr-browns-speciality-feeding-system-with-infant-paced-feeding-valve--level-1-teat--extra-valve-250ml", "32079")</f>
        <v>32079</v>
      </c>
      <c r="B533" s="1" t="s">
        <v>1736</v>
      </c>
      <c r="C533" s="1" t="s">
        <v>10</v>
      </c>
      <c r="D533" s="1" t="s">
        <v>44</v>
      </c>
      <c r="E533" s="1" t="s">
        <v>66</v>
      </c>
      <c r="F533" s="1" t="s">
        <v>707</v>
      </c>
      <c r="G533" s="1" t="s">
        <v>201</v>
      </c>
      <c r="H533" s="1" t="s">
        <v>1737</v>
      </c>
      <c r="I533" s="1" t="s">
        <v>1738</v>
      </c>
    </row>
    <row r="534">
      <c r="A534" s="2" t="str">
        <f>HYPERLINK("https://www.healthylife.com.au/products/pea-pods-swimmers-starfish-blue-large", "37696")</f>
        <v>37696</v>
      </c>
      <c r="B534" s="1" t="s">
        <v>1739</v>
      </c>
      <c r="C534" s="1" t="s">
        <v>10</v>
      </c>
      <c r="D534" s="1" t="s">
        <v>44</v>
      </c>
      <c r="E534" s="1" t="s">
        <v>177</v>
      </c>
      <c r="F534" s="1" t="s">
        <v>362</v>
      </c>
      <c r="G534" s="1" t="s">
        <v>179</v>
      </c>
      <c r="H534" s="1" t="s">
        <v>1683</v>
      </c>
      <c r="I534" s="1" t="s">
        <v>364</v>
      </c>
    </row>
    <row r="535">
      <c r="A535" s="2" t="str">
        <f>HYPERLINK("https://www.healthylife.com.au/products/tommee-tippee-closer-to-nature-night-time-soothers-0-6-months-2-pack-designs-vary--picked-at-random", "20949")</f>
        <v>20949</v>
      </c>
      <c r="B535" s="1" t="s">
        <v>1740</v>
      </c>
      <c r="C535" s="1" t="s">
        <v>10</v>
      </c>
      <c r="D535" s="1" t="s">
        <v>44</v>
      </c>
      <c r="E535" s="1" t="s">
        <v>81</v>
      </c>
      <c r="F535" s="1" t="s">
        <v>962</v>
      </c>
      <c r="G535" s="1" t="s">
        <v>82</v>
      </c>
      <c r="H535" s="1" t="s">
        <v>505</v>
      </c>
      <c r="I535" s="1" t="s">
        <v>265</v>
      </c>
    </row>
    <row r="536">
      <c r="A536" s="2" t="str">
        <f>HYPERLINK("https://www.healthylife.com.au/products/natural-rubber-soothers-medium-rounded-3---6-months-2-pack", "27529")</f>
        <v>27529</v>
      </c>
      <c r="B536" s="1" t="s">
        <v>1741</v>
      </c>
      <c r="C536" s="1" t="s">
        <v>10</v>
      </c>
      <c r="D536" s="1" t="s">
        <v>44</v>
      </c>
      <c r="E536" s="1" t="s">
        <v>81</v>
      </c>
      <c r="F536" s="1" t="s">
        <v>606</v>
      </c>
      <c r="G536" s="1" t="s">
        <v>505</v>
      </c>
      <c r="H536" s="1" t="s">
        <v>184</v>
      </c>
      <c r="I536" s="1" t="s">
        <v>1676</v>
      </c>
    </row>
    <row r="537">
      <c r="A537" s="2" t="str">
        <f>HYPERLINK("https://www.healthylife.com.au/products/haakaa-silicone-colostrum-collector-set-pre-sterilised-4ml-6-pack", "39077")</f>
        <v>39077</v>
      </c>
      <c r="B537" s="1" t="s">
        <v>1742</v>
      </c>
      <c r="C537" s="1" t="s">
        <v>10</v>
      </c>
      <c r="D537" s="1" t="s">
        <v>44</v>
      </c>
      <c r="E537" s="1" t="s">
        <v>26</v>
      </c>
      <c r="F537" s="1" t="s">
        <v>589</v>
      </c>
      <c r="G537" s="1" t="s">
        <v>1743</v>
      </c>
      <c r="H537" s="1" t="s">
        <v>500</v>
      </c>
      <c r="I537" s="1" t="s">
        <v>1744</v>
      </c>
    </row>
    <row r="538">
      <c r="A538" s="2" t="str">
        <f>HYPERLINK("https://www.healthylife.com.au/products/mustela-hydra-bebe-facial-cream-40ml", "7224")</f>
        <v>7224</v>
      </c>
      <c r="B538" s="1" t="s">
        <v>1745</v>
      </c>
      <c r="C538" s="1" t="s">
        <v>10</v>
      </c>
      <c r="D538" s="1" t="s">
        <v>44</v>
      </c>
      <c r="E538" s="1" t="s">
        <v>39</v>
      </c>
      <c r="F538" s="1" t="s">
        <v>71</v>
      </c>
      <c r="G538" s="1" t="s">
        <v>164</v>
      </c>
      <c r="H538" s="1" t="s">
        <v>1746</v>
      </c>
      <c r="I538" s="1" t="s">
        <v>1747</v>
      </c>
    </row>
    <row r="539">
      <c r="A539" s="2" t="str">
        <f>HYPERLINK("https://www.healthylife.com.au/products/holle-organic-pouch-power-parrot-pear--apple-with-spinach-90g", "20763")</f>
        <v>20763</v>
      </c>
      <c r="B539" s="1" t="s">
        <v>1748</v>
      </c>
      <c r="C539" s="1" t="s">
        <v>10</v>
      </c>
      <c r="D539" s="1" t="s">
        <v>44</v>
      </c>
      <c r="E539" s="1" t="s">
        <v>97</v>
      </c>
      <c r="F539" s="1" t="s">
        <v>653</v>
      </c>
      <c r="G539" s="1" t="s">
        <v>690</v>
      </c>
      <c r="H539" s="1" t="s">
        <v>624</v>
      </c>
      <c r="I539" s="1" t="s">
        <v>1749</v>
      </c>
    </row>
    <row r="540">
      <c r="A540" s="2" t="str">
        <f>HYPERLINK("https://www.healthylife.com.au/products/natures-child-reusable-breast-pads-organic-regular", "31917")</f>
        <v>31917</v>
      </c>
      <c r="B540" s="1" t="s">
        <v>1750</v>
      </c>
      <c r="C540" s="1" t="s">
        <v>10</v>
      </c>
      <c r="D540" s="1" t="s">
        <v>44</v>
      </c>
      <c r="E540" s="1" t="s">
        <v>26</v>
      </c>
      <c r="F540" s="1" t="s">
        <v>134</v>
      </c>
      <c r="G540" s="1" t="s">
        <v>267</v>
      </c>
      <c r="H540" s="1" t="s">
        <v>1751</v>
      </c>
      <c r="I540" s="1" t="s">
        <v>1268</v>
      </c>
    </row>
    <row r="541">
      <c r="A541" s="2" t="str">
        <f>HYPERLINK("https://www.healthylife.com.au/products/subo-the-food-bottle-mint", "31269")</f>
        <v>31269</v>
      </c>
      <c r="B541" s="1" t="s">
        <v>1752</v>
      </c>
      <c r="C541" s="1" t="s">
        <v>10</v>
      </c>
      <c r="D541" s="1" t="s">
        <v>44</v>
      </c>
      <c r="E541" s="1" t="s">
        <v>201</v>
      </c>
      <c r="F541" s="1" t="s">
        <v>559</v>
      </c>
      <c r="G541" s="1" t="s">
        <v>754</v>
      </c>
      <c r="H541" s="1" t="s">
        <v>179</v>
      </c>
      <c r="I541" s="1" t="s">
        <v>905</v>
      </c>
    </row>
    <row r="542">
      <c r="A542" s="2" t="str">
        <f>HYPERLINK("https://www.healthylife.com.au/products/little-mashies-silicone-sucky-platter-plate-blush-pink", "34127")</f>
        <v>34127</v>
      </c>
      <c r="B542" s="1" t="s">
        <v>1753</v>
      </c>
      <c r="C542" s="1" t="s">
        <v>10</v>
      </c>
      <c r="D542" s="1" t="s">
        <v>44</v>
      </c>
      <c r="E542" s="1" t="s">
        <v>201</v>
      </c>
      <c r="F542" s="1" t="s">
        <v>491</v>
      </c>
      <c r="G542" s="1" t="s">
        <v>1388</v>
      </c>
      <c r="H542" s="1" t="s">
        <v>1754</v>
      </c>
      <c r="I542" s="1" t="s">
        <v>1188</v>
      </c>
    </row>
    <row r="543">
      <c r="A543" s="2" t="str">
        <f>HYPERLINK("https://www.healthylife.com.au/products/little-woods-star-grazer-silicone-divided-plate-mint", "24948")</f>
        <v>24948</v>
      </c>
      <c r="B543" s="1" t="s">
        <v>1755</v>
      </c>
      <c r="C543" s="1" t="s">
        <v>10</v>
      </c>
      <c r="D543" s="1" t="s">
        <v>44</v>
      </c>
      <c r="E543" s="1" t="s">
        <v>201</v>
      </c>
      <c r="F543" s="1" t="s">
        <v>491</v>
      </c>
      <c r="G543" s="1" t="s">
        <v>1756</v>
      </c>
      <c r="H543" s="1" t="s">
        <v>1757</v>
      </c>
      <c r="I543" s="1" t="s">
        <v>1530</v>
      </c>
    </row>
    <row r="544">
      <c r="A544" s="2" t="str">
        <f>HYPERLINK("https://www.healthylife.com.au/products/pea-pods-reusable-nappy-one-size-sleepy-koala", "29555")</f>
        <v>29555</v>
      </c>
      <c r="B544" s="1" t="s">
        <v>1758</v>
      </c>
      <c r="C544" s="1" t="s">
        <v>10</v>
      </c>
      <c r="D544" s="1" t="s">
        <v>44</v>
      </c>
      <c r="E544" s="1" t="s">
        <v>177</v>
      </c>
      <c r="F544" s="1" t="s">
        <v>556</v>
      </c>
      <c r="G544" s="1" t="s">
        <v>1759</v>
      </c>
      <c r="H544" s="1" t="s">
        <v>505</v>
      </c>
      <c r="I544" s="1" t="s">
        <v>181</v>
      </c>
    </row>
    <row r="545">
      <c r="A545" s="2" t="str">
        <f>HYPERLINK("https://www.healthylife.com.au/products/jellystone-designs-rainbow-stacker-and-teether-toy-ocean", "26574")</f>
        <v>26574</v>
      </c>
      <c r="B545" s="1" t="s">
        <v>1760</v>
      </c>
      <c r="C545" s="1" t="s">
        <v>10</v>
      </c>
      <c r="D545" s="1" t="s">
        <v>44</v>
      </c>
      <c r="E545" s="1" t="s">
        <v>107</v>
      </c>
      <c r="F545" s="1" t="s">
        <v>636</v>
      </c>
      <c r="G545" s="1" t="s">
        <v>1761</v>
      </c>
      <c r="H545" s="1" t="s">
        <v>1762</v>
      </c>
      <c r="I545" s="1" t="s">
        <v>968</v>
      </c>
    </row>
    <row r="546">
      <c r="A546" s="2" t="str">
        <f>HYPERLINK("https://www.healthylife.com.au/products/the-breastfeeding-tea-co-lactation-tea-20-pyramid-tea-bags", "38426")</f>
        <v>38426</v>
      </c>
      <c r="B546" s="1" t="s">
        <v>1763</v>
      </c>
      <c r="C546" s="1" t="s">
        <v>10</v>
      </c>
      <c r="D546" s="1" t="s">
        <v>44</v>
      </c>
      <c r="E546" s="1" t="s">
        <v>26</v>
      </c>
      <c r="F546" s="1" t="s">
        <v>531</v>
      </c>
      <c r="G546" s="1" t="s">
        <v>1259</v>
      </c>
      <c r="H546" s="1" t="s">
        <v>1764</v>
      </c>
      <c r="I546" s="1" t="s">
        <v>1261</v>
      </c>
    </row>
    <row r="547">
      <c r="A547" s="2" t="str">
        <f>HYPERLINK("https://www.healthylife.com.au/products/pigeon-softouch-iii-teat-l-2-pack", "39940")</f>
        <v>39940</v>
      </c>
      <c r="B547" s="1" t="s">
        <v>1765</v>
      </c>
      <c r="C547" s="1" t="s">
        <v>10</v>
      </c>
      <c r="D547" s="1" t="s">
        <v>44</v>
      </c>
      <c r="E547" s="1" t="s">
        <v>66</v>
      </c>
      <c r="F547" s="1" t="s">
        <v>734</v>
      </c>
      <c r="G547" s="1" t="s">
        <v>389</v>
      </c>
      <c r="H547" s="1" t="s">
        <v>184</v>
      </c>
      <c r="I547" s="1" t="s">
        <v>44</v>
      </c>
    </row>
    <row r="548">
      <c r="A548" s="2" t="str">
        <f>HYPERLINK("https://www.healthylife.com.au/products/little-mashies-reusable-squeeze-pouch-sun", "42583")</f>
        <v>42583</v>
      </c>
      <c r="B548" s="1" t="s">
        <v>1766</v>
      </c>
      <c r="C548" s="1" t="s">
        <v>10</v>
      </c>
      <c r="D548" s="1" t="s">
        <v>44</v>
      </c>
      <c r="E548" s="1" t="s">
        <v>97</v>
      </c>
      <c r="F548" s="1" t="s">
        <v>653</v>
      </c>
      <c r="G548" s="1" t="s">
        <v>1767</v>
      </c>
      <c r="H548" s="1" t="s">
        <v>988</v>
      </c>
      <c r="I548" s="1" t="s">
        <v>877</v>
      </c>
    </row>
    <row r="549">
      <c r="A549" s="2" t="str">
        <f>HYPERLINK("https://www.healthylife.com.au/products/marcus--marcus-flip-nstrap-pokey-piglet-pink", "30255")</f>
        <v>30255</v>
      </c>
      <c r="B549" s="1" t="s">
        <v>1768</v>
      </c>
      <c r="C549" s="1" t="s">
        <v>10</v>
      </c>
      <c r="D549" s="1" t="s">
        <v>44</v>
      </c>
      <c r="E549" s="1" t="s">
        <v>66</v>
      </c>
      <c r="F549" s="1" t="s">
        <v>780</v>
      </c>
      <c r="G549" s="1" t="s">
        <v>1769</v>
      </c>
      <c r="H549" s="1" t="s">
        <v>1770</v>
      </c>
      <c r="I549" s="1" t="s">
        <v>1771</v>
      </c>
    </row>
    <row r="550">
      <c r="A550" s="2" t="str">
        <f>HYPERLINK("https://www.healthylife.com.au/products/ezpz-tiny-first-foods-set-olive", "37241")</f>
        <v>37241</v>
      </c>
      <c r="B550" s="1" t="s">
        <v>1772</v>
      </c>
      <c r="C550" s="1" t="s">
        <v>10</v>
      </c>
      <c r="D550" s="1" t="s">
        <v>44</v>
      </c>
      <c r="E550" s="1" t="s">
        <v>201</v>
      </c>
      <c r="F550" s="1" t="s">
        <v>559</v>
      </c>
      <c r="G550" s="1" t="s">
        <v>1450</v>
      </c>
      <c r="H550" s="1" t="s">
        <v>1773</v>
      </c>
      <c r="I550" s="1" t="s">
        <v>1578</v>
      </c>
    </row>
    <row r="551">
      <c r="A551" s="2" t="str">
        <f>HYPERLINK("https://www.healthylife.com.au/products/pigeon-training-teether-step-2-7-months-1", "10896")</f>
        <v>10896</v>
      </c>
      <c r="B551" s="1" t="s">
        <v>1774</v>
      </c>
      <c r="C551" s="1" t="s">
        <v>10</v>
      </c>
      <c r="D551" s="1" t="s">
        <v>44</v>
      </c>
      <c r="E551" s="1" t="s">
        <v>107</v>
      </c>
      <c r="F551" s="1" t="s">
        <v>636</v>
      </c>
      <c r="G551" s="1" t="s">
        <v>638</v>
      </c>
      <c r="H551" s="1" t="s">
        <v>1775</v>
      </c>
      <c r="I551" s="1" t="s">
        <v>1776</v>
      </c>
    </row>
    <row r="552">
      <c r="A552" s="2" t="str">
        <f>HYPERLINK("https://www.healthylife.com.au/products/jack-n-jill-childrens-toothpaste-milkshake-50g", "31477")</f>
        <v>31477</v>
      </c>
      <c r="B552" s="1" t="s">
        <v>1777</v>
      </c>
      <c r="C552" s="1" t="s">
        <v>10</v>
      </c>
      <c r="D552" s="1" t="s">
        <v>44</v>
      </c>
      <c r="E552" s="1" t="s">
        <v>107</v>
      </c>
      <c r="F552" s="1" t="s">
        <v>509</v>
      </c>
      <c r="G552" s="1" t="s">
        <v>290</v>
      </c>
      <c r="H552" s="1" t="s">
        <v>511</v>
      </c>
      <c r="I552" s="1" t="s">
        <v>1778</v>
      </c>
    </row>
    <row r="553">
      <c r="A553" s="2" t="str">
        <f>HYPERLINK("https://www.healthylife.com.au/products/holle-organic-panda-peach-peach-apricot-banana-with-spelt-puree-100g", "50121")</f>
        <v>50121</v>
      </c>
      <c r="B553" s="1" t="s">
        <v>1779</v>
      </c>
      <c r="C553" s="1" t="s">
        <v>10</v>
      </c>
      <c r="D553" s="1" t="s">
        <v>44</v>
      </c>
      <c r="E553" s="1" t="s">
        <v>97</v>
      </c>
      <c r="F553" s="1" t="s">
        <v>653</v>
      </c>
      <c r="G553" s="1" t="s">
        <v>1780</v>
      </c>
      <c r="H553" s="1" t="s">
        <v>1781</v>
      </c>
      <c r="I553" s="1" t="s">
        <v>1782</v>
      </c>
    </row>
    <row r="554">
      <c r="A554" s="2" t="str">
        <f>HYPERLINK("https://www.healthylife.com.au/products/little-woods-colour-mat-silicone-placemat", "24941")</f>
        <v>24941</v>
      </c>
      <c r="B554" s="1" t="s">
        <v>1783</v>
      </c>
      <c r="C554" s="1" t="s">
        <v>10</v>
      </c>
      <c r="D554" s="1" t="s">
        <v>44</v>
      </c>
      <c r="E554" s="1" t="s">
        <v>592</v>
      </c>
      <c r="F554" s="1" t="s">
        <v>780</v>
      </c>
      <c r="G554" s="1" t="s">
        <v>1495</v>
      </c>
      <c r="H554" s="1" t="s">
        <v>500</v>
      </c>
      <c r="I554" s="1" t="s">
        <v>1784</v>
      </c>
    </row>
    <row r="555">
      <c r="A555" s="2" t="str">
        <f>HYPERLINK("https://www.healthylife.com.au/products/bbox-insulated-drink-bottle-strawberry-shake", "24910")</f>
        <v>24910</v>
      </c>
      <c r="B555" s="1" t="s">
        <v>1785</v>
      </c>
      <c r="C555" s="1" t="s">
        <v>10</v>
      </c>
      <c r="D555" s="1" t="s">
        <v>44</v>
      </c>
      <c r="E555" s="1" t="s">
        <v>201</v>
      </c>
      <c r="F555" s="1" t="s">
        <v>644</v>
      </c>
      <c r="G555" s="1" t="s">
        <v>1437</v>
      </c>
      <c r="H555" s="1" t="s">
        <v>1786</v>
      </c>
      <c r="I555" s="1" t="s">
        <v>1787</v>
      </c>
    </row>
    <row r="556">
      <c r="A556" s="2" t="str">
        <f>HYPERLINK("https://www.healthylife.com.au/products/jack-n-jill-childrens-toothpaste-flavour-free-50g", "15454")</f>
        <v>15454</v>
      </c>
      <c r="B556" s="1" t="s">
        <v>1788</v>
      </c>
      <c r="C556" s="1" t="s">
        <v>10</v>
      </c>
      <c r="D556" s="1" t="s">
        <v>44</v>
      </c>
      <c r="E556" s="1" t="s">
        <v>107</v>
      </c>
      <c r="F556" s="1" t="s">
        <v>509</v>
      </c>
      <c r="G556" s="1" t="s">
        <v>35</v>
      </c>
      <c r="H556" s="1" t="s">
        <v>369</v>
      </c>
      <c r="I556" s="1" t="s">
        <v>1789</v>
      </c>
    </row>
    <row r="557">
      <c r="A557" s="2" t="str">
        <f>HYPERLINK("https://www.healthylife.com.au/products/dr-browns-vent-cleaning-brush", "20747")</f>
        <v>20747</v>
      </c>
      <c r="B557" s="1" t="s">
        <v>1790</v>
      </c>
      <c r="C557" s="1" t="s">
        <v>10</v>
      </c>
      <c r="D557" s="1" t="s">
        <v>44</v>
      </c>
      <c r="E557" s="1" t="s">
        <v>66</v>
      </c>
      <c r="F557" s="1" t="s">
        <v>1095</v>
      </c>
      <c r="G557" s="1" t="s">
        <v>311</v>
      </c>
      <c r="H557" s="1" t="s">
        <v>184</v>
      </c>
      <c r="I557" s="1" t="s">
        <v>1791</v>
      </c>
    </row>
    <row r="558">
      <c r="A558" s="2" t="str">
        <f>HYPERLINK("https://www.healthylife.com.au/products/marcus--marcus-feeding-gift-set-giraffe-yellow", "15408")</f>
        <v>15408</v>
      </c>
      <c r="B558" s="1" t="s">
        <v>1792</v>
      </c>
      <c r="C558" s="1" t="s">
        <v>10</v>
      </c>
      <c r="D558" s="1" t="s">
        <v>44</v>
      </c>
      <c r="E558" s="1" t="s">
        <v>201</v>
      </c>
      <c r="F558" s="1" t="s">
        <v>522</v>
      </c>
      <c r="G558" s="1" t="s">
        <v>1715</v>
      </c>
      <c r="H558" s="1" t="s">
        <v>1793</v>
      </c>
      <c r="I558" s="1" t="s">
        <v>1717</v>
      </c>
    </row>
    <row r="559">
      <c r="A559" s="2" t="str">
        <f>HYPERLINK("https://www.healthylife.com.au/products/avent-natural-response-teats-0-months-flow-2-2-pack", "48164")</f>
        <v>48164</v>
      </c>
      <c r="B559" s="1" t="s">
        <v>1794</v>
      </c>
      <c r="C559" s="1" t="s">
        <v>10</v>
      </c>
      <c r="D559" s="1" t="s">
        <v>44</v>
      </c>
      <c r="E559" s="1" t="s">
        <v>66</v>
      </c>
      <c r="F559" s="1" t="s">
        <v>567</v>
      </c>
      <c r="G559" s="1" t="s">
        <v>389</v>
      </c>
      <c r="H559" s="1" t="s">
        <v>611</v>
      </c>
      <c r="I559" s="1" t="s">
        <v>1795</v>
      </c>
    </row>
    <row r="560">
      <c r="A560" s="2" t="str">
        <f>HYPERLINK("https://www.healthylife.com.au/products/johnsons-baby-wipes-fragrance-free-80-x-3-pack", "5834")</f>
        <v>5834</v>
      </c>
      <c r="B560" s="1" t="s">
        <v>1796</v>
      </c>
      <c r="C560" s="1" t="s">
        <v>10</v>
      </c>
      <c r="D560" s="1" t="s">
        <v>44</v>
      </c>
      <c r="E560" s="1" t="s">
        <v>19</v>
      </c>
      <c r="F560" s="1" t="s">
        <v>1002</v>
      </c>
      <c r="G560" s="1" t="s">
        <v>1139</v>
      </c>
      <c r="H560" s="1" t="s">
        <v>1797</v>
      </c>
      <c r="I560" s="1" t="s">
        <v>1595</v>
      </c>
    </row>
    <row r="561">
      <c r="A561" s="2" t="str">
        <f>HYPERLINK("https://www.healthylife.com.au/products/haakaa-new-mum-breastfeeding-essentials-pack", "47080")</f>
        <v>47080</v>
      </c>
      <c r="B561" s="1" t="s">
        <v>1798</v>
      </c>
      <c r="C561" s="1" t="s">
        <v>10</v>
      </c>
      <c r="D561" s="1" t="s">
        <v>44</v>
      </c>
      <c r="E561" s="1" t="s">
        <v>26</v>
      </c>
      <c r="F561" s="1" t="s">
        <v>547</v>
      </c>
      <c r="G561" s="1" t="s">
        <v>1799</v>
      </c>
      <c r="H561" s="1" t="s">
        <v>1250</v>
      </c>
      <c r="I561" s="1" t="s">
        <v>1800</v>
      </c>
    </row>
    <row r="562">
      <c r="A562" s="2" t="str">
        <f>HYPERLINK("https://www.healthylife.com.au/products/dr-browns-prevent-contoured-baby-pacifier-6-18-months-blue-2-pack", "26083")</f>
        <v>26083</v>
      </c>
      <c r="B562" s="1" t="s">
        <v>1801</v>
      </c>
      <c r="C562" s="1" t="s">
        <v>10</v>
      </c>
      <c r="D562" s="1" t="s">
        <v>44</v>
      </c>
      <c r="E562" s="1" t="s">
        <v>81</v>
      </c>
      <c r="F562" s="1" t="s">
        <v>401</v>
      </c>
      <c r="G562" s="1" t="s">
        <v>505</v>
      </c>
      <c r="H562" s="1" t="s">
        <v>184</v>
      </c>
      <c r="I562" s="1" t="s">
        <v>1194</v>
      </c>
    </row>
    <row r="563">
      <c r="A563" s="2" t="str">
        <f>HYPERLINK("https://www.healthylife.com.au/products/natural-rubber-soothers-small-rounded-0---3-months-2-pack", "27530")</f>
        <v>27530</v>
      </c>
      <c r="B563" s="1" t="s">
        <v>1802</v>
      </c>
      <c r="C563" s="1" t="s">
        <v>10</v>
      </c>
      <c r="D563" s="1" t="s">
        <v>44</v>
      </c>
      <c r="E563" s="1" t="s">
        <v>81</v>
      </c>
      <c r="F563" s="1" t="s">
        <v>606</v>
      </c>
      <c r="G563" s="1" t="s">
        <v>505</v>
      </c>
      <c r="H563" s="1" t="s">
        <v>104</v>
      </c>
      <c r="I563" s="1" t="s">
        <v>1676</v>
      </c>
    </row>
    <row r="564">
      <c r="A564" s="2" t="str">
        <f>HYPERLINK("https://www.healthylife.com.au/products/dr-browns-options-wide-neck-bottle-270ml-2-pack", "26022")</f>
        <v>26022</v>
      </c>
      <c r="B564" s="1" t="s">
        <v>1803</v>
      </c>
      <c r="C564" s="1" t="s">
        <v>10</v>
      </c>
      <c r="D564" s="1" t="s">
        <v>44</v>
      </c>
      <c r="E564" s="1" t="s">
        <v>66</v>
      </c>
      <c r="F564" s="1" t="s">
        <v>1634</v>
      </c>
      <c r="G564" s="1" t="s">
        <v>418</v>
      </c>
      <c r="H564" s="1" t="s">
        <v>668</v>
      </c>
      <c r="I564" s="1" t="s">
        <v>1804</v>
      </c>
    </row>
    <row r="565">
      <c r="A565" s="2" t="str">
        <f>HYPERLINK("https://www.healthylife.com.au/products/natures-child-face-wipes-organic", "31921")</f>
        <v>31921</v>
      </c>
      <c r="B565" s="1" t="s">
        <v>1805</v>
      </c>
      <c r="C565" s="1" t="s">
        <v>10</v>
      </c>
      <c r="D565" s="1" t="s">
        <v>44</v>
      </c>
      <c r="E565" s="1" t="s">
        <v>19</v>
      </c>
      <c r="F565" s="1" t="s">
        <v>716</v>
      </c>
      <c r="G565" s="1" t="s">
        <v>1806</v>
      </c>
      <c r="H565" s="1" t="s">
        <v>1331</v>
      </c>
      <c r="I565" s="1" t="s">
        <v>1807</v>
      </c>
    </row>
    <row r="566">
      <c r="A566" s="2" t="str">
        <f>HYPERLINK("https://www.healthylife.com.au/products/brauer-baby--child-teething-100ml", "31104")</f>
        <v>31104</v>
      </c>
      <c r="B566" s="1" t="s">
        <v>1808</v>
      </c>
      <c r="C566" s="1" t="s">
        <v>10</v>
      </c>
      <c r="D566" s="1" t="s">
        <v>44</v>
      </c>
      <c r="E566" s="1" t="s">
        <v>107</v>
      </c>
      <c r="F566" s="1" t="s">
        <v>517</v>
      </c>
      <c r="G566" s="1" t="s">
        <v>258</v>
      </c>
      <c r="H566" s="1" t="s">
        <v>1809</v>
      </c>
      <c r="I566" s="1" t="s">
        <v>1810</v>
      </c>
    </row>
    <row r="567">
      <c r="A567" s="2" t="str">
        <f>HYPERLINK("https://www.healthylife.com.au/products/curash-baby-wipes-fragrance-free-80-3-pack", "4459")</f>
        <v>4459</v>
      </c>
      <c r="B567" s="1" t="s">
        <v>1811</v>
      </c>
      <c r="C567" s="1" t="s">
        <v>10</v>
      </c>
      <c r="D567" s="1" t="s">
        <v>44</v>
      </c>
      <c r="E567" s="1" t="s">
        <v>19</v>
      </c>
      <c r="F567" s="1" t="s">
        <v>1002</v>
      </c>
      <c r="G567" s="1" t="s">
        <v>21</v>
      </c>
      <c r="H567" s="1" t="s">
        <v>20</v>
      </c>
      <c r="I567" s="1" t="s">
        <v>1812</v>
      </c>
    </row>
    <row r="568">
      <c r="A568" s="2" t="str">
        <f>HYPERLINK("https://www.healthylife.com.au/products/marcus--marcus-palm-grasp-toddler-training-toothbrush-blue", "30276")</f>
        <v>30276</v>
      </c>
      <c r="B568" s="1" t="s">
        <v>1813</v>
      </c>
      <c r="C568" s="1" t="s">
        <v>10</v>
      </c>
      <c r="D568" s="1" t="s">
        <v>44</v>
      </c>
      <c r="E568" s="1" t="s">
        <v>107</v>
      </c>
      <c r="F568" s="1" t="s">
        <v>538</v>
      </c>
      <c r="G568" s="1" t="s">
        <v>1814</v>
      </c>
      <c r="H568" s="1" t="s">
        <v>114</v>
      </c>
      <c r="I568" s="1" t="s">
        <v>1815</v>
      </c>
    </row>
    <row r="569">
      <c r="A569" s="2" t="str">
        <f>HYPERLINK("https://www.healthylife.com.au/products/haakaa-ladybug-silicone-breast-milk-collector-150ml", "31403")</f>
        <v>31403</v>
      </c>
      <c r="B569" s="1" t="s">
        <v>1816</v>
      </c>
      <c r="C569" s="1" t="s">
        <v>10</v>
      </c>
      <c r="D569" s="1" t="s">
        <v>44</v>
      </c>
      <c r="E569" s="1" t="s">
        <v>26</v>
      </c>
      <c r="F569" s="1" t="s">
        <v>589</v>
      </c>
      <c r="G569" s="1" t="s">
        <v>1817</v>
      </c>
      <c r="H569" s="1" t="s">
        <v>500</v>
      </c>
      <c r="I569" s="1" t="s">
        <v>1818</v>
      </c>
    </row>
    <row r="570">
      <c r="A570" s="2" t="str">
        <f>HYPERLINK("https://www.healthylife.com.au/products/sprout-plant-based-infant-formula-0-12-months-700g", "46874")</f>
        <v>46874</v>
      </c>
      <c r="B570" s="1" t="s">
        <v>1819</v>
      </c>
      <c r="C570" s="1" t="s">
        <v>10</v>
      </c>
      <c r="D570" s="1" t="s">
        <v>44</v>
      </c>
      <c r="E570" s="1" t="s">
        <v>56</v>
      </c>
      <c r="F570" s="1" t="s">
        <v>725</v>
      </c>
      <c r="G570" s="1" t="s">
        <v>58</v>
      </c>
      <c r="H570" s="1" t="s">
        <v>1323</v>
      </c>
      <c r="I570" s="1" t="s">
        <v>1820</v>
      </c>
    </row>
    <row r="571">
      <c r="A571" s="2" t="str">
        <f>HYPERLINK("https://www.healthylife.com.au/products/haakaa-150ml-breast-pump-and", "42005")</f>
        <v>42005</v>
      </c>
      <c r="B571" s="1" t="s">
        <v>1821</v>
      </c>
      <c r="C571" s="1" t="s">
        <v>10</v>
      </c>
      <c r="D571" s="1" t="s">
        <v>44</v>
      </c>
      <c r="E571" s="1" t="s">
        <v>26</v>
      </c>
      <c r="F571" s="1" t="s">
        <v>547</v>
      </c>
      <c r="G571" s="1" t="s">
        <v>1822</v>
      </c>
      <c r="H571" s="1" t="s">
        <v>1823</v>
      </c>
      <c r="I571" s="1" t="s">
        <v>1824</v>
      </c>
    </row>
    <row r="572">
      <c r="A572" s="2" t="str">
        <f>HYPERLINK("https://www.healthylife.com.au/products/holle-organic-kiwi-koala-pear-banana-with-kiwi-puree-100g", "50122")</f>
        <v>50122</v>
      </c>
      <c r="B572" s="1" t="s">
        <v>1825</v>
      </c>
      <c r="C572" s="1" t="s">
        <v>10</v>
      </c>
      <c r="D572" s="1" t="s">
        <v>44</v>
      </c>
      <c r="E572" s="1" t="s">
        <v>97</v>
      </c>
      <c r="F572" s="1" t="s">
        <v>653</v>
      </c>
      <c r="G572" s="1" t="s">
        <v>1780</v>
      </c>
      <c r="H572" s="1" t="s">
        <v>163</v>
      </c>
      <c r="I572" s="1" t="s">
        <v>1826</v>
      </c>
    </row>
    <row r="573">
      <c r="A573" s="2" t="str">
        <f>HYPERLINK("https://www.healthylife.com.au/products/neilmed-naspira-replacement-filters-30-pack", "26179")</f>
        <v>26179</v>
      </c>
      <c r="B573" s="1" t="s">
        <v>1827</v>
      </c>
      <c r="C573" s="1" t="s">
        <v>10</v>
      </c>
      <c r="D573" s="1" t="s">
        <v>44</v>
      </c>
      <c r="E573" s="1" t="s">
        <v>12</v>
      </c>
      <c r="F573" s="1" t="s">
        <v>577</v>
      </c>
      <c r="G573" s="1" t="s">
        <v>33</v>
      </c>
      <c r="H573" s="1" t="s">
        <v>1191</v>
      </c>
      <c r="I573" s="1" t="s">
        <v>1828</v>
      </c>
    </row>
    <row r="574">
      <c r="A574" s="2" t="str">
        <f>HYPERLINK("https://www.healthylife.com.au/products/marcus--marcus-fork--spoon-set-lion-red", "26336")</f>
        <v>26336</v>
      </c>
      <c r="B574" s="1" t="s">
        <v>1829</v>
      </c>
      <c r="C574" s="1" t="s">
        <v>10</v>
      </c>
      <c r="D574" s="1" t="s">
        <v>44</v>
      </c>
      <c r="E574" s="1" t="s">
        <v>201</v>
      </c>
      <c r="F574" s="1" t="s">
        <v>522</v>
      </c>
      <c r="G574" s="1" t="s">
        <v>1830</v>
      </c>
      <c r="H574" s="1" t="s">
        <v>996</v>
      </c>
      <c r="I574" s="1" t="s">
        <v>1831</v>
      </c>
    </row>
    <row r="575">
      <c r="A575" s="2" t="str">
        <f>HYPERLINK("https://www.healthylife.com.au/products/pigeon-baby-milk-powder-container-with-3-divisions", "8401")</f>
        <v>8401</v>
      </c>
      <c r="B575" s="1" t="s">
        <v>1832</v>
      </c>
      <c r="C575" s="1" t="s">
        <v>10</v>
      </c>
      <c r="D575" s="1" t="s">
        <v>44</v>
      </c>
      <c r="E575" s="1" t="s">
        <v>56</v>
      </c>
      <c r="F575" s="1" t="s">
        <v>1833</v>
      </c>
      <c r="G575" s="1" t="s">
        <v>201</v>
      </c>
      <c r="H575" s="1" t="s">
        <v>505</v>
      </c>
      <c r="I575" s="1" t="s">
        <v>1834</v>
      </c>
    </row>
    <row r="576">
      <c r="A576" s="2" t="str">
        <f>HYPERLINK("https://www.healthylife.com.au/products/lactivate-silver-nursing-cups-regular-2-pack", "46991")</f>
        <v>46991</v>
      </c>
      <c r="B576" s="1" t="s">
        <v>1835</v>
      </c>
      <c r="C576" s="1" t="s">
        <v>10</v>
      </c>
      <c r="D576" s="1" t="s">
        <v>44</v>
      </c>
      <c r="E576" s="1" t="s">
        <v>26</v>
      </c>
      <c r="F576" s="1" t="s">
        <v>534</v>
      </c>
      <c r="G576" s="1" t="s">
        <v>119</v>
      </c>
      <c r="H576" s="1" t="s">
        <v>1836</v>
      </c>
      <c r="I576" s="1" t="s">
        <v>1837</v>
      </c>
    </row>
    <row r="577">
      <c r="A577" s="2" t="str">
        <f>HYPERLINK("https://www.healthylife.com.au/products/subo-the-food-bottle-blue", "30856")</f>
        <v>30856</v>
      </c>
      <c r="B577" s="1" t="s">
        <v>1838</v>
      </c>
      <c r="C577" s="1" t="s">
        <v>10</v>
      </c>
      <c r="D577" s="1" t="s">
        <v>44</v>
      </c>
      <c r="E577" s="1" t="s">
        <v>201</v>
      </c>
      <c r="F577" s="1" t="s">
        <v>559</v>
      </c>
      <c r="G577" s="1" t="s">
        <v>1839</v>
      </c>
      <c r="H577" s="1" t="s">
        <v>1840</v>
      </c>
      <c r="I577" s="1" t="s">
        <v>905</v>
      </c>
    </row>
    <row r="578">
      <c r="A578" s="2" t="str">
        <f>HYPERLINK("https://www.healthylife.com.au/products/jellystone-designs-sensory-ball-soft-blue", "33169")</f>
        <v>33169</v>
      </c>
      <c r="B578" s="1" t="s">
        <v>1841</v>
      </c>
      <c r="C578" s="1" t="s">
        <v>10</v>
      </c>
      <c r="D578" s="1" t="s">
        <v>44</v>
      </c>
      <c r="E578" s="1" t="s">
        <v>107</v>
      </c>
      <c r="F578" s="1" t="s">
        <v>636</v>
      </c>
      <c r="G578" s="1" t="s">
        <v>1239</v>
      </c>
      <c r="H578" s="1" t="s">
        <v>1842</v>
      </c>
      <c r="I578" s="1" t="s">
        <v>1026</v>
      </c>
    </row>
    <row r="579">
      <c r="A579" s="2" t="str">
        <f>HYPERLINK("https://www.healthylife.com.au/products/marcus--marcus-wide-coverage-silicone-baby-bib-lola-giraffe-yellow", "30293")</f>
        <v>30293</v>
      </c>
      <c r="B579" s="1" t="s">
        <v>1843</v>
      </c>
      <c r="C579" s="1" t="s">
        <v>10</v>
      </c>
      <c r="D579" s="1" t="s">
        <v>44</v>
      </c>
      <c r="E579" s="1" t="s">
        <v>201</v>
      </c>
      <c r="F579" s="1" t="s">
        <v>499</v>
      </c>
      <c r="G579" s="1" t="s">
        <v>1844</v>
      </c>
      <c r="H579" s="1" t="s">
        <v>501</v>
      </c>
      <c r="I579" s="1" t="s">
        <v>1845</v>
      </c>
    </row>
    <row r="580">
      <c r="A580" s="2" t="str">
        <f>HYPERLINK("https://www.healthylife.com.au/products/dr-browns-travel-storage-caps-wide-neck-2-pack", "20746")</f>
        <v>20746</v>
      </c>
      <c r="B580" s="1" t="s">
        <v>1846</v>
      </c>
      <c r="C580" s="1" t="s">
        <v>10</v>
      </c>
      <c r="D580" s="1" t="s">
        <v>44</v>
      </c>
      <c r="E580" s="1" t="s">
        <v>66</v>
      </c>
      <c r="F580" s="1" t="s">
        <v>1634</v>
      </c>
      <c r="G580" s="1" t="s">
        <v>1469</v>
      </c>
      <c r="H580" s="1" t="s">
        <v>1847</v>
      </c>
      <c r="I580" s="1" t="s">
        <v>1848</v>
      </c>
    </row>
    <row r="581">
      <c r="A581" s="2" t="str">
        <f>HYPERLINK("https://www.healthylife.com.au/products/medela-finger-feeder-5-pack", "21264")</f>
        <v>21264</v>
      </c>
      <c r="B581" s="1" t="s">
        <v>1849</v>
      </c>
      <c r="C581" s="1" t="s">
        <v>10</v>
      </c>
      <c r="D581" s="1" t="s">
        <v>44</v>
      </c>
      <c r="E581" s="1" t="s">
        <v>66</v>
      </c>
      <c r="F581" s="1" t="s">
        <v>567</v>
      </c>
      <c r="G581" s="1" t="s">
        <v>611</v>
      </c>
      <c r="H581" s="1" t="s">
        <v>1850</v>
      </c>
      <c r="I581" s="1" t="s">
        <v>1851</v>
      </c>
    </row>
    <row r="582">
      <c r="A582" s="2" t="str">
        <f>HYPERLINK("https://www.healthylife.com.au/products/pigeon-softouch-iii-teat-m-2-pieces", "39222")</f>
        <v>39222</v>
      </c>
      <c r="B582" s="1" t="s">
        <v>1852</v>
      </c>
      <c r="C582" s="1" t="s">
        <v>10</v>
      </c>
      <c r="D582" s="1" t="s">
        <v>44</v>
      </c>
      <c r="E582" s="1" t="s">
        <v>66</v>
      </c>
      <c r="F582" s="1" t="s">
        <v>943</v>
      </c>
      <c r="G582" s="1" t="s">
        <v>808</v>
      </c>
      <c r="H582" s="1" t="s">
        <v>1853</v>
      </c>
      <c r="I582" s="1" t="s">
        <v>1854</v>
      </c>
    </row>
    <row r="583">
      <c r="A583" s="2" t="str">
        <f>HYPERLINK("https://www.healthylife.com.au/products/holle-organic-goat-milk-follow-on-infant-formula-2-with-dha-400g", "48211")</f>
        <v>48211</v>
      </c>
      <c r="B583" s="1" t="s">
        <v>1855</v>
      </c>
      <c r="C583" s="1" t="s">
        <v>10</v>
      </c>
      <c r="D583" s="1" t="s">
        <v>44</v>
      </c>
      <c r="E583" s="1" t="s">
        <v>56</v>
      </c>
      <c r="F583" s="1" t="s">
        <v>1014</v>
      </c>
      <c r="G583" s="1" t="s">
        <v>690</v>
      </c>
      <c r="H583" s="1" t="s">
        <v>58</v>
      </c>
      <c r="I583" s="1" t="s">
        <v>1856</v>
      </c>
    </row>
    <row r="584">
      <c r="A584" s="2" t="str">
        <f>HYPERLINK("https://www.healthylife.com.au/products/dr-browns-options-wide-neck-bottle-270ml-1-pack", "26077")</f>
        <v>26077</v>
      </c>
      <c r="B584" s="1" t="s">
        <v>1857</v>
      </c>
      <c r="C584" s="1" t="s">
        <v>10</v>
      </c>
      <c r="D584" s="1" t="s">
        <v>44</v>
      </c>
      <c r="E584" s="1" t="s">
        <v>66</v>
      </c>
      <c r="F584" s="1" t="s">
        <v>1634</v>
      </c>
      <c r="G584" s="1" t="s">
        <v>418</v>
      </c>
      <c r="H584" s="1" t="s">
        <v>808</v>
      </c>
      <c r="I584" s="1" t="s">
        <v>1858</v>
      </c>
    </row>
    <row r="585">
      <c r="A585" s="2" t="str">
        <f>HYPERLINK("https://www.healthylife.com.au/products/nimera-stage-2-follow-on-formula-day-400g", "47078")</f>
        <v>47078</v>
      </c>
      <c r="B585" s="1" t="s">
        <v>1859</v>
      </c>
      <c r="C585" s="1" t="s">
        <v>10</v>
      </c>
      <c r="D585" s="1" t="s">
        <v>44</v>
      </c>
      <c r="E585" s="1" t="s">
        <v>56</v>
      </c>
      <c r="F585" s="1" t="s">
        <v>494</v>
      </c>
      <c r="G585" s="1" t="s">
        <v>58</v>
      </c>
      <c r="H585" s="1" t="s">
        <v>1860</v>
      </c>
      <c r="I585" s="1" t="s">
        <v>1861</v>
      </c>
    </row>
    <row r="586">
      <c r="A586" s="2" t="str">
        <f>HYPERLINK("https://www.healthylife.com.au/products/bellamys-organic-porridge-125g", "3316")</f>
        <v>3316</v>
      </c>
      <c r="B586" s="1" t="s">
        <v>1862</v>
      </c>
      <c r="C586" s="1" t="s">
        <v>10</v>
      </c>
      <c r="D586" s="1" t="s">
        <v>44</v>
      </c>
      <c r="E586" s="1" t="s">
        <v>97</v>
      </c>
      <c r="F586" s="1" t="s">
        <v>689</v>
      </c>
      <c r="G586" s="1" t="s">
        <v>58</v>
      </c>
      <c r="H586" s="1" t="s">
        <v>496</v>
      </c>
      <c r="I586" s="1" t="s">
        <v>1863</v>
      </c>
    </row>
    <row r="587">
      <c r="A587" s="2" t="str">
        <f>HYPERLINK("https://www.healthylife.com.au/products/pigeon-nose-cleaner-aspirator", "8394")</f>
        <v>8394</v>
      </c>
      <c r="B587" s="1" t="s">
        <v>1864</v>
      </c>
      <c r="C587" s="1" t="s">
        <v>10</v>
      </c>
      <c r="D587" s="1" t="s">
        <v>44</v>
      </c>
      <c r="E587" s="1" t="s">
        <v>12</v>
      </c>
      <c r="F587" s="1" t="s">
        <v>577</v>
      </c>
      <c r="G587" s="1" t="s">
        <v>1356</v>
      </c>
      <c r="H587" s="1" t="s">
        <v>500</v>
      </c>
      <c r="I587" s="1" t="s">
        <v>1865</v>
      </c>
    </row>
    <row r="588">
      <c r="A588" s="2" t="str">
        <f>HYPERLINK("https://www.healthylife.com.au/products/lansinoh-breast-milk-storage-bags-25-pack", "15650")</f>
        <v>15650</v>
      </c>
      <c r="B588" s="1" t="s">
        <v>1866</v>
      </c>
      <c r="C588" s="1" t="s">
        <v>10</v>
      </c>
      <c r="D588" s="1" t="s">
        <v>44</v>
      </c>
      <c r="E588" s="1" t="s">
        <v>26</v>
      </c>
      <c r="F588" s="1" t="s">
        <v>589</v>
      </c>
      <c r="G588" s="1" t="s">
        <v>805</v>
      </c>
      <c r="H588" s="1" t="s">
        <v>1867</v>
      </c>
      <c r="I588" s="1" t="s">
        <v>1868</v>
      </c>
    </row>
    <row r="589">
      <c r="A589" s="2" t="str">
        <f>HYPERLINK("https://www.healthylife.com.au/products/little-mashies-reusable-squeeze-pouch-rainbow", "42582")</f>
        <v>42582</v>
      </c>
      <c r="B589" s="1" t="s">
        <v>1869</v>
      </c>
      <c r="C589" s="1" t="s">
        <v>10</v>
      </c>
      <c r="D589" s="1" t="s">
        <v>44</v>
      </c>
      <c r="E589" s="1" t="s">
        <v>97</v>
      </c>
      <c r="F589" s="1" t="s">
        <v>653</v>
      </c>
      <c r="G589" s="1" t="s">
        <v>179</v>
      </c>
      <c r="H589" s="1" t="s">
        <v>1870</v>
      </c>
      <c r="I589" s="1" t="s">
        <v>877</v>
      </c>
    </row>
    <row r="590">
      <c r="A590" s="2" t="str">
        <f>HYPERLINK("https://www.healthylife.com.au/products/johnsons-baby-shampoo-200ml", "5828")</f>
        <v>5828</v>
      </c>
      <c r="B590" s="1" t="s">
        <v>1871</v>
      </c>
      <c r="C590" s="1" t="s">
        <v>10</v>
      </c>
      <c r="D590" s="1" t="s">
        <v>44</v>
      </c>
      <c r="E590" s="1" t="s">
        <v>151</v>
      </c>
      <c r="F590" s="1" t="s">
        <v>347</v>
      </c>
      <c r="G590" s="1" t="s">
        <v>1149</v>
      </c>
      <c r="H590" s="1" t="s">
        <v>1872</v>
      </c>
      <c r="I590" s="1" t="s">
        <v>1150</v>
      </c>
    </row>
    <row r="591">
      <c r="A591" s="2" t="str">
        <f>HYPERLINK("https://www.healthylife.com.au/products/bellamys-organic-stage-3-formula", "3333")</f>
        <v>3333</v>
      </c>
      <c r="B591" s="1" t="s">
        <v>1873</v>
      </c>
      <c r="C591" s="1" t="s">
        <v>10</v>
      </c>
      <c r="D591" s="1" t="s">
        <v>44</v>
      </c>
      <c r="E591" s="1" t="s">
        <v>56</v>
      </c>
      <c r="F591" s="1" t="s">
        <v>494</v>
      </c>
      <c r="G591" s="1" t="s">
        <v>898</v>
      </c>
      <c r="H591" s="1" t="s">
        <v>1874</v>
      </c>
      <c r="I591" s="1" t="s">
        <v>1875</v>
      </c>
    </row>
    <row r="592">
      <c r="A592" s="2" t="str">
        <f>HYPERLINK("https://www.healthylife.com.au/products/haakaa-silicone-breast-pump-cap-grey", "24422")</f>
        <v>24422</v>
      </c>
      <c r="B592" s="1" t="s">
        <v>1876</v>
      </c>
      <c r="C592" s="1" t="s">
        <v>10</v>
      </c>
      <c r="D592" s="1" t="s">
        <v>44</v>
      </c>
      <c r="E592" s="1" t="s">
        <v>26</v>
      </c>
      <c r="F592" s="1" t="s">
        <v>547</v>
      </c>
      <c r="G592" s="1" t="s">
        <v>1877</v>
      </c>
      <c r="H592" s="1" t="s">
        <v>1878</v>
      </c>
      <c r="I592" s="1" t="s">
        <v>1879</v>
      </c>
    </row>
    <row r="593">
      <c r="A593" s="2" t="str">
        <f>HYPERLINK("https://www.healthylife.com.au/products/haakaa-150ml-breast-pump-and-white-flower", "42006")</f>
        <v>42006</v>
      </c>
      <c r="B593" s="1" t="s">
        <v>1880</v>
      </c>
      <c r="C593" s="1" t="s">
        <v>10</v>
      </c>
      <c r="D593" s="1" t="s">
        <v>44</v>
      </c>
      <c r="E593" s="1" t="s">
        <v>26</v>
      </c>
      <c r="F593" s="1" t="s">
        <v>547</v>
      </c>
      <c r="G593" s="1" t="s">
        <v>1881</v>
      </c>
      <c r="H593" s="1" t="s">
        <v>1882</v>
      </c>
      <c r="I593" s="1" t="s">
        <v>1883</v>
      </c>
    </row>
    <row r="594">
      <c r="A594" s="2" t="str">
        <f>HYPERLINK("https://www.healthylife.com.au/products/haakaa-silicone-sip-n-snack-cup-bluestone", "42012")</f>
        <v>42012</v>
      </c>
      <c r="B594" s="1" t="s">
        <v>1884</v>
      </c>
      <c r="C594" s="1" t="s">
        <v>10</v>
      </c>
      <c r="D594" s="1" t="s">
        <v>44</v>
      </c>
      <c r="E594" s="1" t="s">
        <v>201</v>
      </c>
      <c r="F594" s="1" t="s">
        <v>559</v>
      </c>
      <c r="G594" s="1" t="s">
        <v>1469</v>
      </c>
      <c r="H594" s="1" t="s">
        <v>1885</v>
      </c>
      <c r="I594" s="1" t="s">
        <v>1383</v>
      </c>
    </row>
    <row r="595">
      <c r="A595" s="2" t="str">
        <f>HYPERLINK("https://www.healthylife.com.au/products/nimera-stage-1-premium-infant-formula-night-400g", "46908")</f>
        <v>46908</v>
      </c>
      <c r="B595" s="1" t="s">
        <v>1886</v>
      </c>
      <c r="C595" s="1" t="s">
        <v>10</v>
      </c>
      <c r="D595" s="1" t="s">
        <v>44</v>
      </c>
      <c r="E595" s="1" t="s">
        <v>56</v>
      </c>
      <c r="F595" s="1" t="s">
        <v>494</v>
      </c>
      <c r="G595" s="1" t="s">
        <v>58</v>
      </c>
      <c r="H595" s="1" t="s">
        <v>495</v>
      </c>
      <c r="I595" s="1" t="s">
        <v>1887</v>
      </c>
    </row>
    <row r="596">
      <c r="A596" s="2" t="str">
        <f>HYPERLINK("https://www.healthylife.com.au/products/dr-browns-travel-storage-caps-narrow-neck-3-pack", "20745")</f>
        <v>20745</v>
      </c>
      <c r="B596" s="1" t="s">
        <v>1888</v>
      </c>
      <c r="C596" s="1" t="s">
        <v>10</v>
      </c>
      <c r="D596" s="1" t="s">
        <v>44</v>
      </c>
      <c r="E596" s="1" t="s">
        <v>66</v>
      </c>
      <c r="F596" s="1" t="s">
        <v>738</v>
      </c>
      <c r="G596" s="1" t="s">
        <v>1115</v>
      </c>
      <c r="H596" s="1" t="s">
        <v>1889</v>
      </c>
      <c r="I596" s="1" t="s">
        <v>1848</v>
      </c>
    </row>
    <row r="597">
      <c r="A597" s="2" t="str">
        <f>HYPERLINK("https://www.healthylife.com.au/products/bbox-insulated-food-jar-ocean-breeze", "24912")</f>
        <v>24912</v>
      </c>
      <c r="B597" s="1" t="s">
        <v>1890</v>
      </c>
      <c r="C597" s="1" t="s">
        <v>10</v>
      </c>
      <c r="D597" s="1" t="s">
        <v>44</v>
      </c>
      <c r="E597" s="1" t="s">
        <v>201</v>
      </c>
      <c r="F597" s="1" t="s">
        <v>559</v>
      </c>
      <c r="G597" s="1" t="s">
        <v>1891</v>
      </c>
      <c r="H597" s="1" t="s">
        <v>1417</v>
      </c>
      <c r="I597" s="1" t="s">
        <v>1892</v>
      </c>
    </row>
    <row r="598">
      <c r="A598" s="2" t="str">
        <f>HYPERLINK("https://www.healthylife.com.au/products/bbox-sippy-cup-boysenberry", "37222")</f>
        <v>37222</v>
      </c>
      <c r="B598" s="1" t="s">
        <v>1893</v>
      </c>
      <c r="C598" s="1" t="s">
        <v>10</v>
      </c>
      <c r="D598" s="1" t="s">
        <v>44</v>
      </c>
      <c r="E598" s="1" t="s">
        <v>201</v>
      </c>
      <c r="F598" s="1" t="s">
        <v>404</v>
      </c>
      <c r="G598" s="1" t="s">
        <v>645</v>
      </c>
      <c r="H598" s="1" t="s">
        <v>334</v>
      </c>
      <c r="I598" s="1" t="s">
        <v>1894</v>
      </c>
    </row>
    <row r="599">
      <c r="A599" s="2" t="str">
        <f>HYPERLINK("https://www.healthylife.com.au/products/marcus--marcus-flip-nstrap-lola-giraffe-yellow", "30269")</f>
        <v>30269</v>
      </c>
      <c r="B599" s="1" t="s">
        <v>1895</v>
      </c>
      <c r="C599" s="1" t="s">
        <v>10</v>
      </c>
      <c r="D599" s="1" t="s">
        <v>44</v>
      </c>
      <c r="E599" s="1" t="s">
        <v>66</v>
      </c>
      <c r="F599" s="1" t="s">
        <v>780</v>
      </c>
      <c r="G599" s="1" t="s">
        <v>808</v>
      </c>
      <c r="H599" s="1" t="s">
        <v>950</v>
      </c>
      <c r="I599" s="1" t="s">
        <v>1896</v>
      </c>
    </row>
    <row r="600">
      <c r="A600" s="2" t="str">
        <f>HYPERLINK("https://www.healthylife.com.au/products/nuk-micro-express-plus-microwave-steam-steriliser", "47202")</f>
        <v>47202</v>
      </c>
      <c r="B600" s="1" t="s">
        <v>1897</v>
      </c>
      <c r="C600" s="1" t="s">
        <v>10</v>
      </c>
      <c r="D600" s="1" t="s">
        <v>44</v>
      </c>
      <c r="E600" s="1" t="s">
        <v>66</v>
      </c>
      <c r="F600" s="1" t="s">
        <v>1155</v>
      </c>
      <c r="G600" s="1" t="s">
        <v>1898</v>
      </c>
      <c r="H600" s="1" t="s">
        <v>1899</v>
      </c>
      <c r="I600" s="1" t="s">
        <v>1900</v>
      </c>
    </row>
    <row r="601">
      <c r="A601" s="2" t="str">
        <f>HYPERLINK("https://www.healthylife.com.au/products/bubba-bump-bubba-bump-baby-brush-set", "40764")</f>
        <v>40764</v>
      </c>
      <c r="B601" s="1" t="s">
        <v>1901</v>
      </c>
      <c r="C601" s="1" t="s">
        <v>10</v>
      </c>
      <c r="D601" s="1" t="s">
        <v>44</v>
      </c>
      <c r="E601" s="1" t="s">
        <v>151</v>
      </c>
      <c r="F601" s="1" t="s">
        <v>776</v>
      </c>
      <c r="G601" s="1" t="s">
        <v>1902</v>
      </c>
      <c r="H601" s="1" t="s">
        <v>184</v>
      </c>
      <c r="I601" s="1" t="s">
        <v>1903</v>
      </c>
    </row>
    <row r="602">
      <c r="A602" s="2" t="str">
        <f>HYPERLINK("https://www.healthylife.com.au/products/aromababy-travel-essentials", "45208")</f>
        <v>45208</v>
      </c>
      <c r="B602" s="1" t="s">
        <v>1904</v>
      </c>
      <c r="C602" s="1" t="s">
        <v>10</v>
      </c>
      <c r="D602" s="1" t="s">
        <v>44</v>
      </c>
      <c r="E602" s="1" t="s">
        <v>592</v>
      </c>
      <c r="F602" s="1" t="s">
        <v>780</v>
      </c>
      <c r="G602" s="1" t="s">
        <v>649</v>
      </c>
      <c r="H602" s="1" t="s">
        <v>14</v>
      </c>
      <c r="I602" s="1" t="s">
        <v>1905</v>
      </c>
    </row>
    <row r="603">
      <c r="A603" s="2" t="str">
        <f>HYPERLINK("https://www.healthylife.com.au/products/braun-nasal-aspirator-1-pack", "39700")</f>
        <v>39700</v>
      </c>
      <c r="B603" s="1" t="s">
        <v>1906</v>
      </c>
      <c r="C603" s="1" t="s">
        <v>10</v>
      </c>
      <c r="D603" s="1" t="s">
        <v>44</v>
      </c>
      <c r="E603" s="1" t="s">
        <v>12</v>
      </c>
      <c r="F603" s="1" t="s">
        <v>577</v>
      </c>
      <c r="G603" s="1" t="s">
        <v>14</v>
      </c>
      <c r="H603" s="1" t="s">
        <v>925</v>
      </c>
      <c r="I603" s="1" t="s">
        <v>1907</v>
      </c>
    </row>
    <row r="604">
      <c r="A604" s="2" t="str">
        <f>HYPERLINK("https://www.healthylife.com.au/products/marcus-marcus-easy-grip-3-piece-cutlery-set-green", "38106")</f>
        <v>38106</v>
      </c>
      <c r="B604" s="1" t="s">
        <v>1908</v>
      </c>
      <c r="C604" s="1" t="s">
        <v>10</v>
      </c>
      <c r="D604" s="1" t="s">
        <v>44</v>
      </c>
      <c r="E604" s="1" t="s">
        <v>201</v>
      </c>
      <c r="F604" s="1" t="s">
        <v>522</v>
      </c>
      <c r="G604" s="1" t="s">
        <v>975</v>
      </c>
      <c r="H604" s="1" t="s">
        <v>1041</v>
      </c>
      <c r="I604" s="1" t="s">
        <v>1909</v>
      </c>
    </row>
    <row r="605">
      <c r="A605" s="2" t="str">
        <f>HYPERLINK("https://www.healthylife.com.au/products/little-harvesters-chicken-puree-pouch-4months-120g", "50142")</f>
        <v>50142</v>
      </c>
      <c r="B605" s="1" t="s">
        <v>1910</v>
      </c>
      <c r="C605" s="1" t="s">
        <v>10</v>
      </c>
      <c r="D605" s="1" t="s">
        <v>44</v>
      </c>
      <c r="E605" s="1" t="s">
        <v>97</v>
      </c>
      <c r="F605" s="1" t="s">
        <v>653</v>
      </c>
      <c r="G605" s="1" t="s">
        <v>1911</v>
      </c>
      <c r="H605" s="1" t="s">
        <v>1912</v>
      </c>
      <c r="I605" s="1" t="s">
        <v>1913</v>
      </c>
    </row>
    <row r="606">
      <c r="A606" s="2" t="str">
        <f>HYPERLINK("https://www.healthylife.com.au/products/marcus--marcus-baby-teething-toothbrush-lucas-hippo-blue", "30271")</f>
        <v>30271</v>
      </c>
      <c r="B606" s="1" t="s">
        <v>1914</v>
      </c>
      <c r="C606" s="1" t="s">
        <v>10</v>
      </c>
      <c r="D606" s="1" t="s">
        <v>44</v>
      </c>
      <c r="E606" s="1" t="s">
        <v>107</v>
      </c>
      <c r="F606" s="1" t="s">
        <v>538</v>
      </c>
      <c r="G606" s="1" t="s">
        <v>1198</v>
      </c>
      <c r="H606" s="1" t="s">
        <v>834</v>
      </c>
      <c r="I606" s="1" t="s">
        <v>1915</v>
      </c>
    </row>
    <row r="607">
      <c r="A607" s="2" t="str">
        <f>HYPERLINK("https://www.healthylife.com.au/products/pea-pods-reusable-nappy-one-size-cream", "29553")</f>
        <v>29553</v>
      </c>
      <c r="B607" s="1" t="s">
        <v>1916</v>
      </c>
      <c r="C607" s="1" t="s">
        <v>10</v>
      </c>
      <c r="D607" s="1" t="s">
        <v>44</v>
      </c>
      <c r="E607" s="1" t="s">
        <v>177</v>
      </c>
      <c r="F607" s="1" t="s">
        <v>556</v>
      </c>
      <c r="G607" s="1" t="s">
        <v>1068</v>
      </c>
      <c r="H607" s="1" t="s">
        <v>1917</v>
      </c>
      <c r="I607" s="1" t="s">
        <v>181</v>
      </c>
    </row>
    <row r="608">
      <c r="A608" s="2" t="str">
        <f>HYPERLINK("https://www.healthylife.com.au/products/medela-breastmilk-bottle-with-teat-clear-yellow-150ml", "7100")</f>
        <v>7100</v>
      </c>
      <c r="B608" s="1" t="s">
        <v>1918</v>
      </c>
      <c r="C608" s="1" t="s">
        <v>10</v>
      </c>
      <c r="D608" s="1" t="s">
        <v>44</v>
      </c>
      <c r="E608" s="1" t="s">
        <v>66</v>
      </c>
      <c r="F608" s="1" t="s">
        <v>707</v>
      </c>
      <c r="G608" s="1" t="s">
        <v>26</v>
      </c>
      <c r="H608" s="1" t="s">
        <v>662</v>
      </c>
      <c r="I608" s="1" t="s">
        <v>1919</v>
      </c>
    </row>
    <row r="609">
      <c r="A609" s="2" t="str">
        <f>HYPERLINK("https://www.healthylife.com.au/products/jack-n-jill-childrens-toothpaste-strawberry-200g", "39668")</f>
        <v>39668</v>
      </c>
      <c r="B609" s="1" t="s">
        <v>1920</v>
      </c>
      <c r="C609" s="1" t="s">
        <v>10</v>
      </c>
      <c r="D609" s="1" t="s">
        <v>44</v>
      </c>
      <c r="E609" s="1" t="s">
        <v>107</v>
      </c>
      <c r="F609" s="1" t="s">
        <v>509</v>
      </c>
      <c r="G609" s="1" t="s">
        <v>1921</v>
      </c>
      <c r="H609" s="1" t="s">
        <v>1922</v>
      </c>
      <c r="I609" s="1" t="s">
        <v>1923</v>
      </c>
    </row>
    <row r="610">
      <c r="A610" s="2" t="str">
        <f>HYPERLINK("https://www.healthylife.com.au/products/cub-bear-co-natural-rubber-dummy-round-teat-medium-3-6-months-sage-green-twin-pack", "32961")</f>
        <v>32961</v>
      </c>
      <c r="B610" s="1" t="s">
        <v>1924</v>
      </c>
      <c r="C610" s="1" t="s">
        <v>10</v>
      </c>
      <c r="D610" s="1" t="s">
        <v>44</v>
      </c>
      <c r="E610" s="1" t="s">
        <v>81</v>
      </c>
      <c r="F610" s="1" t="s">
        <v>606</v>
      </c>
      <c r="G610" s="1" t="s">
        <v>184</v>
      </c>
      <c r="H610" s="1" t="s">
        <v>82</v>
      </c>
      <c r="I610" s="1" t="s">
        <v>1925</v>
      </c>
    </row>
    <row r="611">
      <c r="A611" s="2" t="str">
        <f>HYPERLINK("https://www.healthylife.com.au/products/johnsons-baby-conditioning-shampoo-200ml", "5830")</f>
        <v>5830</v>
      </c>
      <c r="B611" s="1" t="s">
        <v>1926</v>
      </c>
      <c r="C611" s="1" t="s">
        <v>10</v>
      </c>
      <c r="D611" s="1" t="s">
        <v>44</v>
      </c>
      <c r="E611" s="1" t="s">
        <v>151</v>
      </c>
      <c r="F611" s="1" t="s">
        <v>347</v>
      </c>
      <c r="G611" s="1" t="s">
        <v>1902</v>
      </c>
      <c r="H611" s="1" t="s">
        <v>164</v>
      </c>
      <c r="I611" s="1" t="s">
        <v>1379</v>
      </c>
    </row>
    <row r="612">
      <c r="A612" s="2" t="str">
        <f>HYPERLINK("https://www.healthylife.com.au/products/nutra-organics-christmas-gutsy-gummies-pine-lime-150g", "49847")</f>
        <v>49847</v>
      </c>
      <c r="B612" s="1" t="s">
        <v>1927</v>
      </c>
      <c r="C612" s="1" t="s">
        <v>10</v>
      </c>
      <c r="D612" s="1" t="s">
        <v>44</v>
      </c>
      <c r="E612" s="1" t="s">
        <v>97</v>
      </c>
      <c r="F612" s="1" t="s">
        <v>955</v>
      </c>
      <c r="G612" s="1" t="s">
        <v>98</v>
      </c>
      <c r="H612" s="1" t="s">
        <v>1928</v>
      </c>
      <c r="I612" s="1" t="s">
        <v>1929</v>
      </c>
    </row>
    <row r="613">
      <c r="A613" s="2" t="str">
        <f>HYPERLINK("https://www.healthylife.com.au/products/marcus-marcus-easy-grip-3-piece-cutlery-set-lilac", "38107")</f>
        <v>38107</v>
      </c>
      <c r="B613" s="1" t="s">
        <v>1930</v>
      </c>
      <c r="C613" s="1" t="s">
        <v>10</v>
      </c>
      <c r="D613" s="1" t="s">
        <v>44</v>
      </c>
      <c r="E613" s="1" t="s">
        <v>201</v>
      </c>
      <c r="F613" s="1" t="s">
        <v>522</v>
      </c>
      <c r="G613" s="1" t="s">
        <v>797</v>
      </c>
      <c r="H613" s="1" t="s">
        <v>131</v>
      </c>
      <c r="I613" s="1" t="s">
        <v>1931</v>
      </c>
    </row>
    <row r="614">
      <c r="A614" s="2" t="str">
        <f>HYPERLINK("https://www.healthylife.com.au/products/dr-browns-options-glass-wide-neck-bottle-150ml-1-pack", "26075")</f>
        <v>26075</v>
      </c>
      <c r="B614" s="1" t="s">
        <v>1932</v>
      </c>
      <c r="C614" s="1" t="s">
        <v>10</v>
      </c>
      <c r="D614" s="1" t="s">
        <v>44</v>
      </c>
      <c r="E614" s="1" t="s">
        <v>66</v>
      </c>
      <c r="F614" s="1" t="s">
        <v>700</v>
      </c>
      <c r="G614" s="1" t="s">
        <v>389</v>
      </c>
      <c r="H614" s="1" t="s">
        <v>505</v>
      </c>
      <c r="I614" s="1" t="s">
        <v>1089</v>
      </c>
    </row>
    <row r="615">
      <c r="A615" s="2" t="str">
        <f>HYPERLINK("https://www.healthylife.com.au/products/the-breastfeeding-tea-co-colic-tea-20-pyramid-tea-bags", "38423")</f>
        <v>38423</v>
      </c>
      <c r="B615" s="1" t="s">
        <v>1933</v>
      </c>
      <c r="C615" s="1" t="s">
        <v>10</v>
      </c>
      <c r="D615" s="1" t="s">
        <v>44</v>
      </c>
      <c r="E615" s="1" t="s">
        <v>12</v>
      </c>
      <c r="F615" s="1" t="s">
        <v>581</v>
      </c>
      <c r="G615" s="1" t="s">
        <v>1934</v>
      </c>
      <c r="H615" s="1" t="s">
        <v>1935</v>
      </c>
      <c r="I615" s="1" t="s">
        <v>1936</v>
      </c>
    </row>
    <row r="616">
      <c r="A616" s="2" t="str">
        <f>HYPERLINK("https://www.healthylife.com.au/products/holle-organic-pouch-berry-puppy-apple--peach-with-fruits-of-the-forest-100g", "30206")</f>
        <v>30206</v>
      </c>
      <c r="B616" s="1" t="s">
        <v>1937</v>
      </c>
      <c r="C616" s="1" t="s">
        <v>10</v>
      </c>
      <c r="D616" s="1" t="s">
        <v>44</v>
      </c>
      <c r="E616" s="1" t="s">
        <v>97</v>
      </c>
      <c r="F616" s="1" t="s">
        <v>653</v>
      </c>
      <c r="G616" s="1" t="s">
        <v>690</v>
      </c>
      <c r="H616" s="1" t="s">
        <v>822</v>
      </c>
      <c r="I616" s="1" t="s">
        <v>1938</v>
      </c>
    </row>
    <row r="617">
      <c r="A617" s="2" t="str">
        <f>HYPERLINK("https://www.healthylife.com.au/products/vaseline-petroleum-jelly-100g", "9978")</f>
        <v>9978</v>
      </c>
      <c r="B617" s="1" t="s">
        <v>1939</v>
      </c>
      <c r="C617" s="1" t="s">
        <v>10</v>
      </c>
      <c r="D617" s="1" t="s">
        <v>44</v>
      </c>
      <c r="E617" s="1" t="s">
        <v>39</v>
      </c>
      <c r="F617" s="1" t="s">
        <v>487</v>
      </c>
      <c r="G617" s="1" t="s">
        <v>164</v>
      </c>
      <c r="H617" s="1" t="s">
        <v>41</v>
      </c>
      <c r="I617" s="1" t="s">
        <v>1940</v>
      </c>
    </row>
    <row r="618">
      <c r="A618" s="2" t="str">
        <f>HYPERLINK("https://www.healthylife.com.au/products/nuk-breast-milk-storage-bags-180ml-25-pack", "47204")</f>
        <v>47204</v>
      </c>
      <c r="B618" s="1" t="s">
        <v>1941</v>
      </c>
      <c r="C618" s="1" t="s">
        <v>10</v>
      </c>
      <c r="D618" s="1" t="s">
        <v>44</v>
      </c>
      <c r="E618" s="1" t="s">
        <v>26</v>
      </c>
      <c r="F618" s="1" t="s">
        <v>589</v>
      </c>
      <c r="G618" s="1" t="s">
        <v>1942</v>
      </c>
      <c r="H618" s="1" t="s">
        <v>389</v>
      </c>
      <c r="I618" s="1" t="s">
        <v>1943</v>
      </c>
    </row>
    <row r="619">
      <c r="A619" s="2" t="str">
        <f>HYPERLINK("https://www.healthylife.com.au/products/aromababy-pure-hair-cleanse-1", "31589")</f>
        <v>31589</v>
      </c>
      <c r="B619" s="1" t="s">
        <v>1944</v>
      </c>
      <c r="C619" s="1" t="s">
        <v>10</v>
      </c>
      <c r="D619" s="1" t="s">
        <v>44</v>
      </c>
      <c r="E619" s="1" t="s">
        <v>151</v>
      </c>
      <c r="F619" s="1" t="s">
        <v>347</v>
      </c>
      <c r="G619" s="1" t="s">
        <v>1945</v>
      </c>
      <c r="H619" s="1" t="s">
        <v>1582</v>
      </c>
      <c r="I619" s="1" t="s">
        <v>1946</v>
      </c>
    </row>
    <row r="620">
      <c r="A620" s="2" t="str">
        <f>HYPERLINK("https://www.healthylife.com.au/products/nutra-organics-berry-immune-1", "45579")</f>
        <v>45579</v>
      </c>
      <c r="B620" s="1" t="s">
        <v>1947</v>
      </c>
      <c r="C620" s="1" t="s">
        <v>10</v>
      </c>
      <c r="D620" s="1" t="s">
        <v>44</v>
      </c>
      <c r="E620" s="1" t="s">
        <v>97</v>
      </c>
      <c r="F620" s="1" t="s">
        <v>792</v>
      </c>
      <c r="G620" s="1" t="s">
        <v>1948</v>
      </c>
      <c r="H620" s="1" t="s">
        <v>1949</v>
      </c>
      <c r="I620" s="1" t="s">
        <v>1950</v>
      </c>
    </row>
    <row r="621">
      <c r="A621" s="2" t="str">
        <f>HYPERLINK("https://www.healthylife.com.au/products/jellystone-designs-jellies-bunny-teether-soft-blue", "33173")</f>
        <v>33173</v>
      </c>
      <c r="B621" s="1" t="s">
        <v>1951</v>
      </c>
      <c r="C621" s="1" t="s">
        <v>10</v>
      </c>
      <c r="D621" s="1" t="s">
        <v>44</v>
      </c>
      <c r="E621" s="1" t="s">
        <v>107</v>
      </c>
      <c r="F621" s="1" t="s">
        <v>636</v>
      </c>
      <c r="G621" s="1" t="s">
        <v>316</v>
      </c>
      <c r="H621" s="1" t="s">
        <v>184</v>
      </c>
      <c r="I621" s="1" t="s">
        <v>788</v>
      </c>
    </row>
    <row r="622">
      <c r="A622" s="2" t="str">
        <f>HYPERLINK("https://www.healthylife.com.au/products/nutra-organics-super-tummy", "45577")</f>
        <v>45577</v>
      </c>
      <c r="B622" s="1" t="s">
        <v>1952</v>
      </c>
      <c r="C622" s="1" t="s">
        <v>10</v>
      </c>
      <c r="D622" s="1" t="s">
        <v>44</v>
      </c>
      <c r="E622" s="1" t="s">
        <v>97</v>
      </c>
      <c r="F622" s="1" t="s">
        <v>792</v>
      </c>
      <c r="G622" s="1" t="s">
        <v>956</v>
      </c>
      <c r="H622" s="1" t="s">
        <v>1365</v>
      </c>
      <c r="I622" s="1" t="s">
        <v>1953</v>
      </c>
    </row>
    <row r="623">
      <c r="A623" s="2" t="str">
        <f>HYPERLINK("https://www.healthylife.com.au/products/haakaa-gen-3-silicone-pump-and-bottle-pack-grey-gen-3-silicone-pump-and-bottle-pack-peach", "42009")</f>
        <v>42009</v>
      </c>
      <c r="B623" s="1" t="s">
        <v>1954</v>
      </c>
      <c r="C623" s="1" t="s">
        <v>10</v>
      </c>
      <c r="D623" s="1" t="s">
        <v>44</v>
      </c>
      <c r="E623" s="1" t="s">
        <v>26</v>
      </c>
      <c r="F623" s="1" t="s">
        <v>547</v>
      </c>
      <c r="G623" s="1" t="s">
        <v>27</v>
      </c>
      <c r="H623" s="1" t="s">
        <v>184</v>
      </c>
      <c r="I623" s="1" t="s">
        <v>1955</v>
      </c>
    </row>
    <row r="624">
      <c r="A624" s="2" t="str">
        <f>HYPERLINK("https://www.healthylife.com.au/products/marcus--marcus-straw-drink-bottle-marcus-lion", "22956")</f>
        <v>22956</v>
      </c>
      <c r="B624" s="1" t="s">
        <v>1956</v>
      </c>
      <c r="C624" s="1" t="s">
        <v>10</v>
      </c>
      <c r="D624" s="1" t="s">
        <v>44</v>
      </c>
      <c r="E624" s="1" t="s">
        <v>201</v>
      </c>
      <c r="F624" s="1" t="s">
        <v>644</v>
      </c>
      <c r="G624" s="1" t="s">
        <v>1957</v>
      </c>
      <c r="H624" s="1" t="s">
        <v>1353</v>
      </c>
      <c r="I624" s="1" t="s">
        <v>1958</v>
      </c>
    </row>
    <row r="625">
      <c r="A625" s="2" t="str">
        <f>HYPERLINK("https://www.healthylife.com.au/products/weleda-childens-tooth-gel-50ml", "16722")</f>
        <v>16722</v>
      </c>
      <c r="B625" s="1" t="s">
        <v>1959</v>
      </c>
      <c r="C625" s="1" t="s">
        <v>10</v>
      </c>
      <c r="D625" s="1" t="s">
        <v>44</v>
      </c>
      <c r="E625" s="1" t="s">
        <v>107</v>
      </c>
      <c r="F625" s="1" t="s">
        <v>509</v>
      </c>
      <c r="G625" s="1" t="s">
        <v>539</v>
      </c>
      <c r="H625" s="1" t="s">
        <v>316</v>
      </c>
      <c r="I625" s="1" t="s">
        <v>1960</v>
      </c>
    </row>
    <row r="626">
      <c r="A626" s="2" t="str">
        <f>HYPERLINK("https://www.healthylife.com.au/products/no-nasties-kids-bright-pink-water-based-kids-nail-polish", "43478")</f>
        <v>43478</v>
      </c>
      <c r="B626" s="1" t="s">
        <v>1961</v>
      </c>
      <c r="C626" s="1" t="s">
        <v>10</v>
      </c>
      <c r="D626" s="1" t="s">
        <v>44</v>
      </c>
      <c r="E626" s="1" t="s">
        <v>592</v>
      </c>
      <c r="F626" s="1" t="s">
        <v>593</v>
      </c>
      <c r="G626" s="1" t="s">
        <v>1962</v>
      </c>
      <c r="H626" s="1" t="s">
        <v>1963</v>
      </c>
      <c r="I626" s="1" t="s">
        <v>1964</v>
      </c>
    </row>
    <row r="627">
      <c r="A627" s="2" t="str">
        <f>HYPERLINK("https://www.healthylife.com.au/products/nutra-organics-captain-calm-1", "45581")</f>
        <v>45581</v>
      </c>
      <c r="B627" s="1" t="s">
        <v>1965</v>
      </c>
      <c r="C627" s="1" t="s">
        <v>10</v>
      </c>
      <c r="D627" s="1" t="s">
        <v>44</v>
      </c>
      <c r="E627" s="1" t="s">
        <v>97</v>
      </c>
      <c r="F627" s="1" t="s">
        <v>792</v>
      </c>
      <c r="G627" s="1" t="s">
        <v>1966</v>
      </c>
      <c r="H627" s="1" t="s">
        <v>1967</v>
      </c>
      <c r="I627" s="1" t="s">
        <v>1968</v>
      </c>
    </row>
    <row r="628">
      <c r="A628" s="2" t="str">
        <f>HYPERLINK("https://www.healthylife.com.au/products/avent-teat-silicone-3m-medium-flow-2-pack", "3193")</f>
        <v>3193</v>
      </c>
      <c r="B628" s="1" t="s">
        <v>1969</v>
      </c>
      <c r="C628" s="1" t="s">
        <v>10</v>
      </c>
      <c r="D628" s="1" t="s">
        <v>44</v>
      </c>
      <c r="E628" s="1" t="s">
        <v>66</v>
      </c>
      <c r="F628" s="1" t="s">
        <v>529</v>
      </c>
      <c r="G628" s="1" t="s">
        <v>389</v>
      </c>
      <c r="H628" s="1" t="s">
        <v>184</v>
      </c>
      <c r="I628" s="1" t="s">
        <v>1970</v>
      </c>
    </row>
    <row r="629">
      <c r="A629" s="2" t="str">
        <f>HYPERLINK("https://www.healthylife.com.au/products/avent-ultra-air-baby-soothers-6-18-months-2-pack-assorted-colours-50377", "50377")</f>
        <v>50377</v>
      </c>
      <c r="B629" s="1" t="s">
        <v>1971</v>
      </c>
      <c r="C629" s="1" t="s">
        <v>10</v>
      </c>
      <c r="D629" s="1" t="s">
        <v>44</v>
      </c>
      <c r="E629" s="1" t="s">
        <v>81</v>
      </c>
      <c r="F629" s="1" t="s">
        <v>1972</v>
      </c>
      <c r="G629" s="1" t="s">
        <v>1973</v>
      </c>
      <c r="H629" s="1" t="s">
        <v>1974</v>
      </c>
      <c r="I629" s="1" t="s">
        <v>1975</v>
      </c>
    </row>
    <row r="630">
      <c r="A630" s="2" t="str">
        <f>HYPERLINK("https://www.healthylife.com.au/products/grants-toothpaste-kids-blueberry-burst-75g", "25865")</f>
        <v>25865</v>
      </c>
      <c r="B630" s="1" t="s">
        <v>1976</v>
      </c>
      <c r="C630" s="1" t="s">
        <v>10</v>
      </c>
      <c r="D630" s="1" t="s">
        <v>44</v>
      </c>
      <c r="E630" s="1" t="s">
        <v>107</v>
      </c>
      <c r="F630" s="1" t="s">
        <v>509</v>
      </c>
      <c r="G630" s="1" t="s">
        <v>1125</v>
      </c>
      <c r="H630" s="1" t="s">
        <v>731</v>
      </c>
      <c r="I630" s="1" t="s">
        <v>1977</v>
      </c>
    </row>
    <row r="631">
      <c r="A631" s="2" t="str">
        <f>HYPERLINK("https://www.healthylife.com.au/products/ezpz-the-mini-mat-sage", "16366")</f>
        <v>16366</v>
      </c>
      <c r="B631" s="1" t="s">
        <v>1978</v>
      </c>
      <c r="C631" s="1" t="s">
        <v>10</v>
      </c>
      <c r="D631" s="1" t="s">
        <v>44</v>
      </c>
      <c r="E631" s="1" t="s">
        <v>201</v>
      </c>
      <c r="F631" s="1" t="s">
        <v>491</v>
      </c>
      <c r="G631" s="1" t="s">
        <v>1468</v>
      </c>
      <c r="H631" s="1" t="s">
        <v>1979</v>
      </c>
      <c r="I631" s="1" t="s">
        <v>1980</v>
      </c>
    </row>
    <row r="632">
      <c r="A632" s="2" t="str">
        <f>HYPERLINK("https://www.healthylife.com.au/products/lactivate-silver-nursing-cups-large-2-pack", "46992")</f>
        <v>46992</v>
      </c>
      <c r="B632" s="1" t="s">
        <v>1981</v>
      </c>
      <c r="C632" s="1" t="s">
        <v>10</v>
      </c>
      <c r="D632" s="1" t="s">
        <v>44</v>
      </c>
      <c r="E632" s="1" t="s">
        <v>26</v>
      </c>
      <c r="F632" s="1" t="s">
        <v>534</v>
      </c>
      <c r="G632" s="1" t="s">
        <v>117</v>
      </c>
      <c r="H632" s="1" t="s">
        <v>830</v>
      </c>
      <c r="I632" s="1" t="s">
        <v>1982</v>
      </c>
    </row>
    <row r="633">
      <c r="A633" s="2" t="str">
        <f>HYPERLINK("https://www.healthylife.com.au/products/hartleys-gripe-water-200ml", "29482")</f>
        <v>29482</v>
      </c>
      <c r="B633" s="1" t="s">
        <v>1983</v>
      </c>
      <c r="C633" s="1" t="s">
        <v>10</v>
      </c>
      <c r="D633" s="1" t="s">
        <v>44</v>
      </c>
      <c r="E633" s="1" t="s">
        <v>12</v>
      </c>
      <c r="F633" s="1" t="s">
        <v>581</v>
      </c>
      <c r="G633" s="1" t="s">
        <v>184</v>
      </c>
      <c r="H633" s="1" t="s">
        <v>1984</v>
      </c>
      <c r="I633" s="1" t="s">
        <v>1985</v>
      </c>
    </row>
    <row r="634">
      <c r="A634" s="2" t="str">
        <f>HYPERLINK("https://www.healthylife.com.au/products/medela-purelan-lanolin-cream-37g", "31904")</f>
        <v>31904</v>
      </c>
      <c r="B634" s="1" t="s">
        <v>1986</v>
      </c>
      <c r="C634" s="1" t="s">
        <v>10</v>
      </c>
      <c r="D634" s="1" t="s">
        <v>44</v>
      </c>
      <c r="E634" s="1" t="s">
        <v>26</v>
      </c>
      <c r="F634" s="1" t="s">
        <v>274</v>
      </c>
      <c r="G634" s="1" t="s">
        <v>1987</v>
      </c>
      <c r="H634" s="1" t="s">
        <v>189</v>
      </c>
      <c r="I634" s="1" t="s">
        <v>1988</v>
      </c>
    </row>
    <row r="635">
      <c r="A635" s="2" t="str">
        <f>HYPERLINK("https://www.healthylife.com.au/products/pigeon-baby-safety-pins-6-pack", "24016")</f>
        <v>24016</v>
      </c>
      <c r="B635" s="1" t="s">
        <v>1989</v>
      </c>
      <c r="C635" s="1" t="s">
        <v>10</v>
      </c>
      <c r="D635" s="1" t="s">
        <v>44</v>
      </c>
      <c r="E635" s="1" t="s">
        <v>177</v>
      </c>
      <c r="F635" s="1" t="s">
        <v>1990</v>
      </c>
      <c r="G635" s="1" t="s">
        <v>104</v>
      </c>
      <c r="H635" s="1" t="s">
        <v>950</v>
      </c>
      <c r="I635" s="1" t="s">
        <v>1991</v>
      </c>
    </row>
    <row r="636">
      <c r="A636" s="2" t="str">
        <f>HYPERLINK("https://www.healthylife.com.au/products/ezpz-tiny-spoon-pewter-2-pack", "32386")</f>
        <v>32386</v>
      </c>
      <c r="B636" s="1" t="s">
        <v>1992</v>
      </c>
      <c r="C636" s="1" t="s">
        <v>10</v>
      </c>
      <c r="D636" s="1" t="s">
        <v>44</v>
      </c>
      <c r="E636" s="1" t="s">
        <v>201</v>
      </c>
      <c r="F636" s="1" t="s">
        <v>522</v>
      </c>
      <c r="G636" s="1" t="s">
        <v>975</v>
      </c>
      <c r="H636" s="1" t="s">
        <v>1597</v>
      </c>
      <c r="I636" s="1" t="s">
        <v>1993</v>
      </c>
    </row>
    <row r="637">
      <c r="A637" s="2" t="str">
        <f>HYPERLINK("https://www.healthylife.com.au/products/mustela-baby-shampoo-200ml", "7219")</f>
        <v>7219</v>
      </c>
      <c r="B637" s="1" t="s">
        <v>1994</v>
      </c>
      <c r="C637" s="1" t="s">
        <v>10</v>
      </c>
      <c r="D637" s="1" t="s">
        <v>44</v>
      </c>
      <c r="E637" s="1" t="s">
        <v>151</v>
      </c>
      <c r="F637" s="1" t="s">
        <v>347</v>
      </c>
      <c r="G637" s="1" t="s">
        <v>312</v>
      </c>
      <c r="H637" s="1" t="s">
        <v>1995</v>
      </c>
      <c r="I637" s="1" t="s">
        <v>1996</v>
      </c>
    </row>
    <row r="638">
      <c r="A638" s="2" t="str">
        <f>HYPERLINK("https://www.healthylife.com.au/products/nutra-organics-veggie-hero-growth-immunity-energy-200g", "32901")</f>
        <v>32901</v>
      </c>
      <c r="B638" s="1" t="s">
        <v>1997</v>
      </c>
      <c r="C638" s="1" t="s">
        <v>10</v>
      </c>
      <c r="D638" s="1" t="s">
        <v>44</v>
      </c>
      <c r="E638" s="1" t="s">
        <v>97</v>
      </c>
      <c r="F638" s="1" t="s">
        <v>792</v>
      </c>
      <c r="G638" s="1" t="s">
        <v>1998</v>
      </c>
      <c r="H638" s="1" t="s">
        <v>925</v>
      </c>
      <c r="I638" s="1" t="s">
        <v>794</v>
      </c>
    </row>
    <row r="639">
      <c r="A639" s="2" t="str">
        <f>HYPERLINK("https://www.healthylife.com.au/products/bbox-sippy-cup-replacement-straw-and-cleaning-set-for-new-design-cups", "24729")</f>
        <v>24729</v>
      </c>
      <c r="B639" s="1" t="s">
        <v>1999</v>
      </c>
      <c r="C639" s="1" t="s">
        <v>10</v>
      </c>
      <c r="D639" s="1" t="s">
        <v>44</v>
      </c>
      <c r="E639" s="1" t="s">
        <v>201</v>
      </c>
      <c r="F639" s="1" t="s">
        <v>522</v>
      </c>
      <c r="G639" s="1" t="s">
        <v>975</v>
      </c>
      <c r="H639" s="1" t="s">
        <v>2000</v>
      </c>
      <c r="I639" s="1" t="s">
        <v>2001</v>
      </c>
    </row>
    <row r="640">
      <c r="A640" s="2" t="str">
        <f>HYPERLINK("https://www.healthylife.com.au/products/jellystone-designs-jellies-bunny-teether-white", "33191")</f>
        <v>33191</v>
      </c>
      <c r="B640" s="1" t="s">
        <v>2002</v>
      </c>
      <c r="C640" s="1" t="s">
        <v>10</v>
      </c>
      <c r="D640" s="1" t="s">
        <v>44</v>
      </c>
      <c r="E640" s="1" t="s">
        <v>107</v>
      </c>
      <c r="F640" s="1" t="s">
        <v>636</v>
      </c>
      <c r="G640" s="1" t="s">
        <v>184</v>
      </c>
      <c r="H640" s="1" t="s">
        <v>2003</v>
      </c>
      <c r="I640" s="1" t="s">
        <v>788</v>
      </c>
    </row>
    <row r="641">
      <c r="A641" s="2" t="str">
        <f>HYPERLINK("https://www.healthylife.com.au/products/bunjie-its-a-curl-gentle-shampoo-300ml", "33223")</f>
        <v>33223</v>
      </c>
      <c r="B641" s="1" t="s">
        <v>2004</v>
      </c>
      <c r="C641" s="1" t="s">
        <v>10</v>
      </c>
      <c r="D641" s="1" t="s">
        <v>44</v>
      </c>
      <c r="E641" s="1" t="s">
        <v>151</v>
      </c>
      <c r="F641" s="1" t="s">
        <v>347</v>
      </c>
      <c r="G641" s="1" t="s">
        <v>1148</v>
      </c>
      <c r="H641" s="1" t="s">
        <v>21</v>
      </c>
      <c r="I641" s="1" t="s">
        <v>2005</v>
      </c>
    </row>
    <row r="642">
      <c r="A642" s="2" t="str">
        <f>HYPERLINK("https://www.healthylife.com.au/products/avent-natural-response-baby-bottles-1-month-260ml-1-pack", "48159")</f>
        <v>48159</v>
      </c>
      <c r="B642" s="1" t="s">
        <v>2006</v>
      </c>
      <c r="C642" s="1" t="s">
        <v>10</v>
      </c>
      <c r="D642" s="1" t="s">
        <v>44</v>
      </c>
      <c r="E642" s="1" t="s">
        <v>66</v>
      </c>
      <c r="F642" s="1" t="s">
        <v>707</v>
      </c>
      <c r="G642" s="1" t="s">
        <v>389</v>
      </c>
      <c r="H642" s="1" t="s">
        <v>808</v>
      </c>
      <c r="I642" s="1" t="s">
        <v>2007</v>
      </c>
    </row>
    <row r="643">
      <c r="A643" s="2" t="str">
        <f>HYPERLINK("https://www.healthylife.com.au/products/the-mood-food-company-wellbeing-bars-strawberry-5-pack", "50262")</f>
        <v>50262</v>
      </c>
      <c r="B643" s="1" t="s">
        <v>2008</v>
      </c>
      <c r="C643" s="1" t="s">
        <v>10</v>
      </c>
      <c r="D643" s="1" t="s">
        <v>44</v>
      </c>
      <c r="E643" s="1" t="s">
        <v>97</v>
      </c>
      <c r="F643" s="1" t="s">
        <v>671</v>
      </c>
      <c r="G643" s="1" t="s">
        <v>2009</v>
      </c>
      <c r="H643" s="1" t="s">
        <v>2010</v>
      </c>
      <c r="I643" s="1" t="s">
        <v>2011</v>
      </c>
    </row>
    <row r="644">
      <c r="A644" s="2" t="str">
        <f>HYPERLINK("https://www.healthylife.com.au/products/franjos-kitchen-fig--almond-lactation-biscuit-250g", "17189")</f>
        <v>17189</v>
      </c>
      <c r="B644" s="1" t="s">
        <v>2012</v>
      </c>
      <c r="C644" s="1" t="s">
        <v>10</v>
      </c>
      <c r="D644" s="1" t="s">
        <v>44</v>
      </c>
      <c r="E644" s="1" t="s">
        <v>26</v>
      </c>
      <c r="F644" s="1" t="s">
        <v>2013</v>
      </c>
      <c r="G644" s="1" t="s">
        <v>2014</v>
      </c>
      <c r="H644" s="1" t="s">
        <v>2015</v>
      </c>
      <c r="I644" s="1" t="s">
        <v>2016</v>
      </c>
    </row>
    <row r="645">
      <c r="A645" s="2" t="str">
        <f>HYPERLINK("https://www.healthylife.com.au/products/spewy-bed-mat-singleking-single-animal-jungle", "38303")</f>
        <v>38303</v>
      </c>
      <c r="B645" s="1" t="s">
        <v>2017</v>
      </c>
      <c r="C645" s="1" t="s">
        <v>10</v>
      </c>
      <c r="D645" s="1" t="s">
        <v>44</v>
      </c>
      <c r="E645" s="1" t="s">
        <v>177</v>
      </c>
      <c r="F645" s="1" t="s">
        <v>631</v>
      </c>
      <c r="G645" s="1" t="s">
        <v>363</v>
      </c>
      <c r="H645" s="1" t="s">
        <v>1426</v>
      </c>
      <c r="I645" s="1" t="s">
        <v>2018</v>
      </c>
    </row>
    <row r="646">
      <c r="A646" s="2" t="str">
        <f>HYPERLINK("https://www.healthylife.com.au/products/dr-browns-prevent-contoured-pacifier-0-6-months-pink-2-pack", "26080")</f>
        <v>26080</v>
      </c>
      <c r="B646" s="1" t="s">
        <v>2019</v>
      </c>
      <c r="C646" s="1" t="s">
        <v>10</v>
      </c>
      <c r="D646" s="1" t="s">
        <v>44</v>
      </c>
      <c r="E646" s="1" t="s">
        <v>81</v>
      </c>
      <c r="F646" s="1" t="s">
        <v>401</v>
      </c>
      <c r="G646" s="1" t="s">
        <v>993</v>
      </c>
      <c r="H646" s="1" t="s">
        <v>2020</v>
      </c>
      <c r="I646" s="1" t="s">
        <v>809</v>
      </c>
    </row>
    <row r="647">
      <c r="A647" s="2" t="str">
        <f>HYPERLINK("https://www.healthylife.com.au/products/dr-browns-level-3-options-wide-neck-teat-2-pack", "26020")</f>
        <v>26020</v>
      </c>
      <c r="B647" s="1" t="s">
        <v>2021</v>
      </c>
      <c r="C647" s="1" t="s">
        <v>10</v>
      </c>
      <c r="D647" s="1" t="s">
        <v>44</v>
      </c>
      <c r="E647" s="1" t="s">
        <v>66</v>
      </c>
      <c r="F647" s="1" t="s">
        <v>734</v>
      </c>
      <c r="G647" s="1" t="s">
        <v>2022</v>
      </c>
      <c r="H647" s="1" t="s">
        <v>568</v>
      </c>
      <c r="I647" s="1" t="s">
        <v>2023</v>
      </c>
    </row>
    <row r="648">
      <c r="A648" s="2" t="str">
        <f>HYPERLINK("https://www.healthylife.com.au/products/avent-milk-powder-dispenser-3-doses", "3172")</f>
        <v>3172</v>
      </c>
      <c r="B648" s="1" t="s">
        <v>2024</v>
      </c>
      <c r="C648" s="1" t="s">
        <v>10</v>
      </c>
      <c r="D648" s="1" t="s">
        <v>44</v>
      </c>
      <c r="E648" s="1" t="s">
        <v>56</v>
      </c>
      <c r="F648" s="1" t="s">
        <v>1833</v>
      </c>
      <c r="G648" s="1" t="s">
        <v>668</v>
      </c>
      <c r="H648" s="1" t="s">
        <v>1889</v>
      </c>
      <c r="I648" s="1" t="s">
        <v>2025</v>
      </c>
    </row>
    <row r="649">
      <c r="A649" s="2" t="str">
        <f>HYPERLINK("https://www.healthylife.com.au/products/the-mood-food-company-wellbeing-bars-chocolate-brownie-5-pack", "50264")</f>
        <v>50264</v>
      </c>
      <c r="B649" s="1" t="s">
        <v>2026</v>
      </c>
      <c r="C649" s="1" t="s">
        <v>10</v>
      </c>
      <c r="D649" s="1" t="s">
        <v>44</v>
      </c>
      <c r="E649" s="1" t="s">
        <v>97</v>
      </c>
      <c r="F649" s="1" t="s">
        <v>671</v>
      </c>
      <c r="G649" s="1" t="s">
        <v>2027</v>
      </c>
      <c r="H649" s="1" t="s">
        <v>2028</v>
      </c>
      <c r="I649" s="1" t="s">
        <v>2029</v>
      </c>
    </row>
    <row r="650">
      <c r="A650" s="2" t="str">
        <f>HYPERLINK("https://www.healthylife.com.au/products/haakaa-silicone-owl-teether", "38615")</f>
        <v>38615</v>
      </c>
      <c r="B650" s="1" t="s">
        <v>2030</v>
      </c>
      <c r="C650" s="1" t="s">
        <v>10</v>
      </c>
      <c r="D650" s="1" t="s">
        <v>44</v>
      </c>
      <c r="E650" s="1" t="s">
        <v>107</v>
      </c>
      <c r="F650" s="1" t="s">
        <v>636</v>
      </c>
      <c r="G650" s="1" t="s">
        <v>1020</v>
      </c>
      <c r="H650" s="1" t="s">
        <v>2031</v>
      </c>
      <c r="I650" s="1" t="s">
        <v>2032</v>
      </c>
    </row>
    <row r="651">
      <c r="A651" s="2" t="str">
        <f>HYPERLINK("https://www.healthylife.com.au/products/littleoak-goats-milk-infant-formula-sachets-stage-1", "42591")</f>
        <v>42591</v>
      </c>
      <c r="B651" s="1" t="s">
        <v>2033</v>
      </c>
      <c r="C651" s="1" t="s">
        <v>10</v>
      </c>
      <c r="D651" s="1" t="s">
        <v>44</v>
      </c>
      <c r="E651" s="1" t="s">
        <v>56</v>
      </c>
      <c r="F651" s="1" t="s">
        <v>1014</v>
      </c>
      <c r="G651" s="1" t="s">
        <v>58</v>
      </c>
      <c r="H651" s="1" t="s">
        <v>726</v>
      </c>
      <c r="I651" s="1" t="s">
        <v>1549</v>
      </c>
    </row>
    <row r="652">
      <c r="A652" s="2" t="str">
        <f>HYPERLINK("https://www.healthylife.com.au/products/lactamo-breastfeeding-ball", "42496")</f>
        <v>42496</v>
      </c>
      <c r="B652" s="1" t="s">
        <v>2034</v>
      </c>
      <c r="C652" s="1" t="s">
        <v>10</v>
      </c>
      <c r="D652" s="1" t="s">
        <v>44</v>
      </c>
      <c r="E652" s="1" t="s">
        <v>26</v>
      </c>
      <c r="F652" s="1" t="s">
        <v>622</v>
      </c>
      <c r="G652" s="1" t="s">
        <v>2035</v>
      </c>
      <c r="H652" s="1" t="s">
        <v>179</v>
      </c>
      <c r="I652" s="1" t="s">
        <v>2036</v>
      </c>
    </row>
    <row r="653">
      <c r="A653" s="2" t="str">
        <f>HYPERLINK("https://www.healthylife.com.au/products/haakaa-generation-3-medium-silicone-anti-colic-nipple-3-6-months-2-pack", "26402")</f>
        <v>26402</v>
      </c>
      <c r="B653" s="1" t="s">
        <v>2037</v>
      </c>
      <c r="C653" s="1" t="s">
        <v>10</v>
      </c>
      <c r="D653" s="1" t="s">
        <v>44</v>
      </c>
      <c r="E653" s="1" t="s">
        <v>66</v>
      </c>
      <c r="F653" s="1" t="s">
        <v>529</v>
      </c>
      <c r="G653" s="1" t="s">
        <v>201</v>
      </c>
      <c r="H653" s="1" t="s">
        <v>184</v>
      </c>
      <c r="I653" s="1" t="s">
        <v>2038</v>
      </c>
    </row>
    <row r="654">
      <c r="A654" s="2" t="str">
        <f>HYPERLINK("https://www.healthylife.com.au/products/medela-spare-teats-slow-flow-2-pack", "7105")</f>
        <v>7105</v>
      </c>
      <c r="B654" s="1" t="s">
        <v>2039</v>
      </c>
      <c r="C654" s="1" t="s">
        <v>10</v>
      </c>
      <c r="D654" s="1" t="s">
        <v>44</v>
      </c>
      <c r="E654" s="1" t="s">
        <v>66</v>
      </c>
      <c r="F654" s="1" t="s">
        <v>567</v>
      </c>
      <c r="G654" s="1" t="s">
        <v>611</v>
      </c>
      <c r="H654" s="1" t="s">
        <v>2040</v>
      </c>
      <c r="I654" s="1" t="s">
        <v>816</v>
      </c>
    </row>
    <row r="655">
      <c r="A655" s="2" t="str">
        <f>HYPERLINK("https://www.healthylife.com.au/products/henry-blooms-kids-probiotic-toothpaste-flavour-free-50g", "31660")</f>
        <v>31660</v>
      </c>
      <c r="B655" s="1" t="s">
        <v>2041</v>
      </c>
      <c r="C655" s="1" t="s">
        <v>10</v>
      </c>
      <c r="D655" s="1" t="s">
        <v>44</v>
      </c>
      <c r="E655" s="1" t="s">
        <v>107</v>
      </c>
      <c r="F655" s="1" t="s">
        <v>509</v>
      </c>
      <c r="G655" s="1" t="s">
        <v>2042</v>
      </c>
      <c r="H655" s="1" t="s">
        <v>2043</v>
      </c>
      <c r="I655" s="1" t="s">
        <v>980</v>
      </c>
    </row>
    <row r="656">
      <c r="A656" s="2" t="str">
        <f>HYPERLINK("https://www.healthylife.com.au/products/bellamys-organic-banana-apple-porridge-120g", "18157")</f>
        <v>18157</v>
      </c>
      <c r="B656" s="1" t="s">
        <v>2044</v>
      </c>
      <c r="C656" s="1" t="s">
        <v>10</v>
      </c>
      <c r="D656" s="1" t="s">
        <v>44</v>
      </c>
      <c r="E656" s="1" t="s">
        <v>97</v>
      </c>
      <c r="F656" s="1" t="s">
        <v>689</v>
      </c>
      <c r="G656" s="1" t="s">
        <v>2045</v>
      </c>
      <c r="H656" s="1" t="s">
        <v>2046</v>
      </c>
      <c r="I656" s="1" t="s">
        <v>2047</v>
      </c>
    </row>
    <row r="657">
      <c r="A657" s="2" t="str">
        <f>HYPERLINK("https://www.healthylife.com.au/products/ezpz-the-mini-mat-blush", "16364")</f>
        <v>16364</v>
      </c>
      <c r="B657" s="1" t="s">
        <v>2048</v>
      </c>
      <c r="C657" s="1" t="s">
        <v>10</v>
      </c>
      <c r="D657" s="1" t="s">
        <v>44</v>
      </c>
      <c r="E657" s="1" t="s">
        <v>201</v>
      </c>
      <c r="F657" s="1" t="s">
        <v>491</v>
      </c>
      <c r="G657" s="1" t="s">
        <v>1495</v>
      </c>
      <c r="H657" s="1" t="s">
        <v>505</v>
      </c>
      <c r="I657" s="1" t="s">
        <v>2049</v>
      </c>
    </row>
    <row r="658">
      <c r="A658" s="2" t="str">
        <f>HYPERLINK("https://www.healthylife.com.au/products/the-humble-co-natural-toothpaste-kids-strawberry", "44638")</f>
        <v>44638</v>
      </c>
      <c r="B658" s="1" t="s">
        <v>2050</v>
      </c>
      <c r="C658" s="1" t="s">
        <v>10</v>
      </c>
      <c r="D658" s="1" t="s">
        <v>44</v>
      </c>
      <c r="E658" s="1" t="s">
        <v>107</v>
      </c>
      <c r="F658" s="1" t="s">
        <v>509</v>
      </c>
      <c r="G658" s="1" t="s">
        <v>769</v>
      </c>
      <c r="H658" s="1" t="s">
        <v>496</v>
      </c>
      <c r="I658" s="1" t="s">
        <v>2051</v>
      </c>
    </row>
    <row r="659">
      <c r="A659" s="2" t="str">
        <f>HYPERLINK("https://www.healthylife.com.au/products/little-mashies-silicone-sucky-platter-plate-dusty-blue", "34111")</f>
        <v>34111</v>
      </c>
      <c r="B659" s="1" t="s">
        <v>2052</v>
      </c>
      <c r="C659" s="1" t="s">
        <v>10</v>
      </c>
      <c r="D659" s="1" t="s">
        <v>44</v>
      </c>
      <c r="E659" s="1" t="s">
        <v>201</v>
      </c>
      <c r="F659" s="1" t="s">
        <v>491</v>
      </c>
      <c r="G659" s="1" t="s">
        <v>1535</v>
      </c>
      <c r="H659" s="1" t="s">
        <v>797</v>
      </c>
      <c r="I659" s="1" t="s">
        <v>1188</v>
      </c>
    </row>
    <row r="660">
      <c r="A660" s="2" t="str">
        <f>HYPERLINK("https://www.healthylife.com.au/products/littleoak-goats-milk-infant-formula-stage-3-bundle", "49913")</f>
        <v>49913</v>
      </c>
      <c r="B660" s="1" t="s">
        <v>2053</v>
      </c>
      <c r="C660" s="1" t="s">
        <v>10</v>
      </c>
      <c r="D660" s="1" t="s">
        <v>44</v>
      </c>
      <c r="E660" s="1" t="s">
        <v>56</v>
      </c>
      <c r="F660" s="1" t="s">
        <v>1014</v>
      </c>
      <c r="G660" s="1" t="s">
        <v>59</v>
      </c>
      <c r="H660" s="1" t="s">
        <v>2054</v>
      </c>
      <c r="I660" s="1" t="s">
        <v>1346</v>
      </c>
    </row>
    <row r="661">
      <c r="A661" s="2" t="str">
        <f>HYPERLINK("https://www.healthylife.com.au/products/haakaa-generation-3-silicone-baby-bottle-grey-250ml", "26405")</f>
        <v>26405</v>
      </c>
      <c r="B661" s="1" t="s">
        <v>2055</v>
      </c>
      <c r="C661" s="1" t="s">
        <v>10</v>
      </c>
      <c r="D661" s="1" t="s">
        <v>44</v>
      </c>
      <c r="E661" s="1" t="s">
        <v>66</v>
      </c>
      <c r="F661" s="1" t="s">
        <v>707</v>
      </c>
      <c r="G661" s="1" t="s">
        <v>500</v>
      </c>
      <c r="H661" s="1" t="s">
        <v>414</v>
      </c>
      <c r="I661" s="1" t="s">
        <v>1616</v>
      </c>
    </row>
    <row r="662">
      <c r="A662" s="2" t="str">
        <f>HYPERLINK("https://www.healthylife.com.au/products/ezpz-tiny-spoon-sage-2-pack", "32328")</f>
        <v>32328</v>
      </c>
      <c r="B662" s="1" t="s">
        <v>2056</v>
      </c>
      <c r="C662" s="1" t="s">
        <v>10</v>
      </c>
      <c r="D662" s="1" t="s">
        <v>44</v>
      </c>
      <c r="E662" s="1" t="s">
        <v>201</v>
      </c>
      <c r="F662" s="1" t="s">
        <v>522</v>
      </c>
      <c r="G662" s="1" t="s">
        <v>730</v>
      </c>
      <c r="H662" s="1" t="s">
        <v>754</v>
      </c>
      <c r="I662" s="1" t="s">
        <v>2057</v>
      </c>
    </row>
    <row r="663">
      <c r="A663" s="2" t="str">
        <f>HYPERLINK("https://www.healthylife.com.au/products/tommee-tippee-natural-latex-cherry-soothers-0-6-months-2-pack", "37416")</f>
        <v>37416</v>
      </c>
      <c r="B663" s="1" t="s">
        <v>2058</v>
      </c>
      <c r="C663" s="1" t="s">
        <v>10</v>
      </c>
      <c r="D663" s="1" t="s">
        <v>44</v>
      </c>
      <c r="E663" s="1" t="s">
        <v>81</v>
      </c>
      <c r="F663" s="1" t="s">
        <v>619</v>
      </c>
      <c r="G663" s="1" t="s">
        <v>1323</v>
      </c>
      <c r="H663" s="1" t="s">
        <v>2059</v>
      </c>
      <c r="I663" s="1" t="s">
        <v>620</v>
      </c>
    </row>
    <row r="664">
      <c r="A664" s="2" t="str">
        <f>HYPERLINK("https://www.healthylife.com.au/products/medela-wide-base-teat-slow-flow-3-pack", "32521")</f>
        <v>32521</v>
      </c>
      <c r="B664" s="1" t="s">
        <v>2060</v>
      </c>
      <c r="C664" s="1" t="s">
        <v>10</v>
      </c>
      <c r="D664" s="1" t="s">
        <v>44</v>
      </c>
      <c r="E664" s="1" t="s">
        <v>66</v>
      </c>
      <c r="F664" s="1" t="s">
        <v>567</v>
      </c>
      <c r="G664" s="1" t="s">
        <v>500</v>
      </c>
      <c r="H664" s="1" t="s">
        <v>434</v>
      </c>
      <c r="I664" s="1" t="s">
        <v>1196</v>
      </c>
    </row>
    <row r="665">
      <c r="A665" s="2" t="str">
        <f>HYPERLINK("https://www.healthylife.com.au/products/marcus--marcus-palm-grasp-fork--spoon-set-lucas-hippo-blue", "30275")</f>
        <v>30275</v>
      </c>
      <c r="B665" s="1" t="s">
        <v>2061</v>
      </c>
      <c r="C665" s="1" t="s">
        <v>10</v>
      </c>
      <c r="D665" s="1" t="s">
        <v>44</v>
      </c>
      <c r="E665" s="1" t="s">
        <v>201</v>
      </c>
      <c r="F665" s="1" t="s">
        <v>522</v>
      </c>
      <c r="G665" s="1" t="s">
        <v>2062</v>
      </c>
      <c r="H665" s="1" t="s">
        <v>1551</v>
      </c>
      <c r="I665" s="1" t="s">
        <v>2063</v>
      </c>
    </row>
    <row r="666">
      <c r="A666" s="2" t="str">
        <f>HYPERLINK("https://www.healthylife.com.au/products/dr-browns-narrow-neck-teats-level-3-2-pack", "20743")</f>
        <v>20743</v>
      </c>
      <c r="B666" s="1" t="s">
        <v>2064</v>
      </c>
      <c r="C666" s="1" t="s">
        <v>10</v>
      </c>
      <c r="D666" s="1" t="s">
        <v>44</v>
      </c>
      <c r="E666" s="1" t="s">
        <v>66</v>
      </c>
      <c r="F666" s="1" t="s">
        <v>734</v>
      </c>
      <c r="G666" s="1" t="s">
        <v>568</v>
      </c>
      <c r="H666" s="1" t="s">
        <v>1430</v>
      </c>
      <c r="I666" s="1" t="s">
        <v>2065</v>
      </c>
    </row>
    <row r="667">
      <c r="A667" s="2" t="str">
        <f>HYPERLINK("https://www.healthylife.com.au/products/nuk-baby-bottle-cleanser-500ml", "47199")</f>
        <v>47199</v>
      </c>
      <c r="B667" s="1" t="s">
        <v>2066</v>
      </c>
      <c r="C667" s="1" t="s">
        <v>10</v>
      </c>
      <c r="D667" s="1" t="s">
        <v>44</v>
      </c>
      <c r="E667" s="1" t="s">
        <v>66</v>
      </c>
      <c r="F667" s="1" t="s">
        <v>1095</v>
      </c>
      <c r="G667" s="1" t="s">
        <v>2067</v>
      </c>
      <c r="H667" s="1" t="s">
        <v>2068</v>
      </c>
      <c r="I667" s="1" t="s">
        <v>2069</v>
      </c>
    </row>
    <row r="668">
      <c r="A668" s="2" t="str">
        <f>HYPERLINK("https://www.healthylife.com.au/products/avent-single-electric-breast-pump", "33047")</f>
        <v>33047</v>
      </c>
      <c r="B668" s="1" t="s">
        <v>2070</v>
      </c>
      <c r="C668" s="1" t="s">
        <v>10</v>
      </c>
      <c r="D668" s="1" t="s">
        <v>44</v>
      </c>
      <c r="E668" s="1" t="s">
        <v>26</v>
      </c>
      <c r="F668" s="1" t="s">
        <v>547</v>
      </c>
      <c r="G668" s="1" t="s">
        <v>693</v>
      </c>
      <c r="H668" s="1" t="s">
        <v>993</v>
      </c>
      <c r="I668" s="1" t="s">
        <v>2071</v>
      </c>
    </row>
    <row r="669">
      <c r="A669" s="2" t="str">
        <f>HYPERLINK("https://www.healthylife.com.au/products/pigeon-flexible-peristaltic-teat-y-2-pack", "8398")</f>
        <v>8398</v>
      </c>
      <c r="B669" s="1" t="s">
        <v>2072</v>
      </c>
      <c r="C669" s="1" t="s">
        <v>10</v>
      </c>
      <c r="D669" s="1" t="s">
        <v>44</v>
      </c>
      <c r="E669" s="1" t="s">
        <v>66</v>
      </c>
      <c r="F669" s="1" t="s">
        <v>529</v>
      </c>
      <c r="G669" s="1" t="s">
        <v>389</v>
      </c>
      <c r="H669" s="1" t="s">
        <v>505</v>
      </c>
      <c r="I669" s="1" t="s">
        <v>2073</v>
      </c>
    </row>
    <row r="670">
      <c r="A670" s="2" t="str">
        <f>HYPERLINK("https://www.healthylife.com.au/products/haakaa-silicone-breast-pump-flower-stopper-orange", "20542")</f>
        <v>20542</v>
      </c>
      <c r="B670" s="1" t="s">
        <v>2074</v>
      </c>
      <c r="C670" s="1" t="s">
        <v>10</v>
      </c>
      <c r="D670" s="1" t="s">
        <v>44</v>
      </c>
      <c r="E670" s="1" t="s">
        <v>26</v>
      </c>
      <c r="F670" s="1" t="s">
        <v>547</v>
      </c>
      <c r="G670" s="1" t="s">
        <v>14</v>
      </c>
      <c r="H670" s="1" t="s">
        <v>27</v>
      </c>
      <c r="I670" s="1" t="s">
        <v>902</v>
      </c>
    </row>
    <row r="671">
      <c r="A671" s="2" t="str">
        <f>HYPERLINK("https://www.healthylife.com.au/products/marcus--marcus-feeding-spoon-dispenser-pink", "30267")</f>
        <v>30267</v>
      </c>
      <c r="B671" s="1" t="s">
        <v>2075</v>
      </c>
      <c r="C671" s="1" t="s">
        <v>10</v>
      </c>
      <c r="D671" s="1" t="s">
        <v>44</v>
      </c>
      <c r="E671" s="1" t="s">
        <v>201</v>
      </c>
      <c r="F671" s="1" t="s">
        <v>522</v>
      </c>
      <c r="G671" s="1" t="s">
        <v>1912</v>
      </c>
      <c r="H671" s="1" t="s">
        <v>369</v>
      </c>
      <c r="I671" s="1" t="s">
        <v>2076</v>
      </c>
    </row>
    <row r="672">
      <c r="A672" s="2" t="str">
        <f>HYPERLINK("https://www.healthylife.com.au/products/haakaa-breastfeeding-nipple-shield-round", "29568")</f>
        <v>29568</v>
      </c>
      <c r="B672" s="1" t="s">
        <v>2077</v>
      </c>
      <c r="C672" s="1" t="s">
        <v>10</v>
      </c>
      <c r="D672" s="1" t="s">
        <v>44</v>
      </c>
      <c r="E672" s="1" t="s">
        <v>26</v>
      </c>
      <c r="F672" s="1" t="s">
        <v>534</v>
      </c>
      <c r="G672" s="1" t="s">
        <v>141</v>
      </c>
      <c r="H672" s="1" t="s">
        <v>2078</v>
      </c>
      <c r="I672" s="1" t="s">
        <v>2079</v>
      </c>
    </row>
    <row r="673">
      <c r="A673" s="2" t="str">
        <f>HYPERLINK("https://www.healthylife.com.au/products/pandas-by-luvme-eco-disposable-nappies-medium-6-11kg", "43707")</f>
        <v>43707</v>
      </c>
      <c r="B673" s="1" t="s">
        <v>2080</v>
      </c>
      <c r="C673" s="1" t="s">
        <v>10</v>
      </c>
      <c r="D673" s="1" t="s">
        <v>44</v>
      </c>
      <c r="E673" s="1" t="s">
        <v>177</v>
      </c>
      <c r="F673" s="1" t="s">
        <v>602</v>
      </c>
      <c r="G673" s="1" t="s">
        <v>231</v>
      </c>
      <c r="H673" s="1" t="s">
        <v>1068</v>
      </c>
      <c r="I673" s="1" t="s">
        <v>1700</v>
      </c>
    </row>
    <row r="674">
      <c r="A674" s="2" t="str">
        <f>HYPERLINK("https://www.healthylife.com.au/products/nosefrida-nasal-aspirator", "14116")</f>
        <v>14116</v>
      </c>
      <c r="B674" s="1" t="s">
        <v>2081</v>
      </c>
      <c r="C674" s="1" t="s">
        <v>10</v>
      </c>
      <c r="D674" s="1" t="s">
        <v>44</v>
      </c>
      <c r="E674" s="1" t="s">
        <v>12</v>
      </c>
      <c r="F674" s="1" t="s">
        <v>577</v>
      </c>
      <c r="G674" s="1" t="s">
        <v>2082</v>
      </c>
      <c r="H674" s="1" t="s">
        <v>993</v>
      </c>
      <c r="I674" s="1" t="s">
        <v>2083</v>
      </c>
    </row>
    <row r="675">
      <c r="A675" s="2" t="str">
        <f>HYPERLINK("https://www.healthylife.com.au/products/endota-nourishing-nipple-balm", "45307")</f>
        <v>45307</v>
      </c>
      <c r="B675" s="1" t="s">
        <v>2084</v>
      </c>
      <c r="C675" s="1" t="s">
        <v>10</v>
      </c>
      <c r="D675" s="1" t="s">
        <v>44</v>
      </c>
      <c r="E675" s="1" t="s">
        <v>26</v>
      </c>
      <c r="F675" s="1" t="s">
        <v>274</v>
      </c>
      <c r="G675" s="1" t="s">
        <v>1061</v>
      </c>
      <c r="H675" s="1" t="s">
        <v>2085</v>
      </c>
      <c r="I675" s="1" t="s">
        <v>2086</v>
      </c>
    </row>
    <row r="676">
      <c r="A676" s="2" t="str">
        <f>HYPERLINK("https://www.healthylife.com.au/products/nimera-stage-1-premium-infant-formula-day-400g", "47077")</f>
        <v>47077</v>
      </c>
      <c r="B676" s="1" t="s">
        <v>2087</v>
      </c>
      <c r="C676" s="1" t="s">
        <v>10</v>
      </c>
      <c r="D676" s="1" t="s">
        <v>44</v>
      </c>
      <c r="E676" s="1" t="s">
        <v>56</v>
      </c>
      <c r="F676" s="1" t="s">
        <v>494</v>
      </c>
      <c r="G676" s="1" t="s">
        <v>58</v>
      </c>
      <c r="H676" s="1" t="s">
        <v>2088</v>
      </c>
      <c r="I676" s="1" t="s">
        <v>2089</v>
      </c>
    </row>
    <row r="677">
      <c r="A677" s="2" t="str">
        <f>HYPERLINK("https://www.healthylife.com.au/products/haakaa-ladybug-silicone-breast-milk-collector-75ml", "31441")</f>
        <v>31441</v>
      </c>
      <c r="B677" s="1" t="s">
        <v>2090</v>
      </c>
      <c r="C677" s="1" t="s">
        <v>10</v>
      </c>
      <c r="D677" s="1" t="s">
        <v>44</v>
      </c>
      <c r="E677" s="1" t="s">
        <v>26</v>
      </c>
      <c r="F677" s="1" t="s">
        <v>589</v>
      </c>
      <c r="G677" s="1" t="s">
        <v>146</v>
      </c>
      <c r="H677" s="1" t="s">
        <v>2091</v>
      </c>
      <c r="I677" s="1" t="s">
        <v>1818</v>
      </c>
    </row>
    <row r="678">
      <c r="A678" s="2" t="str">
        <f>HYPERLINK("https://www.healthylife.com.au/products/herbatint-repair-conditioner-200ml", "50899")</f>
        <v>50899</v>
      </c>
      <c r="B678" s="1" t="s">
        <v>2092</v>
      </c>
      <c r="C678" s="1" t="s">
        <v>10</v>
      </c>
      <c r="D678" s="1" t="s">
        <v>44</v>
      </c>
      <c r="E678" s="1" t="s">
        <v>151</v>
      </c>
      <c r="F678" s="1" t="s">
        <v>1037</v>
      </c>
      <c r="G678" s="1" t="s">
        <v>2093</v>
      </c>
      <c r="H678" s="1" t="s">
        <v>163</v>
      </c>
      <c r="I678" s="1" t="s">
        <v>2094</v>
      </c>
    </row>
    <row r="679">
      <c r="A679" s="2" t="str">
        <f>HYPERLINK("https://www.healthylife.com.au/products/herbatint-royal-conditioner-200ml-50903", "50903")</f>
        <v>50903</v>
      </c>
      <c r="B679" s="1" t="s">
        <v>2095</v>
      </c>
      <c r="C679" s="1" t="s">
        <v>10</v>
      </c>
      <c r="D679" s="1" t="s">
        <v>44</v>
      </c>
      <c r="E679" s="1" t="s">
        <v>151</v>
      </c>
      <c r="F679" s="1" t="s">
        <v>1037</v>
      </c>
      <c r="G679" s="1" t="s">
        <v>2096</v>
      </c>
      <c r="H679" s="1" t="s">
        <v>2097</v>
      </c>
      <c r="I679" s="1" t="s">
        <v>2098</v>
      </c>
    </row>
    <row r="680">
      <c r="A680" s="2" t="str">
        <f>HYPERLINK("https://www.healthylife.com.au/products/weleda-rash-relief-cream-36ml", "28292")</f>
        <v>28292</v>
      </c>
      <c r="B680" s="1" t="s">
        <v>2099</v>
      </c>
      <c r="C680" s="1" t="s">
        <v>10</v>
      </c>
      <c r="D680" s="1" t="s">
        <v>44</v>
      </c>
      <c r="E680" s="1" t="s">
        <v>177</v>
      </c>
      <c r="F680" s="1" t="s">
        <v>482</v>
      </c>
      <c r="G680" s="1" t="s">
        <v>154</v>
      </c>
      <c r="H680" s="1" t="s">
        <v>41</v>
      </c>
      <c r="I680" s="1" t="s">
        <v>2100</v>
      </c>
    </row>
    <row r="681">
      <c r="A681" s="2" t="str">
        <f>HYPERLINK("https://www.healthylife.com.au/products/nutra-organics-gutsy-gummies-strawberry", "45585")</f>
        <v>45585</v>
      </c>
      <c r="B681" s="1" t="s">
        <v>2101</v>
      </c>
      <c r="C681" s="1" t="s">
        <v>10</v>
      </c>
      <c r="D681" s="1" t="s">
        <v>44</v>
      </c>
      <c r="E681" s="1" t="s">
        <v>97</v>
      </c>
      <c r="F681" s="1" t="s">
        <v>955</v>
      </c>
      <c r="G681" s="1" t="s">
        <v>956</v>
      </c>
      <c r="H681" s="1" t="s">
        <v>2102</v>
      </c>
      <c r="I681" s="1" t="s">
        <v>2103</v>
      </c>
    </row>
    <row r="682">
      <c r="A682" s="2" t="str">
        <f>HYPERLINK("https://www.healthylife.com.au/products/nutra-organics-gutsy-gummies-mango", "45584")</f>
        <v>45584</v>
      </c>
      <c r="B682" s="1" t="s">
        <v>2104</v>
      </c>
      <c r="C682" s="1" t="s">
        <v>10</v>
      </c>
      <c r="D682" s="1" t="s">
        <v>44</v>
      </c>
      <c r="E682" s="1" t="s">
        <v>97</v>
      </c>
      <c r="F682" s="1" t="s">
        <v>955</v>
      </c>
      <c r="G682" s="1" t="s">
        <v>956</v>
      </c>
      <c r="H682" s="1" t="s">
        <v>2102</v>
      </c>
      <c r="I682" s="1" t="s">
        <v>2105</v>
      </c>
    </row>
    <row r="683">
      <c r="A683" s="2" t="str">
        <f>HYPERLINK("https://www.healthylife.com.au/products/nutra-organics-gutsy-gummies-blueberry", "45583")</f>
        <v>45583</v>
      </c>
      <c r="B683" s="1" t="s">
        <v>2106</v>
      </c>
      <c r="C683" s="1" t="s">
        <v>10</v>
      </c>
      <c r="D683" s="1" t="s">
        <v>44</v>
      </c>
      <c r="E683" s="1" t="s">
        <v>97</v>
      </c>
      <c r="F683" s="1" t="s">
        <v>955</v>
      </c>
      <c r="G683" s="1" t="s">
        <v>874</v>
      </c>
      <c r="H683" s="1" t="s">
        <v>2107</v>
      </c>
      <c r="I683" s="1" t="s">
        <v>2108</v>
      </c>
    </row>
    <row r="684">
      <c r="A684" s="2" t="str">
        <f>HYPERLINK("https://www.healthylife.com.au/products/medela-baby-soft-silicone-soothers-assorted-0-6m-2-pack", "51101")</f>
        <v>51101</v>
      </c>
      <c r="B684" s="1" t="s">
        <v>2109</v>
      </c>
      <c r="C684" s="1" t="s">
        <v>10</v>
      </c>
      <c r="D684" s="1" t="s">
        <v>44</v>
      </c>
      <c r="E684" s="1" t="s">
        <v>81</v>
      </c>
      <c r="F684" s="1" t="s">
        <v>1972</v>
      </c>
      <c r="G684" s="1" t="s">
        <v>701</v>
      </c>
      <c r="H684" s="1" t="s">
        <v>1098</v>
      </c>
      <c r="I684" s="1" t="s">
        <v>2110</v>
      </c>
    </row>
    <row r="685">
      <c r="A685" s="2" t="str">
        <f>HYPERLINK("https://www.healthylife.com.au/products/medela-baby-soft-silicone-soothers-assorted-6-18m-2-pack", "51102")</f>
        <v>51102</v>
      </c>
      <c r="B685" s="1" t="s">
        <v>2111</v>
      </c>
      <c r="C685" s="1" t="s">
        <v>10</v>
      </c>
      <c r="D685" s="1" t="s">
        <v>44</v>
      </c>
      <c r="E685" s="1" t="s">
        <v>81</v>
      </c>
      <c r="F685" s="1" t="s">
        <v>1972</v>
      </c>
      <c r="G685" s="1" t="s">
        <v>1973</v>
      </c>
      <c r="H685" s="1" t="s">
        <v>505</v>
      </c>
      <c r="I685" s="1" t="s">
        <v>2112</v>
      </c>
    </row>
    <row r="686">
      <c r="A686" s="2" t="str">
        <f>HYPERLINK("https://www.healthylife.com.au/products/giovanni-eco-chic-kids-nourishing-detangling-conditioner-487ml", "51194")</f>
        <v>51194</v>
      </c>
      <c r="B686" s="1" t="s">
        <v>2113</v>
      </c>
      <c r="C686" s="1" t="s">
        <v>10</v>
      </c>
      <c r="D686" s="1" t="s">
        <v>44</v>
      </c>
      <c r="E686" s="1" t="s">
        <v>151</v>
      </c>
      <c r="F686" s="1" t="s">
        <v>1037</v>
      </c>
      <c r="G686" s="1" t="s">
        <v>2114</v>
      </c>
      <c r="H686" s="1" t="s">
        <v>2115</v>
      </c>
      <c r="I686" s="1" t="s">
        <v>2116</v>
      </c>
    </row>
    <row r="687">
      <c r="A687" s="2" t="str">
        <f>HYPERLINK("https://www.healthylife.com.au/products/lansinoh-hpa-lanolin-15g", "50502")</f>
        <v>50502</v>
      </c>
      <c r="B687" s="1" t="s">
        <v>2117</v>
      </c>
      <c r="C687" s="1" t="s">
        <v>10</v>
      </c>
      <c r="D687" s="1" t="s">
        <v>44</v>
      </c>
      <c r="E687" s="1" t="s">
        <v>26</v>
      </c>
      <c r="F687" s="1" t="s">
        <v>274</v>
      </c>
      <c r="G687" s="1" t="s">
        <v>117</v>
      </c>
      <c r="H687" s="1" t="s">
        <v>2118</v>
      </c>
      <c r="I687" s="1" t="s">
        <v>2119</v>
      </c>
    </row>
    <row r="688">
      <c r="A688" s="2" t="str">
        <f>HYPERLINK("https://www.healthylife.com.au/products/moogoo-baby-child-natural-detangling-spray-150ml", "50408")</f>
        <v>50408</v>
      </c>
      <c r="B688" s="1" t="s">
        <v>2120</v>
      </c>
      <c r="C688" s="1" t="s">
        <v>10</v>
      </c>
      <c r="D688" s="1" t="s">
        <v>44</v>
      </c>
      <c r="E688" s="1" t="s">
        <v>151</v>
      </c>
      <c r="F688" s="1" t="s">
        <v>223</v>
      </c>
      <c r="G688" s="1" t="s">
        <v>2121</v>
      </c>
      <c r="H688" s="1" t="s">
        <v>1995</v>
      </c>
      <c r="I688" s="1" t="s">
        <v>2122</v>
      </c>
    </row>
    <row r="689">
      <c r="A689" s="2" t="str">
        <f>HYPERLINK("https://www.healthylife.com.au/products/kin-the-nipple-balm-30ml", "50441")</f>
        <v>50441</v>
      </c>
      <c r="B689" s="1" t="s">
        <v>2123</v>
      </c>
      <c r="C689" s="1" t="s">
        <v>10</v>
      </c>
      <c r="D689" s="1" t="s">
        <v>44</v>
      </c>
      <c r="E689" s="1" t="s">
        <v>26</v>
      </c>
      <c r="F689" s="1" t="s">
        <v>274</v>
      </c>
      <c r="G689" s="1" t="s">
        <v>2124</v>
      </c>
      <c r="H689" s="1" t="s">
        <v>276</v>
      </c>
      <c r="I689" s="1" t="s">
        <v>2125</v>
      </c>
    </row>
    <row r="690">
      <c r="A690" s="2" t="str">
        <f>HYPERLINK("https://www.healthylife.com.au/products/franjos-kitchen-choc-chip-lactation-biscuits-250g", "17188")</f>
        <v>17188</v>
      </c>
      <c r="B690" s="1" t="s">
        <v>2126</v>
      </c>
      <c r="C690" s="1" t="s">
        <v>10</v>
      </c>
      <c r="D690" s="1" t="s">
        <v>44</v>
      </c>
      <c r="E690" s="1" t="s">
        <v>26</v>
      </c>
      <c r="F690" s="1" t="s">
        <v>2013</v>
      </c>
      <c r="G690" s="1" t="s">
        <v>1334</v>
      </c>
      <c r="H690" s="1" t="s">
        <v>2014</v>
      </c>
      <c r="I690" s="1" t="s">
        <v>2127</v>
      </c>
    </row>
    <row r="691">
      <c r="A691" s="2" t="str">
        <f>HYPERLINK("https://www.healthylife.com.au/products/medela-swing-maxi-double-electric-breast-pump-51572", "51572")</f>
        <v>51572</v>
      </c>
      <c r="B691" s="1" t="s">
        <v>266</v>
      </c>
      <c r="C691" s="1" t="s">
        <v>10</v>
      </c>
      <c r="D691" s="1" t="s">
        <v>44</v>
      </c>
      <c r="E691" s="1" t="s">
        <v>26</v>
      </c>
      <c r="F691" s="1" t="s">
        <v>547</v>
      </c>
      <c r="G691" s="1" t="s">
        <v>2128</v>
      </c>
      <c r="H691" s="1" t="s">
        <v>2129</v>
      </c>
      <c r="I691" s="1" t="s">
        <v>2130</v>
      </c>
    </row>
    <row r="692">
      <c r="A692" s="2" t="str">
        <f>HYPERLINK("https://www.healthylife.com.au/products/pigeon-cooling-teether-square", "31630")</f>
        <v>31630</v>
      </c>
      <c r="B692" s="1" t="s">
        <v>2131</v>
      </c>
      <c r="C692" s="1" t="s">
        <v>10</v>
      </c>
      <c r="D692" s="1" t="s">
        <v>44</v>
      </c>
      <c r="E692" s="1" t="s">
        <v>107</v>
      </c>
      <c r="F692" s="1" t="s">
        <v>636</v>
      </c>
      <c r="G692" s="1" t="s">
        <v>44</v>
      </c>
      <c r="H692" s="1" t="s">
        <v>44</v>
      </c>
      <c r="I692" s="1" t="s">
        <v>2132</v>
      </c>
    </row>
  </sheetData>
  <drawing r:id="rId1"/>
</worksheet>
</file>