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<sst xmlns="http://schemas.openxmlformats.org/spreadsheetml/2006/main" count="2209" uniqueCount="1045">
  <si>
    <t>Item ID</t>
  </si>
  <si>
    <t>Title</t>
  </si>
  <si>
    <t>Product Type (1st Level)</t>
  </si>
  <si>
    <t>Product Type (2nd Level)</t>
  </si>
  <si>
    <t>Product Type (3rd Level)</t>
  </si>
  <si>
    <t>Product Type (4th Level)</t>
  </si>
  <si>
    <t>Product Type (5th Level)</t>
  </si>
  <si>
    <t>Description</t>
  </si>
  <si>
    <t>Focus Keyword</t>
  </si>
  <si>
    <t>Gold Cross Castor Oil 100ml</t>
  </si>
  <si>
    <t>First Aid</t>
  </si>
  <si>
    <t>First Aid Creams</t>
  </si>
  <si>
    <t>Topical Skin Care</t>
  </si>
  <si>
    <t>Skin Oils and Serums</t>
  </si>
  <si>
    <t>Castor Oil</t>
  </si>
  <si>
    <t>Castor oil is a multipurpose vegetable oil that people have used for thousands of years. It is made by extracting oil from the seeds of the Ricinus communis plant, a plant native to tropical areas of Africa and Asia. Castor oil is rich in ricinoleic acid, a monounsaturated fatty acid.Castor Oil by Gold Cross, can be used an emollient for your skin externally. It also acts as a laxative to help relieve constipation when consumed internally.Features of Castor Oil:Alleviates eye irritation by soothing it.Can be used for treatment of mild gastro-intestinal problems.Can be used on skin disorders such as psoriasis.Can be used for cleaning the face and in beauty treatments.Can be used to nourish and soothe skin &amp;amp; hair.</t>
  </si>
  <si>
    <t/>
  </si>
  <si>
    <t>Tints Of Nature 7D Medium Golden Blonde Permanent Hair Colour 130ml</t>
  </si>
  <si>
    <t>Hair Care Products</t>
  </si>
  <si>
    <t>Hair Dye</t>
  </si>
  <si>
    <t>Beauty Products</t>
  </si>
  <si>
    <t>Hair Colouring</t>
  </si>
  <si>
    <t>A natural golden blonde with a glossy shine.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</si>
  <si>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Dye</t>
  </si>
  <si>
    <t>Biokap Nutricolor Delicato 9.3 Extra Light Golden Blonde 140ml</t>
  </si>
  <si>
    <t>Ammonia-Free Hair Colour</t>
  </si>
  <si>
    <t>Nourishing</t>
  </si>
  <si>
    <t>Repair</t>
  </si>
  <si>
    <t>BioKap Nutricolor Delicato hair dyes nourish and repair hair during the colouring process, giving a warm, shiny and natural colour. They are enriched with TRICOREPAIR complex and the precious bio ARGAN OIL, known also as "Desert Gold" for its highly valued cosmetic properties.FREE FROM PPD, Ammonia, Resorcinol, Parabens, Fragrance, SLES and SLS.</t>
  </si>
  <si>
    <t>Biokap Nutricolor Delicato</t>
  </si>
  <si>
    <t>Sally Hansen Airbrush Legs Illuminator Golden Glow</t>
  </si>
  <si>
    <t>Skincare</t>
  </si>
  <si>
    <t>Selt Tanning Products</t>
  </si>
  <si>
    <t>Body Makeup</t>
  </si>
  <si>
    <t>Leg Highlighter</t>
  </si>
  <si>
    <t>Radiant Glow</t>
  </si>
  <si>
    <t>The illusion of longer-looking legs with a radiant finish is super simple, thanks so Sally Hansen's Airbrush Legs Illuminator.From the creators of the cult-classic body make-up, Airbrush Legs Body and Leg Makeup comes a HD, light reflecting highlighter that creates the illusion of longer legs and glossy-skinned perfection, instantly. Light-reflecting pigments give this innovative illuminator a buildable shimmer and radiant glow! The hydrating formula blends easily and glides on smoothly and leaves legs looking slim, sleek, and elongated. Plus, it’s quick drying, transfer resistant and convenient with a quick rollerball application to roll on for sleeker looking glow on body and legs!For body and legs that glow!Easy-to-use Rollerball Applicator.HD, light reflecting pigments for a radiant glow.Buildable shimmer.Quick drying and transfer resistant.</t>
  </si>
  <si>
    <t>Sally Hansen Airbrush Legs</t>
  </si>
  <si>
    <t>Selsun Gold Anti-Dandruff Treatment 200ml</t>
  </si>
  <si>
    <t>Hair Treatments</t>
  </si>
  <si>
    <t>Dandruff Shampoo</t>
  </si>
  <si>
    <t>Selenium Sulfide</t>
  </si>
  <si>
    <t>Scalp Treatment</t>
  </si>
  <si>
    <t>Product Description:Selsun Gold is a medically proven treatment for dandruff control. This Anti-Dandruff Shampoo helps manage a scaly, flaky &amp;amp; itchy scalp.Selsun Gold is made with Selenium Sulfide (2.5%) which has been proven to remove dandruff. It helps slow down the process of producing new skin cells. These new skin cells are the main cause of flakes and itchiness.Selsun Gold also may help to relieve symptoms associated with Seborrhoeic Dermatitis: control symptoms associated with tinea versicolour and as an adjunct in the treatment of tinea capitisFeatures:Selsun helps by shedding the outermost layer of skin, thereby, reducing flaking and irritation that can occur with dandruffIt has antibacterial &amp;amp; antifungal properties. It helps relieve itchiness &amp;amp; slows skin cell production.Selsun also assists in the treatment of ringworm of the scalp &amp;amp; some skin discolouration conditionsMade in Australia.</t>
  </si>
  <si>
    <t>Anti-Dandruff Shampoo</t>
  </si>
  <si>
    <t>Tints Of Nature 9D Very Light Golden Blonde Permanent Hair Colour 130ml</t>
  </si>
  <si>
    <t>Organic Hair Dye</t>
  </si>
  <si>
    <t>Vegan Hair Dye</t>
  </si>
  <si>
    <t>Home Hair Colour</t>
  </si>
  <si>
    <t>A light natural blonde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</si>
  <si>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Golden Blonde Hair Colour</t>
  </si>
  <si>
    <t>Blackmores Pregnancy &amp; Breastfeeding Gold 60 Capsules</t>
  </si>
  <si>
    <t>Vitamins</t>
  </si>
  <si>
    <t>Pregnancy Supplements</t>
  </si>
  <si>
    <t>Wellness Supplements</t>
  </si>
  <si>
    <t>Pregnancy and Breastfeeding Capsules</t>
  </si>
  <si>
    <t>Pregnancy and Breastfeeding Health</t>
  </si>
  <si>
    <t>These pregnancy &amp;amp; breastfeeding capsules by Blackmores, have 20 vital nutrients including folic acid, iron, DHA and vitamin D to support a healthy pregnancy for mums and babies.It also contains iodine and vitamin D3, with supporting nutrients for babies. Furthermore, the omega-3 DHA in these capsules support your baby’s brain and nervous system development. The iron used in these capsules is a low constipation iron which is gentler on your digestive system.Features of Blackmores pregnancy &amp;amp; breastfeeding goldBlackmores Pregnancy &amp;amp; Breast-Feeding Gold provides 20 important nutrients in total including a daily dose of:500 microgram of folic acid which, if taken daily for one month before conception and during pregnancy, may reduce the risk of having a child with spina bifida/neural tube defects150 microgram of iodine to help support baby's brain developmentLower constipation ironOdourless and concentrated fish oil, rich in DHA for baby's brain and nervous system development</t>
  </si>
  <si>
    <t>Biokap Nutricolor Delicato 7.33 Golden Blonde Wheat 140ml</t>
  </si>
  <si>
    <t>Hair Repair</t>
  </si>
  <si>
    <t>Long Lasting Colour</t>
  </si>
  <si>
    <t>Biokap Nutricolor Delicato 7.33 golden blonde wheat,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</si>
  <si>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Biokap Nutricolor Delicato 6.3 Dark Golden Blonde 140ml</t>
  </si>
  <si>
    <t>Hair Nourishment</t>
  </si>
  <si>
    <t>Biokap Nutricolor Delicato 6.3&amp;nbsp;dark golden blonde, gives long lasting colour and nourishes &amp;amp; repairs hair while dyeing it. Covers grey hair perfectly &amp;amp; has high skin tolerability.This colour is formulated with&amp;nbsp;Tricorepair, a complex with rice proteins. It also contains willow derivative and fruit lipophilic acids. Enriched with Argan oil from organic farming, it nourishes the hair and makes it softer and shinier.Free from PPD, Ammonia, Resorcinol, Parabens, Fragrance, SLES and SLS.</t>
  </si>
  <si>
    <t>Scholl Eulactol Heel Balm Gold 60ml</t>
  </si>
  <si>
    <t>Foot Care Treatments</t>
  </si>
  <si>
    <t>Foot Creams</t>
  </si>
  <si>
    <t>Heel Balm</t>
  </si>
  <si>
    <t>Cracked Skin</t>
  </si>
  <si>
    <t>Hydration</t>
  </si>
  <si>
    <t>Scholl Eulactol Cracked Heel Balm Gold effectively restores rough, dry, and cracked skin.Benefits of Eulactol:Works in 7 days with visible results in 3 days.Smooths, softens, and hydrates.Fragrance-free.Dermatologically tested.Clinically proven to be non-greasy.Reduces discomfort.Easily absorbed.</t>
  </si>
  <si>
    <t>Pentavite Gold Multivitamin + Iron Liquid Kids Watermelon Flavour 200ml</t>
  </si>
  <si>
    <t>Stress, Sleep, Mood &amp; Energy</t>
  </si>
  <si>
    <t>Children's Supplements</t>
  </si>
  <si>
    <t>Immune Support</t>
  </si>
  <si>
    <t>Energy Boost</t>
  </si>
  <si>
    <t>Contains 14 vitamins and minerals. Supports healthy growth and development. Supports energy levels.</t>
  </si>
  <si>
    <t>Tints Of Nature 5D Light Golden Brown Permanent Hair Colour 130ml</t>
  </si>
  <si>
    <t>Permanent Dye</t>
  </si>
  <si>
    <t>Organic Ingredients</t>
  </si>
  <si>
    <t>Grey Coverage</t>
  </si>
  <si>
    <t>A bronzed light brown permanent home hair colour. Tints of Nature Permanent Hair Colour is a salon quality hair dye with a patented plant oil base, free from Ammonia, Resorcinol, Parabens and Silicone. It is enriched with natural and organic ingredients for a healthy home hair colour experience without damaging your hair.• Contains certified organic and natural ingredients.• Professional salon formula naturally nourishes hair and covers grey.• Free from Ammonia, Parabens, Resorcinol, DEA, Silicones and Propylene Glycol.• Easy to mix &amp;amp; apply for beautiful, natural looking results.• Vegan and cruelty free.- B Corp Certified.</t>
  </si>
  <si>
    <t>Gold Cross Clove Oil 10ml</t>
  </si>
  <si>
    <t>Essential Oils</t>
  </si>
  <si>
    <t>Relieve Toothache</t>
  </si>
  <si>
    <t>Decreases Pain</t>
  </si>
  <si>
    <t>Clove Oil is a 100% pure essential oil. Oil of cloves by Gold Cross, contains both antiseptic and analgesic (pain reliving) qualities. It is generally used in dental preparations to relieve a toothache.Its strong antifungal properties mean it can also be used to control mould and mildew around the home.Features of Clove Oil:Decreases pain and helps to reduce recurrence of toothache, cavities, dental caries and tooth decay.Can be used for domestic purposes like eliminating mould from occurring on refrigerator door seals, wet carpets etc.It is Antispasmodic and can help to relieve muscle spasms when applied topically near the affected area.Carminative, useful for expelling gas and stopping intestinal spasms.</t>
  </si>
  <si>
    <t>Eye Of Horus Ritual Skin Foundation Stick Golden</t>
  </si>
  <si>
    <t>Makeup &amp; Beauty</t>
  </si>
  <si>
    <t>Face Makeup</t>
  </si>
  <si>
    <t>Foundation Stick</t>
  </si>
  <si>
    <t>SPF30</t>
  </si>
  <si>
    <t>Nourishing Ingredients</t>
  </si>
  <si>
    <t>Clean, lush, and lightweight, the Ritual Skin Foundation Stick offers superior coverage, sun protection (SPF30) and a radiant finish for an enhanced natural complexion.Golden is a medium shade with golden undertones, best suited to those with subtle colour or an olive skin tone.Rich in nourishing organic ingredients, this innovative formula is more than just a foundation. The star ingredients rejuvenate the skin while helping to reduce redness, pigmentation, and fine lines. The creamy, innovative stick formula glides on smoothly, offering maximum colour pay off and all-day wear while feeling weightless and soothing on the skin.Artisan-crafted in Byron Bay, the infusion of sacred oils including Moringa and Jojoba, combined with nourishing Mango Butter and Olive Squalene, work to lock in moisture and maintain softness, hydration, and a youthful glow. Enriched with nourishing organic ingredients, the multi-tasking formula doubles as both an all-day buildable foundation and mineral sun protection stick.</t>
  </si>
  <si>
    <t>Blackmores Pregnancy &amp; Breastfeeding Gold 180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</si>
  <si>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</si>
  <si>
    <t>L'Oreal Magic Retouch Temporary Root Concealer Spray Gold Brown 75ml</t>
  </si>
  <si>
    <t>Root Concealer</t>
  </si>
  <si>
    <t>Temporary Dye</t>
  </si>
  <si>
    <t>Hair Touch-Up</t>
  </si>
  <si>
    <t>Temporary root concealer spray -Gold&amp;nbsp;Brown by L’Oreal, helps conceal grey regrowth in between colours. It blends with your natural hair colour to perfectly cover grey roots.This magic re-touch formula is lightweight, non-transferable and comes with a precise applicator. It dries instantly and lasts until washed out. Available in several different colours.Features of L'Oreal Magic Retouch temporary Root Concealer sprayInstant Root CoverageBlends naturally with your colourWater and heat resistant, transfer proofLasts 1 shampooThe formulas are modified from time to time, so the ingredient listing may not exactly reflect the ingredients in the product you purchase and use. Always read the ingredient list on the product label before use.&amp;nbsp;</t>
  </si>
  <si>
    <t>Palmolive Gold Daily Protection Soap Bars 10 Pack</t>
  </si>
  <si>
    <t>Bath, Body &amp; Toiletries</t>
  </si>
  <si>
    <t>Soaps</t>
  </si>
  <si>
    <t>Deodorant Protection</t>
  </si>
  <si>
    <t>Daily Hygiene</t>
  </si>
  <si>
    <t>Moisture Retention</t>
  </si>
  <si>
    <t>Palmolive Gold soap bar washes away dirt and impurities whilst maintaining your skin's natural moisture. This odour fighting formula for daily deodorant protection with natural Green Tea Extract transforms into a luxurious creamy lather, leaving skin feeling clean and smooth with regular use.Take a moment with this herbal blend of Petitgrain, Cedarwood, Eucalyptus and Patchouli balanced with bright tangy orange oil.Triple Milled for Quality98% Naturally DerivedDaily Deodorant ProtectionLong Lasting FreshnessNatural Green Tea ExtractDermatologically TestedWhat is left out is as important as what is put in:0% Parabens, Phthalates, Animal Derived Ingredients, Alcohol</t>
  </si>
  <si>
    <t>Schwarzkopf Live Colour Metallic Rose Gold 75ml</t>
  </si>
  <si>
    <t>Temporary Hair Color</t>
  </si>
  <si>
    <t>Metallic Hair Dye</t>
  </si>
  <si>
    <t>Express your colour creativity and re-create the latest trends with stunning shimmering metallic effects for up to 8 washes.Change your hair colour as often as you like with Schwarzkopf LIVE Colour Metallic! The gentle and vegan formula* does not contain ammonia, peroxide or resorcinol and the conditioning colour mask provides superior condition and shine. Ready to use without mixing - quick and easy to apply. Now in a resealable tube with 2x more product for multiple uses.* Free from animal derived ingredients.Semi-permanent hair colourShimmering effect for up to 8 washes"No ammonia Vegan formula* (*Free from animal derived ingredients)"Now in a resealable tube for multiple usesBox contents:75ml colour mask, instruction leaflet, glovesMade in Australia.</t>
  </si>
  <si>
    <t>Blackmores Pregnancy And Breast-Feeding Gold 120 Capsules</t>
  </si>
  <si>
    <t>Help provide nutrients for a healthy pregnancy for mum and bub. Blackmores Pregnancy and Breast-Feeding Gold capsules are formulated to provide the nutrient requirements for pregnant and breast-feeding women. This dietary breast-feeding supplement provides 20 important nutrients for mother including folic acid, iodine and vitamin D3, with supporting nutrients for baby. It also contains omega-3 DHA to support your baby’s brain and nervous system development, and a lower constipation form of iron which is gentle on the digestive system. Adults: Take two capsules once a day.</t>
  </si>
  <si>
    <t>Blackmores Conceive Well Gold 56 Tablets + Capsules</t>
  </si>
  <si>
    <t>Fertility Support Tablets</t>
  </si>
  <si>
    <t>Fertility and Preconception Support</t>
  </si>
  <si>
    <t>If youre trying for a new edition to your family, Blackmores Conceive Well Gold provides important nutrients including folic acid, iodine, iron, and omega-3, to support pre-conception health. The first few weeks of pregnancy are a critical time in your babys development. A healthy, well-balanced diet combined with a pre-pregnancy supplement will help provide your body with the essential nutrients it needs to help with a healthy pregnancy. Adults: Take two capsules once a day.</t>
  </si>
  <si>
    <t>Ordo Sonic+ Charging Travel Case - Rose Gold</t>
  </si>
  <si>
    <t>Lip &amp; Oral Care</t>
  </si>
  <si>
    <t>Toothbrushes</t>
  </si>
  <si>
    <t>Charging Cases</t>
  </si>
  <si>
    <t>Travel Accessories</t>
  </si>
  <si>
    <t>Hygiene</t>
  </si>
  <si>
    <t>At home or on the move, experience the perfect balance of convenience, style, and superior oral hygiene with our Sonic+ Charging Travel Case.Note that the charging case must be plugged in whilst charging.Secure &amp;amp; cleanHygienicMag-lock closureCharging window8 hour full chargeUSB chargingDentist approved clean at home and on the go, our Sonic+ Electric Toothbrush is scientifically proven to remove more plaque than a manual toothbrush, helping to keep your teeth stronger, whiter and healthier.Harness the power of sonic pulse technology for a dentist clean feeling every time.The Sonic+ Charging Travel Case is the ultimate companion for your new Sonic+ Electric Toothbrush. Effortlessly stylish and expertly engineered, it keeps your brush clean, protected and fully charged when you're on the move.Includes:Ordo Sonic+ Charging Travel CaseUSB-C to USB-A Cable (Travel Case)</t>
  </si>
  <si>
    <t>Ordo Sonic+ Electric Toothbrush &amp; Charging Travel Case - Rose Gold</t>
  </si>
  <si>
    <t>Electric Toothbrushes</t>
  </si>
  <si>
    <t>Oral Hygiene</t>
  </si>
  <si>
    <t>Elevate your oral care routine with our Sonic+ Electric Toothbrush and Charging Travel Case.At home or on the move, experience the perfect balance of convenience, style, and superior oral hygiene.Note that the charging case must be plugged in whilst charging.Travel Case:Secure &amp;amp; cleanHygienicMag-lock closureCharging window8 hour full chargeUSB chargingSonic+ Toothbrush:40,000 Sonic Pulses4 Week+ Battery Life4 Brushing Modes2 Minute TimerSoft BristlesSilicone polishing element</t>
  </si>
  <si>
    <t>Herbatint Permanent Hair Colour Gel 7D Golden Blonde 150ml</t>
  </si>
  <si>
    <t>Ammonia-Free</t>
  </si>
  <si>
    <t>Herbal Extracts</t>
  </si>
  <si>
    <t>This AMMONIA-FREE Permanent hair colour gel, which uses a very lowpercentage of hydrogen peroxide, effectively covers the grey hair from the first application respecting the hair structure. To achieve 100%grey cover, shades must be mixed with 1N to 8N.A gentle and odourless formula, easy to mix and apply, provides a perfect colour result in only 40 minutes. It can lighten up to 2 tones on virgin hair. The 30 shades of the HERBATINT® Line are all perfectly mixable to create your unique colour tone.Dermatologically tested on sensitive skin, enriched with 8 organic herbal extracts. Free of ammonia, resorcinol, paraben, alcohol, fragrance and gluten. Suitable for Vegans.Herbatint is the permanent ammonia-free colouring, containing 8 organic herbal extracts, which covers 100% of grey hair for a natural and intense result that is rich in highlights. Your hair regains brightness and vitality, and is immediately healthier and naturally beautiful.UNIQUE AND GENTLE FORMULAAMMONIA - RESORCINOL - PARABENS - ALCOHOL – FRAGRANCE FREEDermatologically tested on sensitive skin, its skin compatibility is excellent. This result confirms the brand’s distinctive quality and its unique finely balanced formula. The developer contains a low hydrogen peroxide concentration (less than 3% after mixing, equivalent to 10 volumes), well below the 6% limit permitted by the European legislation (EC NO 1223/2009).Herbatint uses gluten-free and Nickel tested ingredients.&amp;nbsp;Suitable for vegans.NATURAL INGREDIENTS. A formula enriched with 8 organic herbal extracts to nourish and protect hair and scalp, preserve colour intensity and provide a natural and long-lasting result.&amp;nbsp;30 COLOURS TO BE MIXEDFind your ideal shade, by choosing a single colour or by blending together more nuances to create your own unique and natural look. The bottles can be reclosed, allowing to preserve the product that has not been mixed for later applications.EASY TO APPLY. Herbatint colouring gel is easy to mix and apply thanks to its gel consistency and its odourless formula. A perfect colour result in only 40 minutes!COLOUR RESULT&amp;nbsp;Herbatint’s gentle formula with a low hydrogen peroxide concentration (10 volumes) allows you to lighten your natural colour up by a maximum of 2 tones. Only colouring with higher hydrogen peroxide concentrations (30-40 volumes) have a higher bleaching power which inevitably affects the hair’s structure and health.RESPECTING NATURE. The Herbatint packaging is made of totally recyclable uncoated paper with designation of origin. Herbatint is against animal testing and is suitable for vegans. The bottles can be reclosed and used again, allowing you to use the only necessary product and keep the rest for later applications to avoid useless waste.</t>
  </si>
  <si>
    <t>Gold Cross Chesty Cough Senega &amp; Ammonia 500ml</t>
  </si>
  <si>
    <t>Cold Treatments</t>
  </si>
  <si>
    <t>Cough Relief</t>
  </si>
  <si>
    <t>Cough Relief Liquid</t>
  </si>
  <si>
    <t>Chest Congestion</t>
  </si>
  <si>
    <t>Phlegm</t>
  </si>
  <si>
    <t>For relief from a chesty or wet cough and a tight chest Gold Cross Senega &amp;amp; Ammonia Mixture can be used. It alleviates the feeling of a tight chest which is caused by phlegm or mucus associated with congestion in the chest.Have these symptoms resulted from a sore throat or nasal and sinus congestion? If so, then this product is for you as it relieves cough and congestion due to a cold.</t>
  </si>
  <si>
    <t>Herbs Of Gold Cranberry 70 000 50 Tablets</t>
  </si>
  <si>
    <t>Herbal Supplements</t>
  </si>
  <si>
    <t>Cranberry</t>
  </si>
  <si>
    <t>Antioxidants</t>
  </si>
  <si>
    <t>Urinary Health</t>
  </si>
  <si>
    <t>High-strength Cranberry 70,000 by Herbs of gold, has antioxidant properties &amp;amp;&amp;nbsp;supports&amp;nbsp;urinary tract health. It also helps reduce&amp;nbsp;the occurrence of medically diagnosed cystitis.Features of Herbs of Gold cranberry 70,000Cranberry 70, 000 helps reduce the occurrence of medically diagnosed cystitis and supports urinary tract health.Cranberry contains proanthocyanidins, active constituents that help prevent bacteria from adhering to the cell wall of the urinary tract.&amp;nbsp;contains vitamin C to support immune system function.Cranberry and vitamin C have antioxidant properties&amp;nbsp;that help reduce&amp;nbsp;free radicals formed in the body.&amp;nbsp;</t>
  </si>
  <si>
    <t>Herbs Of Gold Lysine 1000 + Olive Leaf 100 Tablets</t>
  </si>
  <si>
    <t>Allergy &amp; Hayfever</t>
  </si>
  <si>
    <t>Cold Sores</t>
  </si>
  <si>
    <t>Collagen</t>
  </si>
  <si>
    <t>These Herbs of Gold tablets are made with a blend of Lysine &amp;amp; olive leaf extract. They help reduce symptoms &amp;amp; occurrence of cold sores. It also support collagen health.Features of Herbs of Gold Lysine &amp;amp; Olive leafEach tablet contains 1000mg of the amino acid lysine plus in addition to a&amp;nbsp;standardised extract of Olive leaf.Lysine 1000 + Olive Leaf can be taken for prevention or to provide acute symptom relief of facial cold sores.Helps maintain&amp;nbsp;collagen formation and supports general health and wellbeing.</t>
  </si>
  <si>
    <t>Herbs Of Gold Niacin 100mg Extended Release 60 Tablets</t>
  </si>
  <si>
    <t>Energy Support Supplements</t>
  </si>
  <si>
    <t>Metabolism Supplements</t>
  </si>
  <si>
    <t>Energy</t>
  </si>
  <si>
    <t>Give your energy levels a boost with Herbs of Gold Niacin 100mg Extended Release. It has 100mg of nicotinic acid, a form of B3 which helps convert proteins, carbohydrates and fats into energy, thereby, supporting energy production.Features OF Herbs of Gold Niacin 100 mgassists in the digestion and metabolism of carbohydrates and assists the breakdown of dietary fats.supports skin health.Niacin 100mg Extended Release contains nicotinic acid in an extended-release delivery system that controls the release of the active ingredient into the body over an 8-hour period. This extended-release delivery system helps to reduce flushing, a common side effect when taking niacin in an immediate-release form</t>
  </si>
  <si>
    <t>Herbs Of Gold Men's Multi + 60 Tablets</t>
  </si>
  <si>
    <t>Multivitamins</t>
  </si>
  <si>
    <t>Mens Multivitamin</t>
  </si>
  <si>
    <t>Energy Support</t>
  </si>
  <si>
    <t>Cognitive Function</t>
  </si>
  <si>
    <t>Specially formulated for men, Herbs of Gold Multi+ is a one-a-day multivitamin which contains 24 vitamins, minerals &amp;amp; herbs to support men’s health. Multi+ is a high strength formula, that contains an active form of folate (methylfolate) and vitamin B12 (co-methylcobalamin), which maintains brain health &amp;amp; function and supports cognitive function &amp;amp; memory.Features of Herbs of Gold&amp;nbsp;men’s Multi+contains B vitamins to support energy production, assist sugar metabolism and maintain nervous system health. Vitamins B5 and B6 help to support a healthy stress response in the body.contains vitamins C, E &amp;amp; Zinc, which support skin health.contains iodine &amp;amp; selenium, minerals that support healthy thyroid function and assist thyroid hormone production.contains 1000IU of vegan-friendly vitamin D per tablet. Vitamin D helps calcium absorption. Vitamin D also maintains muscle strength and function.assists healthy red blood cell production and supports blood health.contains chromium to assist sugar metabolism.contains Siberian Ginseng, which supports a healthy stress response in the body, recovery from illness and immune system function.</t>
  </si>
  <si>
    <t>Hemp Foods Australia Organic Hemp Gold Seed Oil 250ml</t>
  </si>
  <si>
    <t>Health Foods</t>
  </si>
  <si>
    <t>Pantry</t>
  </si>
  <si>
    <t>Healthy Cooking Oils</t>
  </si>
  <si>
    <t>Cold Pressed Oils</t>
  </si>
  <si>
    <t>Omega Oils</t>
  </si>
  <si>
    <t>Hemp Seed Oil is the perfect source of plant based Essential Omega 3 &amp;amp; 6. Drizzle over a finished dish to add a delicious and delicate nutty flavour to any meal.Hemp Gold is produced from hulled hemp seeds creating a lighter colour and taste than traditional hemp seed oil. This oil is a great addition to dressings, sauces, shakes and dips.Features of&amp;nbsp;Essential Hemp Organic Hemp Seed OilCold PressedGMO FreeOmega 3, 6 &amp;amp; 9Not Suitable for HeatingLoaded with Vitamin E antioxidants and cholesterol fighting phytosterols.Naturally free from gluten, peanuts, tree nuts and sesame seeds (traces may be present due to manufacturing process).</t>
  </si>
  <si>
    <t>Herbs Of Gold Childrens Calci Care 60 Chewable Tablets</t>
  </si>
  <si>
    <t>Children Vitamins</t>
  </si>
  <si>
    <t>Children's Calcium Supplements</t>
  </si>
  <si>
    <t>Bone Health</t>
  </si>
  <si>
    <t>Chewable Tablets</t>
  </si>
  <si>
    <t>Strawberry &amp;amp; Vanilla flavoured children's calci by Herbs of Gold provides your child with their daily dose of&amp;nbsp;calcium, phosphorus and vitamin D in the form of a chewable tablet.This calcium supplement has been specially formulated to help strengthen bones in childrenFeatures of Herbs of Gold children's calciThe Vitamin D assists in calcium absorption and a diet deficient in calcium may lead to osteoporosis in later life.Vitamin D increases the absorption of calcium and phosphorousPhosphorus, together with calcium, is important for strengthening bones.Children’s Calci Care may be beneficial for the prevention of a calcium deficiency.Contains tooth friendly xylitol.&amp;nbsp;</t>
  </si>
  <si>
    <t>Herbs Of Gold Bio Curcumin 5400 60 Tablets</t>
  </si>
  <si>
    <t>Curcumin</t>
  </si>
  <si>
    <t>Anti-Inflammatory</t>
  </si>
  <si>
    <t>Joint Health</t>
  </si>
  <si>
    <t>Bio Curcumin provides a 200mg daily dose, with an absorption equal to 5400mg of regular curcumin (or 16.5g of fresh Turmeric). Curcumin is the active component of Turmeric that relieves inflammation.Features of Bio Curcumin 5400relieves symptoms of mild osteoarthritis, including inflammation and mild joint pain and stiffness and improves joint mobility in mild osteoarthritis.supports joint health and acts as an antioxidant, reducing free radicals formed in the body.&amp;nbsp;soy free formula.</t>
  </si>
  <si>
    <t>Studex Just Hoops 13mm Hoop Earring Rose Gold 1 Pair</t>
  </si>
  <si>
    <t>Jewellery</t>
  </si>
  <si>
    <t>Earrings</t>
  </si>
  <si>
    <t>Accessories</t>
  </si>
  <si>
    <t>Fashion</t>
  </si>
  <si>
    <t>A pair of Studex Just Hoops 13mm Hoop Rose Gold Earrings. These earrings are rose gold. Simple and easy to wear, with a plain polished design.&amp;nbsp;Please note that sales for this product are final. We will not be accepting refunds or exchanges due to hygiene reasons.&amp;nbsp;Features of Studex Just Hoops Earrings:&amp;nbsp;Rose gold&amp;nbsp;13mm&amp;nbsp;</t>
  </si>
  <si>
    <t>Herbs Of Gold Magnesium Powder High Strength 150g</t>
  </si>
  <si>
    <t>Magnesium Supplements</t>
  </si>
  <si>
    <t>Powder</t>
  </si>
  <si>
    <t>Muscle Health</t>
  </si>
  <si>
    <t>Wellbeing</t>
  </si>
  <si>
    <t>Herbs of Gold Magnesium Powder High Strength provides well absorbed forms of magnesium in a delicious pineapple flavoured powder to support muscle health. Herbs of Gold Magnesium Powder High Strength provides a blend of magnesium glycinate and magnesium citrate, organic forms of magnesium that have greater bioavailability than other forms such as magnesium oxide. Magnesium is an important mineral required for the proper functioning of muscles. Magnesium Powder High Strength relieves muscle cramps and helps reduce the occurrence of muscle cramps when dietary magnesium intake is inadequate. It also relieves symptoms of premenstrual tension and reduces menstrual cramps and pain. Magnesium Powder High Strength supports a healthy stress response is the body and is formulated with the active form of vitamin B6 and taurine to support nervous system health. Magnesium Powder High Strength supports energy production and maintains heart and bone health. It can be taken daily to support magnesium levels in the body and general health and wellbeing.</t>
  </si>
  <si>
    <t>Studex Plain Sleeper Earrings Gold Plated Large 16mm - 1 Pair</t>
  </si>
  <si>
    <t>A pair of Studex Plain Large 16mm Sleeper Earrings. These earrings are 22ct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Large Sleeper Earrings:&amp;nbsp;22ct gold platedDoes not contain nickel16mm&amp;nbsp;</t>
  </si>
  <si>
    <t>Herbs Of Gold Bromelain Forte 60 Capsules</t>
  </si>
  <si>
    <t>Joint Supplements</t>
  </si>
  <si>
    <t>Pain Relief</t>
  </si>
  <si>
    <t>Inflammation Support</t>
  </si>
  <si>
    <t>Bromelain, supports healthy digestion and&amp;nbsp;has anti-inflammatory properties. It assists in the healing of minor body tissue injuries. Bromelain Forte contains 500mg of bromelain, a proteolytic enzyme derived from the fruit and stem of pineapples. It assists the digestion of protein. Herbs of Gold Bromelain Forte contains 500mg of bromelain per capsuleFeatures of Bromelain Forte 500mgSupports healthy digestion and can be absorbed without degradation or losing its biological activity.Bromelain is anti-inflammatory and assists in the healing of minor body tissue injuriesReduces symptoms of soft tissue trauma including mild tissue oedema and pain.</t>
  </si>
  <si>
    <t>Herbs Of Gold Resveratrol AdvantAGE 60 Capsules</t>
  </si>
  <si>
    <t>Heart Vitamins</t>
  </si>
  <si>
    <t>Healthy Ageing</t>
  </si>
  <si>
    <t>Cardiovascular Health</t>
  </si>
  <si>
    <t>With 250mg of Resveratrol per dose, Herbs of Gold Resveratrol complex, supports cardiovascular system &amp;amp; blood vessel health. It helps maintain blood vessel dilation. This antioxidant complex, also supports collagen health and helps reduce free radicals formed in the body.Features of Herbs of Gold Resveratrol AdvantAGE Contains 250mg of resveratrol derived from Japanese knotweed, a rich and reliable source of resveratrol.Contains vitamin C and zinc to assist connective tissue formation and support connective tissue and skin health. Vitamin C and zinc also help maintain healthy immune system function.Vitamin C supports collagen formation and health.</t>
  </si>
  <si>
    <t>Herbs Of Gold St Marys Thistle 35 000 60 Tablets</t>
  </si>
  <si>
    <t>Urinary &amp; Liver Health</t>
  </si>
  <si>
    <t>Liver Health</t>
  </si>
  <si>
    <t>Herbs of Gold St Mary’s Thistle 35 000 supports healthy liver function, liver health and is traditionally used in Western herbal medicine to protect the liver.Features of Herbs of Gold St Mary’s ThistleSt Mary’s Thistle 35 000 is a one-a-day tablet that has been standardised to contain 400mg silybin, which is the main active constituent responsible for St Mary's thistle's effects on the liver.Supports healthy digestion and is traditionally used in Western herbal medicine to relieve digestive discomfort and symptoms of indigestion, including flatulence, abdominal bloating &amp;amp; feelings of fullness.Used in Western herbal medicine to maintain gallbladder health.It is an antioxidant that reduces free radicals formed in the body.</t>
  </si>
  <si>
    <t>Herbs Of Gold Bulgarian Tribulus Complex 60 Tablets</t>
  </si>
  <si>
    <t>Tribulus</t>
  </si>
  <si>
    <t>Aphrodisiac</t>
  </si>
  <si>
    <t>Strength</t>
  </si>
  <si>
    <t>Herbs of Gold provides 15g of Tribulus per tablet. Tribulus has been used in European folk medicine to increase muscle strength &amp;amp; in Ayurvedic medicine as an&amp;nbsp;aphrodisiac &amp;amp; tonic. These tablets are made with a combination of&amp;nbsp;Bulgarian and Indian TribulusFeatures of&amp;nbsp;Herbs of Gold Bulgarian TribulusBulgarian Tribulus Complex is a unique blend of Bulgarian and Indian Tribulus providing a total of 15,000mg of Tribulus. Bulgarian Tribulus Complex is standardised to contain 307.58mg of protodioscin, the active component of the herb Tribulus.It has been traditionally used in European folk medicine for increasing muscle strength and sexual potency as well as in Ayurvedic medicine as a tonic and aphrodisiac.Balances and supports normal male physiology and function.May be beneficial to men in satisfying physiological requirements of the male body.</t>
  </si>
  <si>
    <t>Herbs Of Gold B Complete Sustained Release 60 Tablets</t>
  </si>
  <si>
    <t>Dietary Support</t>
  </si>
  <si>
    <t>Health Aids</t>
  </si>
  <si>
    <t>This sustained release, high strength B complex by Herbs of Gold, is made with a combination of B vitamins to support energy production &amp;amp; a healthy stress response in the body. This is accomplished by releasing the nutrients into the body over a period of 8 hours.Some of the B vitamins present in these tablets, help convert food into energy &amp;amp; help with the metabolism of proteins fats and carbohydrates. The sustained release also with the synthesis of neurotransmitters and supports nervous system function.Features of B complete sustained releaseVitamin B12 and folic acid assist healthy red blood cell production and support blood and cardiovascular system health. Vitamin B6 helps maintain haemoglobin formation.contains 400mcg of folic acid which, if taken daily for one month before conception and during the first trimester of pregnancy, helps prevent neural tube defects such as spina bifida and anencephaly.contains vitamin C, which is an antioxidant that reduces free radicals formed in the body and supports skin health.</t>
  </si>
  <si>
    <t>Herbs Of Gold Pain Relief Pea Forte 42 Capsules</t>
  </si>
  <si>
    <t>Nerve Care</t>
  </si>
  <si>
    <t>Analgesics</t>
  </si>
  <si>
    <t>Herbs of Gold Pain Relief PEA Forte contains 300mg of palmitoylethanolamide (PEA), or palmidrol, to relieve pain. PEA is a fatty molecule that is produced in small amounts by the body in response to pain and inflammation. Herbs of Gold Pain Relief PEA Forte contains high-strength PEA, an analgesic that relieves the symptoms of mild arthritis and mild osteoarthritis, and reduces mild joint soreness, aches and pains. PEA can also be used by individuals who are seeking relief from mild nerve pain and neuralgia. Pain Relief PEA Forte is formulated with PEA as Levagen®+, a clinically studied* form of PEA that uses LipiSperse® technology to enhance bioavailability. Clinical studies have shown that Levagen®+ is absorbed 1.75 times better than standard PEA**. *Steels, E., Venkatesh, R., Steels, E., Vitetta, G., &amp;amp; Vitetta, L. (2019). A double-blind randomised placebo controlled study assessing safety, tolerability and efficacy of palmitoylethanolamide for symptoms of knee osteoarthritis. Inflammopharmacology, 27(3), 475-485. **Briskey, D., Mallard, A. R., &amp;amp; Rao, A. (2020). Increased absorption of palmitoylethanolamide using a novel dispersion technology system (LipiSperse®). J Nutraceuticals Food Sci, 5(2), 3.</t>
  </si>
  <si>
    <t>Studex Regular Birthstone November Gold Stud Earring 1 Pair</t>
  </si>
  <si>
    <t>Gold Plated</t>
  </si>
  <si>
    <t>A pair of Studex Regular Birthstone November Gold Stud Earrings. These earrings are 24ct gold plated, featuring the November birthstone, topaz.&amp;nbsp;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November birthstone - topaz</t>
  </si>
  <si>
    <t>Herbs Of Gold Childrens Fish-I Care 60 Capsules</t>
  </si>
  <si>
    <t>Childrens Multivitamins</t>
  </si>
  <si>
    <t>Brain Health</t>
  </si>
  <si>
    <t>Eye Health</t>
  </si>
  <si>
    <t>Support brain function and eye&amp;nbsp;health in children with Herbs of Gold Children’s Fish-i Care capsules. It contains 50mg of&amp;nbsp;eicosapentaenoic acid&amp;nbsp;(EPA) &amp;amp; 250mg of&amp;nbsp;docosahexaenoic&amp;nbsp;(DHA) omega-3 fatty acids.&amp;nbsp;These capsules come in fish shape quirts, contain iodine and are ideal as a supplement for diets that are low in fish.Features of Herbs of Gold Fish-i careFish oil is a natural source of marine omega 3 fatty acids, which are important as the body cannot produce them, and they can therefore only be obtained from the diet.&amp;nbsp;Contains EPA and&amp;nbsp;DHA plus iodine to help prevent omega-3 essential fatty acid and iodine deficiencies in children.&amp;nbsp;Supports brain, cognitive and nervous system function in children also maintains&amp;nbsp;skin health in children.&amp;nbsp;Children’s Fish-i Care supports healthy eye development, and supports eye function in children.&amp;nbsp;Children’s Fish-i Care is available in a delicious vanilla-berry chewable capsule that’s naturally sweetened with tooth friendly Xylitol.</t>
  </si>
  <si>
    <t>Gold Cross Pure Lanolin 50g</t>
  </si>
  <si>
    <t>Lanolin</t>
  </si>
  <si>
    <t>Skin Protection</t>
  </si>
  <si>
    <t>Skin Care</t>
  </si>
  <si>
    <t>Pure Lanolin by Gold cross ensures your skin is protected from weather changes and other environmental factors. Lanolin is perfect for dry and cracked skin as its properties ensure it will leave your skin feeling moisturised and smooth. For best results apply the product onto the affected area and rub gently into the skin.</t>
  </si>
  <si>
    <t>Herbs Of Gold Activated B12 Spray 50ml</t>
  </si>
  <si>
    <t>Nervous System Support</t>
  </si>
  <si>
    <t>Health Supplements</t>
  </si>
  <si>
    <t>Herbs of Gold Activated B12 is a high-strength vitamin B12 spray. It helps maintain blood health. Also supports nervous system health, cognitive function and brain health.This B12 spray also supports haemoglobin formation, aids healthy red blood cell production and maintains red blood cell and blood health. Finally, it assists with the metabolism of proteins, carbohydrates and fats, supports energy production and supports immune &amp;amp; cardiovascular system health.&amp;nbsp;The spray readily absorbs under the tongue and has a delicious mixed berry flavoured. Activated B12 Spray contains the active form of vitamin B12, methylcobalamin. Other forms of vitamin B12, such as cyanocobalamin, have to be converted to methylcobalamin for use in the body.Features of Herbs of Gold B12 spraySupports nervous system healthSupports blood healthHelps prevent dietary vitamin B12 deficiency</t>
  </si>
  <si>
    <t>Power Super Foods Cacao Gold Powder 450g</t>
  </si>
  <si>
    <t>Cacao Powders</t>
  </si>
  <si>
    <t>Natural Foods</t>
  </si>
  <si>
    <t>Superfoods</t>
  </si>
  <si>
    <t>Power Super Foods Cacao GOLD Powder, is an excellent source of antioxidants, magnesium and iron. It also contains protein, fibre, zinc, potassium and chromium.It is selected and blended from the finest cacao beans, Cacao Gold is a fine textured powder with a higher cacao butter content, a deeper colour, aroma and flavour.This ethically sourced fairly traded cacao creates a wave of positive outcomes for small-scale farmers through economic and social empowerment, whilst encouraging biodiversity and conservation.</t>
  </si>
  <si>
    <t>Gold Cross Epsom Salts 1kg</t>
  </si>
  <si>
    <t>Bath Soaks</t>
  </si>
  <si>
    <t>Epsom Salts</t>
  </si>
  <si>
    <t>Relaxation</t>
  </si>
  <si>
    <t>Wellness</t>
  </si>
  <si>
    <t>Epsom salt is not actually a salt – it’s magnesium sulfate, a pure mineral compound with dozens of time-tested uses.Extracted from natural deposits, Gold cross Epsom Salts, which when absorbed through the skin help to relax and relieve muscle aches and inflammation in joints. Epsom salts are also perfect for stress relief, sports recovery, and tired &amp;amp; sore feet.Can also be used as a skin scrub to exfoliate and smooth the skin.</t>
  </si>
  <si>
    <t>Herbs Of Gold Childrens Calm Care 60 Chewable Tablets</t>
  </si>
  <si>
    <t>Childrens Gut Health</t>
  </si>
  <si>
    <t>Calm</t>
  </si>
  <si>
    <t>Digestive</t>
  </si>
  <si>
    <t>Blackcurrant flavour Calm Care tablets Herbs of Gold, have&amp;nbsp;Chamomile which has&amp;nbsp;been used in western herbal medicine to help calm children &amp;amp; relieve digestive spasms.Furthermore, the tablets&amp;nbsp;also contain&amp;nbsp;magnesium which&amp;nbsp;supports nervous system health in children.Features of Herbs of Gold Children's calm careformulated with Chamomile, magnesium and the milk protein Lactium.&amp;nbsp;Chamomile has been used in traditional Western herbal medicine to reduce excess nervous energy and relieve irritability in children. It has also been used in Western herbal medicine to relieve abdominal bloating, flatulence and digestive spasms in children.&amp;nbsp;Magnesium supports nervous system health in children.&amp;nbsp;Children’s Calm Care is sweetened with tooth-friendly Xylitol and does not contain artificial colours, flavours, sweeteners or preservatives.</t>
  </si>
  <si>
    <t>Herbs Of Gold Magnesium Night 60 Tablets</t>
  </si>
  <si>
    <t>Magnesium For Sleep</t>
  </si>
  <si>
    <t>Sleep Aid</t>
  </si>
  <si>
    <t>Herbs of Gold Magnesium Night contains a unique combination of magnesium plus Passionflower and California poppy, herbs traditionally used in Western herbal medicine (WHM) to improve sleep. Each tablet of Herbs of Gold Magnesium Night contains 100mg of elemental magnesium derived from magnesium glycinate, an organic, well absorbed form of magnesium.Magnesium supports a healthy stress response in the body and nervous system function. Magnesium is also important for muscle health, helping to reduce the occurrence of and relieve muscle cramps when dietary magnesium intake is inadequate. Magnesium Night contains Passionflower and California poppy, herbs traditionally used in WHM as nervous system relaxants to induce sleep and relieve restlessness. Passionflower is traditionally used in WHM to relieve symptoms of mild anxiety whilst California poppy is traditionally used in WHM as an analgesic to relieve pain.Features &amp;amp; BenefitsHerbs of Gold Magnesium Night contains a unique combination of magnesium plus Passionflower and California poppy, herbs traditionally used in Western herbal medicine (WHM) to improve sleep.</t>
  </si>
  <si>
    <t>Herbs Of Gold Magnesium Forte 120 Tablets</t>
  </si>
  <si>
    <t>Muscle Support</t>
  </si>
  <si>
    <t>Calming</t>
  </si>
  <si>
    <t>Nerve Support</t>
  </si>
  <si>
    <t>Herbs of Gold Magnesium forte tablets, have 4 different forms of organic Magnesium in a highly bioavailable form. It has 220 mg per dose making it a comprehensive magnesium supplement.Among other things, Magnesium helps relieve mild muscle spasms, muscle cramps, relieves some symptoms of PMS &amp;amp; reduces mild anxiety and stress by soothing and calming nerves. These Magnesium forte tablets are easily absorbed by the body to support healthy muscle contraction function and bone health.Features of Herbs opf Gold&amp;nbsp;Magnesium forteMagnesium Forte provides high-strength magnesium to help to prevent dietary magnesium deficiency.relieves symptoms of premenstrual tension and reduces menstrual cramps and pain.supports a healthy stress response in the body and nervous system health.helps maintain heart health and supports muscle function and health. It also assists sugar metabolism and supports energy production.relieves muscle cramps and helps reduce the occurrence of muscle cramps when dietary magnesium intake is inadequate.</t>
  </si>
  <si>
    <t>Scholl Eulactol Heel Balm Gold 120ml</t>
  </si>
  <si>
    <t>Foot Health</t>
  </si>
  <si>
    <t>Moisturizing Treatments</t>
  </si>
  <si>
    <t>Herbs Of Gold Women's Multi + 90 Tablets</t>
  </si>
  <si>
    <t>Womens Multivitamin</t>
  </si>
  <si>
    <t>Supplements</t>
  </si>
  <si>
    <t>Health</t>
  </si>
  <si>
    <t>Herbs of Gold Womens Multi + is a comprehensive multivitamin that contains the high-strength Grape seed for antioxidant support.Womens Multi + is a one-a-day, vegan-friendly multivitamin that contains 25 important vitamins and minerals, plus herbs to support womens health.Womens Multi + contains the active form of folate (methylfolate) and vitamin B12 (co-methylcobalamin). Methylfolate and vitamin B12 maintain brain health and function, and support cognitive function and memory.Womens Multi + contains B vitamins to support energy production, assist sugar metabolism and maintain nervous system health. Vitamins B5 and B6 help to support a healthy stress response in the body.Womens Multi + contains vitamins C &amp;amp; E and zinc, key nutrients that support skin health.Womens Multi + contains vitamin C to support collagen formation, connective tissue health and wound healing.Womens Multi + contains iodine and selenium, minerals that support healthy thyroid function and assist thyroid hormone production.Womens Multi + contains 1000IU of vegan-friendly vitamin D per tablet to help maintain bone strength and health. Vitamin D helps calcium absorption and a diet deficient in calcium can lead to osteoporosis in later life. Vitamin D also maintains muscle strength and function.Womens Multi + assists healthy red blood cell production and supports blood health.Womens Multi + contains vitamins C &amp;amp; E, and minerals zinc &amp;amp; selenium to support healthy immune system function.Womens Multi + contains nutrients with antioxidant activity including vitamins C &amp;amp; E plus zinc, selenium and citrus bioflavonoids to reduce free radicals formed in the body.Womens Multi + contains chromium to assist sugar metabolism.</t>
  </si>
  <si>
    <t>Herbs Of Gold Acetyl L-Carnitine 120 Capsules</t>
  </si>
  <si>
    <t>Sports Nutrition Products</t>
  </si>
  <si>
    <t>Sports Nutrition Amino Acids</t>
  </si>
  <si>
    <t>Acetyl L-Carnitine</t>
  </si>
  <si>
    <t>Cognitive Support</t>
  </si>
  <si>
    <t>Acetyl L-Carnitine supplement by Herbs of Gold, assists with the metabolism of fats, supports energy production &amp;amp; muscle performance. 500mg per dose.This Acetyl L-Carnitine supplement&amp;nbsp;contains 500mg of Carnitine per dose. Acetyl L-Carnitine, is an amino acid that assist with the metabolism of fats, supports energy production and muscle performance.Features of Acetyl L- CarnitineAcetyl L-Carnitine is a specific form of carnitine that has the ability to cross the blood brain barrier.Maintains brain and cognitive function and helps the synthesis of neurotransmitters, including acetylcholine.supports nerve conduction and nervous system health.supports muscle endurance and assists post exercise recovery.provides antioxidant activity to reduce free radicals formed in the body.supports cardiovascular system health and sperm production and motility.&amp;nbsp;</t>
  </si>
  <si>
    <t>Power Super Foods Goldenberries 125g</t>
  </si>
  <si>
    <t>Nuts, Dried Fruits, Seeds</t>
  </si>
  <si>
    <t>Dried Fruit</t>
  </si>
  <si>
    <t>Super Fruits</t>
  </si>
  <si>
    <t>Goldenberries, also known as Cape Gooseberry, are golden-yellow berries in paper-like husks sourced from the tropical regions of Peru. Tart yet sweet and citrussy, these bioflavanoid super fruits are sources of vitamin C, vitamin A, beta-carotene, potassium and pectin, among other vitamins and nutrients. They can be eaten by themselves or sprinkled on salad, yoghurt, breakfast bowls, baking, or as a raisin substitute.</t>
  </si>
  <si>
    <t>Studex Regular Birthstone August Gold Stud Earring 1 Pair</t>
  </si>
  <si>
    <t>Stud Earrings</t>
  </si>
  <si>
    <t>Birthstone Jewellery</t>
  </si>
  <si>
    <t>A pair of Studex Regular Birthstone August Gold Stud Earrings. These earrings are 24ct gold plated, featuring the August birthstone, peridot.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August birthstone - peridot&amp;nbsp;</t>
  </si>
  <si>
    <t>Herbs Of Gold Bio Curcumin 5400 30 Tablets</t>
  </si>
  <si>
    <t>This Bio Curcumin 5400 by Herbs of Gold provides a 200mg daily dose, with an absorption equal to 5400mg of regular curcumin (or 16.5g of fresh Turmeric). Curcumin is the active component of Turmeric that relieves inflammation.Features of Bio Curcumin 5400relieves&amp;nbsp;symptoms of mild osteoarthritis, including inflammation and mild joint pain and stiffness and improves joint mobility in mild osteoarthritis.supports joint health and acts as an antioxidant, reducing free radicals formed in the body.&amp;nbsp;soy free formula.</t>
  </si>
  <si>
    <t>Selsun Gold Anti-Dandruff Treatment Shampooo 375ml</t>
  </si>
  <si>
    <t>Anti-Dandruff</t>
  </si>
  <si>
    <t>Flake Control</t>
  </si>
  <si>
    <t>Hemp Foods Australia Organic Hemp Gold Protein 450g</t>
  </si>
  <si>
    <t>Protein Powders</t>
  </si>
  <si>
    <t>Hemp Protein</t>
  </si>
  <si>
    <t>Dietary Supplements</t>
  </si>
  <si>
    <t>Our Organic Hemp Gold™ Protein Powder is made from Certified Organic hulled Hemp Seeds using a purely mechanical cold-milling process resulting in a fine powder that blends well. No chemicals are involved. It is a complete protein with minerals, vitamins and fibre that can aid digestion.</t>
  </si>
  <si>
    <t>Herbs Of Gold Natural Vitamin E 500IU 50 Capsules</t>
  </si>
  <si>
    <t>Vitamins A-Z</t>
  </si>
  <si>
    <t>Vitamin E</t>
  </si>
  <si>
    <t>Skin Health</t>
  </si>
  <si>
    <t>Herbs of Gold Natural Vitamin E 500IU is a high-strength vitamin E supplement in a gelatin-free, vegetarian capsule.Natural Vitamin E 500IU contains a natural form of vitamin E (d-alpha-Tocopherol).Natural Vitamin E 500IU is a potent antioxidant that reduces free radicals formed in the body. Vitamin E plays a role in recycling antioxidants as part of the antioxidant network that protects the body from free radical damage associated with oxidative stress.Vitamin E helps maintain skin health and relieves itchy skin associated with mild eczema and mild dermatitis.Vitamin E supports cardiovascular system health.Vitamin E maintains healthy immune system function.Vitamin E plays an important role in the maintenance of sperm health and motility.</t>
  </si>
  <si>
    <t>Herbs Of Gold Probiotic + Sb 30 Capsules</t>
  </si>
  <si>
    <t>Prebiotics</t>
  </si>
  <si>
    <t>Diarrhoea Probiotics</t>
  </si>
  <si>
    <t>Digestive Health</t>
  </si>
  <si>
    <t>Herbs of Gold Probiotic + SB is a probiotic complex that supports digestive system health by helping restore friendly intestinal flora and maintaining gastrointestinal mucosal membrane health.Features of Herbs of Gold probiotic +SBContains high-strength SB which helps reduce the occurrence and relieves the symptoms of traveller's diarrhoea. SB also helps reduce diarrhoea associated with antibiotic use.Contains probiotics that survive stomach acid and have good adherence to the intestinal mucosa.Contains probiotics that support immune system health. Bifidobacterium lactis (BI-04) helps relieve symptoms of mild upper respiratory tract infections.The Probiotic + SB is stable at room temperature and does not require refrigeration.</t>
  </si>
  <si>
    <t>Herbs Of Gold Candida Relief 60 Tablets</t>
  </si>
  <si>
    <t>Womens Probiotics</t>
  </si>
  <si>
    <t>Candida Relief</t>
  </si>
  <si>
    <t>Herbs of Gold Candida Relief tablets have&amp;nbsp;Pau d'arco inner stem bark. This herb has been traditionally used in S.America to relieve&amp;nbsp;fungal infections and&amp;nbsp;digestive issues.Features of Herbs of Gold Candida reliefPau d'arco is traditionally used in South America as an anti-fungal.Candida Relief assists in the maintenance of wellbeing.&amp;nbsp;&amp;nbsp;</t>
  </si>
  <si>
    <t>Herbs Of Gold Magnesium Night Plus 300g</t>
  </si>
  <si>
    <t>Herbal Remedies</t>
  </si>
  <si>
    <t>This amazing citrus berry flavoured drink&amp;nbsp;by Herbs of Gold, contains a combination of hight strength magnesium, Passionflower and California poppy. This blend of herbs has been used in traditional western medicine to promote sleep.The Passionflower is traditionally used in Western herbal medicine to relieve symptoms of mild anxiety and as an antispasmodic and the California poppy is traditionally used in Western herbal medicine as an analgesic to relieve pain.Features of Herbs of Gold Magnesium nigh plusHerbs of Gold Magnesium Night Plus contains 320mg of magnesium per serve from magnesium citrate and magnesium glycinate, two well-absorbed forms of magnesium.&amp;nbsp;Magnesium supports muscle health and healthy muscle contraction function. It also relieves muscle cramps and helps reduce the occurrence of muscle cramps when dietary magnesium intake is inadequate.Magnesium supports nervous system health and a healthy stress response in the body.&amp;nbsp;Magnesium assists sugar metabolism and maintains bone and heart health.</t>
  </si>
  <si>
    <t>Herbs Of Gold Vitamin C 1000 Plus 60 Tablets</t>
  </si>
  <si>
    <t>Immune Support Vitamins</t>
  </si>
  <si>
    <t>Health Products</t>
  </si>
  <si>
    <t>Vitamin C 1000 plus by Herbs of Gold, has 1000mg of vitamin C per dose. It supports healthy immune system function &amp;amp; blood vessel, blood capillary and bone health. Furthermore, these high strength tablets also contain Zinc; which is an important trace mineral that is involved in over 300 chemical reactions in the body.A diet high in plant foods can impact zinc absorption. Vitamin C 1000 Plus contains 8mg of zinc to support wound healing and metabolism of protein, carbohydrates and fatsFeatures of Herbs of Gold Vitamin C 1000 plusVitamin C is an important nutrient for humans that cannot by synthesised in the body. These tablets provide 1g of vitamin C per doseSupports prostate and reproductive system health in males. Also maintains sperm health and motility.helps connective tissue formation and maintain skin health.contains antioxidants that reduce free radicals in the body.Vitamin C forms part of the antioxidant network, helping regenerate vitamin E and supports the absorption of dietary iron.</t>
  </si>
  <si>
    <t>Gold Cross Citronella Oil 25ml</t>
  </si>
  <si>
    <t>First Aid Oils</t>
  </si>
  <si>
    <t>Bug Repellent</t>
  </si>
  <si>
    <t>Aromatherapy Oils</t>
  </si>
  <si>
    <t>Citronella oil by Gold Cross, has antibacterial and antiseptic properties. It can also be used to repel bugs, insects and be used in aromatherapy. People that have sensitive skin should use this product with caution.</t>
  </si>
  <si>
    <t>Herbs Of Gold Bergamot Cholesterol Care 60 Tablets</t>
  </si>
  <si>
    <t>Cholesterol Health</t>
  </si>
  <si>
    <t>Cardiovascular Support</t>
  </si>
  <si>
    <t>Bergamot Supplements</t>
  </si>
  <si>
    <t>Cholesterol Care Bregamot tablets by Herbs of Gold has a combination of ingredients that may help support healthy cholesterol levels. It also supports cardiovascular system health.Features of Herbs of Gold Cholesterol Care Bregamont Contains a combination of Bergamot and Globe artichoke to help support healthy cholesterol.Bergamot Cholesterol Care supports cardiovascular system health</t>
  </si>
  <si>
    <t>Herbs Of Gold Ginseng 4 Energy Gold 30 Tablets</t>
  </si>
  <si>
    <t>Adaptogens</t>
  </si>
  <si>
    <t>Made with a combination of 4 different kinds of Ginseng, Herbs of Gold Ginseng, supports energy production and a healthy stress response in the body. The 4 different kinds of Ginseng found in each of these tablets are; Korean, Siberian, American and Indian (Withania).Features of Herbs of Gold Ginseng 4 energy goldSupports cognitive function and is traditionally used in Western herbal medicine as an adaptogen to help the body adapt to stress.Korean Ginseng and Astragalus are traditionally used in Chinese herbal medicine to promote and strengthen Qi (the body’s vital energy).Siberian Ginseng assists recovery from illness and is traditionally used in Western herbal medicine to relieve fatigue.Withania is traditionally used in Ayurvedic medicine as a brain tonic to improve memory and cognition, and as a rejuvenative tonic.Ginseng 4 Energy Gold supports healthy immune system function.</t>
  </si>
  <si>
    <t>The Fresh Chai Co Golden Turmeric Blend 125G</t>
  </si>
  <si>
    <t>Turmeric</t>
  </si>
  <si>
    <t>Spices</t>
  </si>
  <si>
    <t>Herbal Blends</t>
  </si>
  <si>
    <t>100% certified organic ingredients and Fairtrade</t>
  </si>
  <si>
    <t>Ever Eco Rose Gold Straight Straw Single</t>
  </si>
  <si>
    <t>Home &amp; Living</t>
  </si>
  <si>
    <t>Kitchen</t>
  </si>
  <si>
    <t>Reusable Straws</t>
  </si>
  <si>
    <t>Utensils</t>
  </si>
  <si>
    <t>Replace plastic straws with reusable stainless steel drinking straws. Rose Gold adds a dash of eco luxe to any drink.Crafted from #304 food grade stainless steel colour plated with rose gold.Bonus cleaning brush included in every pack.8mm diameter is perfect for juices, smoothies, iced coffee and more.Nontoxic and free of harmful chemicals found in plastic straws.Dishwasher safe.Single straw only.</t>
  </si>
  <si>
    <t>Herbs Of Gold Activated B Complex 60 Capsules</t>
  </si>
  <si>
    <t>B Vitamins</t>
  </si>
  <si>
    <t>Herbs of Gold Activated B Complex, help support energy production and assists in the maintenance of general wellbeing.&amp;nbsp;The capsules contain&amp;nbsp;activated B vitamins, including B2, B6, methylfolate (folate) and mecobalamin (B12).Features of Herbs of Gold activated b complexActivated B Complex helps in the metabolism of carbohydrates.It helps maintain nervous system function and supports a healthy stress response in the body and emotional wellbeing.&amp;nbsp;B vitamins support the health and production of red blood cells and supports cardiovascular system health.&amp;nbsp;Contains mecobalamin (co-methylcobalamin), the active form of vitamin B12. Other forms of vitamin B12, such as cyanocobalamin, need to be converted to co-methylcobalamin for use in the body.&amp;nbsp;Methylfolate and vitamin B12 support memory and cognitive function. Methylfolate also helps reduce homocysteine levels.&amp;nbsp;</t>
  </si>
  <si>
    <t>Biokap Nutricolor Delicato Rapid 9.3 Extra Light Golden Blond</t>
  </si>
  <si>
    <t>Blonde Hair Colour</t>
  </si>
  <si>
    <t>Treatment</t>
  </si>
  <si>
    <t>The BioKap Rapid formula is unique in it's 10 minute rapid development time through the inclusion of extra pigment. BioKap hair dyes nourish and repair hair during the colouring process, giving a warm, shiny and natural colour. They are enriched with TRICOREPAIR complex and the precious bio ARGAN OIL, known also as "Desert Gold" for its highly valued cosmetic properties.FREE FROM PPD, Ammonia, Resorcinol, Parabens, Fragrance, SLES and SLS.</t>
  </si>
  <si>
    <t>Herbs Of Gold Cold &amp; Flu Strike 60 Tablets</t>
  </si>
  <si>
    <t>Cold &amp; Flu Relief</t>
  </si>
  <si>
    <t>Tablets</t>
  </si>
  <si>
    <t>Herbs of Gold Cold &amp;amp; Flu Strike, helps relieve cold and flu symptoms. It also contains Vitamin C, Zinc &amp;amp; Echinacea zinc to support immune system health. These tablets contain 6g Andrographis to help relieve the severity of symptoms of common colds and reduce common cold duration.Features of Herbs of Gold cold &amp;amp; flu strikeContains herbs including Echinacea, plus vitamin C and zinc to support immune system health.Andrographis relieves the symptoms of sore throats and mild upper respiratory tract infections, including coughs.Cold &amp;amp; Flu Strike contains Elderberry, traditionally used in Western herbal medicine to relieve symptoms of common colds and flu, including mild fever.Vitamin C and zinc act as antioxidants and help reduce free radicals formed in the body.</t>
  </si>
  <si>
    <t>Nature's Help High Absorption Curcumin Gold 396mg - 60 Capsules</t>
  </si>
  <si>
    <t>Bioavailability</t>
  </si>
  <si>
    <t>Inflammation Relief</t>
  </si>
  <si>
    <t>The ‘HydroCurc’ advanced delivery system makes Curcumin Gold 100% cold water dispersible, specifically designed to enhance the bioavailability of curcuminoids, the active component of turmeric.By utilizing exclusive and patented LipiSperse® technology, this potent curcumin supplement offers proven benefits, including:Award-winning LipiSperse® dispersion technologyReduces mild joint stiffness and swellingRelieves symptoms of mild arthritisAlleviates inflammationUnlike other curcumin supplements that require a lipid or fat carrier for absorption, Curcumin Gold is actively dispersed in cold water for rapid and efficient absorption.&amp;nbsp;</t>
  </si>
  <si>
    <t>Herbs Of Gold Hawthorn 4500 60 Tablets</t>
  </si>
  <si>
    <t>Heart Health</t>
  </si>
  <si>
    <t>Blood Circulation</t>
  </si>
  <si>
    <t>Herbs of Gold Hawthorn 4500 is a one-a-day formula that contains Hawthorn flower, leaf and berry to support cardiovascular system health.Features Herbs of Gold Hawthorn 4500Cardiovascular system healthSupports heart healthHealthy blood circulation</t>
  </si>
  <si>
    <t>Herbs Of Gold Ubiquinol 150mg 60 Capsules</t>
  </si>
  <si>
    <t>Minerals A-Z</t>
  </si>
  <si>
    <t>Coenzyme Q10 Supplemetns</t>
  </si>
  <si>
    <t>Antioxidant Supplements</t>
  </si>
  <si>
    <t>Herbs of Gold Ubiquinol-10, 150 mg is a high strength CoQ10. It provides 150 mg of ubiquinol per capsule, Ubiquinol is the active form of CoQ10, a form of fat-soluble antioxidants in the body.Features Herbs of Gold&amp;nbsp;Ubiquinol 150mgcontains ubiquinol produced naturally by fermentation.helps maintain cardiovascular healthhelps support energy productionUbiquinol 150mg is an antioxidant that reduces free radicals formed in the body.supports sperm health and motility</t>
  </si>
  <si>
    <t>Hemp Foods Australia Organic Hemp Gold Protein Powder 900g</t>
  </si>
  <si>
    <t>Plant-Based Protein</t>
  </si>
  <si>
    <t>Nutritional Supplements</t>
  </si>
  <si>
    <t>Herbs Of Gold Elderberry Echinacea &amp; Olive Leaf 200ml</t>
  </si>
  <si>
    <t>Echinacea Supplements</t>
  </si>
  <si>
    <t>Cold Relief</t>
  </si>
  <si>
    <t>Blackcurrant flavour Echinacea &amp;amp; Olive Leaf liquid by Herbs of Gold, supports immune system function. The herbs have&amp;nbsp;also been used to treat cold &amp;amp; flu symptoms; including mild fever, in western herbal medicineFeatures of Herbs of Gold Echinacea &amp;amp; olive leafElderberry has been used in traditional Western herbal medicine to relieve symptoms of sore throat and cough.Echinacea supports healthy immune system function.contains herbs traditionally used in Western herbal medicine to relieve symptoms of mild upper respiratory tract infections.Olive leaf has been used in western herbal maintain immune system health. It also acts as an antioxidant helping to reduce free radicals formed in the body.For maximum benefit, start taking at the onset of cold &amp;amp; flu symptoms.</t>
  </si>
  <si>
    <t>Herbs Of Gold Magnesium Night Plus 150g</t>
  </si>
  <si>
    <t>Sleep</t>
  </si>
  <si>
    <t>Magnesium</t>
  </si>
  <si>
    <t>Gold Cross Whitfield Antifungal Ointment 100g</t>
  </si>
  <si>
    <t>First Aid Ointments</t>
  </si>
  <si>
    <t>Antifungal Treatment</t>
  </si>
  <si>
    <t>Fungal Infection Relief</t>
  </si>
  <si>
    <t>Gold Cross Whitfield Ointment is a topical antifungal ointment, used to treat fungal infections of the skin. This product can be used up to three times a day on the infected area or as directed by your healthcare professional.</t>
  </si>
  <si>
    <t>Macro Organic Goldenberries 200g</t>
  </si>
  <si>
    <t>Macro Organic Golden Berries&amp;nbsp;are chewy, tart and packed full of flavour. These organic golden berries have been cultivated for thousands of years in the Incan Empire. They are a high in fibre, and a source of antioxidants and Vitamin C.Golden berries come from a South American plant and are also known as Cape gooseberries. The taste is similar to a European gooseberry but milder and more tropical. Use them in golden berry recipes for chia pudding, slow cook stews, stir fries and breakfast bowls.30g of Macro goldenberries can count as an occasional alternative to a 150g serving of fruit, and the Australian Dietary Guidelines recommend eating 2 serves of fruit per day.</t>
  </si>
  <si>
    <t>Switch Nutrition 100% Pure Golden Irish Sea Moss Powder 50g</t>
  </si>
  <si>
    <t>Minerals</t>
  </si>
  <si>
    <t>Organic</t>
  </si>
  <si>
    <t>Irish Sea Moss is well-known for being naturally nutrient-rich because of its extremely high levels of vitamin and mineral, it contains 92 of the 102 minerals required by the body.This Organic Golden Sea Moss is sourced from the pristine waters of the northern Atlantic Canadian coast.Using only the highest quality wildcrafted Sea Moss that is seasonally harvested and dried at low temperatures to maximise nutritional content.The Sea Moss is then concentrated and micronised to 80 mesh providing equivalent to 10g of standard sea moss.</t>
  </si>
  <si>
    <t>Gold Cross Muscle Rub Cream 100g</t>
  </si>
  <si>
    <t>Muscle Rub</t>
  </si>
  <si>
    <t>Joint Support</t>
  </si>
  <si>
    <t>Gold Cross Muscle Rub Cream is used to relieve pain in muscles or joints and is readily absorbed by the skin.A smooth, white cream.</t>
  </si>
  <si>
    <t>Studex Plain Medium 14mm Sleeper Earring Gold 1 Pair</t>
  </si>
  <si>
    <t>Sleeper Earrings</t>
  </si>
  <si>
    <t>A pair of Studex Plain Medium 14mm Sleeper Earrings. These earrings are 22ct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Medium Sleeper Earrings:&amp;nbsp;22ct gold platedDoes not contain nickel14mm&amp;nbsp;</t>
  </si>
  <si>
    <t>Herbs Of Gold Chromium Max 60 Capsules</t>
  </si>
  <si>
    <t>Metabolism</t>
  </si>
  <si>
    <t>Blood Sugar Support</t>
  </si>
  <si>
    <t>Chromium Supplements</t>
  </si>
  <si>
    <t>Metabolic Health</t>
  </si>
  <si>
    <t>This Chromium Max supplement by Herbs of Gold, contains 250mg of elemental Chromium per dose. Chromium assists in maintaining cellular uptake and metabolism of glucose.Chromium is required more by people who have a diet that is high is refined carbohydrates, athletes and those involved in strenuous exercise.Features of Chromium maxChromium MAX contains chromium, a component of Glucose Tolerance Factor, the biologically active form of chromium involved in glucose metabolism.</t>
  </si>
  <si>
    <t>Herbs Of Gold Gout Relief Complex 60 Capsules</t>
  </si>
  <si>
    <t>Gout Support</t>
  </si>
  <si>
    <t>Herbs of Gold Relief Complex contains Celery, an ingredient that has been used in western herbal medicine&amp;nbsp; to relieve symptoms of occasional episodes of gout.The capsules, have been especially formulated with herbs that address the symptoms of Gout. Gout is a condition characterised by joint inflammation that occurs when uric acid builds up around the joint.&amp;nbsp;&amp;nbsp;</t>
  </si>
  <si>
    <t>Herbs Of Gold Breastfeeding Support 60 Tablets</t>
  </si>
  <si>
    <t>Breastfeeding Support Supplements</t>
  </si>
  <si>
    <t>Lactation Support</t>
  </si>
  <si>
    <t>Herbal Formula</t>
  </si>
  <si>
    <t>Herbs of Gold breastfeeding support, is a herbal formula that has Fenugreek and Blessed thistle. It helps breast milk production and provides lactation support.Features of Herbs of Gold Breastfeeding supportcontains&amp;nbsp;Fenugreek and Blessed thistle to support breast milk production in breastfeeding women.Fenugreek and Blessed thistle are galactagogues. Galactagogues are substances that assist in the initiation, continuation or augmentation of breast milk production.Fenugreek&amp;nbsp; has been used in traditional&amp;nbsp;Western herbal medicine as a nutritive tonic</t>
  </si>
  <si>
    <t>Herbs Of Gold Menopause Relief 60 Tablets</t>
  </si>
  <si>
    <t>Women's Health Supplements</t>
  </si>
  <si>
    <t>Perimenopause Supplements</t>
  </si>
  <si>
    <t>Natural Menopause Relief</t>
  </si>
  <si>
    <t>Herbs of Gold Menopause Relief is made with a combination of herbs like sage, which has been used in western herbal to help relieve menopause symptoms like hot flushes &amp;amp; excessive sweating.Features of Herbs of Gold menopause reliefMenopause Relief is formulated with traditional herbs Sage, Ziziphus, Shatavari and Vitex.Contains Shatavari which is traditionally used in Ayurvedic medicine as a rejuvenative tonic for females. It is also used relieve hot flushes associated with menopause. Shatavari is a phytoestrogen that competes with oestrogen for oestrogen receptors in the body.Contains Ziziphus, which is traditionally used in Chinese medicine to reduce spontaneous sweating, calm the spirit and relieve sleeplessness.Want to learn more about natural medicine support for menopause? Check out our guide here -https://www.healthylife.com.au/learn/natural-remedies-for-perimenopause-and-menopause</t>
  </si>
  <si>
    <t>Studex Regular Birthstone March Gold Stud Earring 1 Pair</t>
  </si>
  <si>
    <t>Studs</t>
  </si>
  <si>
    <t>A pair of Studex Regular Birthstone March Gold Stud Earrings. These earrings are 24ct gold plated, featuring the March birthstone - aquamarine. &amp;nbsp;Simple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Earrings:&amp;nbsp;24ct gold platedSuitable for sensitive ears.&amp;nbsp;Features March birthstone - aquamarine</t>
  </si>
  <si>
    <t>Herbs Of Gold Wormwood Clear (Formerly ParaStrike) 28 Tablets</t>
  </si>
  <si>
    <t>Gut Health &amp; Digestion</t>
  </si>
  <si>
    <t>Gut Support Vitamins</t>
  </si>
  <si>
    <t>Worming Supplements</t>
  </si>
  <si>
    <t>Worming for children &amp;amp; adultsHerbs of Gold Wormwood Clear is a comprehensive worming formula based on the traditional use of Wormwood and Black walnut in Western herbal medicine.&amp;nbsp;Wormword Clear is specifically formulated with potent herbs traditionally used in Western herbal medicine for their vermifuge activity.Wormword Clear contains Barberry, traditionally used in Western herbal medicine to relieve symptoms of indigestion and support healthy liver function.</t>
  </si>
  <si>
    <t>Herbs Of Gold Organic Iron Max 30 Capsules</t>
  </si>
  <si>
    <t>Blood Health</t>
  </si>
  <si>
    <t>Health Support</t>
  </si>
  <si>
    <t>Iron Max is a one a day iron supplement by Herbs of Gold, is gentle on digestion and helps prevent dietary iron deficiency. It Also has folic acid &amp;amp; vitamins B2 &amp;amp; B12 to maintain haemoglobin formation and assist healthy red blood cell production to support blood health.Furthermore, Iron and vitamin B12 support the transport of oxygen in the body and help oxygen transport to body tissues.Features of Herbs of Gold organic Iron MaxContains iron as Ferrochel&amp;nbsp;(ferrous bisglycinate), an organic form of iron that is highly bioavailable and gentle on the digestive system.Supports energy production and nervous system health. Also aids in the synthesis of neurotransmitters.Formulated with vitamin C, to support the absorption of dietary iron and Spirulina, a blue-green algae rich in iron.Organic Iron MAX is suitable for vegans.</t>
  </si>
  <si>
    <t>Herbs Of Gold Glucosamine Max 180 Tablets</t>
  </si>
  <si>
    <t>Osteoarthritis Relief</t>
  </si>
  <si>
    <t>Cartilage Health</t>
  </si>
  <si>
    <t>This high strength, one-a-day Glucosamine MAX formula by Herbs of Gold, has been specially formulated with glucosamine hydrochloride &amp;amp; cofactors that are required for the formation of healthy cartilage. Glucosamine, helps relieve symptoms of mild osteoarthritis including mild joint aches &amp;amp; pains, inflammation and swelling. It supports joint health.Features of Herbs of Gold Glucosaminesupports joint mobility and flexibility.Glucosamine MAX contains Ginger, a herb with anti-inflammatory properties that relieves symptoms of mild osteoarthritis, including mild joint aches and pains.Ginger is traditionally used in Western herbal medicine to promote healthy blood flow and support healthy blood circulation</t>
  </si>
  <si>
    <t>Herbs Of Gold Thyroid Support 60 Tablets</t>
  </si>
  <si>
    <t>Thyroid Support</t>
  </si>
  <si>
    <t>Made with a&amp;nbsp;blend of vitamins &amp;amp; minerals, Herbs of Gold thyroid support, has been specially formulated to support thyroid gland health &amp;amp; healthy thyroid function. These thyroid support tablets contains iodine, selenium and zinc to help with thyroid hormone production. They also support healthy thyroid gland function. These minerals are an important component of the thyroid hormones T3 and T4.Features of Herbs of Gold thyroid supportmaintains iodine levels in the body.contains Withania to support a healthy stress response in the body. Withania is traditionally used in Ayurvedic medicine as an adaptogen to help the body adapt to stress and to relieve fatigue.contains zinc to support nervous system health.maintains healthy immune system function.&amp;nbsp;</t>
  </si>
  <si>
    <t>Herbs Of Gold Vitamin D3 1000 240 Capsules</t>
  </si>
  <si>
    <t>Bone Health Supplements</t>
  </si>
  <si>
    <t>Calcium Support</t>
  </si>
  <si>
    <t>Vegan Supplements</t>
  </si>
  <si>
    <t>This vegan friendly Vitamin D by Herbs of Gold, has the most bioactive form of vitamin D (D3). It supports bone mineralisation and with helps calcium absorption. A lack of calcium may lead to osteoporosis later in life. This vitamin D, is derived from lichen, which is how it is vegan friendly.Features of Herbs of Gold&amp;nbsp;Vitamin D3supports bone strength, density and health in post-menopausal women.maintains healthy teeth, muscle strength and immune system function.supports healthy pregnancy and healthy foetal development. Supplementing vitamin D during breastfeeding can be useful to increase an infant's vitamin D status</t>
  </si>
  <si>
    <t>Herbs Of Gold Vitamin D3 1000 120 Capsules</t>
  </si>
  <si>
    <t>Vegan Vitamin</t>
  </si>
  <si>
    <t>Herbs Of Gold Childrens Probiotic 15 Billion 50g</t>
  </si>
  <si>
    <t>Probiotics</t>
  </si>
  <si>
    <t>This children’s probiotic by Herbs of Gold, helps restore beneficial bowel flora &amp;amp; supports digestive system health in children. It is made up of&amp;nbsp;16 different probiotic strains. The powder is flavourless and also supports digestive system health in kids.The ‘good bacteria’ in this powder sticks to intestinal mucosa and also survives stomach acid pH.FeaturesSupports beneficial bacteria adherence to intestinal mucosa and gastrointestinal mucosal membrane health in infants.&amp;nbsp;This powder also supports immune system health &amp;amp; helps maintain beneficial gut flora during antibiotic use.&amp;nbsp;Dairy and gluten free formula that can be stored at room temperature and does not require refrigeration.</t>
  </si>
  <si>
    <t>Herbs Of Gold Ultra Zinc+ 60 Capsules</t>
  </si>
  <si>
    <t>Zinc Supplement</t>
  </si>
  <si>
    <t>High strength ultra-zinc supplement by Herbs of Gold, supports wound healing and connective tissue health. Zinc also supports sperm motility and prostrate health. These capsules contain zinc that is organically bound to support absorption, with cofactors vitamin A, B6 and magnesium.Features of Herbs of Gold ultra-Zinc +Ultra-Zinc + is a complex nutritional formula containing zinc, vitamins A and B6 plus magnesium.maintains male reproductive system healthhelps maintain taste sensationcontains vitamin A to support eye function and healthy vision.Zinc and vitamin A are antioxidants that reduce free radicals formed in the body and support healthy immune system function.Contains vitamin B6 which helps with the metabolism of protein, carbohydrates and fats &amp;amp; in the synthesis of neurotransmitters.</t>
  </si>
  <si>
    <t>Studex Just Hoops 19mm Hoop Earring Rose Gold 1 Pair</t>
  </si>
  <si>
    <t>Hoop Earrings</t>
  </si>
  <si>
    <t>A pair of Studex Just Hoops 19mm Hoop Rose Gold Earrings. These earrings are rose gold. Simple and easy to wear, with a plain polished design.&amp;nbsp;Please note that sales for this product are final. We will not be accepting refunds or exchanges due to hygiene reasons.Features of Studex Just Hoops Earrings:&amp;nbsp;Rose gold&amp;nbsp;19mm&amp;nbsp;&amp;nbsp;</t>
  </si>
  <si>
    <t>Vrindavan Love-Ya Lashes Gold 10ml</t>
  </si>
  <si>
    <t>Eye Makeup</t>
  </si>
  <si>
    <t>Eyelash Serums</t>
  </si>
  <si>
    <t>Cosmetics</t>
  </si>
  <si>
    <t>Enhancers</t>
  </si>
  <si>
    <t>Castor oil benefits for your eyelashes: Castor oilimprovesblood circulation and helps strengthen the hair shaft by locking in moisture, and the oils essential fatty acids nourish the roots of the hair.</t>
  </si>
  <si>
    <t>Herbs Of Gold Vitamin B3 500mg 60 Tablets</t>
  </si>
  <si>
    <t>Metabolism Support</t>
  </si>
  <si>
    <t>Herbs of Gold Vitamin B3 (Nicotinamide) has 500 mg of vitamin B3 per dose. It supports energy production &amp;amp; assists with the metabolism of carbohydrates, proteins &amp;amp; fats. Furthermore, it helps maintain vitamin B3 levels in the body.Features of Herbs of Gold Vitamin B3supports energy production.supports general health and wellbeing.supports skin health.</t>
  </si>
  <si>
    <t>Herbs Of Gold Pregnancy Plus 1-2-3 60 Tablets</t>
  </si>
  <si>
    <t>Prenatal Supplements</t>
  </si>
  <si>
    <t>Nutrition</t>
  </si>
  <si>
    <t>Herbs of Gold Pregnancy Plus 1-2-3, is a supplement to helps maintain the health of the mother &amp;amp; baby during preconception, pregnancy and breastfeeding.Features of Herbs of Gold pregnancy plus 1 2 3Premium multivitamin with 22 nutrients to help meet the increased nutritional demands during pregnancy and breastfeedingHelps maintain a healthy pregnancy and helps support healthy foetal brain developmentContains folinic acid and methylfolate (5-MTHF), more metabolically active forms of folate in the bodyContains pyridoxal 5-phosphate, the active form of vitamin B6, plus methylcobalamin, the active form of vitamin B12.Contains 135 micrograms of iodine per tablet to support preconception health and healthy thyroid gland function in pregnancyContains 10mg of zinc per tablet to help meet the increase needs of this nutrient during pregnancy and lactationAvailable in a vanilla coated tablet, formulated to be taken twice a day to provide optimal levels of nutrients to mother and baby</t>
  </si>
  <si>
    <t>Herbs Of Gold Childrens Magnesium Care 60 Tablets</t>
  </si>
  <si>
    <t>Childrens Sleep Supplements</t>
  </si>
  <si>
    <t>Nervous System</t>
  </si>
  <si>
    <t>Strawberry &amp;amp; Vanilla flavoured Herbs of Gold children’s Magnesium&amp;nbsp;care tablets support nervous system health, brain health, muscle health &amp;amp; healthy teeth in children. Comes as a delicious chewable tablet.Features of Herbs of Gold Magnesium careChildren’s Magnesium Care has been specifically formulated with a blend of magnesium citrate and amino acid chelate, organic forms of magnesium that are well absorbed in the body.Supports nervous system function and a healthy stress response in the body. It also supports healthy teeth and muscle and brain health.Relieves muscle cramps and helps reduce the occurrence of muscle cramps when dietary magnesium intake is inadequate.Supports energy production and assists glucose metabolism.</t>
  </si>
  <si>
    <t>Herbs Of Gold Iodine Max 60 Tablets</t>
  </si>
  <si>
    <t>Iodine Supplements</t>
  </si>
  <si>
    <t>One a day, high strength Iodine tablet by Herbs of Gold, helps with thyroid hormone production &amp;amp; supports thyroid gland health. Each tablet has 299mcg of Iodine.Furthermore, Thyroid hormones are required for normal growth and metabolism. Iodine MAX also helps maintain the body’s metabolic rate &amp;amp; supports healthy growth and development.Features of Herbs of Gold Iodine MaxSupports healthy foetal development, healthy foetal brain development and a healthy pregnancy.Supports nervous system function.&amp;nbsp;Acts as an antioxidant, reducing free radicals formed in the body.Maintains iodine levels in the body.</t>
  </si>
  <si>
    <t>Herbs Of Gold Acetyl L-Carnitine 60 Capsules</t>
  </si>
  <si>
    <t>Acetyl L-Carnitine supplement by Herbs of Gold, assists with the metabolism of fats, supports energy production &amp;amp; muscle performance. 500mg per dose.This Acetyl L-Carnitine supplement contains 500mg of Carnitine per dose. Acetyl L-Carnitine, is an amino acid that assist with the metabolism of fats, supports energy production and muscle performance.Features of Acetyl L- CarnitineAcetyl L-Carnitine is a specific form of carnitine that has the ability to cross the blood brain barrier.Maintains brain and cognitive function and helps the synthesis of neurotransmitters, including acetylcholine.supports nerve conduction and nervous system health.supports muscle endurance and assists post exercise recovery.provides antioxidant activity to reduce free radicals formed in the body.supports cardiovascular system health and sperm production and motility.</t>
  </si>
  <si>
    <t>Herbs Of Gold Triple Strength Omega-3 150 Capsules</t>
  </si>
  <si>
    <t>Omega Supplements</t>
  </si>
  <si>
    <t>Fish Oil</t>
  </si>
  <si>
    <t>This triple strength Omega-3 fish oil supplement by Herbs of Gold is rich in EPA &amp;amp; DHA acids. It supports eye and skin health and maintains healthy blood circulation.Furthermore, fish oil contains essential fatty acids, which are important as the body cannot produce them. Therefore, they can only be obtained from the diet or through supplementation. Fish oil is a natural source of marine omega-3 fatty acids.Features of Herbs of Gold Triple Strength Omega-3 helps prevent dietary omega-3 essential fatty acid deficiency.Triple Strength Omega-3 uses high-grade, sustainably sourced fish oil that undergoes molecular distillation and purification steps. It’s tested for heavy metals, environmental pollutants and oxidative markers to ensure purity.It maintains brain, muscle and nervous system function. Supports cardiovascular healthmaintains healthy foetal development, supports healthy growth &amp;amp; development and eye health in breast fed healthy infants.supports cognitive function, memory recall and emotional balance.relieves inflammation and helps maintain healthy joint cartilage.Helps reduce menstruation pain.</t>
  </si>
  <si>
    <t>Herbs Of Gold Collagen Gold Powder 180g</t>
  </si>
  <si>
    <t>Hair Vitamins</t>
  </si>
  <si>
    <t>Skin Support Vitamins</t>
  </si>
  <si>
    <t>Collagen Supplements</t>
  </si>
  <si>
    <t>Made with a combination of high quality, premium collagen gotten from fish &amp;amp; antioxidant rich superfoods, collagen gold powder by Herbs of Gold supports healthy collagen formation &amp;amp; connective tissue structure. This Collagen gold&amp;nbsp;powder, has 2500mg of collagen per serve derived from type I fish collagen, each serve is approximately 6 grams.Making up almost 30% of your body’s protein, Collagen is the most ample protein. It comprises of I, II and III collagen. Collagen is responsible for providing strength &amp;amp; firmness to connective tissues, such as hair, skin, nails and joints. This product contains zinc &amp;amp; vitamin CFeatures of Herbs of Gold Collagen goldCollagen peptides are predominantly composed of hydroxyproline, proline and glycine - important amino acids that play a key role in the production and stability of collagen.Contains two superfoods:&amp;nbsp;Acerola berry and organic Guava leaf.&amp;nbsp;The Acerola berries provide a rich source of natural vitamin C which is an important antioxidant that helps protect cells from free radical damage and contributes to normal collagen formation. The Vitamin C is necessary for normal connective tissue structure and function.Organic Guava leaf, which provides a rich source of natural zinc, an important antioxidant which protects against free radicals, supports normal skin structure and wound healing and is necessary for the maintenance of normal hair and nails.Collagen gold&amp;nbsp;is available in a berry-flavoured powder naturally sweetened with thaumatin.</t>
  </si>
  <si>
    <t>Manicare Slant Eyebrow Tweezers Gold Tipped 1 Pack</t>
  </si>
  <si>
    <t>Skincare Tools</t>
  </si>
  <si>
    <t>Tweezers</t>
  </si>
  <si>
    <t>Precision</t>
  </si>
  <si>
    <t>Non-Slip</t>
  </si>
  <si>
    <t>Manicare non-slip grips slant tweezers are made of stainless steel with 24k gold tips ideal for removing coarser eyebrow hair. The 24k gold tip is ideal for those with allergies to silver. Includes protective storage pouch.</t>
  </si>
  <si>
    <t>Gold Cross Calamine Lotion 200ml</t>
  </si>
  <si>
    <t>First Aid Lotions</t>
  </si>
  <si>
    <t>Skin Soothers</t>
  </si>
  <si>
    <t>Itch Relief</t>
  </si>
  <si>
    <t>Calamine Lotion by Gold Cross, helps soothe &amp;amp; protect damaged, delicate skin. It also provides temporary relief from discomfort &amp;amp; itchiness associated with minor skin irritations like, sunburns, eczema, rashes, chickenpox, measles, insect bites and stings. It can also help dry out oozing skin irritations and relieve reactions to poisonous plants, such as poison oak and poison ivy.</t>
  </si>
  <si>
    <t>Herbs Of Gold Elderberry Echinacea &amp; Olive Leaf 100ml</t>
  </si>
  <si>
    <t>Herbal</t>
  </si>
  <si>
    <t>Antioxidant</t>
  </si>
  <si>
    <t>Herbs Of Gold Vitamin B5 500mg 60 Capsules</t>
  </si>
  <si>
    <t>Herbs of Gold Vitamin B5 has 500 mg of vitamin B5&amp;nbsp;per dose. It supports a healthy stress response in the body, maintains skin health &amp;amp; general health and wellbeing. Furthermore, it helps maintain vitamin B5 levels in the body and supports energy production.Features of Herbs of Gold vitamin B5Vitamin B5 is a water-soluble vitamin that is involved in several important chemical reactions in the body.It assists with the metabolism of carbohydrates, proteins and fats and supports energy production.Vitamin B5 is found in high concentrations in the adrenal glands, which are responsible for the synthesis of stress hormones.helps the synthesis of neurotransmitters and supports nervous system health.</t>
  </si>
  <si>
    <t>Herbs Of Gold Activated B Stress 60 Tablets</t>
  </si>
  <si>
    <t>Stress Support Supplements</t>
  </si>
  <si>
    <t>Herbs of Gold Activated B Stress is a convenient tablet, formulated with activated B vitamins and Holixer™, a patented extract of Holy Basil, to help the body adapt to stress. Activated B Stress supports nervous system function and promotes a healthy stress response. It also aids in neurotransmitter synthesis and helps maintain brain health.Additionally, Activated B Stress supports carbohydrate metabolism and assists in energy production.Features &amp;amp; BenefitsHerbs of Gold Activated B Stress is a convenient tablet formulated with activated B vitamins plus Holixer™, a patented extract of Holy Basil that supports the body’s adaption to stress.</t>
  </si>
  <si>
    <t>Power Super Foods Cacao Gold Butter Chunks 1Kg</t>
  </si>
  <si>
    <t>Cooking Ingredients</t>
  </si>
  <si>
    <t>Butter</t>
  </si>
  <si>
    <t>Grown in humid and tropical environments for centuries, cacao is highly sought after for its distinct flavour and ability to promote energy and mental clarity. Power Super Foods Cacao Gold Butter Chunks are high in essential plant-based healthy saturated fat and antioxidants. Often used as a non-dairy butter or coconut oil substitute, its smooth consistency is great for chocolate, ice cream, smoothies, raw treats, and it can even be used as a moisturiser!</t>
  </si>
  <si>
    <t>Gold Cross Calamine Lotion Spray 200ml</t>
  </si>
  <si>
    <t>Skin Irritation Relief</t>
  </si>
  <si>
    <t>Soothing</t>
  </si>
  <si>
    <t>Gold Cross Calamine Lotion in a spray bottle makes the application of this tried and tested product even easier!Calamine lotion by Gold Cross, helps soothe &amp;amp; protect damaged, delicate skin. It also provides temporary relief from discomfort &amp;amp; itchiness associated with minor skin irritations like, sunburns, eczema, rashes, chickenpox, measles, insect bites and stings. It can also help dry out oozing skin irritations and relieve reactions to poisonous plants, such as poison oak and poison ivy.</t>
  </si>
  <si>
    <t>Herbs Of Gold Pain Relief Pea Forte 21 Capsules</t>
  </si>
  <si>
    <t>Power Super Foods Cacao Gold Butter Chunks 250g</t>
  </si>
  <si>
    <t>Cacao Butter</t>
  </si>
  <si>
    <t>Non-Dairy Substitute</t>
  </si>
  <si>
    <t>Summer Salt Body Glow Oil Liquid Gold Island Coconut 100ml</t>
  </si>
  <si>
    <t>Body Moisturisers</t>
  </si>
  <si>
    <t>Body Oil</t>
  </si>
  <si>
    <t>Skincare Oil</t>
  </si>
  <si>
    <t>Hydrating Oil</t>
  </si>
  <si>
    <t>A luxe glow oil by Summer Salt Body to give your skin an instant glow. Enriched with coconut oil, grape seed oil, jojoba oil and vitamin e to hydrate and nourish your skin while leaving you with the lightest tropical coconut scent. It will make you feel like an island goddess while offering shimmer and sparkle. Lightweight and non-sticky, it will dry instantly. Perfect to use by the pool, at the beach or before a night out.</t>
  </si>
  <si>
    <t>Herbs Of Gold Astra Recharge 60 Tablets</t>
  </si>
  <si>
    <t>Studex Regular Birthstone February Gold Stud Earring 1 Pair</t>
  </si>
  <si>
    <t>Birthstone Earrings</t>
  </si>
  <si>
    <t>A pair of Studex Regular Birthstone February Gold Stud Earrings. These earrings are 24ct gold plated, featuring the February birthstone - amethyst.These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February birthstone - amethyst&amp;nbsp;</t>
  </si>
  <si>
    <t>Kintra Foods Turmeric Golden Blend 100g</t>
  </si>
  <si>
    <t>Health Beverages</t>
  </si>
  <si>
    <t>Wellness Products</t>
  </si>
  <si>
    <t>Indulge in this Turmeric Golden Blend&amp;nbsp; - a delicious blend of turmeric, cinnamon, ginger and black pepper. Turmeric contains antioxidants that help to support health and wellbeing, while black pepper assists in its absorption. Enjoy this versatile blend as a latte or add to your smoothies, cakes, bread, curries or marinades.&amp;nbsp;Key benefits:Caffeine-free&amp;nbsp;No added sugarGluten-free and dairy-freeNon GMONo artificial sweeteners, artificial flavours or fillersEnjoy hot or cold&amp;nbsp;Kintra Foods produce a unique range of premium beverage products for health conscious consumers. Their products are all designed with a purpose in mind. Effective organic and natural health products that aim to support whole body wellness.&amp;nbsp;</t>
  </si>
  <si>
    <t>Herbs Of Gold Slippery Elm 400mg 60 Capsules</t>
  </si>
  <si>
    <t>Herbal Medicine</t>
  </si>
  <si>
    <t>Slippery Elm capsules by Herbs of Gold supports digestive system health and healthy mucous linings of the digestive system. Also soothes irritated tissues.Features of Herbs of Gold Slippery Elm 400mgContains Slippery elm inner stem bark powder.Slippery elm naturally contains mucilage that develops into a gel-like consistency once it comes into contact with water. Mucilage coats the mucous membranes of the digestive system helping to soothe irritated tissues.Slippery elm is traditionally used in Western herbal medicine to soothe gastro-intestinal tract mucous membranes and as a nutritive tonic.</t>
  </si>
  <si>
    <t>Herbs Of Gold Calcium K2 With D3 90 Tablets</t>
  </si>
  <si>
    <t>Vitamin D</t>
  </si>
  <si>
    <t>Herbs of Gold Calcium K2 with D3, has been formulated with menaquinone 7 (vitamin K2) calcium &amp;amp; vitamin D. It supports bone density, healthy teeth &amp;amp; maintains strong bones while the vitamin D helps with calcium absorption. These tablets offer a highly bioavailable form of calcium; the vitamin K2 helps bind calcium to the bones.Features of Herbs of Gold Calcium K2 with D3Calcium K2 with D3 contains two well absorbed forms of calcium - Aquamin™ and calcium citrate. Aquamin is derived from mineralised seaweed.Calcium supports bone density and maintains strong, healthy bones. A diet deficient in calcium can lead to osteoporosis later in life. Calcium may help prevent of osteoporosis when dietary intake is inadequate.&amp;nbsp;Support teeth mineralisation and maintains healthy teeth.Vitamin D assists intestinal absorption of calcium and helps maintain healthy, strong bones.Maintains bone health by supporting bone density and strength in post-menopausal woman.Vitamin K2 (menaquinone 7), in the form of K2VITAL®&amp;nbsp;Delta, is necessary to incorporate calcium into bone to support the integrity and strength of bones.helps maintain cardiovascular system health.</t>
  </si>
  <si>
    <t>Eye Of Horus Skin Tint Serum Golden 30ml</t>
  </si>
  <si>
    <t>Natural Skincare</t>
  </si>
  <si>
    <t>Natural Serums</t>
  </si>
  <si>
    <t>Serum Foundations</t>
  </si>
  <si>
    <t>Youthful Complexion</t>
  </si>
  <si>
    <t>A revolutionary makeup and skincare hybrid, the Eye of Horus Skin Tint Serum Foundation delivers smooth, complete coverage, mineral sun protection and active skincare benefits.Golden is a medium shade with golden undertones, best suited to those with subtle colour or an olive skin tone.Infused with our signature organic blend of seven sacred oils to nurture, plump and enrich the skin and boosted with essential vitamins, minerals and antioxidants, this lightweight, water-resistant formula visibly blurs imperfections and smooths skin tone for a radiant and youthful complexion.Designed for all skin types and enriched with certified organic ingredients, this soothing, skin-benefiting serum foundation is 100% natural, vegan-friendly and ethically-sourced. The unique infusion of ancient oils including Moringa, Abbysinian, Marula and Nigella combined with Hemp, Pomegranate and Baobab work to boost collagen production, lock in moisture, and maintain softness, hydration and elasticity.Artisan crafted in Byron Bay, this multi-tasking formula acts as an all-day buildable foundation, face serum and sun protection in one.</t>
  </si>
  <si>
    <t>Studex Butterfly Clutch Gold 8 Pack</t>
  </si>
  <si>
    <t>Earring Accessories</t>
  </si>
  <si>
    <t>Jewellery Components</t>
  </si>
  <si>
    <t>Studex Butterfly Clutch Gold are earring backs designed to act as a spring to pinch the earring post. Gold plated. 4 pairs. (8 pieces).Please note that sales for this product are final. We will not be accepting refunds or exchanges due to hygiene reasons.&amp;nbsp;Features of Studex Butterfly Clutch Gold:Butterfly clutch earring mateGold plated&amp;nbsp;Safe for sensitive ears4 pairs&amp;nbsp;</t>
  </si>
  <si>
    <t>Gold Cross Hydrogen Peroxide 3% 400ml</t>
  </si>
  <si>
    <t>First Aid Liquids</t>
  </si>
  <si>
    <t>Antiseptics</t>
  </si>
  <si>
    <t>Disinfectants</t>
  </si>
  <si>
    <t>Antiseptic properties make it useful for disinfecting and cleansing minor wounds, cuts, and abrasions. The solution must be used liberally on the infected area; where, it acts as a disinfectant by cleaning and sterilizing your wound.The solution can also be used as a mouthwash. This is done by mixing the solution in equal parts with water; 60ml Hydrogen Peroxide is to be mixed with 60 ml of warm water.Hydrogen Peroxide can also be used to disinfect household surfaces and kill mould.</t>
  </si>
  <si>
    <t>Herbs Of Gold Womens Multi + Vitamin D3 1000IU 30 Tablets</t>
  </si>
  <si>
    <t>Women's Health</t>
  </si>
  <si>
    <t>Women’s one-a-day Multi + by Herbs of Gold is a complete multivitamin that contains 25 important vitamins, minerals and herbs to support women’s health.Among other things these tablets contain the active form of folate (methylfolate) and vitamin B12 (co-methylcobalamin). Methylfolate and vitamin B12 maintain brain health and function &amp;amp; support cognitive function and memory. Finally, it also contains high-strength Grape seed for antioxidant support.Features of Herbs of Gold Women’s Multi+ 30Contains B vitamins to support energy production, assist sugar metabolism and maintain nervous system health. Vitamins B5 and B6 help to support a healthy stress response in the body.contains vitamins C &amp;amp; E and zinc, key nutrients that support skin health. The Vitamin C supports collagen formation, connective tissue health and wound healing.contains iodine and selenium, minerals that support healthy thyroid function and assist thyroid hormone production.assists healthy red blood cell production and supports blood health.contains vitamins C &amp;amp; E, and minerals zinc &amp;amp; selenium to support healthy immune system function.contains nutrients with antioxidant activity including vitamins C &amp;amp; E plus zinc, selenium and citrus bioflavonoids to reduce free radicals formed in the body.contains chromium to assist sugar metabolism.Women’s Multi + contains 1000IU of vegan-friendly vitamin D per tablet to help maintain bone strength and health. Vitamin D helps calcium absorption and a diet deficient in calcium can lead to osteoporosis in later life. Vitamin D also maintains muscle strength and function.</t>
  </si>
  <si>
    <t>Studex Just Hoops 28mm Hoop Earring Gold Plated 1 Pair</t>
  </si>
  <si>
    <t>Fashion Accessories</t>
  </si>
  <si>
    <t>Body Adornments</t>
  </si>
  <si>
    <t>A pair of Studex Just Hoops 28mm Hoop Gold Plated Earrings. These earrings are large, simple and easy to wear, with a plain polished design.&amp;nbsp;Please note that sales for this product are final. We will not be accepting refunds or exchanges due to hygiene reasons.&amp;nbsp;Features of Studex Just Hoops Earrings:&amp;nbsp;Gold plated28mm&amp;nbsp;</t>
  </si>
  <si>
    <t>Herbs Of Gold GlucoPlex 60 Capsules</t>
  </si>
  <si>
    <t>Nutritional Support</t>
  </si>
  <si>
    <t>Metabolism Boosters</t>
  </si>
  <si>
    <t>Specially formulated with a combination of Gymnema, Cinnamon &amp;amp; chromium, Herbs of Gold Glucoplex, helps support healthy blood glucose. GlucoPlex also contains nutrients that assist sugar &amp;amp; carbohydrate metabolism and help with the uptake of glucose into your cells.Features of Herbs of Gold GlucoPlexGlucoPlex contains chromium which is a component of Glucose Tolerance Factor (GTF), the biologically active form of chromium involved in glucose metabolism.Chromium requirements are increased when consuming a diet high in sugar and refined carbohydrates.Alpha Lipoic acid is a potent antioxidant that reduces free radicals formed in the body.&amp;nbsp;</t>
  </si>
  <si>
    <t>Imbibe Gold Plated Sculpting Tool</t>
  </si>
  <si>
    <t>Gua Sha</t>
  </si>
  <si>
    <t>Beauty Equipment</t>
  </si>
  <si>
    <t>Facial Treatment</t>
  </si>
  <si>
    <t>Tailored results for puffy skin, fine lines, lack of definition and sagging skin. Battery operated</t>
  </si>
  <si>
    <t>Haakaa Liquid Gold Essentials Deluxe Pack - New Mom Breastfeeding Kit</t>
  </si>
  <si>
    <t>Baby &amp; Kids</t>
  </si>
  <si>
    <t>Breastfeeding</t>
  </si>
  <si>
    <t>Breast Pumps</t>
  </si>
  <si>
    <t>Breastfeeding Essentials</t>
  </si>
  <si>
    <t>Gift Pack</t>
  </si>
  <si>
    <t>Liquid Gold Essentials Deluxe PackThe Liquid Gold Essentials Deluxe Pack contains all our best selling Haakaa breastfeeding essentials to look after you from antenatal colostrum collection to breastmilk. This pack is perfect to prepare for breastfeeding success and makes the perfect baby shower pressie or Christmas gift for any new mama or mama-to-be!This pack contains:1 x 150ml Silicone Breast Pump1 x Silicone Flower Stopper (Pink)2 x Silicone Milk Storage Bag1 x Silicone Breast Pump Strap (Suva Grey)1 x Silicone Breast Pump Cap2 x Silicone Breast Milk Collectors (75ml) with Bluestone Carry Case1 x Silicone Colostrum Collector Set- 6pk1 x Breastfeeding Nipple Shield (Orthodontic Round) - New Mom Breastfeeding Kit</t>
  </si>
  <si>
    <t>New Mom Breastfeeding Kit</t>
  </si>
  <si>
    <t>Herbs Of Gold Collagen Forte Powder 180g</t>
  </si>
  <si>
    <t>Connective Tissue Support</t>
  </si>
  <si>
    <t>Made with a combination of bioactive bovine collagen &amp;amp; a special superfood blend rich in nutrients including vitamin C, collagen forte powder by Herbs of Gold supports healthy collagen formation &amp;amp; connective tissue structure. This Collagen forte powder, has 5500mg of collagen per serve, each serve is approximately 9 grams.Making up almost 30% of your body’s protein, Collagen is the most ample protein. It comprises of I, II and III collagen. Collagen is responsible for providing strength &amp;amp; firmness to connective tissues, such as hair, skin, nails and joints. This product contains zinc.Features of Herbs of Gold Collagen forte powderContains two superfoods:&amp;nbsp;Acerola berry and organic Guava leaf.&amp;nbsp; The Acerola berries provide a rich source of natural vitamin C which is an important antioxidant that helps protect cells from free radical damage and contributes to normal collagen formation. The Vitamin C is necessary for normal connective tissue structure and function.Contains Organic Guava leaf, which provides a rich source of natural zinc, an important antioxidant which protects against free radicals, supports normal skin structure and wound healing and is necessary for the maintenance of normal hair and nails.Collagen peptides are predominantly composed of hydroxyproline, proline and glycine. These amino acids are important for the production of collagen and once they are converted into their active forms, become major components of cross linkages in collagen, playing a key role in collagen stability.Collagen Forte is available in a berry-flavoured powder naturally sweetened with thaumatin.&amp;nbsp;</t>
  </si>
  <si>
    <t>Supercharged Food Golden Gut Powder 100g</t>
  </si>
  <si>
    <t>Gut Powders</t>
  </si>
  <si>
    <t>Superfood Blends</t>
  </si>
  <si>
    <t>Golden Gut is a versatile blend that can be used to create&amp;nbsp;delicious fudge, gooey gummy bears, slurpable&amp;nbsp;smoothies, toasty&amp;nbsp;lattes, soothing nice cream, and even the most&amp;nbsp;memorable curries and heart-warming casseroles for the whole family. And if that's not enough, you can also&amp;nbsp;sprinkle it on soups and porridge!</t>
  </si>
  <si>
    <t>Herbs Of Gold Childrens Multi Care 60 Chewable Tablets</t>
  </si>
  <si>
    <t>This complete multivitamin for children by Herbs of Gold, supports general health &amp;amp; wellbeing. Also has 75g of iodine to support brain health &amp;amp; cognitive function.The tablets have a strawberry &amp;amp; vanilla flavour and are chewable. Furthermore, these tablets also contain essential B vitamins to support energy production and nervous system health.Features of Herbs of Gold childrens multi careChildren’s Multi Care contains 75 micrograms of iodine to support cognitive function, brain health and thyroid gland health in children.Contains vitamin C to maintain healthy immune system function and helps the immune system fight illness. Vitamin C also maintains skin health in children.&amp;nbsp;Contains plant-based vitamin D3 to assist healthy bone development and maintain bone health in children. Vitamin D helps calcium absorption and a diet deficient in calcium can lead to osteoporosis in later life.Contains antioxidants to reduce free radicals formed in the body</t>
  </si>
  <si>
    <t>Tints Of Nature Henna Cream Golden Blonde 70ml</t>
  </si>
  <si>
    <t>Semi-permanent Dye</t>
  </si>
  <si>
    <t>Natural Hair Colour</t>
  </si>
  <si>
    <t>Tints of Nature Henna Cream in Golden Blonde is a vegan friendly and cruelty free semi-permanent home hair dye. Made with natural and certified organic ingredients and enriched with Henna for healthier, glossier results than conventional home hair colours. Free from PPD/ PTD, Ammonia, Parabens and Resorcinol.• Containing 95% naturally derived ingredients &amp;amp; 100% natural fragrance.• Free from PPD/PTD, Ammonia, Parabens, Resorcinol and Propylene Glycol.• No harsh chemical ingredients, lasts up to 12 Washes.• Covers up to 80% of grey hairs.• Vegan and cruelty free.- B Corp Certified</t>
  </si>
  <si>
    <t>Gold Cross Olive Oil Bp Grade 200ml</t>
  </si>
  <si>
    <t>Moisturizing Oil</t>
  </si>
  <si>
    <t>Olive Oil has been used for generations and is known for its nourishing qualities. Olive Oil BP by Gold cross is a natural deep moisturiser. Rich in antioxidants and Vitamin E.It also has several other daily applications. Some of them are –It helps regenerate skin cells and softens dry skin. Nourishes dry skin and hairWhen consumed internally, Olive Oil is rich in nutrients and has mild laxative properties.It slows down the flow of gastric juices and is therefore used for this this purpose in gastric and duodenal ulcers.Used in the preparation of liniments, ointments, plasters, and soaps.Can be used for cleansing the face and in beauty treatments.</t>
  </si>
  <si>
    <t>Studex Plain Medium 14mm Sleeper Earring Rose Gold 1 Pair</t>
  </si>
  <si>
    <t>Fashion Essentials</t>
  </si>
  <si>
    <t>A pair of Studex Plain Medium 14mm Sleeper Earrings. These earrings are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Medium Sleeper Earrings:&amp;nbsp;Gold platedColour - rose gold&amp;nbsp;14mm&amp;nbsp;</t>
  </si>
  <si>
    <t>Herbs Of Gold Cold &amp; Flu Strike 30 Tablets</t>
  </si>
  <si>
    <t>Cold</t>
  </si>
  <si>
    <t>Flu</t>
  </si>
  <si>
    <t>Clairol Nice N Easy 5G Natural Medium Golden Brown Hair Colour</t>
  </si>
  <si>
    <t>Brown Hair Colour</t>
  </si>
  <si>
    <t>Coloring</t>
  </si>
  <si>
    <t>Highlights</t>
  </si>
  <si>
    <t>Nice ‘n Easy makes superior, natural-looking hair colours, so even in revealing sunlight, it doesn’t look like hair colour, it looks like it’s 100% you.Nice 'N Easy colour blend technology gives you ultimate natural-looking colour by layering rich tones and contouring highlights in one simple step.Nice 'N Easy lasts up to 8 weeks and promises 100% grey coverage. Clairol have also included the exclusive ColourSeal Conditioning Gloss to help seal in beautiful, natural-looking colour and add intense shine, softness, and brilliance!Permanent colour for beautiful, natural-looking colour with a blend of tones and highlights.Colour Blend Technology layers delicate tones and contouring highlights in one step.Long lasting formula.100% grey coverage natural-looking colour lasts up to 8 weeks.Contains ColourSeal Gloss to keep your colour looking fresh.</t>
  </si>
  <si>
    <t>Herbs Of Gold Activated Sublingual B12 75 Tablets</t>
  </si>
  <si>
    <t>Health &amp; Wellbeing</t>
  </si>
  <si>
    <t>Herbs of Gold Activated Sublingual B12, helps maintain general health &amp;amp; wellbeing. Each capsule&amp;nbsp;provides 1000mcg co-methylcobalamin, the active form of vitamin B12.Activated Sublingual B12 contains the active form of vitamin B12. Other forms of vitamin B12, such as cyanocobalamin, need to be converted to co-methylcobalamin before they can become active in the body.Features of Herbs of Gold Sublingual B12These tablets dissolve&amp;nbsp;under the tongue easily and are&amp;nbsp;therefore easy to takeHelps maintain healthy nervous system function and may help maintain normal, healthy cognitive function.Vitamin B12 helps&amp;nbsp;maintain a healthy cardiovascular system by maintaining healthy homocysteine metabolism and facilitating the conversion of homocysteine to methionine.&amp;nbsp;Vitamin B12 is essential&amp;nbsp;for cell growth and replication and alos helps in the metabolism of carbohydrates, fats and proteins.Vitamin B12 is a blood tonic which helps maintain normal healthy blood in healthy individuals.&amp;nbsp;Dietary vitamin B12 is found mostly in animal-based foods. Vitamin B12 may assist in the management of dietary vitamin B12 deficiency.The elderly, strict vegetarians and vegans are at increased risk of vitamin B12 deficiency.Activated Sublingual B12 assists in the maintenance of general wellbeing.</t>
  </si>
  <si>
    <t>Herbs Of Gold Macu-Guard With Bilberry 10 000 90 Tablets</t>
  </si>
  <si>
    <t>Brain Health Vitamins</t>
  </si>
  <si>
    <t>Vitamins for Vision</t>
  </si>
  <si>
    <t>Macula</t>
  </si>
  <si>
    <t>Herbs of Gold Macu-Guard, is made with a combination of herbs, vitamins and nutrients to maintain eye health and eye macula health. These tablets contain&amp;nbsp;5:1 ratio of lutein and zeaxanthin, potent antioxidants that are found in high concentrations in the macula.In addition to supporting eye macula health, these two ingredients support healthy eyesight and assist eye adaption to variations in light intensity.Features of Herbs of Gold Macu-GuardMacu-Guard is a unique formula that contains 10g of Bilberry standardised to contain 25mg of anthocyanosides to maintain eye health.Lutein and zeaxanthin also protect the eyes from blue light emitted from electronic device screens such as phones and computers.Contains antioxidants from herbs and nutrients to maintain eye health and reduce free radicals formed in the body.</t>
  </si>
  <si>
    <t>Nature's Sunshine Golden Seal 525mg 100 Capsules</t>
  </si>
  <si>
    <t>Respiratory Health</t>
  </si>
  <si>
    <t>Golden Seal capsules, help relieve mild upper respiratory tract congestion. It also helps reduce throat mucous membrane inflammation, irritation &amp;amp; reduces excess mucous. As used in western herbal medicine.</t>
  </si>
  <si>
    <t>Gold Cross Glucojel Jelly Beans Mixed 70g</t>
  </si>
  <si>
    <t>Energy Supplements</t>
  </si>
  <si>
    <t>Glucojel</t>
  </si>
  <si>
    <t>Sugar Products</t>
  </si>
  <si>
    <t>Jellybeans</t>
  </si>
  <si>
    <t>An iconic Australian favourite, Glucojel Jellybeans have been around for 60 years. These jellybeans help when your blood glucose drops suddenly (Hypoglycaemia). Comes in a variety of different colours and flavours.Glucojels are made in Victoria, Australia.</t>
  </si>
  <si>
    <t>Herbs Of Gold Selenium 150 Max 60 Capsules</t>
  </si>
  <si>
    <t>Men's Health Supplements</t>
  </si>
  <si>
    <t>Mens Fertility Supplements</t>
  </si>
  <si>
    <t>Reproductive Health</t>
  </si>
  <si>
    <t>Herbs of Gold Selenium 150 MAX, supports male reproductive system health &amp;amp; maintains sperm motility. It also supports immune system health &amp;amp; healthy thyroid gland function. Finally, Selenium 150 MAX contains selenium, an antioxidant that reduces free radicals formed in the body.Features of Herbs of Gold Selenium MaxSupports sperm production and health. It also helps maintain testosterone formation.Supports immune system health.Selenium is an important component of antioxidant enzyme systems, including glutathione peroxidases. Turnover of selenium is accelerated during times of increased oxidative stress.Maintains selenium levels in the body.</t>
  </si>
  <si>
    <t>Studex Just Hoops 28mm Hoop Earring Rose Gold 1 Pair</t>
  </si>
  <si>
    <t>Hoops</t>
  </si>
  <si>
    <t>A pair of Studex Just Hoops 28mm Hoop Rose Gold Earrings. These earrings are large, simple and easy to wear, with a plain polished design.&amp;nbsp;Please note that sales for this product are final. We will not be accepting refunds or exchanges due to hygiene reasons.&amp;nbsp;Features of Studex Just Hoops Earrings:&amp;nbsp;Rose gold&amp;nbsp;28mm&amp;nbsp;&amp;nbsp;</t>
  </si>
  <si>
    <t>Scholl Eulactol Heel Balm Gold 200ml</t>
  </si>
  <si>
    <t>Softening</t>
  </si>
  <si>
    <t>L'Oreal Age Perfect Golden Age Rosy Re-Densifying Day Cream SPF15 50ml</t>
  </si>
  <si>
    <t>Face Moisturisers</t>
  </si>
  <si>
    <t>Day Moisturiser</t>
  </si>
  <si>
    <t>Anti-Aging Skincare</t>
  </si>
  <si>
    <t>SPF Skincare</t>
  </si>
  <si>
    <t>L'Oréal Age Perfect Re-Densifying day cream SPF 15 combines a complex of Floral Extracts &amp;amp; Calcium B5 to restore your rosy glow and help fight sagging.The cream has a SPF 15 component and is specifically formulated for very mature and dull skin. The formula is enriched with Calcium B5 extracts, known for its strengthening properties to help restore the skin's density and support the skin's structure. Skin feels more resilient and re-strengthened.The cream also contains Imperial Peony and Iris Floral extracts to help rehydrate the skin to restore its natural colour with a healthy rosy glow. Furthermore, the addition of radiant pink pigments to instantly beautify the complexion.These ingredients, instantly &amp;amp; intensely hydrate your- skin to leave it feeling comfortable and revived. Finally, your skin feels denser, firmer; your contours look more defined and your skin looks fresh, healthy &amp;amp; more youthful and glowing.</t>
  </si>
  <si>
    <t>Herbs Of Gold Ubiquinol 150mg 30 Capsules</t>
  </si>
  <si>
    <t>Antioxidant Support</t>
  </si>
  <si>
    <t>Herbs of Gold Ubiquinol-10, 150 mg is a high strength CoQ10. It provides 150 mg of ubiquinol per capsule, Ubiquinol is the active form of CoQ10, a powerful form of fat-soluble antioxidants in the body.It is an essential nutrient required by the cells of the body in order to help organs work at optimum performance and to protect your cells &amp;amp; blood from oxidation.Features Herbs of Gold&amp;nbsp;Ubiquinol 150mgcontains ubiquinol produced naturally by fermentation.helps maintain cardiovascular healthhelps support energy productionUbiquinol 150mg is an antioxidant that reduces free radicals formed in the body.supports sperm health and motility&amp;nbsp;&amp;nbsp;</t>
  </si>
  <si>
    <t>Herbs Of Gold Stress Ease Adrenal Support 60 Tablets</t>
  </si>
  <si>
    <t>Adrenal Support</t>
  </si>
  <si>
    <t>Herbal Supplement</t>
  </si>
  <si>
    <t>Stress Ease by Herbs of Gold, has a combination of herbs that supports a healthy stress response. It contains Rhodiola, that has been used in western herbal medicine as an adaptogen to relieve the symptoms of stress, fatigue and to boost physical stamina and performanceFeatures of Herbs of Gold stress easeRhodiola is an antioxidant that reduces free radicals formed in the body.maintains memory recall, mental clarity and cognitive function.Ashwagandha is traditionally used in Ayurvedic medicine to support the nervous system and promote sleep. It also supports energy production and assists with recovery from illness.Ashwagandha is traditionally used in Ayurvedic medicine as a brain tonic to improve memory and cognition. Additionally, it is used as a rejuvenative tonic and to enhance vitality.Licorice is used in traditional Western herbal medicine to support healthy adrenal gland function.Stress Ease contains the amino acid tyrosine, an important precursor to hormones involved in the stress responses.</t>
  </si>
  <si>
    <t>Herbs Of Gold Vitamin D3 1000 Liquid 50ml</t>
  </si>
  <si>
    <t>Herbs of Gold Vitamin D3 1000 Liquid provides high-strength vitamin D in a delicious, naturally sweetened pineapple flavoured liquid, ideal for use in both adults and children.&amp;nbsp;It features Vitashine D3™, a plant-based and vegan-friendly form of vitamin D, designed to support overall health and wellness.Key Benefits:Maintains muscle, bone, and immune system health.Supports bone mass, strength, and density while aiding in the maintenance of healthy teeth.Enhances calcium absorption, helping to prevent calcium deficiency, which can lead to osteoporosis later in life.Promotes healthy vitamin D levels in the body for general well-being.Features and Benefits:Supports bone health and helps maintain bone mineralization.Aids in the absorption of dietary calcium.Enhances healthy immune system function.Incorporating this liquid supplement into your daily routine is an easy way to promote strong bones, healthy teeth, and overall vitality.</t>
  </si>
  <si>
    <t>Bio Magic Hair Colour Cream Deep Brown Mahogany Gold 44.43</t>
  </si>
  <si>
    <t>Hair Treatment</t>
  </si>
  <si>
    <t>Bio Magic Hair Colour Cream- deep brown mahogany gold 44/43,&amp;nbsp;reduces colour fading and protects the hair shaft, leaving it healthy and shiny. &amp;nbsp;Free from Ammonia, Parabens &amp;amp; PPD.This formula has Superior Grey coverage thanks to the Micro Emulsion System which carries more pigments into the hair cortex. Additionally, Bio Magic, with its Keratin boosted formula supports elasticity and structure as well as colouring hair. Keratin promotes elasticity and structure, whilst naturally produced in hair, age contributes to a decline in keratin production.Finally, Bio Magic hair colour, also contains Argan Oil, which is rich in vitamins and essential fatty acids. It helps soften dry and fragile hair quickly. Essential Fatty Acids assist in trapping moisture in the hair and scalp.Formulated in Italy under strict EU regulations, with an environmental strategy that supports the reduction of environmental damage.</t>
  </si>
  <si>
    <t>Studex Regular Birthstone June Gold Stud Earring 1 Pair</t>
  </si>
  <si>
    <t>Sensitive Ears</t>
  </si>
  <si>
    <t>A pair of Studex Regular Birthstone June Gold Stud Earrings. These earrings are 24ct gold plated, featuring the June birthstone - alexandrite.&amp;nbsp;These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earsFeatures June birthstone - alexandrite&amp;nbsp;&amp;nbsp;</t>
  </si>
  <si>
    <t>The Fresh Chai Co Golden Turmeric Blend 250G</t>
  </si>
  <si>
    <t>Tea &amp; Coffee</t>
  </si>
  <si>
    <t>Chai</t>
  </si>
  <si>
    <t>Beverages</t>
  </si>
  <si>
    <t>Gold Cross Potassium Permanganate 50g</t>
  </si>
  <si>
    <t>Minor Wound Care</t>
  </si>
  <si>
    <t>Gold Cross Potassium Permanganate can be used as a disinfectant and a deodoriser. Can be used on minor skin inflammations and minor wounds. It also acts as an antiseptic to help reduce the chance of further infection.Also known as Condy’s Crystals.</t>
  </si>
  <si>
    <t>Gold Cross Hydrogen Peroxide 3% 100ml</t>
  </si>
  <si>
    <t>Wound Care</t>
  </si>
  <si>
    <t>Herbs Of Gold Probiotic + Sb 60 Capsules</t>
  </si>
  <si>
    <t>Intestinal Health</t>
  </si>
  <si>
    <t>Herbs Of Gold Alpha Lipoic 300 - 120 Capsules</t>
  </si>
  <si>
    <t>Alpha Lipoic Acid (ALA) Supplements</t>
  </si>
  <si>
    <t>Sugar Metabolism</t>
  </si>
  <si>
    <t>Herbs of Gold Alpha Lipoic has 300mg of alpha lipoic acid, an antioxidant that reduces free radicals in the body. Also supports sugar metabolism &amp;amp; energy production.Additionally, it also helps strengthen your body's antioxidant network by regenerating and prolonging the life of other antioxidants, including vitamins C and E and glutathione.Features of Herbs of Gold Alpha Lipoic 300Alpha Lipoic 300 is a unique antioxidant that neutralises free radicals in both fat and water soluble tissues in the body.Helps maintain cellular uptake of sugar.Supports energy production, blood vessel health and nervous system function.</t>
  </si>
  <si>
    <t>Herbs Of Gold Quercetin Complex 60 Tablets</t>
  </si>
  <si>
    <t>Herbs of Gold Quercetin Complex provides high-strength quercetin blended with bioflavonoids and vitamin C to support healthy immune system function.Quercetin is a dietary flavonoid with potent antioxidant activity. Quercetin is widely used for its effects on the immune system. Quercetin Complex contains high-strength quercetin supported by bioflavonoids and vitamin C to support both immune system health and the health of blood vessels within the body. Flavonoids including quercetin and rutin support capillary integrity while vitamin C is required for the synthesis of collagen, an important structural component of blood vessels.Features of&amp;nbsp;Herbs of Gold Quercetin ComplexContains quercetin plus other bioflavonoids and vitamin C to support immune health and healthy immune system function.Bioflavonoids area group of plant pigments that give colour to many fruits and vegetables including, onions, apples, broccoli and berries. Quercetin, rutin and citrus bioflavonoids have antioxidant activity that decreases free radicals formed in the body and helps reduce damage to body cells.Quercetin Complex supports blood vessel and capillary health.</t>
  </si>
  <si>
    <t>Gold Cross Chesty Cough Senega &amp; Ammonia 200ml</t>
  </si>
  <si>
    <t>Respiratory Aid</t>
  </si>
  <si>
    <t>Phlegm Relief</t>
  </si>
  <si>
    <t>Herbs Of Gold Probiotic 60 Billion 30 Capsules</t>
  </si>
  <si>
    <t>Daily Health Probiotics</t>
  </si>
  <si>
    <t>Herbs of Gold Probiotic 60 Billion has a high-strength blend of 12 different probiotics to help maintain beneficial intestinal flora &amp;amp; healthy digestive system function.The probiotics are sourced from Danisco; the capsules are room-stable and do not require refrigeration. This is a dairy free and vegan friendly formula.Features of Herbs of Gold probioticSupports digestive system health by helping restore friendly intestinal flora in the gutSupports gastrointestinal mucosal membrane health and helps maintain beneficial bacteria adherence to intestinal mucosaHelps maintain small intestine beneficial flora and healthIs a digestive carminative that helps reduce flatulence, helps relieve abdominal discomfort and nauseaSupports bowel health and helps improve bowel regularityHelps relieve constipation and helps reduce the occurrence of constipationHelps maintain beneficial gut flora during antibiotic use and helps restore beneficial gut flora after antibiotic useSupports immune system health</t>
  </si>
  <si>
    <t>Gold Cross Muscle Rub Liniment 100ml</t>
  </si>
  <si>
    <t>Topical Analgesic</t>
  </si>
  <si>
    <t>Gold Cross Muscle Rub Liniment may help to relieve pain in muscles.Apply this liniment directly onto the skin for the relief of muscle aches and pains.</t>
  </si>
  <si>
    <t>Herbs Of Gold Lung Care 60 Tablets</t>
  </si>
  <si>
    <t>Lung Health</t>
  </si>
  <si>
    <t>Herbal Ingredients</t>
  </si>
  <si>
    <t>&amp;nbsp;Made with a combination of herbal ingredients + vitamins C &amp;amp; E; Herbs of Gold Lung Care, supports lung health and immune system health. One of the herbal ingredients; Elecampane, has been used in western herbal medicine as a lung tonic to enhance lung health and relieve coughs.Features of Herbs of Gold Lung careContains Adhatoda, traditionally used in Ayurvedic medicine as an expectorant to clear respiratory tract mucous and relieve coughs and mild fever.Contains Liquorice, traditionally used in Western herbal medicine as a demulcent to soothe irritated tissues and maintain lung health.Contains antioxidants vitamins C and E plus selenium to reduces free radicals formed in the body.&amp;nbsp;</t>
  </si>
  <si>
    <t>Gold Cross Friars Balsam 25ml</t>
  </si>
  <si>
    <t>Antiseptic</t>
  </si>
  <si>
    <t>Inhalation</t>
  </si>
  <si>
    <t>Friars Balsam&amp;nbsp;by Gold Cross, has a few different uses. It can be used for inhalation, for temporary relief from cold &amp;amp; flu symptoms. It can also be used on minor cuts, bruises, and abrasions.&amp;nbsp; Friars Balsam can be used as an antiseptic even for small skin fissures &amp;amp; can help relieve the itchiness caused by eczema and chilblains. For purposes of inhalation, mix this product with hot water.</t>
  </si>
  <si>
    <t>Studex Regular Birthstone October Gold Stud Earring 1 Pair</t>
  </si>
  <si>
    <t>A pair of Studex Regular Birthstone October Gold Stud Earrings. These earrings are 24ct gold plated, featuring October’s birthstone, rose.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Earrings:&amp;nbsp;24ct gold platedSuitable for sensitive ears.&amp;nbsp;Features October birthstone - rose</t>
  </si>
  <si>
    <t>Greenigo Daniella Germain A6 Wood Greeting Card With A Premium C6 Envelope Golden Wattle</t>
  </si>
  <si>
    <t>Gifts</t>
  </si>
  <si>
    <t>Gifts by Occasion</t>
  </si>
  <si>
    <t>Stocking Stuffer Gifts</t>
  </si>
  <si>
    <t>Wooden Cards</t>
  </si>
  <si>
    <t>Handmade</t>
  </si>
  <si>
    <t>Daniella Germain' A6 Wood Greeting Card with a premium C6 envelope Golden Wattle. Designed and manufacturered in Australia, using 100% / sustainable wood veneer, sourced from FSC controlled plantations. Exclusive designs by Melbourne Illustrator - 'Danielle Germain'. Hand-made in Melbourne with love.</t>
  </si>
  <si>
    <t>Herbs Of Gold Collagen 30 Capsules</t>
  </si>
  <si>
    <t>Nail Health</t>
  </si>
  <si>
    <t>Made with a blend of high quality fish collage, Zinc &amp;amp; Vitamin C, Herbs of Gold collagen, supports collagen production, skin structure &amp;amp; the health of hair skin and nails. Furthermore, collagen is the body’s most abundant protein, representing approximately 30% of total body protein.It is a major structural component that provides tensile strength and firmness of connective tissues found in the body, specially skin, hair, nails, ligaments, tendons, cartilage, teeth and bone.Features of Herbs of Gold collagenCollagen is sourced from deep sea fish supplied by Gelita.&amp;nbsp;Gelita&amp;nbsp;collagen is rich in essential and non-essential amino acids and contains a minimum of 90% protein.Contains two superfoods:&amp;nbsp;Acerola berry and organic Guava leaf.&amp;nbsp; The Acerola berries provide a rich source of natural vitamin C which is an important antioxidant that helps protect cells from free radical damage and contributes to normal collagen formation. The Vitamin C is necessary for normal connective tissue structure and function.Contains Organic Guava leaf, which provides a rich source of natural zinc, an important antioxidant which protects against free radicals, supports normal skin structure and wound healing and is necessary for the maintenance of normal hair and nails.</t>
  </si>
  <si>
    <t>Herbs Of Gold Ginseng 4 Energy Gold 60 Tablets</t>
  </si>
  <si>
    <t>Adaptogen</t>
  </si>
  <si>
    <t>Studex Regular Birthstone December Gold Stud Earring 1 Pair</t>
  </si>
  <si>
    <t>Sensitive</t>
  </si>
  <si>
    <t>Ear</t>
  </si>
  <si>
    <t>A pair of Studex Regular Birthstone December Gold Stud Earrings. These earrings are 24ct gold plated, featuring the December birthstone, blue zircon.&amp;nbsp;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consumer.Please note that sales for this product are final. We will not be accepting refunds or exchanges due to hygiene reasons.&amp;nbsp;Features of Studex Regular Birthstone Earrings:24ct gold platedSuitable for sensitive ears.&amp;nbsp;Features December birthstone - blue zircon</t>
  </si>
  <si>
    <t>Herbs Of Gold Hayfever &amp; Sinus Ease 60 Tablets</t>
  </si>
  <si>
    <t>Herbs of Gold hayfever &amp;amp; Sinus Ease, has a combination of herbal ingredients, that have been formulated to deal with the symptoms of hayfever &amp;amp; sinusitis.Features of Herbs of Gold Hayfever &amp;amp; Sinus easeContains Eyebright, which supports healthy mucous membranes of the respiratory tract. It has been used in Western herbal medicine to help relieve coughs and reduce bronchial mucous congestion.Contains Garlic and Horseradish, which are used in Western herbal medicine as expectorants to clear respiratory tract mucous. Additionally, Horseradish is traditionally used in Western herbal medicine as a decongestant to relieve nasal congestion.Contains Baical skullcap, traditionally used in Chinese medicine to clear lung heat and respiratory tract mucous.Contains vitamin C, an antioxidant that plays an important role in supporting immune system function and reducing free radicals formed in the body.</t>
  </si>
  <si>
    <t>Shear Xpressions Metallic Thinners Rose Gold 5.75 1 Pair</t>
  </si>
  <si>
    <t>Clearance</t>
  </si>
  <si>
    <t>Professional</t>
  </si>
  <si>
    <t>Styling</t>
  </si>
  <si>
    <t>Scissors</t>
  </si>
  <si>
    <t>Ergonomic</t>
  </si>
  <si>
    <t>The perfect scissors made for professional stylistsJapanese Stainless Steel: High quality stainless steel prolongs edge sharpness for increased durability and performanceComfort Silencer: Avoids the metal on metal sounds and allows for a smooth cutting strokeErgonomic Offset Design: Spacing between the finger and thumb rings stabilises hand and reduces crampingRemovable finger rings: Allows for a customisable comfortable fitRemovable finger rest: Provides added support and can be easily removed&amp;nbsp;Reuseable Packaging: Each shear is packaged in a reusable shear storage case, to protect shears when not in useJapanese Stainless Steel: High quality stainless steel prolongs edge sharpness for increased durability and performanceCare:These scissors are designed for haircutting only. Not suitable for cutting other material as it may damage the blades. Clean blades after each use. To prevent rusting, have the scissors lightly oiled and kept in a dry place.Warning:KEEP OUT OF REACH OF CHILDREN</t>
  </si>
  <si>
    <t>Herbs Of Gold Fish Oil 1000 200 Capsules</t>
  </si>
  <si>
    <t>Circulation Support</t>
  </si>
  <si>
    <t>Herbs of Gold Fish Oil 1000, is a rich source of essential fatty acids like Omega -3. It contains eicosapentaenoic acid (EPA) and docosahexaenoic acid (DHA). Fish oil cannot be produced in the human body and you can only get them from external sources, which can then be added to your diet.Some of the reasons why fish oil is important is because it supports cognitive function, eye health, skin health, blood circulation &amp;amp; cardiovascular system function. However, these aren’t the only areas where this product is helpful. Listed below are some of the main reasons why it is important to include fish oil as part of your regular diet.Features of Herbs of Gold&amp;nbsp;fish oil 1000 mgmaintains brain, muscle and nervous system function.supports healthy foetal eye and brain development and supports brain function &amp;amp; healthy eye development in breast-fed healthy infants.&amp;nbsp;reduces menstruation pain.relieves inflammation and supports joint health.Fish Oil 1000 is tested for heavy metals, environmental pollutants and oxidative markers to ensure purity.</t>
  </si>
  <si>
    <t>Herbs Of Gold Vitamin B6 100mg 60 Tablets</t>
  </si>
  <si>
    <t>Nervous System Health</t>
  </si>
  <si>
    <t>Herbs of Gold Vitamin B6 100mg, has pyridoxine &amp;amp; pyridoxial 5-phosphate monohydrate (activated B6) to help maintain general wellbeing &amp;amp; B6 levels in the body.Features of Herbs of Gold Vitamin B6Supports nervous system health, assists the synthesis of neurotransmitters and helps maintain emotional wellbeingSupports blood health, haemoglobin synthesis and cardiovascular system healthHelps relieve symptoms of premenstrual tension (PMT)Supports energy productionSupports immune system health and general health and wellbeing</t>
  </si>
  <si>
    <t>Ordo Sonic+ Electric Brush Heads Rose Gold 4 Pack</t>
  </si>
  <si>
    <t>Plaque Removal</t>
  </si>
  <si>
    <t>Our oral hygiene engineers have developed the ultimate brush head for all mouth types. Precisely designed for a clean that’s tough on plaque, yet gentle on tooth enamel and gums. The slim head makes manoeuvrability and reach a breeze, while individually rounded bristles, cut to cup each tooth, make for a deeper clean.</t>
  </si>
  <si>
    <t>Power Super Foods Goldenberries 225g</t>
  </si>
  <si>
    <t>Green Supplements</t>
  </si>
  <si>
    <t>Red Superfood Powder</t>
  </si>
  <si>
    <t>Superfood</t>
  </si>
  <si>
    <t>Bioflavonoids</t>
  </si>
  <si>
    <t>Ever Eco Stainless Steel Straws With Cleaning Brush Rose Gold Bent 2 Pack</t>
  </si>
  <si>
    <t>Drinkware</t>
  </si>
  <si>
    <t>Eco-Friendly</t>
  </si>
  <si>
    <t>Sip sustainably by replacing plastic straws with reusable stainless steel drinking straws. Great for both kids and adults, they add a fun and stylish touch to any drink.Crafted from #304 food grade stainless steelBonus cleaning brush included in every pack8mm diameter is perfect for juices, smoothies, iced coffee and moreNon toxic and free of harmful chemicals found in plastic strawsDishwasher safe</t>
  </si>
  <si>
    <t>Vrindavan Bushy Brows Gold Eyebrow Oil 10ml</t>
  </si>
  <si>
    <t>Brow Makeup</t>
  </si>
  <si>
    <t>Brow Serums</t>
  </si>
  <si>
    <t>Hair Growth</t>
  </si>
  <si>
    <t>Nourishing Oils</t>
  </si>
  <si>
    <t>Castor oil benefits for your eyebrows: Regular plucking, waxing and tinting of our eyebrows weakens the hair follicle and thins them over the years. Castor oil improves blood circulation and helps strengthen the hair shaft by locking in moisture, and the oil’s essential fatty acids nourish the roots of the hair.</t>
  </si>
  <si>
    <t>Herbs Of Gold Gut Care Vanilla Flavour 150g</t>
  </si>
  <si>
    <t>Digestive Support</t>
  </si>
  <si>
    <t>Herbal Blend</t>
  </si>
  <si>
    <t>Herbs of Gold Gut Care, has a blend of ingredients including Aloe vera, slippery elm &amp;amp;&amp;nbsp;L Glutamine. It supports digestive health and gastrointestinal health.Furthermore, this powder also contains liquorice, which in combination with the ingredient Aloe Vera helps&amp;nbsp;maintain healthy mucous linings in the digestive system.Features of Herbs of Gold gut careLiquorice is&amp;nbsp;used as a demulcent to soothe irritated tissues&amp;nbsp;including mucous membranes in the gastrointestinal tract.Contains Calendula, which supports digestive system health and is traditionally used in Western herbal medicine as an anti-inflammatory to help relieve inflammation.L-Glutamine supports intestinal health as it is an important fuel source for intestinal mucosal cells.L-Glutamine and zinc support healthy digestive and immune system function.</t>
  </si>
  <si>
    <t>Herbs Of Gold Glucosamine Max 90 Tablets</t>
  </si>
  <si>
    <t>Glucosamine Tablets</t>
  </si>
  <si>
    <t>Anti-inflammatory</t>
  </si>
  <si>
    <t>Herbs Of Gold Vitamin B2 200mg 60 Tablets</t>
  </si>
  <si>
    <t>Stress</t>
  </si>
  <si>
    <t xml:space="preserve"> Sleep</t>
  </si>
  <si>
    <t xml:space="preserve"> Mood &amp; Energy</t>
  </si>
  <si>
    <t>Herbs of Gold Vitamin B2 (Riboflavin) has 200 mg of vitamin B2 per dose. It decreases the duration of mild migraines &amp;amp; supports eye health. Furthermore, it helps support vitamin B2 levels in the body.Features of Herbs of Gold Vitamin B2Assists with the metabolism of carbohydrates, proteins &amp;amp; fats and supports energy production.helps reduce the occurrence of mild migraines.supports body tissue repair and maintains skin &amp;amp; hair health.Vitamin B2 200mg is an antioxidant that reduces free radicals formed in the body.</t>
  </si>
  <si>
    <t>Honest To Goodness Organic Golden Linseed 200g</t>
  </si>
  <si>
    <t>Nuts</t>
  </si>
  <si>
    <t xml:space="preserve"> Dried Fruits</t>
  </si>
  <si>
    <t xml:space="preserve"> Seeds</t>
  </si>
  <si>
    <t>Linseed</t>
  </si>
  <si>
    <t>Organic Golden Linseeds, also known as flaxseeds, have a mild nutty flavour and are a natural source of essential fatty acids including omega-3 and omega-6. They are golden in colour and a delightful addition to recipes.No GMO. No added preservatives, colours or flavours. Certified organic.</t>
  </si>
  <si>
    <t>Herbs Of Gold Activated Folate 500 60 Capsules</t>
  </si>
  <si>
    <t>Folate Supplements</t>
  </si>
  <si>
    <t>Herbs Of Gold Activated Folate 500,&amp;nbsp;supports brain health, cognitive function and memory.&amp;nbsp;It also assists red blood cell production and supports blood health.The capsules contain&amp;nbsp;methylfolate (5-MTHF), this&amp;nbsp;a good alternative to folic acid supplementation as it does not mask vitamin B12 deficiency symptoms.&amp;nbsp;Features of Herbs of Gold activated folateActivated Folate 500 contains Quatrafolic®&amp;nbsp;a glucosamine salt providing 500mcg 5-MTHF.Folic acid is a synthetic form of folate that is metabolised in the body to produce 5-MTHF by the enzyme methylenetetrahydrofolate reductase (MTHFR).Contains Quatrafolic, which&amp;nbsp;demonstrates a high solubility in water which facilitates absorption by mucosal cells for further circulation in the blood.Contains 5-MTHF is a good form for folate supplementation for people with lower activity of the MTHFR enzyme.&amp;nbsp;Activated Folate 500 supports brain health, cognitive function and memory.Supports cardiovascular health by helping to reduce homocysteine levels in the body. It also assists red blood cell production and supports blood health.Supports healthy foetal development.Supports emotional wellbeing and helps prevent dietary folate deficiency.</t>
  </si>
  <si>
    <t>Herbs Of Gold Vitamin C 1000 Plus 120 Tablets</t>
  </si>
  <si>
    <t>Gold Cross Liquid Paraffin 200ml</t>
  </si>
  <si>
    <t>Moisturizers</t>
  </si>
  <si>
    <t>Lubricants</t>
  </si>
  <si>
    <t>Gold Cross Liquid Paraffin is suitable for use both internally and externally. When consumed internally, it acts as a lubricant to soften stools and aid in the treatment of constipation. When used externally, it acts as a moisturiser for your skin to soothe and protect the skin.</t>
  </si>
  <si>
    <t>Herbs Of Gold Liver Care 60 Tablets</t>
  </si>
  <si>
    <t>Hepatoprotectant</t>
  </si>
  <si>
    <t>Herbs of Gold Liver Care, is made with combination of ingredients like St Mary's thistle, Dandelion etc. It supports healthy liver function and a healthy digestion.Features of Herbs of Gold liver careContains St Mary’s thistle, a herb well-known for its hepatoprotectant activity. St Mary’s thistle is standardised to contain silybin, the active constituent thought to be responsible for the herbs beneficial activity.Contains Dandelion, traditionally used in Western herbal medicine to support liver health and relieve symptoms of indigestion. In western herbal medicine&amp;nbsp;it is also used to promote bile flow from the gall bladder, stimulate gastric secretions, improve digestive weakness and relieve constipation.Contains St Mary’s thistle and Curcumin, herbs with antioxidant activity to reduce free radicals formed in the body.</t>
  </si>
  <si>
    <t>Herbs Of Gold Magnesium Citrate 900 60 Capsules</t>
  </si>
  <si>
    <t>Magnesium Citrate 900, by Herbs of Gold is bioavailable &amp;amp; organic. It supports nervous system function, relieves muscle cramps and supports bone &amp;amp; muscle health. Furthermore, magnesium Citrate also supports cardiovascular system health, assist with sugar metabolism and supports energy productionFeatures of Herbs of Gold Magnesium Citrate 900This formula contains 145.8mg of elemental magnesium in every capsule. Magnesium citrate is a well-absorbed form of magnesium and helps prevent dietary magnesium deficiency.Helps relieve symptoms of premenstrual tension and reduces menstrual cramps and pain.Supports a healthy stress response in the body and reduces mild migraine symptoms.Relieves muscle cramps and helps reduce the occurrence of muscle cramps when dietary magnesium intake is inadequate.</t>
  </si>
  <si>
    <t>Herbs Of Gold Magnesium Forte 60 Tablets</t>
  </si>
  <si>
    <t>Studex Gold Stud Earring Regular Birthstone Emerald May 1 Pair</t>
  </si>
  <si>
    <t>A pair of Studex Regular Birthstone May Gold Stud Earrings. These earrings are 24ct gold plated, featuring May’s birthstone, emerald.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Earrings:&amp;nbsp;24ct gold platedSuitable for sensitive ears.&amp;nbsp;Features May birthstone - emerald</t>
  </si>
  <si>
    <t>Herbs Of Gold Alpha Lipoic 300 60 Capsules</t>
  </si>
  <si>
    <t>Herbs of Gold Alpha Lipoic 300 contains high-strength alpha Lipoic acid, an antioxidant that reduces free radicals formed in the body.Alpha Lipoic 300 is a unique antioxidant that neutralises free radicals in both fat and water soluble tissues in the body. Alpha Lipoic acid strengthens the body's antioxidant network by regenerating and prolonging the life of other antioxidants, including vitamins C and E and glutathione. Alpha Lipoic acid helps maintain cellular uptake of sugar and assists sugar metabolism.Alpha Lipoic acid supports energy production, blood vessel health and nervous system function.</t>
  </si>
  <si>
    <t>Studex Regular Birthstone September Gold Stud Earring 1 Pair</t>
  </si>
  <si>
    <t>A pair of Studex Regular Birthstone September Gold Stud Earrings. These earrings are 24ct gold plated, featuring the September birthstone, sapphire.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Earrings:24ct gold platedSuitable for sensitive ears.&amp;nbsp;Features September birthstone - sapphire&amp;nbsp;</t>
  </si>
  <si>
    <t>Gold Cross Glycerol 100ml</t>
  </si>
  <si>
    <t>Moisturising Agents</t>
  </si>
  <si>
    <t>Constipation Relief</t>
  </si>
  <si>
    <t>Glycerol liquid by Gold Cross helps soften and moisturise skin. It also has mild laxative properties &amp;amp; helps relieve constipation when taken internally. To get the full benefits of its moisturising properties, apply to sore lips, chapped hands, and irritated skin surfaces.</t>
  </si>
  <si>
    <t>Herbs Of Gold Magnesium Chewable 60 Tablets</t>
  </si>
  <si>
    <t>Magnesium Tablets</t>
  </si>
  <si>
    <t>Herbs of Gold Magnesium Chewable, helps reduce menstrual cramps and pain. It also maintains healthy muscle contraction function and relieves muscle cramps, when dietary intake is not sufficient.Each tablet contains 150mg of elemental magnesium, which also helps relieve symptoms of premenstrual tension and support muscle health.Features of Herbs Of Gold Magnesium ChewableSupports a healthy stress response in the body and nervous system functionSupports cardiovascular system, bone and muscle healthAssists sugar metabolism and supports energy productionHelps maintain magnesium levels in the body</t>
  </si>
  <si>
    <t>Ever Eco Safety Razor Rose Gold 1 Pack</t>
  </si>
  <si>
    <t>Hair Removal</t>
  </si>
  <si>
    <t>Razors</t>
  </si>
  <si>
    <t>Plastic-Free</t>
  </si>
  <si>
    <t>Say goodbye to plastic waste and expensive blade refills! And hello to the&amp;nbsp;simple and sleek solution for plastic-free, low-waste shaving. Enjoy a close, gentle shave without contributing to landfill while the luxe rose gold finish will also look pretty chic in your bathroom.Reusable, plastic-free safety razorIncludes 10 replacement blades&amp;nbsp;The eco friendly way to shave- no plastic parts or packagingMade from ultra durable brass alloy, electroplated with a rose gold finish.</t>
  </si>
  <si>
    <t>Power Super Foods Cacao Gold Powder 225g</t>
  </si>
  <si>
    <t>Magnesium Rich</t>
  </si>
  <si>
    <t>Antioxidant Source</t>
  </si>
  <si>
    <t>Grown in humid and tropical environments for centuries, cacao is highly sought after for its distinct flavour and ability to promote energy and mental clarity. Cacao Gold Powder is a smoother and more decadent cacao powder, with a higher cacao butter content that creates a deeper aroma, flavour and colour. Sourced from smallholder farmers and cooperatives, it is a great source of magnesium, antioxidants, iron, fibre, zinc and potassium, and fantastic when added to desserts, smoothies, baked goods and chocolate treats.</t>
  </si>
  <si>
    <t>Herbs Of Gold Probiotic 60 Billion 60 Capsules</t>
  </si>
  <si>
    <t>Gut Flora</t>
  </si>
  <si>
    <t>Gold Cross Iodine Tincture 50ml</t>
  </si>
  <si>
    <t>Gold Cross Iodine Tincture can be used as a disinfectant and an antiseptic. This medicine is applied directly to the surface of the skin. This tincture can be used for treatment of minor wounds, cuts, and abrasions. Helps to clean wounds to prevent further infections.</t>
  </si>
  <si>
    <t>Studex Gold Plated Birthstone Stud Earrings April 1 Pair</t>
  </si>
  <si>
    <t>A pair of Studex Regular Birthstone April Gold Stud Earrings. These earrings are 24ct gold plated, featuring April’s birthstone crystal.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Earrings:&amp;nbsp;24ct gold platedSuitable for sensitive ears.&amp;nbsp;Features April birthstone - crystal&amp;nbsp;</t>
  </si>
  <si>
    <t>Ordo Sonic+ Electric Toothbrush Rose Gold</t>
  </si>
  <si>
    <t>Dental Care</t>
  </si>
  <si>
    <t>The Ordo Sonic+ Electric Toothbrush is expertly engineered to remove more plaque than a manual toothbrush, helping to keep your teeth whiter, stronger and healthier.Sonic Pulse TechnologyOrdo’s sonic pulse technology uses fluid dynamics to send pulses of toothpaste between the teeth, cleaning not only the surfaces of the teeth, but also deep between them. With 40,000 sonic pulses per minute, the Sonic+ breaks up plaque and sweeps it away, giving you that deep clean feeling.Bespoke Oral CareWe understand that everybody's oral care needs are different. That’s why our toothbrush allows you to customise your brushing experience with a choice of 4 brushing modes: Clean, White, Massage, and Sensitive.Features• 4 bespoke brushing modes - Clean, White, Massage and Sensitive• Smart 2-minute timer with quad-pacer• 40,000 sonic pulses• 3+ weeks Li-ion battery• Waterproof design - IPX7• Individually rounded bristles for gentle yet effective cleaning• Designed &amp;amp; approved by dentists• 60-day money-back guarantee• Advanced sonic technology for a deeper clean*• Superior plaque removal*• Improves gum health• Removes surface stains• Suitable for use with braces and other dental work• Unique and stylish design• Available in 3 colours• Induction charger with USB connection* vs manual toothbrush</t>
  </si>
  <si>
    <t>Gold Cross Glucojel Red Jelly Beans 150g</t>
  </si>
  <si>
    <t>Jelly Beans</t>
  </si>
  <si>
    <t>Glucose Supplements</t>
  </si>
  <si>
    <t>Herbs Of Gold Magnesium Powder High Strength 300g</t>
  </si>
  <si>
    <t>Herbs Of Gold Men's Multi + 30 Tablets</t>
  </si>
  <si>
    <t>Daily</t>
  </si>
  <si>
    <t>Supplement</t>
  </si>
  <si>
    <t>Specially formulated for men, Herbs of Gold Multi+ is a one-a-day multivitamin which contains 24 vitamins, minerals &amp;amp; herbs to support men’s health. Multi+ is a high strength formula, that contains an active form of folate (methylfolate) and vitamin B12 (co-methylcobalamin), which maintains brain health &amp;amp; function and supports cognitive function &amp;amp; memory.Features of Herbs of Gold&amp;nbsp;men’s Multi+contains B vitamins to support energy production, assist sugar metabolism and maintain nervous system health. Vitamins B5 and B6 help to support a healthy stress response in the body.contains vitamins C, E &amp;amp; Zinc, which support skin health.contains iodine &amp;amp; selenium, minerals that support healthy thyroid function and assist thyroid hormone production.contains 1000IU of vegan-friendly vitamin D per tablet. Vitamin D helps calcium absorption. Vitamin D also maintains muscle strength and function.assists healthy red blood cell production and supports blood health.contains chromium to assist sugar metabolism.contains Siberian Ginseng, which supports a healthy stress response in the body, recovery from illness and immune system function.&amp;nbsp;</t>
  </si>
  <si>
    <t>Biokap Rapid 6.3 Dark Golden Blond 135ml</t>
  </si>
  <si>
    <t>Hair Coloring Products</t>
  </si>
  <si>
    <t>Natural Hair Products</t>
  </si>
  <si>
    <t>BioKap hair dye 6.3&amp;nbsp;dark golden blond&amp;nbsp;nourishes and repairs hair during the colouring process, giving you a warm, shiny and natural colour.&amp;nbsp;It is a unique formula because of its 10 minute rapid development time through the inclusion of extra pigment. BioKap raipid hair dyes are enriched with tricorepair complex and argan oil. The dark golden blond Colour is free from PPD, Ammonia, Resorcinol, Parabens, Fragrance, SLES and SLS. This product has been nickel tested and it is also suitable for vegans.</t>
  </si>
  <si>
    <t>Gold Cross Cod Liver Oil 200ml</t>
  </si>
  <si>
    <t>Cod Liver Oil</t>
  </si>
  <si>
    <t>Vitamins Source</t>
  </si>
  <si>
    <t>Cod liver oil is a natural source of Vitamin A. Gold Cross Cod Liver Oil, has no less than 600IU of cod liver oil per gram. It also contains no less than 85IU per gram of Vitamins D.</t>
  </si>
  <si>
    <t>Herbs Of Gold Mushroom 5 Complex 60 Capsules</t>
  </si>
  <si>
    <t>Mushroom Supplements</t>
  </si>
  <si>
    <t>High strength Herbs of Gold Mushroom 5 Complex has a blend of five mushrooms to support immune system health. This formula is also rich in antioxidants.Features of Herbs of Gold mushroom 5 complexMushroom 5 Complex contains five mushrooms including Shiitake, Reishi, Cordyceps, Snow fungus and Turkey tail.The mushrooms in these capsules are a source of polysaccharides, the active constituents in medicinal mushrooms.Reishi and Cordyceps are traditionally used in Chinese medicine as lung tonics and expectorants to loosen chest phlegm and relieve coughs. Reshi is also traditionally used in Chinese medicine to strengthen Qi.Snow fungus is traditionally used in Chinese medicine to strengthen lung-yin (part of the energy force that forms Qi, the body’s vital energy).Shiitake, Reishi and Cordyceps are rich in antioxidants that reduce free radicals formed in the body.</t>
  </si>
  <si>
    <t>Studex Just Hoops 13mm Hoop Earring Gold 1 Pair</t>
  </si>
  <si>
    <t>A pair of 13mm plain hoop earrings by Studex. These earrings are Gold Plated.Pack contains 1 pair of small gate hoop earrings.PLEASE NOTE SALES FOR THIS PRODUCT ARE FINAL. WE WILL NOT BE ACCEPTING REFUNDS OR EXCHANGES DUE TO HYGIENE REASONS.</t>
  </si>
  <si>
    <t>Herbs Of Gold CoQ10 150mg 60 Capsules</t>
  </si>
  <si>
    <t>One a day CoQ10 150mg capsules by Herbs of Gold, provides you with a daily dose of CoQ10.&amp;nbsp;They help maintain cardiovascular health &amp;amp; support energy production.CoQ10 is an antioxidant that is generally found in the cells of the body, in particular the heart.Taking a supplement, will help maintain the CoQ10 levels in the body. This helps in the maintenance of cardiovascular health, supports energy production &amp;amp; helps reduce the occurrence of mild migraines.Features of Herbs of gold CoQ10supports energy production and healthy cardiovascular system function.&amp;nbsp;supports sperm motility and health.helps reduce the occurrence of mild migraines and relieves mild migraine symptoms</t>
  </si>
  <si>
    <t>Schoolies #SC466 Metal Free Ponytail Holders Unreal Gold 6 Pack</t>
  </si>
  <si>
    <t>Hair Brushes</t>
  </si>
  <si>
    <t>Hair Elastics</t>
  </si>
  <si>
    <t>Hair Accessories</t>
  </si>
  <si>
    <t>Elastic Bands</t>
  </si>
  <si>
    <t>Schoolies Metal Free Ponytail Holders are exceptional quality hair accessories designed in Australia.The colours blend with summer, winter and are compatible with sports uniforms, and school/house colours.There are no metal parts that can damage hair.These elastics are made with superior stretch elastic for a more comfortable hold.6 Elastics per pack.</t>
  </si>
  <si>
    <t>Herbs Of Gold Magnesium Citrate 900 120 Capsules</t>
  </si>
  <si>
    <t>Summer Salt Body Glow Oil Liquid Gold Island Coconut 30ml</t>
  </si>
  <si>
    <t>Luxury</t>
  </si>
  <si>
    <t>Tropical Scented</t>
  </si>
  <si>
    <t>Gold Cross Glucojel Bears 150g</t>
  </si>
  <si>
    <t>Sweets</t>
  </si>
  <si>
    <t>Flavored</t>
  </si>
  <si>
    <t>Get pure glucose energy with Glucojel jellybean bears. Just so you are not bored with one flavour, these bears come in 6 sweet flavours: raspberry, orange, blackcurrant, strawberry, tropical and apple. A taste sensation made right here in Australia by Glucojel!</t>
  </si>
  <si>
    <t>Herbs Of Gold Magnesium Muscle Cream 100g</t>
  </si>
  <si>
    <t>Topical Creams</t>
  </si>
  <si>
    <t>Magnesium Muscle Cream by Herbs of Gold has 179.4mg of elemental magnesium per 5g dose. It supports muscle relaxation and healthy muscle contraction function.Features of Herbs of Gold magnesium muscle creamMagnesium Muscle Cream can be used daily to maintain magnesium levels in the body or at specific times when muscles need extra support including post-exercise.This cream is a skin-friendly and fragrance free formula that can be used by people who have sensitive skin. It doesn’t contain any parabens, mineral oil, benzoates, ethanol, phthalates, sulfates or silicones.</t>
  </si>
  <si>
    <t>Herbs Of Gold Tyrosine 1000 60 Tablets</t>
  </si>
  <si>
    <t>Thyroid Support Supplements</t>
  </si>
  <si>
    <t>Amino Acids</t>
  </si>
  <si>
    <t>Tyrosine 1000 by Herbs of Gold, helps maintain healthy nervous system function, balances mood, helps maintain healthy thyroid function &amp;amp; maintains alertness.These one a day tablets contain Tyrosine, which is a non-essential amino acid (synthesised from the essential amino acid phenylalanine). It is a vital precursor for the synthesis of neurotransmitters, thyroid hormones and melanin, the pigment found in hair and skin.Features Herbs of Gold TyrosineHelps maintain positive feelings of wellness and a healthy, balanced mood.Helps support a normal, healthy stress response.Helps maintain alertness and attention.Tyrosine is required for the synthesis of thyroid hormones &amp;amp; helps maintain a normal metabolic rate.Tyrosine&amp;nbsp;helps maintain general wellbeing</t>
  </si>
  <si>
    <t>Gold Cross Castor Oil 200ml</t>
  </si>
  <si>
    <t>Skin Soothing</t>
  </si>
  <si>
    <t>Laxatives</t>
  </si>
  <si>
    <t>Edible Beauty Australia Gold Rush Eye Cream 50g</t>
  </si>
  <si>
    <t>Eye Treatments</t>
  </si>
  <si>
    <t>Eye Cream</t>
  </si>
  <si>
    <t>Anti-Aging</t>
  </si>
  <si>
    <t>A corrective eye cream formulated to nurture the delicate eye area. This multi-action cream contains natural retinol alternative bakuchiol, hyaluronic acid and natural peptides, to smooth and hydrate the skin. Added 24K gold leaf extract along with antioxidant-rich blueberry oil, and passionflower, work to illuminate the eye area for glowing eyes.Key benefits:Contains 24K gold leaf, coffee extract and blueberry oil&amp;nbsp;Naturopath formulatedVegan and cruelty-free&amp;nbsp;&amp;nbsp;Edible Beauty is an Australian beauty brand blending science-baked natural actives with traditional botanicals for formulas that address your skin concerns on the inside and out. Their range uses Australian native and botanical plant extracts and are all certified vegan and cruelty-free.&amp;nbsp;</t>
  </si>
  <si>
    <t>Hemp Foods Australia Organic Hemp Gold Seed Oil 500ml</t>
  </si>
  <si>
    <t>Oils</t>
  </si>
  <si>
    <t>Hemp seed oil has a bold nutty flavour&amp;nbsp;and can be used the same way that you might use olive oil, but it must be used raw or in very low heat.FUN FACT:&amp;nbsp;Hemp seed oil is rich in essential fatty acids; the right balance of omega 3 &amp;amp; omega 6 in a 3:1 Ratio.</t>
  </si>
  <si>
    <t>Herbs Of Gold Sea Buckthorn Oil 60 Capsules</t>
  </si>
  <si>
    <t>Herbs of Gold Sea Buckthorn Oil contains high-strength, organic Sea Buckthorn Oil to support skin health. It also helps dry eyes &amp;amp; supports skin hydration and health.Sea Buckthorn Oil contains Omegia, a high-grade, sustainably sourced, patented Sea buckthorn oil that provides a balanced profile of omega 3, 6, 7 and 9 fatty acids. The premium grade Omegia guarantees product potency as the oil can be greatly affected by environmental growing conditions.Features of Herbs of Gold Sea Buckthorn Oil:Sea Buckthorn Oil contains a blend of fruit and seed extract and is a potent source of antioxidants that help to reduce free radical damage to body cells.Sea Buckthorn Oil relieves dry eyes and supports skin hydration and health.Sea Buckthorn Oil is vegan-friendly and is a convenient way to maintain beneficial fatty acids levels in the body.</t>
  </si>
  <si>
    <t>Gold Cross Glucojel Jelly Beans Mixed 1kg</t>
  </si>
  <si>
    <t>Blood Sugar</t>
  </si>
  <si>
    <t>Quick Energy</t>
  </si>
  <si>
    <t>Gold Cross Hydrogen Peroxide 6% 100ml</t>
  </si>
  <si>
    <t>Herbs Of Gold Clear Skin 60 Tablets</t>
  </si>
  <si>
    <t>Clear Skin Vitamins</t>
  </si>
  <si>
    <t>Acne Relief</t>
  </si>
  <si>
    <t>Blood Cleanser</t>
  </si>
  <si>
    <t>Herbs of Gold Clear Skin, supports healthy skin as it contains ingredients that have been used in western herbal medicine to relieve minor skin eruptions &amp;amp; symptoms of acne.It is made with a combination Burdock &amp;amp; Yellow Dock; both of these ingredients have been used in Western herbal medicine as blood cleansers to support waste elimination via the skin and relieve symptoms of mild eczema and dermatitis.Features of Herbs of Gold clear skinContains Burdock, traditionally used in Western herbal medicine to relieve minor skin eruptions and symptoms of boils and acne.&amp;nbsp;contains Calendula, traditionally used in Western herbal medicine as a vulnerary for wound healing.&amp;nbsp;Clear Skin provides 12mg of zinc per tablet to support connective tissue health and wound healing, plus 1500IU of vitamin A to support collagen formation and skin health. Zinc and vitamin A are both antioxidants that reduce free radicals formed in the body.</t>
  </si>
  <si>
    <t>Herbs Of Gold Ginkgo Biloba 6000 60 Capsules</t>
  </si>
  <si>
    <t>Vitamins for Memory Support</t>
  </si>
  <si>
    <t>Ginkgo capsules by Herbs of Gold, supports brain health, mental function &amp;amp; recall. It also supports cardiovascular system health and blood capillary health.Herbs of Gold Ginkgo 6000 encourages healthy blood circulation and assists with supporting cognitive functions.Features of Herbs of Gold Gingko BilobaSupports brain health and mental function and recall.Supports cardiovascular system health and blood capillary health.Maintains healthy blood circulation and supports blood circulation to the peripheral areas of the body including legs, hands and feet.Ginkgo is an antioxidant that reduces free radicals formed in the body.</t>
  </si>
  <si>
    <t>Studex Regular Traditional Gold Stud Earring 1 Pair</t>
  </si>
  <si>
    <t>Gold</t>
  </si>
  <si>
    <t>A pair of regular traditional ball studs by Studex. These earrings are 24ct gold plated.Pack contains 1 pair of traditional studs for sensitive ears.Colour - GoldAll piercing studs are packaged and sterilised to Australian regulations and standards for the safety of both piercer and consumer.PLEASE NOTE SALES FOR THIS PRODUCT ARE FINAL. WE WILL NOT BE ACCEPTING REFUNDS OR EXCHANGES DUE TO HYGIENE REASONS.</t>
  </si>
  <si>
    <t>Herbs Of Gold Childrens Immune Care 60 Chewable Tablets</t>
  </si>
  <si>
    <t>Childrens Immune Health</t>
  </si>
  <si>
    <t>Strawberry &amp;amp; Vanilla flavoured Herbs of Gold children’s Immune care, supports immune system health to help fight illness. It has a combination of herbs, vitamins and minerals to support healthy immune system function in children.This unique formula also contains Echinacea. Echinacea supports the immune system and has been used in western herbal medicine to help relieve mild respiratory tract infections and cold &amp;amp; flu symptoms.Features of Herbs of Gold children’s immune carecareContains Echinacea, traditionally used in Western herbal medicine to relieve symptoms of common colds and flu. It has also been used to relieve mild fever and to decrease mild upper respiratory tract congestion.Contains zinc, vitamin C and citrus bioflavonoids; antioxidants that reduce free radicals formed in the body.&amp;nbsp;Children’s Immune Care is sweetened with tooth-friendly Xylitol and is free from artificial flavourings, sweeteners, preservatives and colourings.</t>
  </si>
  <si>
    <t>Herbs Of Gold Mind Ease 60 Tablets</t>
  </si>
  <si>
    <t>Mood Support Supplements</t>
  </si>
  <si>
    <t>Anxiety Relief</t>
  </si>
  <si>
    <t>Herbs of Gold Mind Ease contains Ashwagandha which has been used in Ayurvedic medicine to improve memory, support nervous system function &amp;amp; a healthy stress responseThese tablets contain KSM-66®, a clinically trialled Ashwagandha extract to help with mild anxiety* *Chandrasekhar, K. et al. (2012).&amp;nbsp;Indian J Psychol Med, 34(3):255-62Features of Herbs of Gold mind easeContains KSM-66®, an award-winning, full-spectrum extract of Ashwagandha standardised to &amp;gt;5% withanolides, the highest amount in the world. Withanolides are associated with the health benefits of Ashwagandha.KSM-66®&amp;nbsp;is produced using ‘green’ chemistry, a unique processing technology that doesn’t use alcohol or synthetic solvents.Ashwagandha assists with recovery from illness. It has been traditionally used in Ayurvedic medicine to improve memory and cognition, increase vitality and relieve tiredness &amp;amp; feelings of weakness.Ashwagandha supports healthy sleeping patterns and is traditionally used in Ayurvedic medicine to increase sleep quality.Lavender is traditionally used in Western herbal medicine to relieve sleeplessness.Mind Ease is a vegan-friendly formula.</t>
  </si>
  <si>
    <t>Studex Regular Birthstone July Gold Stud Earring 1 Pair</t>
  </si>
  <si>
    <t>A pair of Studex Regular Birthstone July Gold Stud Earrings. These earrings are 24ct gold plated, featuring the July birthstone, ruby.&amp;nbsp;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July birthstone - ruby&amp;nbsp;</t>
  </si>
  <si>
    <t>Herbs Of Gold Prostate Pro 60 Tablets</t>
  </si>
  <si>
    <t>Prostate Health Supplements</t>
  </si>
  <si>
    <t>Support prostrate health with Herbs of Gold prostrate pro. It has a combination of Cranberry fruit powder and clinically trialled* beta-sitosterols to support prostate health**. It also helps relieve urinary frequency and maintain healthy urine output in males.Features of Herbs of Gold prostrate proProstate Pro contains Flowens™ and Phytopin® to help support healthy prostate function and maintain urinary tract health in males.Flowens™ and Phytopin® relieve urinary frequency and maintain healthy urine output in males.Prostate Pro contains lycopene, zinc and selenium, antioxidants that reduce free radicals formed in the body.*Wilt, T, et al. (1999). Cochrane Database of Systematic Reviews, (3).</t>
  </si>
  <si>
    <t>Hemp Foods Australia Plant-Based Omega With Hemp Gold Seed Oil 60 Capsules</t>
  </si>
  <si>
    <t>Hemp Seed Oil</t>
  </si>
  <si>
    <t>Plant-Based Omega capsules&amp;nbsp;are&amp;nbsp;a natural vegan source of omega-3 and 6 fatty acids. It's made with cold-pressed, 100% organic hemp seed oil. Omega 3 and 6 essential fatty acids may help maintain and support skin health and relieve symptoms of mild eczema. Plant-based Omega contains natural antioxidants which help decrease free radical damage to body cells. It also assists with relieving inammation.</t>
  </si>
  <si>
    <t>Studex Mini Plain Sleeper Earring Gold Plated 8mm - 1 Pair</t>
  </si>
  <si>
    <t>Nickel-Free</t>
  </si>
  <si>
    <t>A pair of Studex Plain Mini 8mm Sleeper Earrings. These earrings are 22ct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Mini 8mm Sleeper Earrings:&amp;nbsp;22ct gold platedDoes not contain nickel8mm&amp;nbsp;</t>
  </si>
  <si>
    <t>Herbs Of Gold Sleep Ease 30 Capsules</t>
  </si>
  <si>
    <t>Sleep Support Supplements</t>
  </si>
  <si>
    <t>Sleep ease by Herbs of Gold, is made with a combination of herbs, used in western herbal medicine to calm the mind, to enhance sleep and relieve symptoms of mild anxiety.Features of Herbs of Gold Sleep easeContains Passionflower and California poppy, herbs that have been used in Western herbal medicine as calmatives, to relieve restlessness and improve sleep quality.Contains California poppy, that has been traditionally used in Western herbal medicine as an analgesic to relieve pain.Contains Ziziphus, traditionally used in Chinese medicine to decrease disturbed sleep and relieve symptoms of mild anxiety.</t>
  </si>
  <si>
    <t>Hemp Foods Australia Organic Hemp Gold Protein Powder 1.5Kg</t>
  </si>
  <si>
    <t>Digestion Aid</t>
  </si>
  <si>
    <t>Palmolive Gold Daily Protection Soap Bars 4 Pack</t>
  </si>
  <si>
    <t>Bar Soap</t>
  </si>
  <si>
    <t>Daily Protection</t>
  </si>
  <si>
    <t>Deodorant Soap</t>
  </si>
  <si>
    <t>Summer Salt Body Vegan Collagen Eye Mask Set Gold 5 Pack</t>
  </si>
  <si>
    <t>Natural Face Masks</t>
  </si>
  <si>
    <t>Eye Care</t>
  </si>
  <si>
    <t>Vegan Skincare</t>
  </si>
  <si>
    <t>The perfect formula to heal, repair and moisturise your skin. Packed full ofvegan collagen, hyaluronic acid,andvitamin Ato ensure your skin is super soft all year round. Perfect to use before your makeup application.</t>
  </si>
  <si>
    <t>Herbs Of Gold Vitamin B1 100mg 100 Tablets</t>
  </si>
  <si>
    <t>Metabolism Boost</t>
  </si>
  <si>
    <t>Herbs of Gold Vitamin B1 has 100 mg of vitamin B per dose. This high strength tablet supports energy production, nervous system health &amp;amp; maintains vitamin b levels in the bodyFeatures of Herbs of Gold Vitamin B1Helps with the metabolism of protein, carbohydrates and fat and supports energy production.helps with the synthesis of neurotransmitters and supports nervous system health &amp;amp; emotional wellbeing.Strenuous exercise and adolescent growth periods can increase thiamine requirements.</t>
  </si>
  <si>
    <t>Herbs Of Gold Organic Oregano Oil 60 Capsules</t>
  </si>
  <si>
    <t>Oregano</t>
  </si>
  <si>
    <t>Herbs of Gold Organic Oregano Oil contains 100% certified Organic Oregano oil. It supports immune system health, general health &amp;amp; wellbeing and is an antioxidant.</t>
  </si>
  <si>
    <t>Tints Of Nature Henna Cream Golden Brown 70ml</t>
  </si>
  <si>
    <t>Henna</t>
  </si>
  <si>
    <t>Tints of Nature Henna Cream in Golden Brown is a vegan friendly and cruelty free semi-permanent home hair dye. Made with natural and certified organic ingredients and enriched with Henna for healthier, glossier results than conventional home hair colours. Free from PPD/ PTD, Ammonia, Parabens and Resorcinol.• Containing 95% naturally derived ingredients &amp;amp; 100% natural fragrance.• Free from PPD/PTD, Ammonia, Parabens, Resorcinol and Propylene Glycol.• No harsh chemical ingredients, lasts up to 12 Washes.• Covers up to 80% of grey hairs.• Vegan and cruelty free.- B Corp Certified</t>
  </si>
  <si>
    <t>Amazonia Raw Stainless Steel Shaker Rose Gold 500ml</t>
  </si>
  <si>
    <t>Sports Accessories</t>
  </si>
  <si>
    <t>Protein Shakers &amp; Blenders</t>
  </si>
  <si>
    <t>Reusable Bottles</t>
  </si>
  <si>
    <t>Exercise Gear</t>
  </si>
  <si>
    <t>Reusable Shaker The Raw Stainless Steel Shaker 500ml is the ultimate gym accessory – lightweight, durable, and easy to clean. Say goodbye to smelly, scratched plastic shakers in favour of this premium Rose Gold bottle. Mix your favourite protein shakes easily with its built-in mixing blades.&amp;nbsp;Key benefits:Holds up to 700mlBPA-freeLightweight stainless steelBuilt-in mixing blades&amp;nbsp;Amazonia is a global health company leading innovation with their range of Australian Certified Organic Raw Plant Protein and Supplements, Açaí, and RawFIT Plant Protein and Supplements. Their plant-based products are made using real food ingredients – that means no GMOs, preservatives or synthetics.&amp;nbsp;</t>
  </si>
  <si>
    <t>Naturigin 10.3 Golden Beige Blonde Natural Permanent Hair Colour</t>
  </si>
  <si>
    <t>Permanent</t>
  </si>
  <si>
    <t>Colour</t>
  </si>
  <si>
    <t>With a unique blend of certified organic essential oils, as well as pure &amp;amp; gentle organic extracts and natural oils that protects the hair during colouring and adds shine and nourishment to the hair. This hair colour is completely free of ammonia, parabens and SLS, and covers grey hair up to 100%.Product Description:NATURIGIN offers you a natural line of beauty and care products that are created from a simple vision: True beauty is organic and the products of NATURIGIN must without compromise be as natural and clean as natural ingredients available offer. This philosophy and Naturigin’s experience from developing hair colours for professional use have led to Naturigin 100% PTD-free, SLS-free, Ammonia-free, Resorcinol-free, and Parabens-free hair colours.An advanced naturally derived formula, with a special blend of certified organic lemon and mandarin essential oils, and 10 other pure and gentle organic extracts and natural oils, protects the hair during colouring and adds shine and nourishment to the hair. NATURIGIN Hair Colours are the results of the latest developments within natural hair colours and is already a great success around the globe.In addition:With 12 natural oils and extractsWith certified organic ingredientsEasy to use 30-minute colouringPleasant and mild fragranceAgainst animal testingFor all types of hairProfessional quality100% Grey CoverageDeeply nourishes the hairCERTIFIED organic* and naturalIf your health and the environment are important to you, the answer is NATURIGIN. Naturigin believe that authentic beauty is one that works in harmony with all aspects of life. Naturigin include certified organic ingredients with pure benefits. NATURIGIN is against animal testing.*Certified Organic Ingredients by Independent Third Party</t>
  </si>
  <si>
    <t>Herbs Of Gold Activated B Stress 30 Tablets</t>
  </si>
  <si>
    <t>Herbs of Gold Activated B Stress is a convenient tablet containing activated B vitamins and Holixer™, a patented extract of Holy Basil, to support the body’s adaptation to stress. Activated B Stress helps maintain nervous system function and promotes a healthy stress response. It also aids in the synthesis of neurotransmitters and supports brain health.Additionally, Activated B Stress assists in the metabolism of carbohydrates and supports energy production.Features &amp;amp; BenefitsHerbs of Gold Activated B Stress is a convenient tablet formulated with activated B vitamins plus Holixer™, a patented extract of Holy Basil that supports the body’s adaption to stress.</t>
  </si>
  <si>
    <t>Herbs Of Gold Wormwood Clear (Formerly ParaStrike) 84 Tablets</t>
  </si>
  <si>
    <t>Worming Tablets</t>
  </si>
  <si>
    <t>Herbs Of Gold Hormone Metabolism 60 Tablets</t>
  </si>
  <si>
    <t>Detoxification</t>
  </si>
  <si>
    <t>Herbs of gold Hormone metabolism, support phase I and phase II of the liver detoxification processes and supports healthy metabolism of the oestrogen hormone in the liver.Features of Herbs of Gold Hormone Metabolism A comprehensive herbal, nutritional formula, that includes Broccoli sprouts and St Mary’s thistle, to support liver detoxification and maintain healthy liver functionContains St Mary's thistle, traditionally used in Western herbal medicine to support healthy liver function and relieve symptoms of dyspepsiaHormone Metabolism also contains antioxidants that reduce free radicals formed in the body</t>
  </si>
  <si>
    <t>Herbs Of Gold B Sustained Release 120 Tablets</t>
  </si>
  <si>
    <t>B Complex</t>
  </si>
  <si>
    <t>Natio Semi Matte Full Coverage Foundation Golden 30g</t>
  </si>
  <si>
    <t>Foundation</t>
  </si>
  <si>
    <t>Full Coverage</t>
  </si>
  <si>
    <t>Matte</t>
  </si>
  <si>
    <t>Natio Semi Matte Full Coverage Foundation 30g GoldenOverview:Build a full, flawless base with this cream foundation. Glides on smoothly and dries quickly to a natural looking, semi-matte finish.&amp;nbsp;Clever balancing mineral pigments adapt seamlessly to skin tones and conceal imperfections for a clean, natural looking complexion. Skin looks like skin, but better. Antioxidant Kakadu Plum and Green Tea alongside nourishing Avocado and Evening Primrose oils provide care and comfort.&amp;nbsp; Available in 10 shades to suit most complexions.KEY NATURALSAvocado, Evening Primrose, Kakadu Plum, Safflower Seed and Green Tea.Directions for Use:For flawless, long lasting application, use a makeup sponge or brush and blend a small amount of foundation into the skin, working in small sections from the centre of the face outwards.TIP: To create a smooth and even base, apply a primer prior to applying your foundation.FIND YOUR PERFECT SHADEIngredients:Aqua (Water), Caprylic/Capric Triglyceride, Propylene Glycol, Ethylhexyl Methoxycinnamate, Glycerine, Cyclopentasiloxane, Glyceryl Stearate, Stearic Acid, Methylpropanediol, Cyclohexasiloxane, Alumina, Phenoxyethanol, Triethanolamine, Lecithin, Magnesium Aluminum Silicate, Glyceryl Stearate Citrate, Cellulose Gum, Persea Gratissima (Avocado) Oil, Oenothera Biennis (Evening Primrose) Oil, Terminalia Ferdinandiana (Kakadu Plum) Fruit Extract, Tocopheryl Acetate, Camellia Sinensis (Green Tea) Leaf Extract, Caprylyl Glycol, Propylene Glycol Stearate, Polysorbate 20, Sorbitan Laurate, Isopropyl Myristate, Phenylpropanol, Propylene Glycol Laurate, Titanium Dioxide, Mica, Tin Oxide, CI 77491 (Iron Oxide), CI 77492 (Iron Oxide), CI 77499 (Iron Oxide)Contraindications &amp;amp; Cautions:Always read the label and use as directed.</t>
  </si>
  <si>
    <t>Herbs Of Gold Chromium Max 120 Capsules</t>
  </si>
  <si>
    <t>This Chromium Max supplement by Herbs of Gold, contains 250mg of elemental Chromium per dose. Chromium assists in maintaining cellular uptake and metabolism of glucose.Chromium is required more by people who have a diet that is high is refined carbohydrates, athletes and those involved in strenuous exercise.Features of Chromium maxChromium MAX contains chromium, a component of Glucose Tolerance Factor, the biologically active form of chromium involved in glucose metabolism.&amp;nbsp;</t>
  </si>
  <si>
    <t>Hemp Foods Australia Pain Relief With Hemp Gold Seed Oil 60 Capsules</t>
  </si>
  <si>
    <t>Hemp Products</t>
  </si>
  <si>
    <t>Pain relief is a specially formulated softgel capsule that contains a blend of 3 natural ingredients - cold-pressed, 100% organic hemp seed oil, turmeric and black pepper contributing to its potent analgesic properties. Organic Hemp seed oil contains antioxidants, omega 3 and 6 fatty acids that reduce free radicals formed in the body and offer anti-inflammatory support. Turmeric is traditionally used in Ayurvedic medicine to relieve pain, inflammation and symptoms of indigestion.</t>
  </si>
  <si>
    <t>Herbs Of Gold Grape Seed Gold 60 Tablets</t>
  </si>
  <si>
    <t>Vein and Vascular</t>
  </si>
  <si>
    <t>Herbs of Gold Grape Seed Gold is a potent antioxidant formula containing high-quality 30,000mg of Grape seed to help reduce free radicals formed in the body.Grape Seed Gold contains a broad spectrum of nutritional antioxidants and free radical scavengers to reduce free radicals in the body. These antioxidants work synergistically to produce a more potent antioxidant effect than the sum total of individual antioxidants, helping to strengthen the antioxidant network. The formula also contains glutathione.Features of Herbs of Gold Grape seed goldFormulated with 30g of Grape seed, standardised to contain 237.5mg procyanidins, or oligomeric proanthocyanidins (OPCs) per tabletHelps maintain healthy vision, blood capillary health and supports blood vessel &amp;amp;cardiovascular system healthContains vitamin C to assist with connective tissue production and support collagen formation and health. Vitamin C and zinc support connective tissue and skin healthContains vitamins and minerals that support immune system health</t>
  </si>
  <si>
    <t>Naturigin Natural Hair Colour 6.0 Dark Golden Copper Blonde</t>
  </si>
  <si>
    <t>Organic Hair Colour</t>
  </si>
  <si>
    <t>NATURIGIN offers you a natural line of beauty and care products that are created from a simple vision: True beauty is organic and the products of NATURIGIN must without compromise be as natural and clean as natural ingredients available offer. This philosophy and Naturigin’s experience from developing hair colours for professional use have led to Naturigin 100% PTD-free, SLS-free, Ammonia-free, Resorcinol-free, and Parabens-free hair colours.An advanced naturally derived formula, with a special blend of certified organic lemon and mandarin essential oils, and 10 other pure and gentle organic extracts and natural oils, protects the hair during colouring and adds shine and nourishment to the hair. NATURIGIN Hair Colours are the results of the latest developments within natural hair colours and is already a great success around the globe.In addition:With 12 natural oils and extractsWith certified organic ingredientsEasy to use 30-minute colouringPleasant and mild fragranceAgainst animal testingFor all types of hairProfessional quality100% Grey CoverageDeeply nourishes the hairCERTIFIED organic* and naturalIf your health and the environment are important to you, the answer is NATURIGIN. Naturigin believe that authentic beauty is one that works in harmony with all aspects of life. Naturigin include certified organic ingredients with pure benefits. NATURIGIN is against animal testing.*Certified Organic Ingredients by Independent Third Party</t>
  </si>
  <si>
    <t>Herbs Of Gold Zinc Chewable 60 Tablets</t>
  </si>
  <si>
    <t>Zinc Supplements</t>
  </si>
  <si>
    <t>Herbs of Gold Zinc Chewable is a delicious mixed-berry flavored chewable tablet designed to support zinc levels in the body. Each naturally sweetened tablet provides 25mg of zinc, making it ideal for daily use.Key Benefits:Zinc is an essential mineral with antioxidant properties, playing a vital role in numerous bodily processes.Supports immune system health and healthy gastrointestinal immune function.Aids in connective tissue formation and promotes wound healing and skin health.Supports male reproductive health, including prostate and sperm health.Helps maintain the senses of taste and smell.Features and Benefits:Delicious mixed-berry flavored chewable tablet.Contains an organic form of zinc for optimal absorption.Supports overall immune health.Herbs of Gold Zinc Chewable makes maintaining your daily zinc intake easy and enjoyable, with added benefits for immunity, skin, and reproductive health.</t>
  </si>
  <si>
    <t>Ever Eco Insulated Stainless Steel Bottle Marigold 1L</t>
  </si>
  <si>
    <t>Drink Bottles &amp; Hydration</t>
  </si>
  <si>
    <t>Insulated Drink Bottles</t>
  </si>
  <si>
    <t>Stainless Steel</t>
  </si>
  <si>
    <t>Beverage</t>
  </si>
  <si>
    <t>An insulated stainless steel drink bottle free from plastic with double wall insulation. This generous size is ideal for staying hydrated on beach trips, while travelling, hiking or during a busy workday. With a premium matte powder coated exterior, Marigold is the happiest golden hue bound to bring sunshiny goodness to your day.Features:1L/34oz capacity304 grade (18/8) premium stainless steelDouble wall vacuum insulation keeps contents cold or hot for longerSilicone water-tight seal in lidWide opening for ice cubesHandy carry handleHand wash only</t>
  </si>
  <si>
    <t>Herbs Of Gold Ginkgo Biloba 6000 120 Capsules</t>
  </si>
  <si>
    <t>Cognitive Health</t>
  </si>
  <si>
    <t>Circulatory Support</t>
  </si>
  <si>
    <t>Ginkgo capsules by Herbs of Gold, supports brain health, mental function &amp;amp; recall. It also supports cardiovascular system health and blood capillary healthHerbs of Gold Ginkgo 6000 encourages healthy blood circulation and assists with supporting cognitive functions.Features of Herbs of Gold Gingko BilobaSupports brain health and mental function and recall.Supports cardiovascular system health and blood capillary health.Maintains healthy blood circulation and supports blood circulation to the peripheral areas of the body including legs, hands and feet.Ginkgo is an antioxidant that reduces free radicals formed in the body.</t>
  </si>
  <si>
    <t>Ever Eco Stainless Steel Straws With Cleaning Brush Rose Gold Straight 2 Pack</t>
  </si>
  <si>
    <t>Sustainable Living</t>
  </si>
  <si>
    <t>Non-Toxic</t>
  </si>
  <si>
    <t>Sip sustainably by replacing plastic straws with reusable stainless steel drinking straws. Eco luxe and oh-so-chic.Crafted from #304 food grade stainless steel colour plated with rose goldBonus cleaning brush included in every pack8mm diameter is perfect for juices, smoothies, iced coffee and moreNon toxic and free of harmful chemicals found in plastic strawsDishwasher safe</t>
  </si>
  <si>
    <t>Studex Mini Traditional Stud Earring Gold 1 Pair</t>
  </si>
  <si>
    <t>A pair of Studex Mini Traditional Stud Earrings. These earrings are 24ct gold plated. Traditional ball design. Simple and easy to wear.All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Mini Traditional Stud Earrings:&amp;nbsp;24ct gold platedSuitable for sensitive ears.&amp;nbsp;Traditional ball design.&amp;nbsp;</t>
  </si>
  <si>
    <t>Herbs Of Gold Calcium K2 With D3 180 Tablets</t>
  </si>
  <si>
    <t>Calcium Supplements</t>
  </si>
  <si>
    <t>Herbs of Gold Calcium K2 with D3, has been formulated with menaquinone 7 (vitamin K2) calcium &amp;amp; vitamin D. It supports bone density, healthy teeth &amp;amp; maintains strong bones while the vitamin D helps with calcium absorption. These tablets offer a highly bioavailable form of calcium; the vitamin K2 helps bind calcium to the bones.Features of Herbs of Gold Calcium K2 with D3Calcium K2 with D3 contains two well absorbed forms of calcium - Aquamin™ and calcium citrate. Aquamin is derived from mineralised seaweed.Calcium supports bone density and maintains strong, healthy bones. A diet deficient in calcium can lead to osteoporosis later in life. Calcium may help prevent of osteoporosis when dietary intake is inadequate.&amp;nbsp;Support teeth mineralisation and maintains healthy teeth.Vitamin D assists intestinal absorption of calcium and helps maintain healthy, strong bones.Maintains bone health by supporting bone density and strength in post-menopausal woman.Vitamin K2 (menaquinone 7), in the form of K2VITAL®&amp;nbsp;Delta, is necessary to incorporate calcium into bone to support the integrity and strength of bones.helps maintain cardiovascular system health.&amp;nbsp;&amp;nbsp;</t>
  </si>
  <si>
    <t>Gold Cross Glucojel Jelly Beans Mixed 150g</t>
  </si>
  <si>
    <t>Glucose Boost</t>
  </si>
  <si>
    <t>Hypoglycemia Aid</t>
  </si>
  <si>
    <t>Gold Cross Hydrogen Peroxide 6% 400ml</t>
  </si>
  <si>
    <t>Herbs Of Gold Zinc Forte + C Powder 100g</t>
  </si>
  <si>
    <t>Herbs of Gold Zinc Forte + C, is a combination of high-strength vitamin C plus zinc to support immune system health &amp;amp; skin health. Also provides antioxidant support.Zinc is an important co-factor involved in many biochemical reactions within the body. It maintains taste sensation and is an antioxidant that reduces free radicals formed in the body.Features of Herbs of Gold Zinc Forte+ CVitamin C forms part of the antioxidant network, helping to regenerate vitamin E.maintains sperm motility and health.helps connective tissue production and supports wound healing and skin health.Vitamin C supports collagen formation, bone health and the absorption of dietary iron.Zinc Forte + C is a delicious raspberry flavoured powder, naturally sweetened with Stevia, that is suitable for use by children and adults.</t>
  </si>
  <si>
    <t>Herbs Of Gold Womens Multi + 60 Tablets</t>
  </si>
  <si>
    <t>Multivitamin</t>
  </si>
  <si>
    <t>Studex Plain Sleeper Earrings Small 12mm Rose Gold 1 Pair</t>
  </si>
  <si>
    <t>Body Jewelry</t>
  </si>
  <si>
    <t>A pair of 12mm plain sleepers by Studex. These earrings are rose gold plated.Pack contains 1 pair of small sleepers.Colour - Rose Gold.Made in AustraliaAll piercing studs are packaged and sterilised to Australian regulations and standards for the safety of both piercer and consumer.PLEASE NOTE SALES FOR THIS PRODUCT ARE FINAL. WE WILL NOT BE ACCEPTING REFUNDS OR EXCHANGES DUE TO HYGIENE REASONS.</t>
  </si>
  <si>
    <t>Herbs Of Gold Extra Strength St Johns Wort 3600 60 Tablets</t>
  </si>
  <si>
    <t>St Johns Wort</t>
  </si>
  <si>
    <t>Mood Support</t>
  </si>
  <si>
    <t>Herbs of Gold St John’s Wort, is herb that has been used in Western herbal medicine to support a healthy mood balance and to relieve the symptoms of mild anxiety. Furthermore, it&amp;nbsp;helps reduce nervous tension, decrease excess nervous energy and helps relieves irritabilityFeatures of Herbs of Gold St John’s Wort&amp;nbsp;St John’s Wort 3600 contains high-strength St John’s wort, standardised to contain 1.98mg hypericin per tablet.&amp;nbsp;Supports healthy mood balance, and emotional wellbeingTraditionally used in Western herbal medicine to:Relieve&amp;nbsp;irritability, reducing nervous tension and restlessnesssupport the nervous system.</t>
  </si>
  <si>
    <t>Gold Cross Glucojel Jelly Beans Black 150g</t>
  </si>
  <si>
    <t>Sweet Snacks</t>
  </si>
  <si>
    <t>An iconic Australian favourite, Glucojel Jellybeans have been around for 60 years. These black coloured jellybeans by Gold Cross, help when your blood glucose drops suddenly (Hypoglycaemia).</t>
  </si>
  <si>
    <t>Herbs Of Gold Sleep Ease 60 Capsules</t>
  </si>
  <si>
    <t>Power Super Foods Certified Organic Cacao Gold Butter Chunks 500g</t>
  </si>
  <si>
    <t>Natural Ingredients</t>
  </si>
  <si>
    <t>Studex Plain Small 12mm Sleeper Earring Gold 1 Pair</t>
  </si>
  <si>
    <t>Sterilized Packaging</t>
  </si>
  <si>
    <t>A pair of Studex Plain Small 12mm Sleeper Earrings. These earrings are 22ct gold plated. Simple and easy to wear, with a plain polished design.&amp;nbsp;Made in Australia, these sleeper earrings are packaged and sterilised to Australian regulations and standards for the safety of both piercer and consumer.&amp;nbsp;Please note that sales for this product are final. We will not be accepting refunds or exchanges due to hygiene reasons.&amp;nbsp;Features of Studex Plain Small Sleeper Earrings:&amp;nbsp;22ct gold platedDoes not contain nickel12mm&amp;nbsp;&amp;nbsp;</t>
  </si>
  <si>
    <t>Herbs Of Gold Macu-Guard With Bilberry 10 000 60 Tablets</t>
  </si>
  <si>
    <t>Herbs of Gold Macu-Guard, is made with a combination of herbs, vitamins and nutrients to maintain eye health and eye macula health. These tablets containa 5:1 ratio of lutein and zeaxanthin, potent antioxidants that are found in high concentrations in the macula.In addition to supporting eye macula health, these two ingredients support healthy eyesight and assist eye adaption to variations in light intensity.Features of Herbs of Gold Macu-GuardMacu-Guard is a unique formula that contains 10g of Bilberry standardised to contain 25mg of anthocyanosides to maintain eye health.Lutein and zeaxanthin also protect the eyes from blue light emitted from electronic device screens such as phones and computers.Contains antioxidants from herbs and nutrients to maintain eye health and reduce free radicals formed in the body.</t>
  </si>
  <si>
    <t>Herbs Of Gold Extra Strength St Johns Wort 3600 30 Tablets</t>
  </si>
  <si>
    <t>Mood Balance</t>
  </si>
  <si>
    <t>Herbs of Gold St John’s Wort, is herb that has been used in Western herbal medicine to support a healthy mood balance and to relieve the symptoms of mild anxiety. Furthermore, it&amp;nbsp;helps reduce nervous tension, decrease excess nervous energy and helps relieves irritabilityFeatures of Herbs of Gold St John’s Wort&amp;nbsp;St John’s Wort 3600 contains high-strength St John’s wort, standardised to contain 1.98mg hypericin per tablet.&amp;nbsp;Supports healthy mood balance, and emotional wellbeingTraditionally used in Western herbal&amp;nbsp;medicine to:Relieve&amp;nbsp;irritability, reducing nervous tension and restlessnesssupport the nervous system.</t>
  </si>
  <si>
    <t>Herbs Of Gold Biotin 3mg 60 Tablets</t>
  </si>
  <si>
    <t>Biotin Supplements</t>
  </si>
  <si>
    <t>Hair Supplements</t>
  </si>
  <si>
    <t>Nail Supplements</t>
  </si>
  <si>
    <t>Biotin is also known as vitamin B7, helps support healthy hair skin and nails. It also helps with the metabolism protein, carbohydrates and fats. Herbs of Gold Biotin tablets provide a high dose (3mg) of Biotin per tablet.Features of Herbs of Gold Biotinwater-soluble B vitamin that is involved in keratin production.&amp;nbsp;supports nail strength, thickness and health.&amp;nbsp;maintains the health of skin and hair.&amp;nbsp;helps with the metabolism of protein, carbohydrates and fats.Biotin is an essential cofactor for enzymes that catalyse metabolic functions.maintains biotin levels in the body.</t>
  </si>
  <si>
    <t>Studex Just Hoops 19mm Hoop Earring Gold 1 Pair</t>
  </si>
  <si>
    <t>A pair of Studex Just Hoops 19mm Hoop Gold Earrings. These earrings are gold plated. Simple and easy to wear, with a plain polished design.&amp;nbsp;Please note that sales for this product are final. We will not be accepting refunds or exchanges due to hygiene reasons.&amp;nbsp;Features of Studex Just Hoops Earrings:&amp;nbsp;Gold plated19mm&amp;nbsp;&amp;nbsp;</t>
  </si>
  <si>
    <t>Herbs Of Gold Super Brahmi 6000 60 Tablets</t>
  </si>
  <si>
    <t>Herbs of Gold Super Brahmi 6000 has Bacomind, a patented form of Brahmi. Brahmi improves memory &amp;amp; cognitive performance in adolescents and elderly peopleFeatures of Brahmi 6000contains a patented form of Brahmi that is standardised to contain Bacoside A, the main active constituent in the herb.maintains mental function and recall in children.Brahmi is an antioxidant and is traditionally used in Ayurvedic medicine as a nervine to support nervous system health and improve learning ability.</t>
  </si>
  <si>
    <t>Herbs Of Gold Berberine ImmunoPlex 30 Tablets</t>
  </si>
  <si>
    <t>Herbs of Gold Berberine ImmunoPlex contains Phellodendron and Barberry, herbs that naturally contain the alkaloid compound berberine.Berberine ImmunoPlex is standardised to contain 109.26mg of berberine per tablet. Berberine is the primary active constituent responsible for the pharmacological activity of Phellodendron and Barberry.Barberry is traditionally used in Western herbal medicine to support liver health and digestive system health and relieve symptoms of indigestion.Berberine ImmunoPlex contains Cat’s Claw, to support healthy immune system function, and Thyme, traditionally used in Western herbal medicine to reduce excess mucous and relieve cough and symptoms of sore throat.</t>
  </si>
  <si>
    <t>Herbs Of Gold Digest-Zymes 60 Capsules</t>
  </si>
  <si>
    <t>Digestive Enzymes</t>
  </si>
  <si>
    <t>Herbs of Gold Digest-Zymes contains 6 vegetarian friendly enzymes plus Gentian to support healthy digestive function.&amp;nbsp;Features of Herbs of Gold digest-ZymesContains microbial and plant derived enzymes to support healthy digestive function&amp;nbsp;and aid in the digestion of fats, proteins and carbohydrates, including fibre and lactose.Microbial derived enzymes, including amylase, protease, tilactase (lactase) and cellulase, are highly stable and active throughout a wide pH range, making them more active and functional for a longer distance through the digestive tract, when compared to pancreatic enzymes.Provides Bromelains, which are a family of proteolytic enzymes derived from pineapple and protease, both of which assist in the digestion of proteins.Bromelain, combined with digestive enzymes, helps relieve digestive symptoms such as indigestion, flatulence, bloating and the feeling of fullness.Contains protease which assists in the digestion of proteins. Also&amp;nbsp;contains lipase, which assists in the digestion of fats.Provides tilactase (Lactase) which assists in the digestion of lactose, the primary sugar found in dairy products.Contains amylase which assists digestion of carbohydrates and cellulase that breaks down the plant fibre cellulose.Contains Gentian, a bitter herb which has been traditionally used in western herbal medicine as a digestive tonic to aid digestion. Gentian has also been used traditionally for the relief of digestive disorders including flatulence, indigestion, bloating and the feeling of fullness.Aids in the maintenance of general well-being.&amp;nbsp;</t>
  </si>
  <si>
    <t>Herbs Of Gold L-Theanine 200mg - 30 Capsules</t>
  </si>
  <si>
    <t>Herbs of Gold L-Theanine 200mg provides high-strength theanine, an amino acid that assists mind relaxation and supports cognitive function. Herbs of Gold L-Theanine 200mg contains AlphaWave®, a clinically studied*, purified form of theanine shown to increase alpha brainwave activity. Alpha waves are a medium-frequency pattern of brain activity associated with relaxation. L-Theanine 200mg can be taken to calm the mind and relieve symptoms of stress. It supports a healthy stress response in the body and maintains nervous system function. L-Theanine 200mg also aids in the synthesis of neurotransmitters and supports mental concentration and clarity.</t>
  </si>
  <si>
    <t>Studex Gold Plated Birthstone Stud Earrings January 1 Pair</t>
  </si>
  <si>
    <t>Birthstone Jewelry</t>
  </si>
  <si>
    <t>Gold Plated Earrings</t>
  </si>
  <si>
    <t>A pair of Studex Regular Birthstone January Gold Stud Earrings. These earrings are 24ct gold plated, featuring the January birthstone, garnet. Simple and easy to wear.These Studex earrings are ideal for everyday use, especially for people that have sensitive ears. These earrings come in a bezel setting and your choice of birthstone colour. The earrings have a grooved friction post for secure fastening and butterfly backings to hold securely in place.All piercing studs are packaged and sterilised to Australian regulations and standards for the safety of both piercer and consumer.&amp;nbsp;Please note that sales for this product are final. We will not be accepting refunds or exchanges due to hygiene reasons.&amp;nbsp;Features of Studex Regular Birthstone Stud Earrings:24ct gold platedSuitable for sensitive ears.&amp;nbsp;Features January birthstone - garnet&amp;nbsp;</t>
  </si>
  <si>
    <t>Eyebrow Care</t>
  </si>
  <si>
    <t>Brow Oils</t>
  </si>
  <si>
    <t>Castor oil benefits for your eyebrows:Regularplucking, waxing and tinting ofour eyebrows weakens the hair follicle andthins them over the years.Castor oilimprovesblood circulation and helps strengthen the hair shaft by locking in moisture, and the oils essential fatty acids nourish the roots of the hair.</t>
  </si>
  <si>
    <t>Antipodes Kiwi Seed Gold Luminous Eye Cream 30ml</t>
  </si>
  <si>
    <t>Antipodes Gold Luminous Eye Cream, imparts a warm, healthy glow while helping to calm stressed skin. It also brightens and lightens the under-eye area.Give yourself the Midas touch with the Antipodes Kiwi Seed Gold Luminous Eye Cream. It’s not often that you hear vegan, certified organic and 23k gold flakes in the same sentence. This eye cream with pure 23K gold flakes impart a warm, healthy glow while helping&amp;nbsp;calm stressed skin.New Zealand kiwi fruit oil, rich in vitamin C, adds immediate moisture and helps softens fine lines. Revolutionary Vinanza®Grape and Kiwi, an antioxidant compound derived from the seeds of New Zealand sauvignon blanc grapes and kiwi fruit skins, brighten, and lighten the under-eye area. Fragrance free and suited to most skin types.</t>
  </si>
  <si>
    <t>Macro Mike Almond Protein Powder Golden Gaytime 400g</t>
  </si>
  <si>
    <t>Plant Based Protein</t>
  </si>
  <si>
    <t>Workout Supplements</t>
  </si>
  <si>
    <t>Energy Boosters</t>
  </si>
  <si>
    <t>Two iconic Aussie brands come together for our biggest collab yet! Introducing Macro Mike X Golden Gaytime, a plant-based protein blend that brings the legendary taste of Golden Gaytime to your post-workout shake. We’re so excited to present our Golden Gaytime inspired flavour of our best selling Premium Almond Protein. With over 23g of protein per serve, this indulgent treat is not just delicious, but it’s also good for you!&amp;nbsp;</t>
  </si>
  <si>
    <t>Summer Salt Body Face &amp; Body Oil With 24K Gold Blue Moon 100ml</t>
  </si>
  <si>
    <t>Revitalizing</t>
  </si>
  <si>
    <t>Acne Prone</t>
  </si>
  <si>
    <t>Uplifting and revitalizing. Blue Moon Oil helps to balance natural oil production to support acne prone skin. The essential oils of May Chang &amp;amp; Grapefruit work together to not only keep your skin glowing but help reduce feelings of stress, mild anxiety and mental fatigue. Steeped in wild cornflowers &amp;amp; positively charged lapis lazuli crystals and 24K Gold Leaf to promote inner peace and clarity. Perfect oil to apply at the start of each day.</t>
  </si>
  <si>
    <t>Summer Salt Body Face &amp; Body Oil With 24K Gold Chamomile Dream 100ml</t>
  </si>
  <si>
    <t>Chamomile Oil</t>
  </si>
  <si>
    <t>Just like a dream. Chamomile Oil will help nourish and nurture tired skin. Rich in skin loving oils, it will effortlessly absorb into your skin providing deep hydration. Steeped in chamomile flowers and positively charged citrine quartz and 24K Gold Leaf to keep you feeling calm and present in the moment. Chamomile is a powerhouse of antioxidants and helps protect the skin from free-radical damage. Formulated to help tighten pores and support skin cell regeneration. Perfect to use before bedtime each day.</t>
  </si>
  <si>
    <t>Summer Salt Body Face &amp; Body Oil With 24K Gold Wild Rose 100ml</t>
  </si>
  <si>
    <t>Rose</t>
  </si>
  <si>
    <t>Nourish</t>
  </si>
  <si>
    <t>Wild Rose Oil helps to deeply hydrate and rejuvenate your skin. Steeped in rose buds &amp;amp; rose petals, positively charged Rose Quartz as well as 24K Gold Leaf to turn everyday routine into blissful daily rituals. Rich in antioxidants as well as Vitamins C &amp;amp; E to nourish and protect while providing your skin with a natural glow.</t>
  </si>
  <si>
    <t>Herbatint Permanent Hair Colour Gel 4D Golden Chestnut 170ml</t>
  </si>
  <si>
    <t>Ammonia Free</t>
  </si>
  <si>
    <t>This AMMONIA-FREE Permanent hair colour gel, which uses a very low percentage of hydrogen peroxide, effectively covers the grey hair from the first application respecting the hair structure. To achieve 100%grey cover, shades must be mixed with 1N to 8N. A gentle and odourless formula, easy to mix and apply, provides a perfect colour result in only 40 minutes. It can lighten up to 2 tones on virgin hair. The 28 shades of the HERBATINT® Line are all perfectly mixable to create your unique colour tone. Dermatologically tested on sensitive skin, enriched with 8 organic herbal extracts. Free of ammonia, resorcinol, paraben, alcohol, fragrance and gluten. Suitable for Vegans.Herbatint is a permanent, ammonia-free hair color containing 8 organic herbal extracts that provides up to 100% grey coverage, delivering a natural and intense result with rich highlights. Your hair regains brightness and vitality, looking healthier and naturally beautiful.UNIQUE AND GENTLE FORMULAAmmonia-Free, Resorcinol-Free, Paraben-Free, Alcohol-Free, Fragrance-FreeDermatologically tested on sensitive skin, ensuring excellent skin compatibility. This reflects the brand’s distinctive quality and its finely balanced formula.The developer contains a low hydrogen peroxide concentration (less than 3% after mixing, equivalent to 10 volumes), well below the 6% limit set by European legislation (EC No. 1223/2009).Herbatint uses gluten-free and Nickel-tested ingredients.Suitable for vegans.NATURAL INGREDIENTSHerbatint’s formula is enriched with 8 organic herbal extracts that nourish and protect both hair and scalp. This preserves color intensity and ensures a natural, long-lasting result.28 COLORS TO MIXFind your perfect shade by choosing a single color or blending multiple hues to create your own unique and natural look. The bottles can be reclosed to preserve any product that has not been mixed, allowing for later applications.EASY TO APPLYHerbatint coloring gel is easy to mix and apply due to its gel consistency and odorless formula. Achieve a perfect color result in just 40 minutes!COLOR RESULTHerbatint’s gentle formula, with a low hydrogen peroxide concentration (10 volumes), allows you to lighten your natural color by a maximum of 2 tones. Coloring with higher hydrogen peroxide concentrations (30-40 volumes) provides more bleaching power but can affect the structure and health of the hair.RESPECTING NATUREHerbatint packaging is made from entirely recyclable, uncoated paper with a designated origin. Herbatint is committed to being against animal testing and is suitable for vegans. The bottles are reclosable, allowing you to use only the necessary product and save the rest for later applications, helping to reduce waste.</t>
  </si>
  <si>
    <t>Herbatint Permanent Hair Colour Gel 8D Light Golden Blonde 170ml</t>
  </si>
  <si>
    <t>Organic Hair Care</t>
  </si>
  <si>
    <t>Vegan Hair Products</t>
  </si>
  <si>
    <t>This AMMONIA-FREE Permanent hair colour gel, which uses a very low percentage of hydrogen peroxide, effectively covers the grey hair from the first application respecting the hair structure. To achieve 100%grey cover, shades must be mixed with 1N to 8N. A gentle and odourless formula, easy to mix and apply, provides a perfect colour result in only 40 minutes. It can lighten up to 2 tones on virgin hair. The 28 shades of the HERBATINT® Line are all perfectly mixable to create your unique colour tone. Dermatologically tested on sensitive skin, enriched with 8 organic herbal extracts. Free of ammonia, resorcinol, paraben, alcohol, fragrance and gluten. Suitable for Vegans.Herbatint is a permanent, ammonia-free hair color that contains 8 organic herbal extracts. It provides up to 100% grey coverage for a natural, intense result that is rich in highlights. Your hair regains its brightness and vitality, becoming instantly healthier and naturally beautiful.UNIQUE AND GENTLE FORMULAAMMONIA - RESORCINOL - PARABENS - ALCOHOL - FRAGRANCE FREEDermatologically tested on sensitive skin, it offers excellent skin compatibility. This confirms the brand’s distinctive quality and the finely balanced formula. The developer contains a low hydrogen peroxide concentration (less than 3% after mixing, equivalent to 10 volumes), well below the 6% limit set by European legislation (EC NO 1223/2009).Herbatint uses gluten-free and Nickel-tested ingredients.Suitable for vegans.NATURAL INGREDIENTSEnriched with 8 organic herbal extracts, this formula nourishes and protects the hair and scalp, preserves color intensity, and delivers a natural, long-lasting result.28 COLORS TO BE MIXEDFind your ideal shade by selecting a single color or blending multiple nuances to create your unique, natural look. The bottles can be resealed, allowing you to preserve any unused product for future applications.EASY TO APPLYHerbatint’s coloring gel is easy to mix and apply, thanks to its gel consistency and odorless formula. Achieve perfect color results in just 40 minutes!COLOR RESULTHerbatint’s gentle formula, with a low hydrogen peroxide concentration (10 volumes), lightens your natural color by up to 2 tones. Only colorings with higher hydrogen peroxide concentrations (30-40 volumes) have a stronger bleaching effect, which can compromise the hair's structure and health.RESPECTING NATUREHerbatint packaging is made from fully recyclable, uncoated paper with a designated origin. The brand is against animal testing and is suitable for vegans. The bottles can be resealed and reused, allowing you to use only the necessary amount and save the rest for later applications, reducing waste.&amp;nbsp;</t>
  </si>
  <si>
    <t>Herbatint Permanent Hair Colour Gel 5D Light Golden Chestnut 170ml</t>
  </si>
  <si>
    <t>This AMMONIA-FREE Permanent hair colour gel, which uses a very low percentage of hydrogen peroxide, effectively covers the grey hair from the first application respecting the hair structure. To achieve 100%grey cover, shades must be mixed with 1N to 8N. A gentle and odourless formula, easy to mix and apply, provides a perfect colour result in only 40 minutes. It can lighten up to 2 tones on virgin hair. The 28 shades of the HERBATINT® Line are all perfectly mixable to create your unique colour tone. Dermatologically tested on sensitive skin, enriched with 8 organic herbal extracts. Free of ammonia, resorcinol, paraben, alcohol, fragrance and gluten. Suitable for Vegans.&amp;nbsp;Herbatint is a permanent, ammonia-free hair colour that contains 8 organic herbal extracts. It provides up to 100% grey coverage, delivering a natural, intense result with rich highlights. Your hair regains its brightness and vitality, becoming healthier and naturally beautiful.UNIQUE AND GENTLE FORMULAFree from Ammonia, Resorcinol, Parabens, Alcohol, and FragranceDermatologically tested on sensitive skin, ensuring excellent skin compatibility. This confirms the brand’s commitment to distinctive quality and a uniquely balanced formula.The developer contains a low hydrogen peroxide concentration (less than 3% after mixing, equivalent to 10 volumes), well below the 6% limit permitted by European legislation (EC No. 1223/2009).Herbatint uses gluten-free and nickel-tested ingredients, and it is suitable for vegans.NATURAL INGREDIENTSEnriched with 8 organic herbal extracts, Herbatint nourishes and protects both hair and scalp. This helps preserve colour intensity, resulting in a long-lasting, natural effect.28 COLOURS TO MIXChoose your ideal shade from a wide range of 28 colours or blend multiple hues to create a unique, personalised look. The bottles are resealable, allowing you to save any unused product for later use.EASY TO APPLYHerbatint’s gel consistency and odourless formula make it easy to mix and apply. Achieve perfect colour results in just 40 minutes!COLOUR RESULTHerbatint’s gentle formula, with a low hydrogen peroxide concentration (10 volumes), allows you to lighten your natural colour by up to 2 tones. Higher hydrogen peroxide concentrations (30-40 volumes) have a stronger bleaching effect, which can affect the health and structure of your hair.RESPECTING NATUREHerbatint packaging is made from fully recyclable uncoated paper with a designation of origin. The brand is against animal testing and suitable for vegans. The bottles are designed to be resealed, ensuring minimal product waste by preserving any unused product for future applications.</t>
  </si>
  <si>
    <t>Herbatint Permanent Hair Colour Gel 6D Dark Golden Blonde 170ml</t>
  </si>
  <si>
    <t>This AMMONIA-FREE Permanent hair colour gel, which uses a very low percentage of hydrogen peroxide, effectively covers the grey hair from the first application respecting the hair structure. To achieve 100%grey cover, shades must be mixed with 1N to 8N. A gentle and odourless formula, easy to mix and apply, provides a perfect colour result in only 40 minutes. It can lighten up to 2 tones on virgin hair. The 28 shades of the HERBATINT® Line are all perfectly mixable to create your unique colour tone. Dermatologically tested on sensitive skin, enriched with 8 organic herbal extracts. Free of ammonia, resorcinol, paraben, alcohol, fragrance and gluten. Suitable for Vegans.Features &amp;amp; Benefits&amp;nbsp;Herbatint is the permanent ammonia-free colouring, containing 8 organic herbal extracts, which covers up to 100% of grey hair for a natural and intense result that is rich in highlights. Your hair regains brightness and vitality, and is immediately healthier and naturally beautiful.UNIQUE AND GENTLE FORMULAAMMONIA - RESORCINOL - PARABENS - ALCOHOL – FRAGRANCE FREEDermatologically tested on sensitive skin, its skin compatibility is excellent. This result confirms the brand’s distinctive quality and its unique finely balanced formula. The developer contains a low hydrogen peroxide concentration (less than 3% after mixing, equivalent to 10 volumes), well below the 6% limit permitted by the European legislation (EC NO 1223/2009).Herbatint uses gluten-free and Nickel tested ingredients.Suitable for vegans.NATURAL INGREDIENTSA formula enriched with 8 organic herbal extracts to nourish and protect hair and scalp, preserve colour intensity and provide a natural and long-lasting result.28 COLOURS TO BE MIXEDFind your ideal shade, by choosing a single colour or by blending together more nuances to create your own unique and natural look. The bottles can be reclosed, allowing to preserve the product that has not been mixed for later applications.EASY TO APPLYHerbatint colouring gel is easy to mix and apply thanks to its gel consistency and its odourless formula. A perfect colour result in only 40 minutes!COLOUR RESULTHerbatint’s gentle formula with a low hydrogen peroxide concentration (10 volumes) allows you to lighten your natural colour up by a maximum of 2 tones. Only colouring with higher hydrogen peroxide concentrations (30-40 volumes) have a higher bleaching power which inevitably affects the hair’s structure and health.RESPECTING NATUREThe Herbatint packaging is made of totally recyclable uncoated paper with designation of origin. Herbatint is against animal testing and is suitable for vegans. The bottles can be reclosed and used again, allowing you to use the only necessary product and keep the rest for later applications to avoid useless waste.</t>
  </si>
  <si>
    <t>Iron</t>
  </si>
  <si>
    <t>Features &amp;amp; BenfitsHerb of Gold Organic Iron MAX contains iron as Ferrochel™ (ferrous bisglycinate), an organic form of iron that is highly bioavailable and gentle on the digestive system.Organic Iron MAX contains 24mg of iron per capsule plus the activated forms of vitamins B2, B6, B12 and folate, as Quatrefolic®.Organic Iron MAX assists healthy red blood cell production and supports blood health. Iron helps support the transport of oxygenin the body and assists oxygen transport to body tissues.Organic Iron MAX supports energy production and nervous system health and aids the synthesis of neurotransmitters.Organic Iron MAX is formulated with vitamin C to support the absorption of dietary iron and support healthy immune system function.Organic Iron MAX is suitable for vegans.Herbs of Gold Organic Iron MAX is a one-a-day iron supplement that helps prevent dietary iron deficiency.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</si>
</sst>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2" t="str">
        <f>HYPERLINK("https://www.healthylife.com.au/products/gold-cross-castor-oil-100ml", "5470")</f>
        <v>5470</v>
      </c>
      <c r="B2" s="1" t="s">
        <v>9</v>
      </c>
      <c r="C2" s="1" t="s">
        <v>10</v>
      </c>
      <c r="D2" s="1" t="s">
        <v>11</v>
      </c>
      <c r="E2" s="1" t="s">
        <v>12</v>
      </c>
      <c r="F2" s="1" t="s">
        <v>13</v>
      </c>
      <c r="G2" s="1" t="s">
        <v>14</v>
      </c>
      <c r="H2" s="1" t="s">
        <v>15</v>
      </c>
      <c r="I2" s="1" t="s">
        <v>16</v>
      </c>
    </row>
    <row r="3">
      <c r="A3" s="2" t="str">
        <f>HYPERLINK("https://www.healthylife.com.au/products/ton-7d-medium-golden-blonde-permanent-colour", "44710")</f>
        <v>44710</v>
      </c>
      <c r="B3" s="1" t="s">
        <v>17</v>
      </c>
      <c r="C3" s="1" t="s">
        <v>18</v>
      </c>
      <c r="D3" s="1" t="s">
        <v>19</v>
      </c>
      <c r="E3" s="1" t="s">
        <v>19</v>
      </c>
      <c r="F3" s="1" t="s">
        <v>20</v>
      </c>
      <c r="G3" s="1" t="s">
        <v>21</v>
      </c>
      <c r="H3" s="1" t="s">
        <v>22</v>
      </c>
      <c r="I3" s="1" t="s">
        <v>23</v>
      </c>
    </row>
    <row r="4">
      <c r="A4" s="2" t="str">
        <f>HYPERLINK("https://www.healthylife.com.au/products/biokap-nutricolor-delicato-93-extra-light-golden-blonde-140ml", "20530")</f>
        <v>20530</v>
      </c>
      <c r="B4" s="1" t="s">
        <v>24</v>
      </c>
      <c r="C4" s="1" t="s">
        <v>18</v>
      </c>
      <c r="D4" s="1" t="s">
        <v>19</v>
      </c>
      <c r="E4" s="1" t="s">
        <v>25</v>
      </c>
      <c r="F4" s="1" t="s">
        <v>26</v>
      </c>
      <c r="G4" s="1" t="s">
        <v>27</v>
      </c>
      <c r="H4" s="1" t="s">
        <v>28</v>
      </c>
      <c r="I4" s="1" t="s">
        <v>29</v>
      </c>
    </row>
    <row r="5">
      <c r="A5" s="2" t="str">
        <f>HYPERLINK("https://www.healthylife.com.au/products/sally-hansen-airbrush-legs-illuminator-golden-glow", "27544")</f>
        <v>27544</v>
      </c>
      <c r="B5" s="1" t="s">
        <v>30</v>
      </c>
      <c r="C5" s="1" t="s">
        <v>31</v>
      </c>
      <c r="D5" s="1" t="s">
        <v>32</v>
      </c>
      <c r="E5" s="1" t="s">
        <v>33</v>
      </c>
      <c r="F5" s="1" t="s">
        <v>34</v>
      </c>
      <c r="G5" s="1" t="s">
        <v>35</v>
      </c>
      <c r="H5" s="1" t="s">
        <v>36</v>
      </c>
      <c r="I5" s="1" t="s">
        <v>37</v>
      </c>
    </row>
    <row r="6">
      <c r="A6" s="2" t="str">
        <f>HYPERLINK("https://www.healthylife.com.au/products/selsun-gold-treatment-for-dandruff-25-200ml", "10924")</f>
        <v>10924</v>
      </c>
      <c r="B6" s="1" t="s">
        <v>38</v>
      </c>
      <c r="C6" s="1" t="s">
        <v>18</v>
      </c>
      <c r="D6" s="1" t="s">
        <v>39</v>
      </c>
      <c r="E6" s="1" t="s">
        <v>40</v>
      </c>
      <c r="F6" s="1" t="s">
        <v>41</v>
      </c>
      <c r="G6" s="1" t="s">
        <v>42</v>
      </c>
      <c r="H6" s="1" t="s">
        <v>43</v>
      </c>
      <c r="I6" s="1" t="s">
        <v>44</v>
      </c>
    </row>
    <row r="7">
      <c r="A7" s="2" t="str">
        <f>HYPERLINK("https://www.healthylife.com.au/products/ton-9d-very-light-golden-blonde-permanent-colour", "44711")</f>
        <v>44711</v>
      </c>
      <c r="B7" s="1" t="s">
        <v>45</v>
      </c>
      <c r="C7" s="1" t="s">
        <v>18</v>
      </c>
      <c r="D7" s="1" t="s">
        <v>19</v>
      </c>
      <c r="E7" s="1" t="s">
        <v>46</v>
      </c>
      <c r="F7" s="1" t="s">
        <v>47</v>
      </c>
      <c r="G7" s="1" t="s">
        <v>48</v>
      </c>
      <c r="H7" s="1" t="s">
        <v>49</v>
      </c>
      <c r="I7" s="1" t="s">
        <v>50</v>
      </c>
    </row>
    <row r="8">
      <c r="A8" s="2" t="str">
        <f>HYPERLINK("https://www.healthylife.com.au/products/blackmores-pregnancy--breastfeeding-gold-60-capsules", "3676")</f>
        <v>3676</v>
      </c>
      <c r="B8" s="1" t="s">
        <v>51</v>
      </c>
      <c r="C8" s="1" t="s">
        <v>52</v>
      </c>
      <c r="D8" s="1" t="s">
        <v>53</v>
      </c>
      <c r="E8" s="1" t="s">
        <v>54</v>
      </c>
      <c r="F8" s="1" t="s">
        <v>55</v>
      </c>
      <c r="G8" s="1" t="s">
        <v>56</v>
      </c>
      <c r="H8" s="1" t="s">
        <v>57</v>
      </c>
      <c r="I8" s="1" t="s">
        <v>16</v>
      </c>
    </row>
    <row r="9">
      <c r="A9" s="2" t="str">
        <f>HYPERLINK("https://www.healthylife.com.au/products/biokap-nutricolor-delicato-733-golden-blonde-wheat-140ml-1", "20528")</f>
        <v>20528</v>
      </c>
      <c r="B9" s="1" t="s">
        <v>58</v>
      </c>
      <c r="C9" s="1" t="s">
        <v>18</v>
      </c>
      <c r="D9" s="1" t="s">
        <v>19</v>
      </c>
      <c r="E9" s="1" t="s">
        <v>19</v>
      </c>
      <c r="F9" s="1" t="s">
        <v>59</v>
      </c>
      <c r="G9" s="1" t="s">
        <v>60</v>
      </c>
      <c r="H9" s="1" t="s">
        <v>61</v>
      </c>
      <c r="I9" s="1" t="s">
        <v>16</v>
      </c>
    </row>
    <row r="10">
      <c r="A10" s="2" t="str">
        <f>HYPERLINK("https://www.healthylife.com.au/products/biokap-nutricolor-delicato-63-dark-golden-blonde-140ml", "20526")</f>
        <v>20526</v>
      </c>
      <c r="B10" s="1" t="s">
        <v>62</v>
      </c>
      <c r="C10" s="1" t="s">
        <v>18</v>
      </c>
      <c r="D10" s="1" t="s">
        <v>19</v>
      </c>
      <c r="E10" s="1" t="s">
        <v>19</v>
      </c>
      <c r="F10" s="1" t="s">
        <v>60</v>
      </c>
      <c r="G10" s="1" t="s">
        <v>63</v>
      </c>
      <c r="H10" s="1" t="s">
        <v>64</v>
      </c>
      <c r="I10" s="1" t="s">
        <v>16</v>
      </c>
    </row>
    <row r="11">
      <c r="A11" s="2" t="str">
        <f>HYPERLINK("https://www.healthylife.com.au/products/eulactol-heel-balm-gold-60ml", "5089")</f>
        <v>5089</v>
      </c>
      <c r="B11" s="1" t="s">
        <v>65</v>
      </c>
      <c r="C11" s="1" t="s">
        <v>66</v>
      </c>
      <c r="D11" s="1" t="s">
        <v>67</v>
      </c>
      <c r="E11" s="1" t="s">
        <v>68</v>
      </c>
      <c r="F11" s="1" t="s">
        <v>69</v>
      </c>
      <c r="G11" s="1" t="s">
        <v>70</v>
      </c>
      <c r="H11" s="1" t="s">
        <v>71</v>
      </c>
      <c r="I11" s="1" t="s">
        <v>16</v>
      </c>
    </row>
    <row r="12">
      <c r="A12" s="2" t="str">
        <f>HYPERLINK("https://www.healthylife.com.au/products/pentavite-multivitamin-plus-iron-liquid-kids-watermelon-flavour", "43737")</f>
        <v>43737</v>
      </c>
      <c r="B12" s="1" t="s">
        <v>72</v>
      </c>
      <c r="C12" s="1" t="s">
        <v>52</v>
      </c>
      <c r="D12" s="1" t="s">
        <v>73</v>
      </c>
      <c r="E12" s="1" t="s">
        <v>74</v>
      </c>
      <c r="F12" s="1" t="s">
        <v>75</v>
      </c>
      <c r="G12" s="1" t="s">
        <v>76</v>
      </c>
      <c r="H12" s="1" t="s">
        <v>77</v>
      </c>
      <c r="I12" s="1" t="s">
        <v>16</v>
      </c>
    </row>
    <row r="13">
      <c r="A13" s="2" t="str">
        <f>HYPERLINK("https://www.healthylife.com.au/products/ton-5d-light-golden-brown-permanent-colour", "44709")</f>
        <v>44709</v>
      </c>
      <c r="B13" s="1" t="s">
        <v>78</v>
      </c>
      <c r="C13" s="1" t="s">
        <v>18</v>
      </c>
      <c r="D13" s="1" t="s">
        <v>19</v>
      </c>
      <c r="E13" s="1" t="s">
        <v>79</v>
      </c>
      <c r="F13" s="1" t="s">
        <v>80</v>
      </c>
      <c r="G13" s="1" t="s">
        <v>81</v>
      </c>
      <c r="H13" s="1" t="s">
        <v>82</v>
      </c>
      <c r="I13" s="1" t="s">
        <v>16</v>
      </c>
    </row>
    <row r="14">
      <c r="A14" s="2" t="str">
        <f>HYPERLINK("https://www.healthylife.com.au/products/gold-cross-clove-oil-10ml", "5472")</f>
        <v>5472</v>
      </c>
      <c r="B14" s="1" t="s">
        <v>83</v>
      </c>
      <c r="C14" s="1" t="s">
        <v>10</v>
      </c>
      <c r="D14" s="1" t="s">
        <v>11</v>
      </c>
      <c r="E14" s="1" t="s">
        <v>84</v>
      </c>
      <c r="F14" s="1" t="s">
        <v>85</v>
      </c>
      <c r="G14" s="1" t="s">
        <v>86</v>
      </c>
      <c r="H14" s="1" t="s">
        <v>87</v>
      </c>
      <c r="I14" s="1" t="s">
        <v>16</v>
      </c>
    </row>
    <row r="15">
      <c r="A15" s="2" t="str">
        <f>HYPERLINK("https://www.healthylife.com.au/products/eye-of-horus-ritual-skin-foundation-stick-golden", "41534")</f>
        <v>41534</v>
      </c>
      <c r="B15" s="1" t="s">
        <v>88</v>
      </c>
      <c r="C15" s="1" t="s">
        <v>89</v>
      </c>
      <c r="D15" s="1" t="s">
        <v>90</v>
      </c>
      <c r="E15" s="1" t="s">
        <v>91</v>
      </c>
      <c r="F15" s="1" t="s">
        <v>92</v>
      </c>
      <c r="G15" s="1" t="s">
        <v>93</v>
      </c>
      <c r="H15" s="1" t="s">
        <v>94</v>
      </c>
      <c r="I15" s="1" t="s">
        <v>16</v>
      </c>
    </row>
    <row r="16">
      <c r="A16" s="2" t="str">
        <f>HYPERLINK("https://www.healthylife.com.au/products/blackmores-pregnancy-breastfeeding-gold-vitamin", "3674")</f>
        <v>3674</v>
      </c>
      <c r="B16" s="1" t="s">
        <v>95</v>
      </c>
      <c r="C16" s="1" t="s">
        <v>52</v>
      </c>
      <c r="D16" s="1" t="s">
        <v>53</v>
      </c>
      <c r="E16" s="1" t="s">
        <v>54</v>
      </c>
      <c r="F16" s="1" t="s">
        <v>55</v>
      </c>
      <c r="G16" s="1" t="s">
        <v>56</v>
      </c>
      <c r="H16" s="1" t="s">
        <v>96</v>
      </c>
      <c r="I16" s="1" t="s">
        <v>16</v>
      </c>
    </row>
    <row r="17">
      <c r="A17" s="2" t="str">
        <f>HYPERLINK("https://www.healthylife.com.au/products/loreal-magic-retouch-temporary-root-concealer-spray-gold-brown-75ml", "21859")</f>
        <v>21859</v>
      </c>
      <c r="B17" s="1" t="s">
        <v>97</v>
      </c>
      <c r="C17" s="1" t="s">
        <v>18</v>
      </c>
      <c r="D17" s="1" t="s">
        <v>19</v>
      </c>
      <c r="E17" s="1" t="s">
        <v>98</v>
      </c>
      <c r="F17" s="1" t="s">
        <v>99</v>
      </c>
      <c r="G17" s="1" t="s">
        <v>100</v>
      </c>
      <c r="H17" s="1" t="s">
        <v>101</v>
      </c>
      <c r="I17" s="1" t="s">
        <v>16</v>
      </c>
    </row>
    <row r="18">
      <c r="A18" s="2" t="str">
        <f>HYPERLINK("https://www.healthylife.com.au/products/palmolive-soap-gold-10-pack", "24763")</f>
        <v>24763</v>
      </c>
      <c r="B18" s="1" t="s">
        <v>102</v>
      </c>
      <c r="C18" s="1" t="s">
        <v>103</v>
      </c>
      <c r="D18" s="1" t="s">
        <v>104</v>
      </c>
      <c r="E18" s="1" t="s">
        <v>105</v>
      </c>
      <c r="F18" s="1" t="s">
        <v>106</v>
      </c>
      <c r="G18" s="1" t="s">
        <v>107</v>
      </c>
      <c r="H18" s="1" t="s">
        <v>108</v>
      </c>
      <c r="I18" s="1" t="s">
        <v>16</v>
      </c>
    </row>
    <row r="19">
      <c r="A19" s="2" t="str">
        <f>HYPERLINK("https://www.healthylife.com.au/products/schwarzkopf-live-colour-metallic-rose-gold-75ml", "38581")</f>
        <v>38581</v>
      </c>
      <c r="B19" s="1" t="s">
        <v>109</v>
      </c>
      <c r="C19" s="1" t="s">
        <v>18</v>
      </c>
      <c r="D19" s="1" t="s">
        <v>19</v>
      </c>
      <c r="E19" s="1" t="s">
        <v>110</v>
      </c>
      <c r="F19" s="1" t="s">
        <v>111</v>
      </c>
      <c r="G19" s="1" t="s">
        <v>47</v>
      </c>
      <c r="H19" s="1" t="s">
        <v>112</v>
      </c>
      <c r="I19" s="1" t="s">
        <v>16</v>
      </c>
    </row>
    <row r="20">
      <c r="A20" s="2" t="str">
        <f>HYPERLINK("https://www.healthylife.com.au/products/blackmores-pregnancy-and-breast-feeding-gold", "3675")</f>
        <v>3675</v>
      </c>
      <c r="B20" s="1" t="s">
        <v>113</v>
      </c>
      <c r="C20" s="1" t="s">
        <v>52</v>
      </c>
      <c r="D20" s="1" t="s">
        <v>53</v>
      </c>
      <c r="E20" s="1" t="s">
        <v>54</v>
      </c>
      <c r="F20" s="1" t="s">
        <v>55</v>
      </c>
      <c r="G20" s="1" t="s">
        <v>56</v>
      </c>
      <c r="H20" s="1" t="s">
        <v>114</v>
      </c>
      <c r="I20" s="1" t="s">
        <v>16</v>
      </c>
    </row>
    <row r="21">
      <c r="A21" s="2" t="str">
        <f>HYPERLINK("https://www.healthylife.com.au/products/blackmores-conceive-well-gold", "3580")</f>
        <v>3580</v>
      </c>
      <c r="B21" s="1" t="s">
        <v>115</v>
      </c>
      <c r="C21" s="1" t="s">
        <v>52</v>
      </c>
      <c r="D21" s="1" t="s">
        <v>53</v>
      </c>
      <c r="E21" s="1" t="s">
        <v>54</v>
      </c>
      <c r="F21" s="1" t="s">
        <v>116</v>
      </c>
      <c r="G21" s="1" t="s">
        <v>117</v>
      </c>
      <c r="H21" s="1" t="s">
        <v>118</v>
      </c>
      <c r="I21" s="1" t="s">
        <v>16</v>
      </c>
    </row>
    <row r="22">
      <c r="A22" s="2" t="str">
        <f>HYPERLINK("https://www.healthylife.com.au/products/ordo-sonic-charging-travel-case-rose-gold", "47006")</f>
        <v>47006</v>
      </c>
      <c r="B22" s="1" t="s">
        <v>119</v>
      </c>
      <c r="C22" s="1" t="s">
        <v>120</v>
      </c>
      <c r="D22" s="1" t="s">
        <v>121</v>
      </c>
      <c r="E22" s="1" t="s">
        <v>122</v>
      </c>
      <c r="F22" s="1" t="s">
        <v>123</v>
      </c>
      <c r="G22" s="1" t="s">
        <v>124</v>
      </c>
      <c r="H22" s="1" t="s">
        <v>125</v>
      </c>
      <c r="I22" s="1" t="s">
        <v>16</v>
      </c>
    </row>
    <row r="23">
      <c r="A23" s="2" t="str">
        <f>HYPERLINK("https://www.healthylife.com.au/products/ordo-sonic-electric-toothbrush-charging-travel-case-rose-gold", "47009")</f>
        <v>47009</v>
      </c>
      <c r="B23" s="1" t="s">
        <v>126</v>
      </c>
      <c r="C23" s="1" t="s">
        <v>120</v>
      </c>
      <c r="D23" s="1" t="s">
        <v>121</v>
      </c>
      <c r="E23" s="1" t="s">
        <v>127</v>
      </c>
      <c r="F23" s="1" t="s">
        <v>123</v>
      </c>
      <c r="G23" s="1" t="s">
        <v>128</v>
      </c>
      <c r="H23" s="1" t="s">
        <v>129</v>
      </c>
      <c r="I23" s="1" t="s">
        <v>16</v>
      </c>
    </row>
    <row r="24">
      <c r="A24" s="2" t="str">
        <f>HYPERLINK("https://www.healthylife.com.au/products/herbatint-permanent-hair-colour-gel-7d-golden-blonde-150ml", "47383")</f>
        <v>47383</v>
      </c>
      <c r="B24" s="1" t="s">
        <v>130</v>
      </c>
      <c r="C24" s="1" t="s">
        <v>18</v>
      </c>
      <c r="D24" s="1" t="s">
        <v>19</v>
      </c>
      <c r="E24" s="1" t="s">
        <v>19</v>
      </c>
      <c r="F24" s="1" t="s">
        <v>131</v>
      </c>
      <c r="G24" s="1" t="s">
        <v>132</v>
      </c>
      <c r="H24" s="1" t="s">
        <v>133</v>
      </c>
      <c r="I24" s="1" t="s">
        <v>16</v>
      </c>
    </row>
    <row r="25">
      <c r="A25" s="2" t="str">
        <f>HYPERLINK("https://www.healthylife.com.au/products/gold-cross-senega--ammonia-500ml-liquid", "5488")</f>
        <v>5488</v>
      </c>
      <c r="B25" s="1" t="s">
        <v>134</v>
      </c>
      <c r="C25" s="1" t="s">
        <v>135</v>
      </c>
      <c r="D25" s="1" t="s">
        <v>136</v>
      </c>
      <c r="E25" s="1" t="s">
        <v>137</v>
      </c>
      <c r="F25" s="1" t="s">
        <v>138</v>
      </c>
      <c r="G25" s="1" t="s">
        <v>139</v>
      </c>
      <c r="H25" s="1" t="s">
        <v>140</v>
      </c>
      <c r="I25" s="1" t="s">
        <v>16</v>
      </c>
    </row>
    <row r="26">
      <c r="A26" s="2" t="str">
        <f>HYPERLINK("https://www.healthylife.com.au/products/herbs-of-gold-cranberry-70-000-50-tablets", "23976")</f>
        <v>23976</v>
      </c>
      <c r="B26" s="1" t="s">
        <v>141</v>
      </c>
      <c r="C26" s="1" t="s">
        <v>52</v>
      </c>
      <c r="D26" s="1" t="s">
        <v>142</v>
      </c>
      <c r="E26" s="1" t="s">
        <v>143</v>
      </c>
      <c r="F26" s="1" t="s">
        <v>144</v>
      </c>
      <c r="G26" s="1" t="s">
        <v>145</v>
      </c>
      <c r="H26" s="1" t="s">
        <v>146</v>
      </c>
      <c r="I26" s="1" t="s">
        <v>16</v>
      </c>
    </row>
    <row r="27">
      <c r="A27" s="2" t="str">
        <f>HYPERLINK("https://www.healthylife.com.au/products/herbs-of-gold-lysine-1000--olive-leaf-100-tablets", "23987")</f>
        <v>23987</v>
      </c>
      <c r="B27" s="1" t="s">
        <v>147</v>
      </c>
      <c r="C27" s="1" t="s">
        <v>52</v>
      </c>
      <c r="D27" s="1" t="s">
        <v>75</v>
      </c>
      <c r="E27" s="1" t="s">
        <v>148</v>
      </c>
      <c r="F27" s="1" t="s">
        <v>149</v>
      </c>
      <c r="G27" s="1" t="s">
        <v>150</v>
      </c>
      <c r="H27" s="1" t="s">
        <v>151</v>
      </c>
      <c r="I27" s="1" t="s">
        <v>16</v>
      </c>
    </row>
    <row r="28">
      <c r="A28" s="2" t="str">
        <f>HYPERLINK("https://www.healthylife.com.au/products/herbs-of-gold-niacin-100mg-extended-release-60-tablets", "32165")</f>
        <v>32165</v>
      </c>
      <c r="B28" s="1" t="s">
        <v>152</v>
      </c>
      <c r="C28" s="1" t="s">
        <v>52</v>
      </c>
      <c r="D28" s="1" t="s">
        <v>73</v>
      </c>
      <c r="E28" s="1" t="s">
        <v>153</v>
      </c>
      <c r="F28" s="1" t="s">
        <v>154</v>
      </c>
      <c r="G28" s="1" t="s">
        <v>155</v>
      </c>
      <c r="H28" s="1" t="s">
        <v>156</v>
      </c>
      <c r="I28" s="1" t="s">
        <v>16</v>
      </c>
    </row>
    <row r="29">
      <c r="A29" s="2" t="str">
        <f>HYPERLINK("https://www.healthylife.com.au/products/herbs-of-gold-mens-multi-60-tablets", "23991")</f>
        <v>23991</v>
      </c>
      <c r="B29" s="1" t="s">
        <v>157</v>
      </c>
      <c r="C29" s="1" t="s">
        <v>52</v>
      </c>
      <c r="D29" s="1" t="s">
        <v>158</v>
      </c>
      <c r="E29" s="1" t="s">
        <v>159</v>
      </c>
      <c r="F29" s="1" t="s">
        <v>160</v>
      </c>
      <c r="G29" s="1" t="s">
        <v>161</v>
      </c>
      <c r="H29" s="1" t="s">
        <v>162</v>
      </c>
      <c r="I29" s="1" t="s">
        <v>16</v>
      </c>
    </row>
    <row r="30">
      <c r="A30" s="2" t="str">
        <f>HYPERLINK("https://www.healthylife.com.au/products/hemp-foods-australia-organic-hemp-gold-seed-oil-250ml", "5548")</f>
        <v>5548</v>
      </c>
      <c r="B30" s="1" t="s">
        <v>163</v>
      </c>
      <c r="C30" s="1" t="s">
        <v>164</v>
      </c>
      <c r="D30" s="1" t="s">
        <v>165</v>
      </c>
      <c r="E30" s="1" t="s">
        <v>166</v>
      </c>
      <c r="F30" s="1" t="s">
        <v>167</v>
      </c>
      <c r="G30" s="1" t="s">
        <v>168</v>
      </c>
      <c r="H30" s="1" t="s">
        <v>169</v>
      </c>
      <c r="I30" s="1" t="s">
        <v>16</v>
      </c>
    </row>
    <row r="31">
      <c r="A31" s="2" t="str">
        <f>HYPERLINK("https://www.healthylife.com.au/products/herbs-of-gold-childrens-calci-care-60-tablets", "23967")</f>
        <v>23967</v>
      </c>
      <c r="B31" s="1" t="s">
        <v>170</v>
      </c>
      <c r="C31" s="1" t="s">
        <v>52</v>
      </c>
      <c r="D31" s="1" t="s">
        <v>171</v>
      </c>
      <c r="E31" s="1" t="s">
        <v>172</v>
      </c>
      <c r="F31" s="1" t="s">
        <v>173</v>
      </c>
      <c r="G31" s="1" t="s">
        <v>174</v>
      </c>
      <c r="H31" s="1" t="s">
        <v>175</v>
      </c>
      <c r="I31" s="1" t="s">
        <v>16</v>
      </c>
    </row>
    <row r="32">
      <c r="A32" s="2" t="str">
        <f>HYPERLINK("https://www.healthylife.com.au/products/herbs-of-gold-bio-curcumin-5400-60-tablets", "23960")</f>
        <v>23960</v>
      </c>
      <c r="B32" s="1" t="s">
        <v>176</v>
      </c>
      <c r="C32" s="1" t="s">
        <v>52</v>
      </c>
      <c r="D32" s="1" t="s">
        <v>142</v>
      </c>
      <c r="E32" s="1" t="s">
        <v>177</v>
      </c>
      <c r="F32" s="1" t="s">
        <v>178</v>
      </c>
      <c r="G32" s="1" t="s">
        <v>179</v>
      </c>
      <c r="H32" s="1" t="s">
        <v>180</v>
      </c>
      <c r="I32" s="1" t="s">
        <v>16</v>
      </c>
    </row>
    <row r="33">
      <c r="A33" s="2" t="str">
        <f>HYPERLINK("https://www.healthylife.com.au/products/studex-just-hoops-13mm-small-gate-hoop-earring-rose-gold-1-pair", "39317")</f>
        <v>39317</v>
      </c>
      <c r="B33" s="1" t="s">
        <v>181</v>
      </c>
      <c r="C33" s="1" t="s">
        <v>89</v>
      </c>
      <c r="D33" s="1" t="s">
        <v>182</v>
      </c>
      <c r="E33" s="1" t="s">
        <v>183</v>
      </c>
      <c r="F33" s="1" t="s">
        <v>184</v>
      </c>
      <c r="G33" s="1" t="s">
        <v>185</v>
      </c>
      <c r="H33" s="1" t="s">
        <v>186</v>
      </c>
      <c r="I33" s="1" t="s">
        <v>16</v>
      </c>
    </row>
    <row r="34">
      <c r="A34" s="2" t="str">
        <f>HYPERLINK("https://www.healthylife.com.au/products/herbs-of-gold-magnesium-powder-high-strength-150g", "49143")</f>
        <v>49143</v>
      </c>
      <c r="B34" s="1" t="s">
        <v>187</v>
      </c>
      <c r="C34" s="1" t="s">
        <v>52</v>
      </c>
      <c r="D34" s="1" t="s">
        <v>188</v>
      </c>
      <c r="E34" s="1" t="s">
        <v>189</v>
      </c>
      <c r="F34" s="1" t="s">
        <v>190</v>
      </c>
      <c r="G34" s="1" t="s">
        <v>191</v>
      </c>
      <c r="H34" s="1" t="s">
        <v>192</v>
      </c>
      <c r="I34" s="1" t="s">
        <v>16</v>
      </c>
    </row>
    <row r="35">
      <c r="A35" s="2" t="str">
        <f>HYPERLINK("https://www.healthylife.com.au/products/studex-gold-lrg-sleeper-16mm", "11190")</f>
        <v>11190</v>
      </c>
      <c r="B35" s="1" t="s">
        <v>193</v>
      </c>
      <c r="C35" s="1" t="s">
        <v>89</v>
      </c>
      <c r="D35" s="1" t="s">
        <v>182</v>
      </c>
      <c r="E35" s="1" t="s">
        <v>183</v>
      </c>
      <c r="F35" s="1" t="s">
        <v>184</v>
      </c>
      <c r="G35" s="1" t="s">
        <v>185</v>
      </c>
      <c r="H35" s="1" t="s">
        <v>194</v>
      </c>
      <c r="I35" s="1" t="s">
        <v>16</v>
      </c>
    </row>
    <row r="36">
      <c r="A36" s="2" t="str">
        <f>HYPERLINK("https://www.healthylife.com.au/products/herbs-of-gold-bromelain-forte-60-capsules", "23964")</f>
        <v>23964</v>
      </c>
      <c r="B36" s="1" t="s">
        <v>195</v>
      </c>
      <c r="C36" s="1" t="s">
        <v>52</v>
      </c>
      <c r="D36" s="1" t="s">
        <v>196</v>
      </c>
      <c r="E36" s="1" t="s">
        <v>197</v>
      </c>
      <c r="F36" s="1" t="s">
        <v>198</v>
      </c>
      <c r="G36" s="1" t="s">
        <v>178</v>
      </c>
      <c r="H36" s="1" t="s">
        <v>199</v>
      </c>
      <c r="I36" s="1" t="s">
        <v>16</v>
      </c>
    </row>
    <row r="37">
      <c r="A37" s="2" t="str">
        <f>HYPERLINK("https://www.healthylife.com.au/products/herbs-of-gold-resveratrol-advantage-60-capsules", "28719")</f>
        <v>28719</v>
      </c>
      <c r="B37" s="1" t="s">
        <v>200</v>
      </c>
      <c r="C37" s="1" t="s">
        <v>52</v>
      </c>
      <c r="D37" s="1" t="s">
        <v>201</v>
      </c>
      <c r="E37" s="1" t="s">
        <v>202</v>
      </c>
      <c r="F37" s="1" t="s">
        <v>144</v>
      </c>
      <c r="G37" s="1" t="s">
        <v>203</v>
      </c>
      <c r="H37" s="1" t="s">
        <v>204</v>
      </c>
      <c r="I37" s="1" t="s">
        <v>16</v>
      </c>
    </row>
    <row r="38">
      <c r="A38" s="2" t="str">
        <f>HYPERLINK("https://www.healthylife.com.au/products/herbs-of-gold-st-marys-thistle-35-000-60-tablets", "25216")</f>
        <v>25216</v>
      </c>
      <c r="B38" s="1" t="s">
        <v>205</v>
      </c>
      <c r="C38" s="1" t="s">
        <v>52</v>
      </c>
      <c r="D38" s="1" t="s">
        <v>206</v>
      </c>
      <c r="E38" s="1" t="s">
        <v>207</v>
      </c>
      <c r="F38" s="1" t="s">
        <v>142</v>
      </c>
      <c r="G38" s="1" t="s">
        <v>144</v>
      </c>
      <c r="H38" s="1" t="s">
        <v>208</v>
      </c>
      <c r="I38" s="1" t="s">
        <v>16</v>
      </c>
    </row>
    <row r="39">
      <c r="A39" s="2" t="str">
        <f>HYPERLINK("https://www.healthylife.com.au/products/herbs-of-gold-bulgarian-tribulus-complex-60-tablets", "23965")</f>
        <v>23965</v>
      </c>
      <c r="B39" s="1" t="s">
        <v>209</v>
      </c>
      <c r="C39" s="1" t="s">
        <v>52</v>
      </c>
      <c r="D39" s="1" t="s">
        <v>142</v>
      </c>
      <c r="E39" s="1" t="s">
        <v>210</v>
      </c>
      <c r="F39" s="1" t="s">
        <v>211</v>
      </c>
      <c r="G39" s="1" t="s">
        <v>212</v>
      </c>
      <c r="H39" s="1" t="s">
        <v>213</v>
      </c>
      <c r="I39" s="1" t="s">
        <v>16</v>
      </c>
    </row>
    <row r="40">
      <c r="A40" s="2" t="str">
        <f>HYPERLINK("https://www.healthylife.com.au/products/herbs-of-gold-b-complete-sustained-release-60-tablets", "23958")</f>
        <v>23958</v>
      </c>
      <c r="B40" s="1" t="s">
        <v>214</v>
      </c>
      <c r="C40" s="1" t="s">
        <v>52</v>
      </c>
      <c r="D40" s="1" t="s">
        <v>73</v>
      </c>
      <c r="E40" s="1" t="s">
        <v>153</v>
      </c>
      <c r="F40" s="1" t="s">
        <v>215</v>
      </c>
      <c r="G40" s="1" t="s">
        <v>216</v>
      </c>
      <c r="H40" s="1" t="s">
        <v>217</v>
      </c>
      <c r="I40" s="1" t="s">
        <v>16</v>
      </c>
    </row>
    <row r="41">
      <c r="A41" s="2" t="str">
        <f>HYPERLINK("https://www.healthylife.com.au/products/herbs-of-gold-pain-relief-pea-forte-42-capsules", "49146")</f>
        <v>49146</v>
      </c>
      <c r="B41" s="1" t="s">
        <v>218</v>
      </c>
      <c r="C41" s="1" t="s">
        <v>52</v>
      </c>
      <c r="D41" s="1" t="s">
        <v>196</v>
      </c>
      <c r="E41" s="1" t="s">
        <v>197</v>
      </c>
      <c r="F41" s="1" t="s">
        <v>219</v>
      </c>
      <c r="G41" s="1" t="s">
        <v>220</v>
      </c>
      <c r="H41" s="1" t="s">
        <v>221</v>
      </c>
      <c r="I41" s="1" t="s">
        <v>16</v>
      </c>
    </row>
    <row r="42">
      <c r="A42" s="2" t="str">
        <f>HYPERLINK("https://www.healthylife.com.au/products/studex-regular-birthstone-november-gold-stud-earring-1-pair", "32169")</f>
        <v>32169</v>
      </c>
      <c r="B42" s="1" t="s">
        <v>222</v>
      </c>
      <c r="C42" s="1" t="s">
        <v>89</v>
      </c>
      <c r="D42" s="1" t="s">
        <v>182</v>
      </c>
      <c r="E42" s="1" t="s">
        <v>183</v>
      </c>
      <c r="F42" s="1" t="s">
        <v>184</v>
      </c>
      <c r="G42" s="1" t="s">
        <v>223</v>
      </c>
      <c r="H42" s="1" t="s">
        <v>224</v>
      </c>
      <c r="I42" s="1" t="s">
        <v>16</v>
      </c>
    </row>
    <row r="43">
      <c r="A43" s="2" t="str">
        <f>HYPERLINK("https://www.healthylife.com.au/products/herbs-of-gold-childrens-fish-i-care-60-capsules", "23969")</f>
        <v>23969</v>
      </c>
      <c r="B43" s="1" t="s">
        <v>225</v>
      </c>
      <c r="C43" s="1" t="s">
        <v>52</v>
      </c>
      <c r="D43" s="1" t="s">
        <v>171</v>
      </c>
      <c r="E43" s="1" t="s">
        <v>226</v>
      </c>
      <c r="F43" s="1" t="s">
        <v>227</v>
      </c>
      <c r="G43" s="1" t="s">
        <v>228</v>
      </c>
      <c r="H43" s="1" t="s">
        <v>229</v>
      </c>
      <c r="I43" s="1" t="s">
        <v>16</v>
      </c>
    </row>
    <row r="44">
      <c r="A44" s="2" t="str">
        <f>HYPERLINK("https://www.healthylife.com.au/products/gold-cross-pure-lanolin-50g", "5468")</f>
        <v>5468</v>
      </c>
      <c r="B44" s="1" t="s">
        <v>230</v>
      </c>
      <c r="C44" s="1" t="s">
        <v>10</v>
      </c>
      <c r="D44" s="1" t="s">
        <v>11</v>
      </c>
      <c r="E44" s="1" t="s">
        <v>231</v>
      </c>
      <c r="F44" s="1" t="s">
        <v>232</v>
      </c>
      <c r="G44" s="1" t="s">
        <v>233</v>
      </c>
      <c r="H44" s="1" t="s">
        <v>234</v>
      </c>
      <c r="I44" s="1" t="s">
        <v>16</v>
      </c>
    </row>
    <row r="45">
      <c r="A45" s="2" t="str">
        <f>HYPERLINK("https://www.healthylife.com.au/products/herbs-of-gold-activated-b12-spray-50ml", "38327")</f>
        <v>38327</v>
      </c>
      <c r="B45" s="1" t="s">
        <v>235</v>
      </c>
      <c r="C45" s="1" t="s">
        <v>52</v>
      </c>
      <c r="D45" s="1" t="s">
        <v>73</v>
      </c>
      <c r="E45" s="1" t="s">
        <v>153</v>
      </c>
      <c r="F45" s="1" t="s">
        <v>236</v>
      </c>
      <c r="G45" s="1" t="s">
        <v>237</v>
      </c>
      <c r="H45" s="1" t="s">
        <v>238</v>
      </c>
      <c r="I45" s="1" t="s">
        <v>16</v>
      </c>
    </row>
    <row r="46">
      <c r="A46" s="2" t="str">
        <f>HYPERLINK("https://www.healthylife.com.au/products/power-super-foods-cacao-gold-powder-450g", "30037")</f>
        <v>30037</v>
      </c>
      <c r="B46" s="1" t="s">
        <v>239</v>
      </c>
      <c r="C46" s="1" t="s">
        <v>164</v>
      </c>
      <c r="D46" s="1" t="s">
        <v>165</v>
      </c>
      <c r="E46" s="1" t="s">
        <v>240</v>
      </c>
      <c r="F46" s="1" t="s">
        <v>241</v>
      </c>
      <c r="G46" s="1" t="s">
        <v>242</v>
      </c>
      <c r="H46" s="1" t="s">
        <v>243</v>
      </c>
      <c r="I46" s="1" t="s">
        <v>16</v>
      </c>
    </row>
    <row r="47">
      <c r="A47" s="2" t="str">
        <f>HYPERLINK("https://www.healthylife.com.au/products/gold-cross-epsom-salts-1kg", "22242")</f>
        <v>22242</v>
      </c>
      <c r="B47" s="1" t="s">
        <v>244</v>
      </c>
      <c r="C47" s="1" t="s">
        <v>103</v>
      </c>
      <c r="D47" s="1" t="s">
        <v>245</v>
      </c>
      <c r="E47" s="1" t="s">
        <v>246</v>
      </c>
      <c r="F47" s="1" t="s">
        <v>247</v>
      </c>
      <c r="G47" s="1" t="s">
        <v>248</v>
      </c>
      <c r="H47" s="1" t="s">
        <v>249</v>
      </c>
      <c r="I47" s="1" t="s">
        <v>16</v>
      </c>
    </row>
    <row r="48">
      <c r="A48" s="2" t="str">
        <f>HYPERLINK("https://www.healthylife.com.au/products/herbs-of-gold-childrens-calm-care-60-tablets", "23968")</f>
        <v>23968</v>
      </c>
      <c r="B48" s="1" t="s">
        <v>250</v>
      </c>
      <c r="C48" s="1" t="s">
        <v>52</v>
      </c>
      <c r="D48" s="1" t="s">
        <v>171</v>
      </c>
      <c r="E48" s="1" t="s">
        <v>251</v>
      </c>
      <c r="F48" s="1" t="s">
        <v>252</v>
      </c>
      <c r="G48" s="1" t="s">
        <v>253</v>
      </c>
      <c r="H48" s="1" t="s">
        <v>254</v>
      </c>
      <c r="I48" s="1" t="s">
        <v>16</v>
      </c>
    </row>
    <row r="49">
      <c r="A49" s="2" t="str">
        <f>HYPERLINK("https://www.healthylife.com.au/products/herbs-of-gold-magnesium-night-60-tablets", "49201")</f>
        <v>49201</v>
      </c>
      <c r="B49" s="1" t="s">
        <v>255</v>
      </c>
      <c r="C49" s="1" t="s">
        <v>52</v>
      </c>
      <c r="D49" s="1" t="s">
        <v>73</v>
      </c>
      <c r="E49" s="1" t="s">
        <v>256</v>
      </c>
      <c r="F49" s="1" t="s">
        <v>257</v>
      </c>
      <c r="G49" s="1" t="s">
        <v>142</v>
      </c>
      <c r="H49" s="1" t="s">
        <v>258</v>
      </c>
      <c r="I49" s="1" t="s">
        <v>16</v>
      </c>
    </row>
    <row r="50">
      <c r="A50" s="2" t="str">
        <f>HYPERLINK("https://www.healthylife.com.au/products/herbs-of-gold-magnesium-forte-120-tablets", "34684")</f>
        <v>34684</v>
      </c>
      <c r="B50" s="1" t="s">
        <v>259</v>
      </c>
      <c r="C50" s="1" t="s">
        <v>52</v>
      </c>
      <c r="D50" s="1" t="s">
        <v>196</v>
      </c>
      <c r="E50" s="1" t="s">
        <v>260</v>
      </c>
      <c r="F50" s="1" t="s">
        <v>261</v>
      </c>
      <c r="G50" s="1" t="s">
        <v>262</v>
      </c>
      <c r="H50" s="1" t="s">
        <v>263</v>
      </c>
      <c r="I50" s="1" t="s">
        <v>16</v>
      </c>
    </row>
    <row r="51">
      <c r="A51" s="2" t="str">
        <f>HYPERLINK("https://www.healthylife.com.au/products/eulactol-heel-balm-gold-120ml", "5088")</f>
        <v>5088</v>
      </c>
      <c r="B51" s="1" t="s">
        <v>264</v>
      </c>
      <c r="C51" s="1" t="s">
        <v>66</v>
      </c>
      <c r="D51" s="1" t="s">
        <v>67</v>
      </c>
      <c r="E51" s="1" t="s">
        <v>68</v>
      </c>
      <c r="F51" s="1" t="s">
        <v>265</v>
      </c>
      <c r="G51" s="1" t="s">
        <v>266</v>
      </c>
      <c r="H51" s="1" t="s">
        <v>71</v>
      </c>
      <c r="I51" s="1" t="s">
        <v>16</v>
      </c>
    </row>
    <row r="52">
      <c r="A52" s="2" t="str">
        <f>HYPERLINK("https://www.healthylife.com.au/products/herbs-of-gold-womens-multi-plus", "45800")</f>
        <v>45800</v>
      </c>
      <c r="B52" s="1" t="s">
        <v>267</v>
      </c>
      <c r="C52" s="1" t="s">
        <v>52</v>
      </c>
      <c r="D52" s="1" t="s">
        <v>158</v>
      </c>
      <c r="E52" s="1" t="s">
        <v>268</v>
      </c>
      <c r="F52" s="1" t="s">
        <v>269</v>
      </c>
      <c r="G52" s="1" t="s">
        <v>270</v>
      </c>
      <c r="H52" s="1" t="s">
        <v>271</v>
      </c>
      <c r="I52" s="1" t="s">
        <v>16</v>
      </c>
    </row>
    <row r="53">
      <c r="A53" s="2" t="str">
        <f>HYPERLINK("https://www.healthylife.com.au/products/herbs-of-gold-acetyl-l-carnitine-120-capsules", "32164")</f>
        <v>32164</v>
      </c>
      <c r="B53" s="1" t="s">
        <v>272</v>
      </c>
      <c r="C53" s="1" t="s">
        <v>273</v>
      </c>
      <c r="D53" s="1" t="s">
        <v>274</v>
      </c>
      <c r="E53" s="1" t="s">
        <v>275</v>
      </c>
      <c r="F53" s="1" t="s">
        <v>76</v>
      </c>
      <c r="G53" s="1" t="s">
        <v>276</v>
      </c>
      <c r="H53" s="1" t="s">
        <v>277</v>
      </c>
      <c r="I53" s="1" t="s">
        <v>16</v>
      </c>
    </row>
    <row r="54">
      <c r="A54" s="2" t="str">
        <f>HYPERLINK("https://www.healthylife.com.au/products/power-super-foods-goldenberries-cert-organic", "43885")</f>
        <v>43885</v>
      </c>
      <c r="B54" s="1" t="s">
        <v>278</v>
      </c>
      <c r="C54" s="1" t="s">
        <v>164</v>
      </c>
      <c r="D54" s="1" t="s">
        <v>279</v>
      </c>
      <c r="E54" s="1" t="s">
        <v>280</v>
      </c>
      <c r="F54" s="1" t="s">
        <v>242</v>
      </c>
      <c r="G54" s="1" t="s">
        <v>281</v>
      </c>
      <c r="H54" s="1" t="s">
        <v>282</v>
      </c>
      <c r="I54" s="1" t="s">
        <v>16</v>
      </c>
    </row>
    <row r="55">
      <c r="A55" s="2" t="str">
        <f>HYPERLINK("https://www.healthylife.com.au/products/studex-regular-birthstone-august-gold-stud-earring-1-pair", "32374")</f>
        <v>32374</v>
      </c>
      <c r="B55" s="1" t="s">
        <v>283</v>
      </c>
      <c r="C55" s="1" t="s">
        <v>89</v>
      </c>
      <c r="D55" s="1" t="s">
        <v>182</v>
      </c>
      <c r="E55" s="1" t="s">
        <v>183</v>
      </c>
      <c r="F55" s="1" t="s">
        <v>284</v>
      </c>
      <c r="G55" s="1" t="s">
        <v>285</v>
      </c>
      <c r="H55" s="1" t="s">
        <v>286</v>
      </c>
      <c r="I55" s="1" t="s">
        <v>16</v>
      </c>
    </row>
    <row r="56">
      <c r="A56" s="2" t="str">
        <f>HYPERLINK("https://www.healthylife.com.au/products/herbs-of-gold-bio-curcumin-5400-30-tablets", "32160")</f>
        <v>32160</v>
      </c>
      <c r="B56" s="1" t="s">
        <v>287</v>
      </c>
      <c r="C56" s="1" t="s">
        <v>52</v>
      </c>
      <c r="D56" s="1" t="s">
        <v>142</v>
      </c>
      <c r="E56" s="1" t="s">
        <v>177</v>
      </c>
      <c r="F56" s="1" t="s">
        <v>179</v>
      </c>
      <c r="G56" s="1" t="s">
        <v>144</v>
      </c>
      <c r="H56" s="1" t="s">
        <v>288</v>
      </c>
      <c r="I56" s="1" t="s">
        <v>16</v>
      </c>
    </row>
    <row r="57">
      <c r="A57" s="2" t="str">
        <f>HYPERLINK("https://www.healthylife.com.au/products/selsun-gold-treatment-for-dandruff-25-375ml", "9047")</f>
        <v>9047</v>
      </c>
      <c r="B57" s="1" t="s">
        <v>289</v>
      </c>
      <c r="C57" s="1" t="s">
        <v>18</v>
      </c>
      <c r="D57" s="1" t="s">
        <v>39</v>
      </c>
      <c r="E57" s="1" t="s">
        <v>42</v>
      </c>
      <c r="F57" s="1" t="s">
        <v>290</v>
      </c>
      <c r="G57" s="1" t="s">
        <v>291</v>
      </c>
      <c r="H57" s="1" t="s">
        <v>43</v>
      </c>
      <c r="I57" s="1" t="s">
        <v>16</v>
      </c>
    </row>
    <row r="58">
      <c r="A58" s="2" t="str">
        <f>HYPERLINK("https://www.healthylife.com.au/products/essential-hemp-organic-hemp-gold-protein", "5549")</f>
        <v>5549</v>
      </c>
      <c r="B58" s="1" t="s">
        <v>292</v>
      </c>
      <c r="C58" s="1" t="s">
        <v>273</v>
      </c>
      <c r="D58" s="1" t="s">
        <v>293</v>
      </c>
      <c r="E58" s="1" t="s">
        <v>294</v>
      </c>
      <c r="F58" s="1" t="s">
        <v>295</v>
      </c>
      <c r="G58" s="1" t="s">
        <v>248</v>
      </c>
      <c r="H58" s="1" t="s">
        <v>296</v>
      </c>
      <c r="I58" s="1" t="s">
        <v>16</v>
      </c>
    </row>
    <row r="59">
      <c r="A59" s="2" t="str">
        <f>HYPERLINK("https://www.healthylife.com.au/products/herbs-of-gold-natural-vitamin-e-500iu", "45799")</f>
        <v>45799</v>
      </c>
      <c r="B59" s="1" t="s">
        <v>297</v>
      </c>
      <c r="C59" s="1" t="s">
        <v>52</v>
      </c>
      <c r="D59" s="1" t="s">
        <v>298</v>
      </c>
      <c r="E59" s="1" t="s">
        <v>299</v>
      </c>
      <c r="F59" s="1" t="s">
        <v>144</v>
      </c>
      <c r="G59" s="1" t="s">
        <v>300</v>
      </c>
      <c r="H59" s="1" t="s">
        <v>301</v>
      </c>
      <c r="I59" s="1" t="s">
        <v>16</v>
      </c>
    </row>
    <row r="60">
      <c r="A60" s="2" t="str">
        <f>HYPERLINK("https://www.healthylife.com.au/products/herbs-of-gold-probiotic--sb-30-capsules", "28890")</f>
        <v>28890</v>
      </c>
      <c r="B60" s="1" t="s">
        <v>302</v>
      </c>
      <c r="C60" s="1" t="s">
        <v>52</v>
      </c>
      <c r="D60" s="1" t="s">
        <v>303</v>
      </c>
      <c r="E60" s="1" t="s">
        <v>304</v>
      </c>
      <c r="F60" s="1" t="s">
        <v>305</v>
      </c>
      <c r="G60" s="1" t="s">
        <v>75</v>
      </c>
      <c r="H60" s="1" t="s">
        <v>306</v>
      </c>
      <c r="I60" s="1" t="s">
        <v>16</v>
      </c>
    </row>
    <row r="61">
      <c r="A61" s="2" t="str">
        <f>HYPERLINK("https://www.healthylife.com.au/products/herbs-of-gold-candida-relief-60-tablets", "23966")</f>
        <v>23966</v>
      </c>
      <c r="B61" s="1" t="s">
        <v>307</v>
      </c>
      <c r="C61" s="1" t="s">
        <v>52</v>
      </c>
      <c r="D61" s="1" t="s">
        <v>303</v>
      </c>
      <c r="E61" s="1" t="s">
        <v>308</v>
      </c>
      <c r="F61" s="1" t="s">
        <v>309</v>
      </c>
      <c r="G61" s="1" t="s">
        <v>191</v>
      </c>
      <c r="H61" s="1" t="s">
        <v>310</v>
      </c>
      <c r="I61" s="1" t="s">
        <v>16</v>
      </c>
    </row>
    <row r="62">
      <c r="A62" s="2" t="str">
        <f>HYPERLINK("https://www.healthylife.com.au/products/herbs-of-gold-magnesium-night-plus-300g", "33283")</f>
        <v>33283</v>
      </c>
      <c r="B62" s="1" t="s">
        <v>311</v>
      </c>
      <c r="C62" s="1" t="s">
        <v>52</v>
      </c>
      <c r="D62" s="1" t="s">
        <v>196</v>
      </c>
      <c r="E62" s="1" t="s">
        <v>260</v>
      </c>
      <c r="F62" s="1" t="s">
        <v>257</v>
      </c>
      <c r="G62" s="1" t="s">
        <v>312</v>
      </c>
      <c r="H62" s="1" t="s">
        <v>313</v>
      </c>
      <c r="I62" s="1" t="s">
        <v>16</v>
      </c>
    </row>
    <row r="63">
      <c r="A63" s="2" t="str">
        <f>HYPERLINK("https://www.healthylife.com.au/products/herbs-of-gold-vitamin-c-1000-plus-60-tablets", "28716")</f>
        <v>28716</v>
      </c>
      <c r="B63" s="1" t="s">
        <v>314</v>
      </c>
      <c r="C63" s="1" t="s">
        <v>52</v>
      </c>
      <c r="D63" s="1" t="s">
        <v>75</v>
      </c>
      <c r="E63" s="1" t="s">
        <v>315</v>
      </c>
      <c r="F63" s="1" t="s">
        <v>295</v>
      </c>
      <c r="G63" s="1" t="s">
        <v>316</v>
      </c>
      <c r="H63" s="1" t="s">
        <v>317</v>
      </c>
      <c r="I63" s="1" t="s">
        <v>16</v>
      </c>
    </row>
    <row r="64">
      <c r="A64" s="2" t="str">
        <f>HYPERLINK("https://www.healthylife.com.au/products/gold-cross-citronella-oil-25ml", "5471")</f>
        <v>5471</v>
      </c>
      <c r="B64" s="1" t="s">
        <v>318</v>
      </c>
      <c r="C64" s="1" t="s">
        <v>10</v>
      </c>
      <c r="D64" s="1" t="s">
        <v>11</v>
      </c>
      <c r="E64" s="1" t="s">
        <v>319</v>
      </c>
      <c r="F64" s="1" t="s">
        <v>320</v>
      </c>
      <c r="G64" s="1" t="s">
        <v>321</v>
      </c>
      <c r="H64" s="1" t="s">
        <v>322</v>
      </c>
      <c r="I64" s="1" t="s">
        <v>16</v>
      </c>
    </row>
    <row r="65">
      <c r="A65" s="2" t="str">
        <f>HYPERLINK("https://www.healthylife.com.au/products/herbs-of-gold-bergamot-cholesterol-care-60-tablets", "23959")</f>
        <v>23959</v>
      </c>
      <c r="B65" s="1" t="s">
        <v>323</v>
      </c>
      <c r="C65" s="1" t="s">
        <v>52</v>
      </c>
      <c r="D65" s="1" t="s">
        <v>201</v>
      </c>
      <c r="E65" s="1" t="s">
        <v>324</v>
      </c>
      <c r="F65" s="1" t="s">
        <v>325</v>
      </c>
      <c r="G65" s="1" t="s">
        <v>326</v>
      </c>
      <c r="H65" s="1" t="s">
        <v>327</v>
      </c>
      <c r="I65" s="1" t="s">
        <v>16</v>
      </c>
    </row>
    <row r="66">
      <c r="A66" s="2" t="str">
        <f>HYPERLINK("https://www.healthylife.com.au/products/herbs-of-gold-ginseng-4-energy-gold-30-tablets", "32149")</f>
        <v>32149</v>
      </c>
      <c r="B66" s="1" t="s">
        <v>328</v>
      </c>
      <c r="C66" s="1" t="s">
        <v>52</v>
      </c>
      <c r="D66" s="1" t="s">
        <v>73</v>
      </c>
      <c r="E66" s="1" t="s">
        <v>153</v>
      </c>
      <c r="F66" s="1" t="s">
        <v>329</v>
      </c>
      <c r="G66" s="1" t="s">
        <v>276</v>
      </c>
      <c r="H66" s="1" t="s">
        <v>330</v>
      </c>
      <c r="I66" s="1" t="s">
        <v>16</v>
      </c>
    </row>
    <row r="67">
      <c r="A67" s="2" t="str">
        <f>HYPERLINK("https://www.healthylife.com.au/products/the-fresh-chai-co-golden-turmeric-blend", "44571")</f>
        <v>44571</v>
      </c>
      <c r="B67" s="1" t="s">
        <v>331</v>
      </c>
      <c r="C67" s="1" t="s">
        <v>52</v>
      </c>
      <c r="D67" s="1" t="s">
        <v>142</v>
      </c>
      <c r="E67" s="1" t="s">
        <v>332</v>
      </c>
      <c r="F67" s="1" t="s">
        <v>333</v>
      </c>
      <c r="G67" s="1" t="s">
        <v>334</v>
      </c>
      <c r="H67" s="1" t="s">
        <v>335</v>
      </c>
      <c r="I67" s="1" t="s">
        <v>16</v>
      </c>
    </row>
    <row r="68">
      <c r="A68" s="2" t="str">
        <f>HYPERLINK("https://www.healthylife.com.au/products/ever-eco-rose-gold-straight-straw-single", "21316")</f>
        <v>21316</v>
      </c>
      <c r="B68" s="1" t="s">
        <v>336</v>
      </c>
      <c r="C68" s="1" t="s">
        <v>337</v>
      </c>
      <c r="D68" s="1" t="s">
        <v>338</v>
      </c>
      <c r="E68" s="1" t="s">
        <v>339</v>
      </c>
      <c r="F68" s="1" t="s">
        <v>340</v>
      </c>
      <c r="G68" s="1" t="s">
        <v>184</v>
      </c>
      <c r="H68" s="1" t="s">
        <v>341</v>
      </c>
      <c r="I68" s="1" t="s">
        <v>16</v>
      </c>
    </row>
    <row r="69">
      <c r="A69" s="2" t="str">
        <f>HYPERLINK("https://www.healthylife.com.au/products/herbs-of-gold-activated-b-complex-60-capsules", "23954")</f>
        <v>23954</v>
      </c>
      <c r="B69" s="1" t="s">
        <v>342</v>
      </c>
      <c r="C69" s="1" t="s">
        <v>52</v>
      </c>
      <c r="D69" s="1" t="s">
        <v>73</v>
      </c>
      <c r="E69" s="1" t="s">
        <v>153</v>
      </c>
      <c r="F69" s="1" t="s">
        <v>191</v>
      </c>
      <c r="G69" s="1" t="s">
        <v>343</v>
      </c>
      <c r="H69" s="1" t="s">
        <v>344</v>
      </c>
      <c r="I69" s="1" t="s">
        <v>16</v>
      </c>
    </row>
    <row r="70">
      <c r="A70" s="2" t="str">
        <f>HYPERLINK("https://www.healthylife.com.au/products/biokap-nutricolor-delicato-rapid-93-extra-light-golden-blond", "22274")</f>
        <v>22274</v>
      </c>
      <c r="B70" s="1" t="s">
        <v>345</v>
      </c>
      <c r="C70" s="1" t="s">
        <v>18</v>
      </c>
      <c r="D70" s="1" t="s">
        <v>19</v>
      </c>
      <c r="E70" s="1" t="s">
        <v>346</v>
      </c>
      <c r="F70" s="1" t="s">
        <v>63</v>
      </c>
      <c r="G70" s="1" t="s">
        <v>347</v>
      </c>
      <c r="H70" s="1" t="s">
        <v>348</v>
      </c>
      <c r="I70" s="1" t="s">
        <v>16</v>
      </c>
    </row>
    <row r="71">
      <c r="A71" s="2" t="str">
        <f>HYPERLINK("https://www.healthylife.com.au/products/herbs-of-gold-cold--flu-strike-60-tablets", "23973")</f>
        <v>23973</v>
      </c>
      <c r="B71" s="1" t="s">
        <v>349</v>
      </c>
      <c r="C71" s="1" t="s">
        <v>52</v>
      </c>
      <c r="D71" s="1" t="s">
        <v>75</v>
      </c>
      <c r="E71" s="1" t="s">
        <v>315</v>
      </c>
      <c r="F71" s="1" t="s">
        <v>350</v>
      </c>
      <c r="G71" s="1" t="s">
        <v>351</v>
      </c>
      <c r="H71" s="1" t="s">
        <v>352</v>
      </c>
      <c r="I71" s="1" t="s">
        <v>16</v>
      </c>
    </row>
    <row r="72">
      <c r="A72" s="2" t="str">
        <f>HYPERLINK("https://www.healthylife.com.au/products/natures-help-high-absorption-curcumin-gold-396mg-60-capsules", "49946")</f>
        <v>49946</v>
      </c>
      <c r="B72" s="1" t="s">
        <v>353</v>
      </c>
      <c r="C72" s="1" t="s">
        <v>52</v>
      </c>
      <c r="D72" s="1" t="s">
        <v>142</v>
      </c>
      <c r="E72" s="1" t="s">
        <v>332</v>
      </c>
      <c r="F72" s="1" t="s">
        <v>354</v>
      </c>
      <c r="G72" s="1" t="s">
        <v>355</v>
      </c>
      <c r="H72" s="1" t="s">
        <v>356</v>
      </c>
      <c r="I72" s="1" t="s">
        <v>16</v>
      </c>
    </row>
    <row r="73">
      <c r="A73" s="2" t="str">
        <f>HYPERLINK("https://www.healthylife.com.au/products/herbs-of-gold-hawthorn-4500-60-tablets", "39264")</f>
        <v>39264</v>
      </c>
      <c r="B73" s="1" t="s">
        <v>357</v>
      </c>
      <c r="C73" s="1" t="s">
        <v>52</v>
      </c>
      <c r="D73" s="1" t="s">
        <v>201</v>
      </c>
      <c r="E73" s="1" t="s">
        <v>358</v>
      </c>
      <c r="F73" s="1" t="s">
        <v>325</v>
      </c>
      <c r="G73" s="1" t="s">
        <v>359</v>
      </c>
      <c r="H73" s="1" t="s">
        <v>360</v>
      </c>
      <c r="I73" s="1" t="s">
        <v>16</v>
      </c>
    </row>
    <row r="74">
      <c r="A74" s="2" t="str">
        <f>HYPERLINK("https://www.healthylife.com.au/products/herbs-of-gold-ubiquinol-150mg-60-capsules", "24006")</f>
        <v>24006</v>
      </c>
      <c r="B74" s="1" t="s">
        <v>361</v>
      </c>
      <c r="C74" s="1" t="s">
        <v>52</v>
      </c>
      <c r="D74" s="1" t="s">
        <v>362</v>
      </c>
      <c r="E74" s="1" t="s">
        <v>363</v>
      </c>
      <c r="F74" s="1" t="s">
        <v>364</v>
      </c>
      <c r="G74" s="1" t="s">
        <v>203</v>
      </c>
      <c r="H74" s="1" t="s">
        <v>365</v>
      </c>
      <c r="I74" s="1" t="s">
        <v>16</v>
      </c>
    </row>
    <row r="75">
      <c r="A75" s="2" t="str">
        <f>HYPERLINK("https://www.healthylife.com.au/products/hemp-foods-australia-organic-hemp-gold-protein-900g", "41389")</f>
        <v>41389</v>
      </c>
      <c r="B75" s="1" t="s">
        <v>366</v>
      </c>
      <c r="C75" s="1" t="s">
        <v>273</v>
      </c>
      <c r="D75" s="1" t="s">
        <v>293</v>
      </c>
      <c r="E75" s="1" t="s">
        <v>294</v>
      </c>
      <c r="F75" s="1" t="s">
        <v>367</v>
      </c>
      <c r="G75" s="1" t="s">
        <v>368</v>
      </c>
      <c r="H75" s="1" t="s">
        <v>296</v>
      </c>
      <c r="I75" s="1" t="s">
        <v>16</v>
      </c>
    </row>
    <row r="76">
      <c r="A76" s="2" t="str">
        <f>HYPERLINK("https://www.healthylife.com.au/products/herbs-of-gold-elderberry-echinacea--olive-leaf-200ml", "23978")</f>
        <v>23978</v>
      </c>
      <c r="B76" s="1" t="s">
        <v>369</v>
      </c>
      <c r="C76" s="1" t="s">
        <v>52</v>
      </c>
      <c r="D76" s="1" t="s">
        <v>75</v>
      </c>
      <c r="E76" s="1" t="s">
        <v>315</v>
      </c>
      <c r="F76" s="1" t="s">
        <v>370</v>
      </c>
      <c r="G76" s="1" t="s">
        <v>371</v>
      </c>
      <c r="H76" s="1" t="s">
        <v>372</v>
      </c>
      <c r="I76" s="1" t="s">
        <v>16</v>
      </c>
    </row>
    <row r="77">
      <c r="A77" s="2" t="str">
        <f>HYPERLINK("https://www.healthylife.com.au/products/herbs-of-gold-magnesium-night-plus-150g", "28891")</f>
        <v>28891</v>
      </c>
      <c r="B77" s="1" t="s">
        <v>373</v>
      </c>
      <c r="C77" s="1" t="s">
        <v>52</v>
      </c>
      <c r="D77" s="1" t="s">
        <v>196</v>
      </c>
      <c r="E77" s="1" t="s">
        <v>260</v>
      </c>
      <c r="F77" s="1" t="s">
        <v>374</v>
      </c>
      <c r="G77" s="1" t="s">
        <v>375</v>
      </c>
      <c r="H77" s="1" t="s">
        <v>313</v>
      </c>
      <c r="I77" s="1" t="s">
        <v>16</v>
      </c>
    </row>
    <row r="78">
      <c r="A78" s="2" t="str">
        <f>HYPERLINK("https://www.healthylife.com.au/products/gold-cross-whitfields-ointment-100g", "5489")</f>
        <v>5489</v>
      </c>
      <c r="B78" s="1" t="s">
        <v>376</v>
      </c>
      <c r="C78" s="1" t="s">
        <v>10</v>
      </c>
      <c r="D78" s="1" t="s">
        <v>11</v>
      </c>
      <c r="E78" s="1" t="s">
        <v>377</v>
      </c>
      <c r="F78" s="1" t="s">
        <v>378</v>
      </c>
      <c r="G78" s="1" t="s">
        <v>379</v>
      </c>
      <c r="H78" s="1" t="s">
        <v>380</v>
      </c>
      <c r="I78" s="1" t="s">
        <v>16</v>
      </c>
    </row>
    <row r="79">
      <c r="A79" s="2" t="str">
        <f>HYPERLINK("https://www.healthylife.com.au/products/macro-organic-goldenberries", "42842")</f>
        <v>42842</v>
      </c>
      <c r="B79" s="1" t="s">
        <v>381</v>
      </c>
      <c r="C79" s="1" t="s">
        <v>164</v>
      </c>
      <c r="D79" s="1" t="s">
        <v>279</v>
      </c>
      <c r="E79" s="1" t="s">
        <v>280</v>
      </c>
      <c r="F79" s="1" t="s">
        <v>242</v>
      </c>
      <c r="G79" s="1" t="s">
        <v>144</v>
      </c>
      <c r="H79" s="1" t="s">
        <v>382</v>
      </c>
      <c r="I79" s="1" t="s">
        <v>16</v>
      </c>
    </row>
    <row r="80">
      <c r="A80" s="2" t="str">
        <f>HYPERLINK("https://www.healthylife.com.au/products/switch-nutrition-100-pure-golden-irish-sea-moss-powder-50g", "49897")</f>
        <v>49897</v>
      </c>
      <c r="B80" s="1" t="s">
        <v>383</v>
      </c>
      <c r="C80" s="1" t="s">
        <v>52</v>
      </c>
      <c r="D80" s="1" t="s">
        <v>75</v>
      </c>
      <c r="E80" s="1" t="s">
        <v>315</v>
      </c>
      <c r="F80" s="1" t="s">
        <v>384</v>
      </c>
      <c r="G80" s="1" t="s">
        <v>385</v>
      </c>
      <c r="H80" s="1" t="s">
        <v>386</v>
      </c>
      <c r="I80" s="1" t="s">
        <v>16</v>
      </c>
    </row>
    <row r="81">
      <c r="A81" s="2" t="str">
        <f>HYPERLINK("https://www.healthylife.com.au/products/gold-cross-muscle-rub-cream-100g", "5484")</f>
        <v>5484</v>
      </c>
      <c r="B81" s="1" t="s">
        <v>387</v>
      </c>
      <c r="C81" s="1" t="s">
        <v>10</v>
      </c>
      <c r="D81" s="1" t="s">
        <v>11</v>
      </c>
      <c r="E81" s="1" t="s">
        <v>388</v>
      </c>
      <c r="F81" s="1" t="s">
        <v>197</v>
      </c>
      <c r="G81" s="1" t="s">
        <v>389</v>
      </c>
      <c r="H81" s="1" t="s">
        <v>390</v>
      </c>
      <c r="I81" s="1" t="s">
        <v>16</v>
      </c>
    </row>
    <row r="82">
      <c r="A82" s="2" t="str">
        <f>HYPERLINK("https://www.healthylife.com.au/products/studex-gold-med-sleeper-14mm", "11191")</f>
        <v>11191</v>
      </c>
      <c r="B82" s="1" t="s">
        <v>391</v>
      </c>
      <c r="C82" s="1" t="s">
        <v>89</v>
      </c>
      <c r="D82" s="1" t="s">
        <v>182</v>
      </c>
      <c r="E82" s="1" t="s">
        <v>183</v>
      </c>
      <c r="F82" s="1" t="s">
        <v>392</v>
      </c>
      <c r="G82" s="1" t="s">
        <v>184</v>
      </c>
      <c r="H82" s="1" t="s">
        <v>393</v>
      </c>
      <c r="I82" s="1" t="s">
        <v>16</v>
      </c>
    </row>
    <row r="83">
      <c r="A83" s="2" t="str">
        <f>HYPERLINK("https://www.healthylife.com.au/products/herbs-of-gold-chromium-max-60-capsules", "28743")</f>
        <v>28743</v>
      </c>
      <c r="B83" s="1" t="s">
        <v>394</v>
      </c>
      <c r="C83" s="1" t="s">
        <v>52</v>
      </c>
      <c r="D83" s="1" t="s">
        <v>395</v>
      </c>
      <c r="E83" s="1" t="s">
        <v>396</v>
      </c>
      <c r="F83" s="1" t="s">
        <v>397</v>
      </c>
      <c r="G83" s="1" t="s">
        <v>398</v>
      </c>
      <c r="H83" s="1" t="s">
        <v>399</v>
      </c>
      <c r="I83" s="1" t="s">
        <v>16</v>
      </c>
    </row>
    <row r="84">
      <c r="A84" s="2" t="str">
        <f>HYPERLINK("https://www.healthylife.com.au/products/herbs-of-gold-gout-relief-complex-60-capsules", "36667")</f>
        <v>36667</v>
      </c>
      <c r="B84" s="1" t="s">
        <v>400</v>
      </c>
      <c r="C84" s="1" t="s">
        <v>52</v>
      </c>
      <c r="D84" s="1" t="s">
        <v>196</v>
      </c>
      <c r="E84" s="1" t="s">
        <v>401</v>
      </c>
      <c r="F84" s="1" t="s">
        <v>197</v>
      </c>
      <c r="G84" s="1" t="s">
        <v>312</v>
      </c>
      <c r="H84" s="1" t="s">
        <v>402</v>
      </c>
      <c r="I84" s="1" t="s">
        <v>16</v>
      </c>
    </row>
    <row r="85">
      <c r="A85" s="2" t="str">
        <f>HYPERLINK("https://www.healthylife.com.au/products/herbs-of-gold-breastfeeding-support-60-tablets", "23963")</f>
        <v>23963</v>
      </c>
      <c r="B85" s="1" t="s">
        <v>403</v>
      </c>
      <c r="C85" s="1" t="s">
        <v>52</v>
      </c>
      <c r="D85" s="1" t="s">
        <v>53</v>
      </c>
      <c r="E85" s="1" t="s">
        <v>404</v>
      </c>
      <c r="F85" s="1" t="s">
        <v>405</v>
      </c>
      <c r="G85" s="1" t="s">
        <v>406</v>
      </c>
      <c r="H85" s="1" t="s">
        <v>407</v>
      </c>
      <c r="I85" s="1" t="s">
        <v>16</v>
      </c>
    </row>
    <row r="86">
      <c r="A86" s="2" t="str">
        <f>HYPERLINK("https://www.healthylife.com.au/products/herbs-of-gold-menopause-relief-60-tablets", "23990")</f>
        <v>23990</v>
      </c>
      <c r="B86" s="1" t="s">
        <v>408</v>
      </c>
      <c r="C86" s="1" t="s">
        <v>52</v>
      </c>
      <c r="D86" s="1" t="s">
        <v>409</v>
      </c>
      <c r="E86" s="1" t="s">
        <v>410</v>
      </c>
      <c r="F86" s="1" t="s">
        <v>312</v>
      </c>
      <c r="G86" s="1" t="s">
        <v>411</v>
      </c>
      <c r="H86" s="1" t="s">
        <v>412</v>
      </c>
      <c r="I86" s="1" t="s">
        <v>16</v>
      </c>
    </row>
    <row r="87">
      <c r="A87" s="2" t="str">
        <f>HYPERLINK("https://www.healthylife.com.au/products/studex-regular-birthstone-march-gold-stud-earring-1-pair", "32366")</f>
        <v>32366</v>
      </c>
      <c r="B87" s="1" t="s">
        <v>413</v>
      </c>
      <c r="C87" s="1" t="s">
        <v>89</v>
      </c>
      <c r="D87" s="1" t="s">
        <v>182</v>
      </c>
      <c r="E87" s="1" t="s">
        <v>183</v>
      </c>
      <c r="F87" s="1" t="s">
        <v>285</v>
      </c>
      <c r="G87" s="1" t="s">
        <v>414</v>
      </c>
      <c r="H87" s="1" t="s">
        <v>415</v>
      </c>
      <c r="I87" s="1" t="s">
        <v>16</v>
      </c>
    </row>
    <row r="88">
      <c r="A88" s="2" t="str">
        <f>HYPERLINK("https://www.healthylife.com.au/products/herbs-of-gold-parastrike-28-tablets", "28908")</f>
        <v>28908</v>
      </c>
      <c r="B88" s="1" t="s">
        <v>416</v>
      </c>
      <c r="C88" s="1" t="s">
        <v>52</v>
      </c>
      <c r="D88" s="1" t="s">
        <v>417</v>
      </c>
      <c r="E88" s="1" t="s">
        <v>418</v>
      </c>
      <c r="F88" s="1" t="s">
        <v>419</v>
      </c>
      <c r="G88" s="1" t="s">
        <v>312</v>
      </c>
      <c r="H88" s="1" t="s">
        <v>420</v>
      </c>
      <c r="I88" s="1" t="s">
        <v>16</v>
      </c>
    </row>
    <row r="89">
      <c r="A89" s="2" t="str">
        <f>HYPERLINK("https://www.healthylife.com.au/products/herbs-of-gold-organic-iron-max-30-capsules", "23995")</f>
        <v>23995</v>
      </c>
      <c r="B89" s="1" t="s">
        <v>421</v>
      </c>
      <c r="C89" s="1" t="s">
        <v>52</v>
      </c>
      <c r="D89" s="1" t="s">
        <v>73</v>
      </c>
      <c r="E89" s="1" t="s">
        <v>153</v>
      </c>
      <c r="F89" s="1" t="s">
        <v>422</v>
      </c>
      <c r="G89" s="1" t="s">
        <v>423</v>
      </c>
      <c r="H89" s="1" t="s">
        <v>424</v>
      </c>
      <c r="I89" s="1" t="s">
        <v>16</v>
      </c>
    </row>
    <row r="90">
      <c r="A90" s="2" t="str">
        <f>HYPERLINK("https://www.healthylife.com.au/products/herbs-of-gold-glucosamine-max-180-tablets", "23983")</f>
        <v>23983</v>
      </c>
      <c r="B90" s="1" t="s">
        <v>425</v>
      </c>
      <c r="C90" s="1" t="s">
        <v>52</v>
      </c>
      <c r="D90" s="1" t="s">
        <v>196</v>
      </c>
      <c r="E90" s="1" t="s">
        <v>389</v>
      </c>
      <c r="F90" s="1" t="s">
        <v>426</v>
      </c>
      <c r="G90" s="1" t="s">
        <v>427</v>
      </c>
      <c r="H90" s="1" t="s">
        <v>428</v>
      </c>
      <c r="I90" s="1" t="s">
        <v>16</v>
      </c>
    </row>
    <row r="91">
      <c r="A91" s="2" t="str">
        <f>HYPERLINK("https://www.healthylife.com.au/products/herbs-of-gold-thyroid-support-60-tablets", "32166")</f>
        <v>32166</v>
      </c>
      <c r="B91" s="1" t="s">
        <v>429</v>
      </c>
      <c r="C91" s="1" t="s">
        <v>52</v>
      </c>
      <c r="D91" s="1" t="s">
        <v>73</v>
      </c>
      <c r="E91" s="1" t="s">
        <v>153</v>
      </c>
      <c r="F91" s="1" t="s">
        <v>430</v>
      </c>
      <c r="G91" s="1" t="s">
        <v>329</v>
      </c>
      <c r="H91" s="1" t="s">
        <v>431</v>
      </c>
      <c r="I91" s="1" t="s">
        <v>16</v>
      </c>
    </row>
    <row r="92">
      <c r="A92" s="2" t="str">
        <f>HYPERLINK("https://www.healthylife.com.au/products/herbs-of-gold-vitamin-d3-1000iu-vegan-240-vegecaps", "29507")</f>
        <v>29507</v>
      </c>
      <c r="B92" s="1" t="s">
        <v>432</v>
      </c>
      <c r="C92" s="1" t="s">
        <v>52</v>
      </c>
      <c r="D92" s="1" t="s">
        <v>196</v>
      </c>
      <c r="E92" s="1" t="s">
        <v>433</v>
      </c>
      <c r="F92" s="1" t="s">
        <v>434</v>
      </c>
      <c r="G92" s="1" t="s">
        <v>435</v>
      </c>
      <c r="H92" s="1" t="s">
        <v>436</v>
      </c>
      <c r="I92" s="1" t="s">
        <v>16</v>
      </c>
    </row>
    <row r="93">
      <c r="A93" s="2" t="str">
        <f>HYPERLINK("https://www.healthylife.com.au/products/herbs-of-gold-vitamin-d3-1000-120-capsules", "24013")</f>
        <v>24013</v>
      </c>
      <c r="B93" s="1" t="s">
        <v>437</v>
      </c>
      <c r="C93" s="1" t="s">
        <v>52</v>
      </c>
      <c r="D93" s="1" t="s">
        <v>196</v>
      </c>
      <c r="E93" s="1" t="s">
        <v>433</v>
      </c>
      <c r="F93" s="1" t="s">
        <v>434</v>
      </c>
      <c r="G93" s="1" t="s">
        <v>438</v>
      </c>
      <c r="H93" s="1" t="s">
        <v>436</v>
      </c>
      <c r="I93" s="1" t="s">
        <v>16</v>
      </c>
    </row>
    <row r="94">
      <c r="A94" s="2" t="str">
        <f>HYPERLINK("https://www.healthylife.com.au/products/herbs-of-gold-childrens-probiotic-15-billion-50g", "28899")</f>
        <v>28899</v>
      </c>
      <c r="B94" s="1" t="s">
        <v>439</v>
      </c>
      <c r="C94" s="1" t="s">
        <v>52</v>
      </c>
      <c r="D94" s="1" t="s">
        <v>171</v>
      </c>
      <c r="E94" s="1" t="s">
        <v>251</v>
      </c>
      <c r="F94" s="1" t="s">
        <v>440</v>
      </c>
      <c r="G94" s="1" t="s">
        <v>75</v>
      </c>
      <c r="H94" s="1" t="s">
        <v>441</v>
      </c>
      <c r="I94" s="1" t="s">
        <v>16</v>
      </c>
    </row>
    <row r="95">
      <c r="A95" s="2" t="str">
        <f>HYPERLINK("https://www.healthylife.com.au/products/herbs-of-gold-ultra-zinc-60-capsules", "24007")</f>
        <v>24007</v>
      </c>
      <c r="B95" s="1" t="s">
        <v>442</v>
      </c>
      <c r="C95" s="1" t="s">
        <v>52</v>
      </c>
      <c r="D95" s="1" t="s">
        <v>75</v>
      </c>
      <c r="E95" s="1" t="s">
        <v>315</v>
      </c>
      <c r="F95" s="1" t="s">
        <v>443</v>
      </c>
      <c r="G95" s="1" t="s">
        <v>144</v>
      </c>
      <c r="H95" s="1" t="s">
        <v>444</v>
      </c>
      <c r="I95" s="1" t="s">
        <v>16</v>
      </c>
    </row>
    <row r="96">
      <c r="A96" s="2" t="str">
        <f>HYPERLINK("https://www.healthylife.com.au/products/studex-hoops-med-hoop-rose", "11198")</f>
        <v>11198</v>
      </c>
      <c r="B96" s="1" t="s">
        <v>445</v>
      </c>
      <c r="C96" s="1" t="s">
        <v>89</v>
      </c>
      <c r="D96" s="1" t="s">
        <v>182</v>
      </c>
      <c r="E96" s="1" t="s">
        <v>183</v>
      </c>
      <c r="F96" s="1" t="s">
        <v>446</v>
      </c>
      <c r="G96" s="1" t="s">
        <v>184</v>
      </c>
      <c r="H96" s="1" t="s">
        <v>447</v>
      </c>
      <c r="I96" s="1" t="s">
        <v>16</v>
      </c>
    </row>
    <row r="97">
      <c r="A97" s="2" t="str">
        <f>HYPERLINK("https://www.healthylife.com.au/products/vrindavan-love-ya-lashes-gold-certified-organic-castor-oil", "45573")</f>
        <v>45573</v>
      </c>
      <c r="B97" s="1" t="s">
        <v>448</v>
      </c>
      <c r="C97" s="1" t="s">
        <v>89</v>
      </c>
      <c r="D97" s="1" t="s">
        <v>449</v>
      </c>
      <c r="E97" s="1" t="s">
        <v>450</v>
      </c>
      <c r="F97" s="1" t="s">
        <v>451</v>
      </c>
      <c r="G97" s="1" t="s">
        <v>452</v>
      </c>
      <c r="H97" s="1" t="s">
        <v>453</v>
      </c>
      <c r="I97" s="1" t="s">
        <v>16</v>
      </c>
    </row>
    <row r="98">
      <c r="A98" s="2" t="str">
        <f>HYPERLINK("https://www.healthylife.com.au/products/herbs-of-gold-vitamin-b3-500mg-60-tablets", "24010")</f>
        <v>24010</v>
      </c>
      <c r="B98" s="1" t="s">
        <v>454</v>
      </c>
      <c r="C98" s="1" t="s">
        <v>52</v>
      </c>
      <c r="D98" s="1" t="s">
        <v>73</v>
      </c>
      <c r="E98" s="1" t="s">
        <v>153</v>
      </c>
      <c r="F98" s="1" t="s">
        <v>455</v>
      </c>
      <c r="G98" s="1" t="s">
        <v>368</v>
      </c>
      <c r="H98" s="1" t="s">
        <v>456</v>
      </c>
      <c r="I98" s="1" t="s">
        <v>16</v>
      </c>
    </row>
    <row r="99">
      <c r="A99" s="2" t="str">
        <f>HYPERLINK("https://www.healthylife.com.au/products/herbs-of-gold-pregnancy-plus-1-2-3-60-tablets-39709", "39709")</f>
        <v>39709</v>
      </c>
      <c r="B99" s="1" t="s">
        <v>457</v>
      </c>
      <c r="C99" s="1" t="s">
        <v>52</v>
      </c>
      <c r="D99" s="1" t="s">
        <v>53</v>
      </c>
      <c r="E99" s="1" t="s">
        <v>458</v>
      </c>
      <c r="F99" s="1" t="s">
        <v>459</v>
      </c>
      <c r="G99" s="1" t="s">
        <v>248</v>
      </c>
      <c r="H99" s="1" t="s">
        <v>460</v>
      </c>
      <c r="I99" s="1" t="s">
        <v>16</v>
      </c>
    </row>
    <row r="100">
      <c r="A100" s="2" t="str">
        <f>HYPERLINK("https://www.healthylife.com.au/products/herbs-of-gold-childrens-magnesium-care-60-tablets", "28887")</f>
        <v>28887</v>
      </c>
      <c r="B100" s="1" t="s">
        <v>461</v>
      </c>
      <c r="C100" s="1" t="s">
        <v>52</v>
      </c>
      <c r="D100" s="1" t="s">
        <v>171</v>
      </c>
      <c r="E100" s="1" t="s">
        <v>462</v>
      </c>
      <c r="F100" s="1" t="s">
        <v>463</v>
      </c>
      <c r="G100" s="1" t="s">
        <v>190</v>
      </c>
      <c r="H100" s="1" t="s">
        <v>464</v>
      </c>
      <c r="I100" s="1" t="s">
        <v>16</v>
      </c>
    </row>
    <row r="101">
      <c r="A101" s="2" t="str">
        <f>HYPERLINK("https://www.healthylife.com.au/products/herbs-of-gold-iodine-max-60-tablets", "28321")</f>
        <v>28321</v>
      </c>
      <c r="B101" s="1" t="s">
        <v>465</v>
      </c>
      <c r="C101" s="1" t="s">
        <v>52</v>
      </c>
      <c r="D101" s="1" t="s">
        <v>362</v>
      </c>
      <c r="E101" s="1" t="s">
        <v>466</v>
      </c>
      <c r="F101" s="1" t="s">
        <v>430</v>
      </c>
      <c r="G101" s="1" t="s">
        <v>395</v>
      </c>
      <c r="H101" s="1" t="s">
        <v>467</v>
      </c>
      <c r="I101" s="1" t="s">
        <v>16</v>
      </c>
    </row>
    <row r="102">
      <c r="A102" s="2" t="str">
        <f>HYPERLINK("https://www.healthylife.com.au/products/herbs-of-gold-acetyl-l-carnitine-60-capsules", "32156")</f>
        <v>32156</v>
      </c>
      <c r="B102" s="1" t="s">
        <v>468</v>
      </c>
      <c r="C102" s="1" t="s">
        <v>273</v>
      </c>
      <c r="D102" s="1" t="s">
        <v>274</v>
      </c>
      <c r="E102" s="1" t="s">
        <v>275</v>
      </c>
      <c r="F102" s="1" t="s">
        <v>395</v>
      </c>
      <c r="G102" s="1" t="s">
        <v>161</v>
      </c>
      <c r="H102" s="1" t="s">
        <v>469</v>
      </c>
      <c r="I102" s="1" t="s">
        <v>16</v>
      </c>
    </row>
    <row r="103">
      <c r="A103" s="2" t="str">
        <f>HYPERLINK("https://www.healthylife.com.au/products/herbs-of-gold-triple-strength-omega-3-150-capsules", "37155")</f>
        <v>37155</v>
      </c>
      <c r="B103" s="1" t="s">
        <v>470</v>
      </c>
      <c r="C103" s="1" t="s">
        <v>52</v>
      </c>
      <c r="D103" s="1" t="s">
        <v>471</v>
      </c>
      <c r="E103" s="1" t="s">
        <v>472</v>
      </c>
      <c r="F103" s="1" t="s">
        <v>295</v>
      </c>
      <c r="G103" s="1" t="s">
        <v>270</v>
      </c>
      <c r="H103" s="1" t="s">
        <v>473</v>
      </c>
      <c r="I103" s="1" t="s">
        <v>16</v>
      </c>
    </row>
    <row r="104">
      <c r="A104" s="2" t="str">
        <f>HYPERLINK("https://www.healthylife.com.au/products/herbs-of-gold-collagen-gold-powder-180g", "30829")</f>
        <v>30829</v>
      </c>
      <c r="B104" s="1" t="s">
        <v>474</v>
      </c>
      <c r="C104" s="1" t="s">
        <v>52</v>
      </c>
      <c r="D104" s="1" t="s">
        <v>475</v>
      </c>
      <c r="E104" s="1" t="s">
        <v>476</v>
      </c>
      <c r="F104" s="1" t="s">
        <v>477</v>
      </c>
      <c r="G104" s="1" t="s">
        <v>364</v>
      </c>
      <c r="H104" s="1" t="s">
        <v>478</v>
      </c>
      <c r="I104" s="1" t="s">
        <v>16</v>
      </c>
    </row>
    <row r="105">
      <c r="A105" s="2" t="str">
        <f>HYPERLINK("https://www.healthylife.com.au/products/manicare-slant-eyebrow-tweezers-gold-tipped-36500", "6596")</f>
        <v>6596</v>
      </c>
      <c r="B105" s="1" t="s">
        <v>479</v>
      </c>
      <c r="C105" s="1" t="s">
        <v>31</v>
      </c>
      <c r="D105" s="1" t="s">
        <v>480</v>
      </c>
      <c r="E105" s="1" t="s">
        <v>481</v>
      </c>
      <c r="F105" s="1" t="s">
        <v>482</v>
      </c>
      <c r="G105" s="1" t="s">
        <v>483</v>
      </c>
      <c r="H105" s="1" t="s">
        <v>484</v>
      </c>
      <c r="I105" s="1" t="s">
        <v>16</v>
      </c>
    </row>
    <row r="106">
      <c r="A106" s="2" t="str">
        <f>HYPERLINK("https://www.healthylife.com.au/products/gold-cross-calamine-lotion-200ml", "5469")</f>
        <v>5469</v>
      </c>
      <c r="B106" s="1" t="s">
        <v>485</v>
      </c>
      <c r="C106" s="1" t="s">
        <v>10</v>
      </c>
      <c r="D106" s="1" t="s">
        <v>11</v>
      </c>
      <c r="E106" s="1" t="s">
        <v>486</v>
      </c>
      <c r="F106" s="1" t="s">
        <v>487</v>
      </c>
      <c r="G106" s="1" t="s">
        <v>488</v>
      </c>
      <c r="H106" s="1" t="s">
        <v>489</v>
      </c>
      <c r="I106" s="1" t="s">
        <v>16</v>
      </c>
    </row>
    <row r="107">
      <c r="A107" s="2" t="str">
        <f>HYPERLINK("https://www.healthylife.com.au/products/herbs-of-gold-elderberry-echinacea--olive-leaf-100ml", "28698")</f>
        <v>28698</v>
      </c>
      <c r="B107" s="1" t="s">
        <v>490</v>
      </c>
      <c r="C107" s="1" t="s">
        <v>52</v>
      </c>
      <c r="D107" s="1" t="s">
        <v>75</v>
      </c>
      <c r="E107" s="1" t="s">
        <v>315</v>
      </c>
      <c r="F107" s="1" t="s">
        <v>491</v>
      </c>
      <c r="G107" s="1" t="s">
        <v>492</v>
      </c>
      <c r="H107" s="1" t="s">
        <v>372</v>
      </c>
      <c r="I107" s="1" t="s">
        <v>16</v>
      </c>
    </row>
    <row r="108">
      <c r="A108" s="2" t="str">
        <f>HYPERLINK("https://www.healthylife.com.au/products/herbs-of-gold-vitamin-b5-500mg-60-capsules", "24011")</f>
        <v>24011</v>
      </c>
      <c r="B108" s="1" t="s">
        <v>493</v>
      </c>
      <c r="C108" s="1" t="s">
        <v>52</v>
      </c>
      <c r="D108" s="1" t="s">
        <v>73</v>
      </c>
      <c r="E108" s="1" t="s">
        <v>153</v>
      </c>
      <c r="F108" s="1" t="s">
        <v>142</v>
      </c>
      <c r="G108" s="1" t="s">
        <v>153</v>
      </c>
      <c r="H108" s="1" t="s">
        <v>494</v>
      </c>
      <c r="I108" s="1" t="s">
        <v>16</v>
      </c>
    </row>
    <row r="109">
      <c r="A109" s="2" t="str">
        <f>HYPERLINK("https://www.healthylife.com.au/products/herbs-of-gold-activated-b-stress-60-tablets", "49945")</f>
        <v>49945</v>
      </c>
      <c r="B109" s="1" t="s">
        <v>495</v>
      </c>
      <c r="C109" s="1" t="s">
        <v>52</v>
      </c>
      <c r="D109" s="1" t="s">
        <v>73</v>
      </c>
      <c r="E109" s="1" t="s">
        <v>496</v>
      </c>
      <c r="F109" s="1" t="s">
        <v>343</v>
      </c>
      <c r="G109" s="1" t="s">
        <v>236</v>
      </c>
      <c r="H109" s="1" t="s">
        <v>497</v>
      </c>
      <c r="I109" s="1" t="s">
        <v>16</v>
      </c>
    </row>
    <row r="110">
      <c r="A110" s="2" t="str">
        <f>HYPERLINK("https://www.healthylife.com.au/products/power-super-foods-cacao-gold-butter-chunks-cert-organic-1kg", "43882")</f>
        <v>43882</v>
      </c>
      <c r="B110" s="1" t="s">
        <v>498</v>
      </c>
      <c r="C110" s="1" t="s">
        <v>164</v>
      </c>
      <c r="D110" s="1" t="s">
        <v>165</v>
      </c>
      <c r="E110" s="1" t="s">
        <v>240</v>
      </c>
      <c r="F110" s="1" t="s">
        <v>499</v>
      </c>
      <c r="G110" s="1" t="s">
        <v>500</v>
      </c>
      <c r="H110" s="1" t="s">
        <v>501</v>
      </c>
      <c r="I110" s="1" t="s">
        <v>16</v>
      </c>
    </row>
    <row r="111">
      <c r="A111" s="2" t="str">
        <f>HYPERLINK("https://www.healthylife.com.au/products/gold-cross-calamine-lotion-spray-200ml", "18789")</f>
        <v>18789</v>
      </c>
      <c r="B111" s="1" t="s">
        <v>502</v>
      </c>
      <c r="C111" s="1" t="s">
        <v>10</v>
      </c>
      <c r="D111" s="1" t="s">
        <v>11</v>
      </c>
      <c r="E111" s="1" t="s">
        <v>486</v>
      </c>
      <c r="F111" s="1" t="s">
        <v>503</v>
      </c>
      <c r="G111" s="1" t="s">
        <v>504</v>
      </c>
      <c r="H111" s="1" t="s">
        <v>505</v>
      </c>
      <c r="I111" s="1" t="s">
        <v>16</v>
      </c>
    </row>
    <row r="112">
      <c r="A112" s="2" t="str">
        <f>HYPERLINK("https://www.healthylife.com.au/products/herbs-of-gold-pain-relief-pea-forte-21-capsules", "49145")</f>
        <v>49145</v>
      </c>
      <c r="B112" s="1" t="s">
        <v>506</v>
      </c>
      <c r="C112" s="1" t="s">
        <v>52</v>
      </c>
      <c r="D112" s="1" t="s">
        <v>196</v>
      </c>
      <c r="E112" s="1" t="s">
        <v>197</v>
      </c>
      <c r="F112" s="1" t="s">
        <v>178</v>
      </c>
      <c r="G112" s="1" t="s">
        <v>248</v>
      </c>
      <c r="H112" s="1" t="s">
        <v>221</v>
      </c>
      <c r="I112" s="1" t="s">
        <v>16</v>
      </c>
    </row>
    <row r="113">
      <c r="A113" s="2" t="str">
        <f>HYPERLINK("https://www.healthylife.com.au/products/power-super-foods-cacao-gold-butter-chunks-cert-organic", "43881")</f>
        <v>43881</v>
      </c>
      <c r="B113" s="1" t="s">
        <v>507</v>
      </c>
      <c r="C113" s="1" t="s">
        <v>164</v>
      </c>
      <c r="D113" s="1" t="s">
        <v>165</v>
      </c>
      <c r="E113" s="1" t="s">
        <v>240</v>
      </c>
      <c r="F113" s="1" t="s">
        <v>508</v>
      </c>
      <c r="G113" s="1" t="s">
        <v>509</v>
      </c>
      <c r="H113" s="1" t="s">
        <v>501</v>
      </c>
      <c r="I113" s="1" t="s">
        <v>16</v>
      </c>
    </row>
    <row r="114">
      <c r="A114" s="2" t="str">
        <f>HYPERLINK("https://www.healthylife.com.au/products/summer-salt-body-glow-oil-liquid-gold-island-coconut-100ml", "36847")</f>
        <v>36847</v>
      </c>
      <c r="B114" s="1" t="s">
        <v>510</v>
      </c>
      <c r="C114" s="1" t="s">
        <v>103</v>
      </c>
      <c r="D114" s="1" t="s">
        <v>511</v>
      </c>
      <c r="E114" s="1" t="s">
        <v>512</v>
      </c>
      <c r="F114" s="1" t="s">
        <v>513</v>
      </c>
      <c r="G114" s="1" t="s">
        <v>514</v>
      </c>
      <c r="H114" s="1" t="s">
        <v>515</v>
      </c>
      <c r="I114" s="1" t="s">
        <v>16</v>
      </c>
    </row>
    <row r="115">
      <c r="A115" s="2" t="str">
        <f>HYPERLINK("https://www.healthylife.com.au/products/hebs-of-gold-astra-recharge-60-tablets", "40140")</f>
        <v>40140</v>
      </c>
      <c r="B115" s="1" t="s">
        <v>516</v>
      </c>
      <c r="C115" s="1" t="s">
        <v>52</v>
      </c>
      <c r="D115" s="1" t="s">
        <v>75</v>
      </c>
      <c r="E115" s="1" t="s">
        <v>315</v>
      </c>
      <c r="F115" s="1" t="s">
        <v>142</v>
      </c>
      <c r="G115" s="1" t="s">
        <v>248</v>
      </c>
      <c r="H115" s="1" t="s">
        <v>16</v>
      </c>
      <c r="I115" s="1" t="s">
        <v>16</v>
      </c>
    </row>
    <row r="116">
      <c r="A116" s="2" t="str">
        <f>HYPERLINK("https://www.healthylife.com.au/products/studex-regular-birthstone-february-gold-stud-earring-1-pair", "32367")</f>
        <v>32367</v>
      </c>
      <c r="B116" s="1" t="s">
        <v>517</v>
      </c>
      <c r="C116" s="1" t="s">
        <v>89</v>
      </c>
      <c r="D116" s="1" t="s">
        <v>182</v>
      </c>
      <c r="E116" s="1" t="s">
        <v>183</v>
      </c>
      <c r="F116" s="1" t="s">
        <v>284</v>
      </c>
      <c r="G116" s="1" t="s">
        <v>518</v>
      </c>
      <c r="H116" s="1" t="s">
        <v>519</v>
      </c>
      <c r="I116" s="1" t="s">
        <v>16</v>
      </c>
    </row>
    <row r="117">
      <c r="A117" s="2" t="str">
        <f>HYPERLINK("https://www.healthylife.com.au/products/kintra-foods-turmeric-golden-blend", "42391")</f>
        <v>42391</v>
      </c>
      <c r="B117" s="1" t="s">
        <v>520</v>
      </c>
      <c r="C117" s="1" t="s">
        <v>52</v>
      </c>
      <c r="D117" s="1" t="s">
        <v>142</v>
      </c>
      <c r="E117" s="1" t="s">
        <v>332</v>
      </c>
      <c r="F117" s="1" t="s">
        <v>521</v>
      </c>
      <c r="G117" s="1" t="s">
        <v>522</v>
      </c>
      <c r="H117" s="1" t="s">
        <v>523</v>
      </c>
      <c r="I117" s="1" t="s">
        <v>16</v>
      </c>
    </row>
    <row r="118">
      <c r="A118" s="2" t="str">
        <f>HYPERLINK("https://www.healthylife.com.au/products/herbs-of-gold-slippery-elm-400mg-60-capsules", "24003")</f>
        <v>24003</v>
      </c>
      <c r="B118" s="1" t="s">
        <v>524</v>
      </c>
      <c r="C118" s="1" t="s">
        <v>52</v>
      </c>
      <c r="D118" s="1" t="s">
        <v>417</v>
      </c>
      <c r="E118" s="1" t="s">
        <v>418</v>
      </c>
      <c r="F118" s="1" t="s">
        <v>305</v>
      </c>
      <c r="G118" s="1" t="s">
        <v>525</v>
      </c>
      <c r="H118" s="1" t="s">
        <v>526</v>
      </c>
      <c r="I118" s="1" t="s">
        <v>16</v>
      </c>
    </row>
    <row r="119">
      <c r="A119" s="2" t="str">
        <f>HYPERLINK("https://www.healthylife.com.au/products/herbs-of-gold-calcium-k2-with-d3-90-tablets", "28927")</f>
        <v>28927</v>
      </c>
      <c r="B119" s="1" t="s">
        <v>527</v>
      </c>
      <c r="C119" s="1" t="s">
        <v>52</v>
      </c>
      <c r="D119" s="1" t="s">
        <v>196</v>
      </c>
      <c r="E119" s="1" t="s">
        <v>433</v>
      </c>
      <c r="F119" s="1" t="s">
        <v>434</v>
      </c>
      <c r="G119" s="1" t="s">
        <v>528</v>
      </c>
      <c r="H119" s="1" t="s">
        <v>529</v>
      </c>
      <c r="I119" s="1" t="s">
        <v>16</v>
      </c>
    </row>
    <row r="120">
      <c r="A120" s="2" t="str">
        <f>HYPERLINK("https://www.healthylife.com.au/products/eye-of-horus-skin-tint-serum-golden", "41517")</f>
        <v>41517</v>
      </c>
      <c r="B120" s="1" t="s">
        <v>530</v>
      </c>
      <c r="C120" s="1" t="s">
        <v>31</v>
      </c>
      <c r="D120" s="1" t="s">
        <v>531</v>
      </c>
      <c r="E120" s="1" t="s">
        <v>532</v>
      </c>
      <c r="F120" s="1" t="s">
        <v>533</v>
      </c>
      <c r="G120" s="1" t="s">
        <v>534</v>
      </c>
      <c r="H120" s="1" t="s">
        <v>535</v>
      </c>
      <c r="I120" s="1" t="s">
        <v>16</v>
      </c>
    </row>
    <row r="121">
      <c r="A121" s="2" t="str">
        <f>HYPERLINK("https://www.healthylife.com.au/products/studex-butterfly-clutch-gold-8-pack", "39313")</f>
        <v>39313</v>
      </c>
      <c r="B121" s="1" t="s">
        <v>536</v>
      </c>
      <c r="C121" s="1" t="s">
        <v>89</v>
      </c>
      <c r="D121" s="1" t="s">
        <v>182</v>
      </c>
      <c r="E121" s="1" t="s">
        <v>183</v>
      </c>
      <c r="F121" s="1" t="s">
        <v>537</v>
      </c>
      <c r="G121" s="1" t="s">
        <v>538</v>
      </c>
      <c r="H121" s="1" t="s">
        <v>539</v>
      </c>
      <c r="I121" s="1" t="s">
        <v>16</v>
      </c>
    </row>
    <row r="122">
      <c r="A122" s="2" t="str">
        <f>HYPERLINK("https://www.healthylife.com.au/products/gold-cross-hydrogen-peroxide-10-volume-3-400ml-liquid", "5476")</f>
        <v>5476</v>
      </c>
      <c r="B122" s="1" t="s">
        <v>540</v>
      </c>
      <c r="C122" s="1" t="s">
        <v>10</v>
      </c>
      <c r="D122" s="1" t="s">
        <v>11</v>
      </c>
      <c r="E122" s="1" t="s">
        <v>541</v>
      </c>
      <c r="F122" s="1" t="s">
        <v>542</v>
      </c>
      <c r="G122" s="1" t="s">
        <v>543</v>
      </c>
      <c r="H122" s="1" t="s">
        <v>544</v>
      </c>
      <c r="I122" s="1" t="s">
        <v>16</v>
      </c>
    </row>
    <row r="123">
      <c r="A123" s="2" t="str">
        <f>HYPERLINK("https://www.healthylife.com.au/products/herbs-of-gold-womens-multi-30-tablets", "29114")</f>
        <v>29114</v>
      </c>
      <c r="B123" s="1" t="s">
        <v>545</v>
      </c>
      <c r="C123" s="1" t="s">
        <v>52</v>
      </c>
      <c r="D123" s="1" t="s">
        <v>298</v>
      </c>
      <c r="E123" s="1" t="s">
        <v>528</v>
      </c>
      <c r="F123" s="1" t="s">
        <v>158</v>
      </c>
      <c r="G123" s="1" t="s">
        <v>546</v>
      </c>
      <c r="H123" s="1" t="s">
        <v>547</v>
      </c>
      <c r="I123" s="1" t="s">
        <v>16</v>
      </c>
    </row>
    <row r="124">
      <c r="A124" s="2" t="str">
        <f>HYPERLINK("https://www.healthylife.com.au/products/studex-just-hoops-28mm-large-click-hoop-earring-gold-plated-1-pair", "39320")</f>
        <v>39320</v>
      </c>
      <c r="B124" s="1" t="s">
        <v>548</v>
      </c>
      <c r="C124" s="1" t="s">
        <v>89</v>
      </c>
      <c r="D124" s="1" t="s">
        <v>182</v>
      </c>
      <c r="E124" s="1" t="s">
        <v>183</v>
      </c>
      <c r="F124" s="1" t="s">
        <v>549</v>
      </c>
      <c r="G124" s="1" t="s">
        <v>550</v>
      </c>
      <c r="H124" s="1" t="s">
        <v>551</v>
      </c>
      <c r="I124" s="1" t="s">
        <v>16</v>
      </c>
    </row>
    <row r="125">
      <c r="A125" s="2" t="str">
        <f>HYPERLINK("https://www.healthylife.com.au/products/herbs-of-gold-glucoplex-60-capsules", "32152")</f>
        <v>32152</v>
      </c>
      <c r="B125" s="1" t="s">
        <v>552</v>
      </c>
      <c r="C125" s="1" t="s">
        <v>52</v>
      </c>
      <c r="D125" s="1" t="s">
        <v>395</v>
      </c>
      <c r="E125" s="1" t="s">
        <v>396</v>
      </c>
      <c r="F125" s="1" t="s">
        <v>553</v>
      </c>
      <c r="G125" s="1" t="s">
        <v>554</v>
      </c>
      <c r="H125" s="1" t="s">
        <v>555</v>
      </c>
      <c r="I125" s="1" t="s">
        <v>16</v>
      </c>
    </row>
    <row r="126">
      <c r="A126" s="2" t="str">
        <f>HYPERLINK("https://www.healthylife.com.au/products/imbibe-5-sculpt-gold-bar-24-carat-gold-plated", "42246")</f>
        <v>42246</v>
      </c>
      <c r="B126" s="1" t="s">
        <v>556</v>
      </c>
      <c r="C126" s="1" t="s">
        <v>31</v>
      </c>
      <c r="D126" s="1" t="s">
        <v>480</v>
      </c>
      <c r="E126" s="1" t="s">
        <v>557</v>
      </c>
      <c r="F126" s="1" t="s">
        <v>558</v>
      </c>
      <c r="G126" s="1" t="s">
        <v>559</v>
      </c>
      <c r="H126" s="1" t="s">
        <v>560</v>
      </c>
      <c r="I126" s="1" t="s">
        <v>16</v>
      </c>
    </row>
    <row r="127">
      <c r="A127" s="2" t="str">
        <f>HYPERLINK("https://www.healthylife.com.au/products/haakaa-liquid-gold-essentials-deluxe-pack", "46993")</f>
        <v>46993</v>
      </c>
      <c r="B127" s="1" t="s">
        <v>561</v>
      </c>
      <c r="C127" s="1" t="s">
        <v>562</v>
      </c>
      <c r="D127" s="1" t="s">
        <v>563</v>
      </c>
      <c r="E127" s="1" t="s">
        <v>564</v>
      </c>
      <c r="F127" s="1" t="s">
        <v>565</v>
      </c>
      <c r="G127" s="1" t="s">
        <v>566</v>
      </c>
      <c r="H127" s="1" t="s">
        <v>567</v>
      </c>
      <c r="I127" s="1" t="s">
        <v>568</v>
      </c>
    </row>
    <row r="128">
      <c r="A128" s="2" t="str">
        <f>HYPERLINK("https://www.healthylife.com.au/products/herbs-of-gold-collagen-forte-powder-180g", "30932")</f>
        <v>30932</v>
      </c>
      <c r="B128" s="1" t="s">
        <v>569</v>
      </c>
      <c r="C128" s="1" t="s">
        <v>52</v>
      </c>
      <c r="D128" s="1" t="s">
        <v>475</v>
      </c>
      <c r="E128" s="1" t="s">
        <v>476</v>
      </c>
      <c r="F128" s="1" t="s">
        <v>477</v>
      </c>
      <c r="G128" s="1" t="s">
        <v>570</v>
      </c>
      <c r="H128" s="1" t="s">
        <v>571</v>
      </c>
      <c r="I128" s="1" t="s">
        <v>16</v>
      </c>
    </row>
    <row r="129">
      <c r="A129" s="2" t="str">
        <f>HYPERLINK("https://www.healthylife.com.au/products/supercharged-food-golden-gut-powder", "19026")</f>
        <v>19026</v>
      </c>
      <c r="B129" s="1" t="s">
        <v>572</v>
      </c>
      <c r="C129" s="1" t="s">
        <v>52</v>
      </c>
      <c r="D129" s="1" t="s">
        <v>417</v>
      </c>
      <c r="E129" s="1" t="s">
        <v>573</v>
      </c>
      <c r="F129" s="1" t="s">
        <v>574</v>
      </c>
      <c r="G129" s="1" t="s">
        <v>305</v>
      </c>
      <c r="H129" s="1" t="s">
        <v>575</v>
      </c>
      <c r="I129" s="1" t="s">
        <v>16</v>
      </c>
    </row>
    <row r="130">
      <c r="A130" s="2" t="str">
        <f>HYPERLINK("https://www.healthylife.com.au/products/herbs-of-gold-childrens-multi-care-60-tablets", "23971")</f>
        <v>23971</v>
      </c>
      <c r="B130" s="1" t="s">
        <v>576</v>
      </c>
      <c r="C130" s="1" t="s">
        <v>52</v>
      </c>
      <c r="D130" s="1" t="s">
        <v>171</v>
      </c>
      <c r="E130" s="1" t="s">
        <v>226</v>
      </c>
      <c r="F130" s="1" t="s">
        <v>75</v>
      </c>
      <c r="G130" s="1" t="s">
        <v>174</v>
      </c>
      <c r="H130" s="1" t="s">
        <v>577</v>
      </c>
      <c r="I130" s="1" t="s">
        <v>16</v>
      </c>
    </row>
    <row r="131">
      <c r="A131" s="2" t="str">
        <f>HYPERLINK("https://www.healthylife.com.au/products/ton-tints-henna-cream-golden-blonde", "29072")</f>
        <v>29072</v>
      </c>
      <c r="B131" s="1" t="s">
        <v>578</v>
      </c>
      <c r="C131" s="1" t="s">
        <v>18</v>
      </c>
      <c r="D131" s="1" t="s">
        <v>19</v>
      </c>
      <c r="E131" s="1" t="s">
        <v>346</v>
      </c>
      <c r="F131" s="1" t="s">
        <v>579</v>
      </c>
      <c r="G131" s="1" t="s">
        <v>580</v>
      </c>
      <c r="H131" s="1" t="s">
        <v>581</v>
      </c>
      <c r="I131" s="1" t="s">
        <v>16</v>
      </c>
    </row>
    <row r="132">
      <c r="A132" s="2" t="str">
        <f>HYPERLINK("https://www.healthylife.com.au/products/gold-cross-olive-oil-200ml-oil", "5486")</f>
        <v>5486</v>
      </c>
      <c r="B132" s="1" t="s">
        <v>582</v>
      </c>
      <c r="C132" s="1" t="s">
        <v>10</v>
      </c>
      <c r="D132" s="1" t="s">
        <v>11</v>
      </c>
      <c r="E132" s="1" t="s">
        <v>319</v>
      </c>
      <c r="F132" s="1" t="s">
        <v>583</v>
      </c>
      <c r="G132" s="1" t="s">
        <v>31</v>
      </c>
      <c r="H132" s="1" t="s">
        <v>584</v>
      </c>
      <c r="I132" s="1" t="s">
        <v>16</v>
      </c>
    </row>
    <row r="133">
      <c r="A133" s="2" t="str">
        <f>HYPERLINK("https://www.healthylife.com.au/products/studex-plain-medium-14mm-sleeper-earring-rose-gold-1-pair", "31627")</f>
        <v>31627</v>
      </c>
      <c r="B133" s="1" t="s">
        <v>585</v>
      </c>
      <c r="C133" s="1" t="s">
        <v>89</v>
      </c>
      <c r="D133" s="1" t="s">
        <v>182</v>
      </c>
      <c r="E133" s="1" t="s">
        <v>183</v>
      </c>
      <c r="F133" s="1" t="s">
        <v>184</v>
      </c>
      <c r="G133" s="1" t="s">
        <v>586</v>
      </c>
      <c r="H133" s="1" t="s">
        <v>587</v>
      </c>
      <c r="I133" s="1" t="s">
        <v>16</v>
      </c>
    </row>
    <row r="134">
      <c r="A134" s="2" t="str">
        <f>HYPERLINK("https://www.healthylife.com.au/products/herbs-of-gold-cold--flu-strike-30-tablets", "29187")</f>
        <v>29187</v>
      </c>
      <c r="B134" s="1" t="s">
        <v>588</v>
      </c>
      <c r="C134" s="1" t="s">
        <v>52</v>
      </c>
      <c r="D134" s="1" t="s">
        <v>75</v>
      </c>
      <c r="E134" s="1" t="s">
        <v>315</v>
      </c>
      <c r="F134" s="1" t="s">
        <v>589</v>
      </c>
      <c r="G134" s="1" t="s">
        <v>590</v>
      </c>
      <c r="H134" s="1" t="s">
        <v>352</v>
      </c>
      <c r="I134" s="1" t="s">
        <v>16</v>
      </c>
    </row>
    <row r="135">
      <c r="A135" s="2" t="str">
        <f>HYPERLINK("https://www.healthylife.com.au/products/clairol-nice-n-easy-5g-natural-medium-golden-brown-hair-colour", "38881")</f>
        <v>38881</v>
      </c>
      <c r="B135" s="1" t="s">
        <v>591</v>
      </c>
      <c r="C135" s="1" t="s">
        <v>18</v>
      </c>
      <c r="D135" s="1" t="s">
        <v>19</v>
      </c>
      <c r="E135" s="1" t="s">
        <v>592</v>
      </c>
      <c r="F135" s="1" t="s">
        <v>593</v>
      </c>
      <c r="G135" s="1" t="s">
        <v>594</v>
      </c>
      <c r="H135" s="1" t="s">
        <v>595</v>
      </c>
      <c r="I135" s="1" t="s">
        <v>16</v>
      </c>
    </row>
    <row r="136">
      <c r="A136" s="2" t="str">
        <f>HYPERLINK("https://www.healthylife.com.au/products/herbs-of-gold-activated-sublingual-b12-75-tablets", "23956")</f>
        <v>23956</v>
      </c>
      <c r="B136" s="1" t="s">
        <v>596</v>
      </c>
      <c r="C136" s="1" t="s">
        <v>52</v>
      </c>
      <c r="D136" s="1" t="s">
        <v>73</v>
      </c>
      <c r="E136" s="1" t="s">
        <v>153</v>
      </c>
      <c r="F136" s="1" t="s">
        <v>368</v>
      </c>
      <c r="G136" s="1" t="s">
        <v>597</v>
      </c>
      <c r="H136" s="1" t="s">
        <v>598</v>
      </c>
      <c r="I136" s="1" t="s">
        <v>16</v>
      </c>
    </row>
    <row r="137">
      <c r="A137" s="2" t="str">
        <f>HYPERLINK("https://www.healthylife.com.au/products/herbs-of-gold-macu-guard-with-bilberry-10-000-90-tablets", "30309")</f>
        <v>30309</v>
      </c>
      <c r="B137" s="1" t="s">
        <v>599</v>
      </c>
      <c r="C137" s="1" t="s">
        <v>52</v>
      </c>
      <c r="D137" s="1" t="s">
        <v>600</v>
      </c>
      <c r="E137" s="1" t="s">
        <v>601</v>
      </c>
      <c r="F137" s="1" t="s">
        <v>228</v>
      </c>
      <c r="G137" s="1" t="s">
        <v>602</v>
      </c>
      <c r="H137" s="1" t="s">
        <v>603</v>
      </c>
      <c r="I137" s="1" t="s">
        <v>16</v>
      </c>
    </row>
    <row r="138">
      <c r="A138" s="2" t="str">
        <f>HYPERLINK("https://www.healthylife.com.au/products/natures-sunshine-golden-seal-525mg-100-capsules", "21404")</f>
        <v>21404</v>
      </c>
      <c r="B138" s="1" t="s">
        <v>604</v>
      </c>
      <c r="C138" s="1" t="s">
        <v>52</v>
      </c>
      <c r="D138" s="1" t="s">
        <v>75</v>
      </c>
      <c r="E138" s="1" t="s">
        <v>315</v>
      </c>
      <c r="F138" s="1" t="s">
        <v>142</v>
      </c>
      <c r="G138" s="1" t="s">
        <v>605</v>
      </c>
      <c r="H138" s="1" t="s">
        <v>606</v>
      </c>
      <c r="I138" s="1" t="s">
        <v>16</v>
      </c>
    </row>
    <row r="139">
      <c r="A139" s="2" t="str">
        <f>HYPERLINK("https://www.healthylife.com.au/products/gold-cross-glucojel-jelly-beans-assorted-70g", "32846")</f>
        <v>32846</v>
      </c>
      <c r="B139" s="1" t="s">
        <v>607</v>
      </c>
      <c r="C139" s="1" t="s">
        <v>273</v>
      </c>
      <c r="D139" s="1" t="s">
        <v>608</v>
      </c>
      <c r="E139" s="1" t="s">
        <v>609</v>
      </c>
      <c r="F139" s="1" t="s">
        <v>610</v>
      </c>
      <c r="G139" s="1" t="s">
        <v>611</v>
      </c>
      <c r="H139" s="1" t="s">
        <v>612</v>
      </c>
      <c r="I139" s="1" t="s">
        <v>16</v>
      </c>
    </row>
    <row r="140">
      <c r="A140" s="2" t="str">
        <f>HYPERLINK("https://www.healthylife.com.au/products/herbs-of-gold-selenium-150-max-60-capsules", "24001")</f>
        <v>24001</v>
      </c>
      <c r="B140" s="1" t="s">
        <v>613</v>
      </c>
      <c r="C140" s="1" t="s">
        <v>52</v>
      </c>
      <c r="D140" s="1" t="s">
        <v>614</v>
      </c>
      <c r="E140" s="1" t="s">
        <v>615</v>
      </c>
      <c r="F140" s="1" t="s">
        <v>616</v>
      </c>
      <c r="G140" s="1" t="s">
        <v>492</v>
      </c>
      <c r="H140" s="1" t="s">
        <v>617</v>
      </c>
      <c r="I140" s="1" t="s">
        <v>16</v>
      </c>
    </row>
    <row r="141">
      <c r="A141" s="2" t="str">
        <f>HYPERLINK("https://www.healthylife.com.au/products/studex-just-hoops-28mm-large-click-hoop-earring-rose-gold-1-pair", "39321")</f>
        <v>39321</v>
      </c>
      <c r="B141" s="1" t="s">
        <v>618</v>
      </c>
      <c r="C141" s="1" t="s">
        <v>89</v>
      </c>
      <c r="D141" s="1" t="s">
        <v>182</v>
      </c>
      <c r="E141" s="1" t="s">
        <v>183</v>
      </c>
      <c r="F141" s="1" t="s">
        <v>619</v>
      </c>
      <c r="G141" s="1" t="s">
        <v>184</v>
      </c>
      <c r="H141" s="1" t="s">
        <v>620</v>
      </c>
      <c r="I141" s="1" t="s">
        <v>16</v>
      </c>
    </row>
    <row r="142">
      <c r="A142" s="2" t="str">
        <f>HYPERLINK("https://www.healthylife.com.au/products/scholl-eulactol-heel-balm-gold-200ml", "28568")</f>
        <v>28568</v>
      </c>
      <c r="B142" s="1" t="s">
        <v>621</v>
      </c>
      <c r="C142" s="1" t="s">
        <v>66</v>
      </c>
      <c r="D142" s="1" t="s">
        <v>67</v>
      </c>
      <c r="E142" s="1" t="s">
        <v>68</v>
      </c>
      <c r="F142" s="1" t="s">
        <v>622</v>
      </c>
      <c r="G142" s="1" t="s">
        <v>70</v>
      </c>
      <c r="H142" s="1" t="s">
        <v>71</v>
      </c>
      <c r="I142" s="1" t="s">
        <v>16</v>
      </c>
    </row>
    <row r="143">
      <c r="A143" s="2" t="str">
        <f>HYPERLINK("https://www.healthylife.com.au/products/loreal-age-perfect-golden-age-rosy-re-densifying-day-cream-spf15-50ml", "21845")</f>
        <v>21845</v>
      </c>
      <c r="B143" s="1" t="s">
        <v>623</v>
      </c>
      <c r="C143" s="1" t="s">
        <v>31</v>
      </c>
      <c r="D143" s="1" t="s">
        <v>624</v>
      </c>
      <c r="E143" s="1" t="s">
        <v>625</v>
      </c>
      <c r="F143" s="1" t="s">
        <v>626</v>
      </c>
      <c r="G143" s="1" t="s">
        <v>627</v>
      </c>
      <c r="H143" s="1" t="s">
        <v>628</v>
      </c>
      <c r="I143" s="1" t="s">
        <v>16</v>
      </c>
    </row>
    <row r="144">
      <c r="A144" s="2" t="str">
        <f>HYPERLINK("https://www.healthylife.com.au/products/herbs-of-gold-ubiquinol-150mg-30-capsules", "32153")</f>
        <v>32153</v>
      </c>
      <c r="B144" s="1" t="s">
        <v>629</v>
      </c>
      <c r="C144" s="1" t="s">
        <v>52</v>
      </c>
      <c r="D144" s="1" t="s">
        <v>362</v>
      </c>
      <c r="E144" s="1" t="s">
        <v>363</v>
      </c>
      <c r="F144" s="1" t="s">
        <v>358</v>
      </c>
      <c r="G144" s="1" t="s">
        <v>630</v>
      </c>
      <c r="H144" s="1" t="s">
        <v>631</v>
      </c>
      <c r="I144" s="1" t="s">
        <v>16</v>
      </c>
    </row>
    <row r="145">
      <c r="A145" s="2" t="str">
        <f>HYPERLINK("https://www.healthylife.com.au/products/herbs-of-gold-stress-ease-adrenal-support-60-tablets", "24004")</f>
        <v>24004</v>
      </c>
      <c r="B145" s="1" t="s">
        <v>632</v>
      </c>
      <c r="C145" s="1" t="s">
        <v>52</v>
      </c>
      <c r="D145" s="1" t="s">
        <v>73</v>
      </c>
      <c r="E145" s="1" t="s">
        <v>496</v>
      </c>
      <c r="F145" s="1" t="s">
        <v>633</v>
      </c>
      <c r="G145" s="1" t="s">
        <v>634</v>
      </c>
      <c r="H145" s="1" t="s">
        <v>635</v>
      </c>
      <c r="I145" s="1" t="s">
        <v>16</v>
      </c>
    </row>
    <row r="146">
      <c r="A146" s="2" t="str">
        <f>HYPERLINK("https://www.healthylife.com.au/products/herbs-of-gold-vitamin-d3-1000-liquid-50ml", "50185")</f>
        <v>50185</v>
      </c>
      <c r="B146" s="1" t="s">
        <v>636</v>
      </c>
      <c r="C146" s="1" t="s">
        <v>52</v>
      </c>
      <c r="D146" s="1" t="s">
        <v>298</v>
      </c>
      <c r="E146" s="1" t="s">
        <v>528</v>
      </c>
      <c r="F146" s="1" t="s">
        <v>269</v>
      </c>
      <c r="G146" s="1" t="s">
        <v>270</v>
      </c>
      <c r="H146" s="1" t="s">
        <v>637</v>
      </c>
      <c r="I146" s="1" t="s">
        <v>16</v>
      </c>
    </row>
    <row r="147">
      <c r="A147" s="2" t="str">
        <f>HYPERLINK("https://www.healthylife.com.au/products/bio-magic-hair-colour-deep-brown-mahogany-gold-4443", "31235")</f>
        <v>31235</v>
      </c>
      <c r="B147" s="1" t="s">
        <v>638</v>
      </c>
      <c r="C147" s="1" t="s">
        <v>18</v>
      </c>
      <c r="D147" s="1" t="s">
        <v>19</v>
      </c>
      <c r="E147" s="1" t="s">
        <v>592</v>
      </c>
      <c r="F147" s="1" t="s">
        <v>81</v>
      </c>
      <c r="G147" s="1" t="s">
        <v>639</v>
      </c>
      <c r="H147" s="1" t="s">
        <v>640</v>
      </c>
      <c r="I147" s="1" t="s">
        <v>16</v>
      </c>
    </row>
    <row r="148">
      <c r="A148" s="2" t="str">
        <f>HYPERLINK("https://www.healthylife.com.au/products/studex-regular-birthstone-june-gold-stud-earring-1-pair", "32318")</f>
        <v>32318</v>
      </c>
      <c r="B148" s="1" t="s">
        <v>641</v>
      </c>
      <c r="C148" s="1" t="s">
        <v>89</v>
      </c>
      <c r="D148" s="1" t="s">
        <v>182</v>
      </c>
      <c r="E148" s="1" t="s">
        <v>183</v>
      </c>
      <c r="F148" s="1" t="s">
        <v>285</v>
      </c>
      <c r="G148" s="1" t="s">
        <v>642</v>
      </c>
      <c r="H148" s="1" t="s">
        <v>643</v>
      </c>
      <c r="I148" s="1" t="s">
        <v>16</v>
      </c>
    </row>
    <row r="149">
      <c r="A149" s="2" t="str">
        <f>HYPERLINK("https://www.healthylife.com.au/products/the-fresh-chai-co-golden-turmeric-blend-250g", "44572")</f>
        <v>44572</v>
      </c>
      <c r="B149" s="1" t="s">
        <v>644</v>
      </c>
      <c r="C149" s="1" t="s">
        <v>164</v>
      </c>
      <c r="D149" s="1" t="s">
        <v>645</v>
      </c>
      <c r="E149" s="1" t="s">
        <v>646</v>
      </c>
      <c r="F149" s="1" t="s">
        <v>385</v>
      </c>
      <c r="G149" s="1" t="s">
        <v>647</v>
      </c>
      <c r="H149" s="1" t="s">
        <v>335</v>
      </c>
      <c r="I149" s="1" t="s">
        <v>16</v>
      </c>
    </row>
    <row r="150">
      <c r="A150" s="2" t="str">
        <f>HYPERLINK("https://www.healthylife.com.au/products/gold-cross-potassium-permanganate-1-g--g-50g-crystals", "5487")</f>
        <v>5487</v>
      </c>
      <c r="B150" s="1" t="s">
        <v>648</v>
      </c>
      <c r="C150" s="1" t="s">
        <v>10</v>
      </c>
      <c r="D150" s="1" t="s">
        <v>11</v>
      </c>
      <c r="E150" s="1" t="s">
        <v>542</v>
      </c>
      <c r="F150" s="1" t="s">
        <v>543</v>
      </c>
      <c r="G150" s="1" t="s">
        <v>649</v>
      </c>
      <c r="H150" s="1" t="s">
        <v>650</v>
      </c>
      <c r="I150" s="1" t="s">
        <v>16</v>
      </c>
    </row>
    <row r="151">
      <c r="A151" s="2" t="str">
        <f>HYPERLINK("https://www.healthylife.com.au/products/gold-cross-hydrogen-peroxide-3-10v-100ml-liquid", "5477")</f>
        <v>5477</v>
      </c>
      <c r="B151" s="1" t="s">
        <v>651</v>
      </c>
      <c r="C151" s="1" t="s">
        <v>10</v>
      </c>
      <c r="D151" s="1" t="s">
        <v>11</v>
      </c>
      <c r="E151" s="1" t="s">
        <v>541</v>
      </c>
      <c r="F151" s="1" t="s">
        <v>542</v>
      </c>
      <c r="G151" s="1" t="s">
        <v>652</v>
      </c>
      <c r="H151" s="1" t="s">
        <v>544</v>
      </c>
      <c r="I151" s="1" t="s">
        <v>16</v>
      </c>
    </row>
    <row r="152">
      <c r="A152" s="2" t="str">
        <f>HYPERLINK("https://www.healthylife.com.au/products/herbs-of-gold-probiotic--sb-60-capsules", "23998")</f>
        <v>23998</v>
      </c>
      <c r="B152" s="1" t="s">
        <v>653</v>
      </c>
      <c r="C152" s="1" t="s">
        <v>52</v>
      </c>
      <c r="D152" s="1" t="s">
        <v>303</v>
      </c>
      <c r="E152" s="1" t="s">
        <v>304</v>
      </c>
      <c r="F152" s="1" t="s">
        <v>654</v>
      </c>
      <c r="G152" s="1" t="s">
        <v>75</v>
      </c>
      <c r="H152" s="1" t="s">
        <v>306</v>
      </c>
      <c r="I152" s="1" t="s">
        <v>16</v>
      </c>
    </row>
    <row r="153">
      <c r="A153" s="2" t="str">
        <f>HYPERLINK("https://www.healthylife.com.au/products/herbs-of-gold-alpha-lipoic-300-120-capsules", "38099")</f>
        <v>38099</v>
      </c>
      <c r="B153" s="1" t="s">
        <v>655</v>
      </c>
      <c r="C153" s="1" t="s">
        <v>52</v>
      </c>
      <c r="D153" s="1" t="s">
        <v>362</v>
      </c>
      <c r="E153" s="1" t="s">
        <v>656</v>
      </c>
      <c r="F153" s="1" t="s">
        <v>144</v>
      </c>
      <c r="G153" s="1" t="s">
        <v>657</v>
      </c>
      <c r="H153" s="1" t="s">
        <v>658</v>
      </c>
      <c r="I153" s="1" t="s">
        <v>16</v>
      </c>
    </row>
    <row r="154">
      <c r="A154" s="2" t="str">
        <f>HYPERLINK("https://www.healthylife.com.au/products/herbs-of-gold-quercetin-complex-60-tablets", "24000")</f>
        <v>24000</v>
      </c>
      <c r="B154" s="1" t="s">
        <v>659</v>
      </c>
      <c r="C154" s="1" t="s">
        <v>52</v>
      </c>
      <c r="D154" s="1" t="s">
        <v>75</v>
      </c>
      <c r="E154" s="1" t="s">
        <v>148</v>
      </c>
      <c r="F154" s="1" t="s">
        <v>295</v>
      </c>
      <c r="G154" s="1" t="s">
        <v>630</v>
      </c>
      <c r="H154" s="1" t="s">
        <v>660</v>
      </c>
      <c r="I154" s="1" t="s">
        <v>16</v>
      </c>
    </row>
    <row r="155">
      <c r="A155" s="2" t="str">
        <f>HYPERLINK("https://www.healthylife.com.au/products/gold-cross-senega--ammonia-200ml", "16334")</f>
        <v>16334</v>
      </c>
      <c r="B155" s="1" t="s">
        <v>661</v>
      </c>
      <c r="C155" s="1" t="s">
        <v>135</v>
      </c>
      <c r="D155" s="1" t="s">
        <v>136</v>
      </c>
      <c r="E155" s="1" t="s">
        <v>137</v>
      </c>
      <c r="F155" s="1" t="s">
        <v>662</v>
      </c>
      <c r="G155" s="1" t="s">
        <v>663</v>
      </c>
      <c r="H155" s="1" t="s">
        <v>140</v>
      </c>
      <c r="I155" s="1" t="s">
        <v>16</v>
      </c>
    </row>
    <row r="156">
      <c r="A156" s="2" t="str">
        <f>HYPERLINK("https://www.healthylife.com.au/products/herbs-of-gold-probiotic-60-billion-30-capsules", "40033")</f>
        <v>40033</v>
      </c>
      <c r="B156" s="1" t="s">
        <v>664</v>
      </c>
      <c r="C156" s="1" t="s">
        <v>52</v>
      </c>
      <c r="D156" s="1" t="s">
        <v>303</v>
      </c>
      <c r="E156" s="1" t="s">
        <v>665</v>
      </c>
      <c r="F156" s="1" t="s">
        <v>305</v>
      </c>
      <c r="G156" s="1" t="s">
        <v>75</v>
      </c>
      <c r="H156" s="1" t="s">
        <v>666</v>
      </c>
      <c r="I156" s="1" t="s">
        <v>16</v>
      </c>
    </row>
    <row r="157">
      <c r="A157" s="2" t="str">
        <f>HYPERLINK("https://www.healthylife.com.au/products/gold-cross-muscle-rub-liniment-100ml", "38383")</f>
        <v>38383</v>
      </c>
      <c r="B157" s="1" t="s">
        <v>667</v>
      </c>
      <c r="C157" s="1" t="s">
        <v>10</v>
      </c>
      <c r="D157" s="1" t="s">
        <v>11</v>
      </c>
      <c r="E157" s="1" t="s">
        <v>388</v>
      </c>
      <c r="F157" s="1" t="s">
        <v>197</v>
      </c>
      <c r="G157" s="1" t="s">
        <v>668</v>
      </c>
      <c r="H157" s="1" t="s">
        <v>669</v>
      </c>
      <c r="I157" s="1" t="s">
        <v>16</v>
      </c>
    </row>
    <row r="158">
      <c r="A158" s="2" t="str">
        <f>HYPERLINK("https://www.healthylife.com.au/products/herbs-of-gold-lung-care-60-tablets", "28710")</f>
        <v>28710</v>
      </c>
      <c r="B158" s="1" t="s">
        <v>670</v>
      </c>
      <c r="C158" s="1" t="s">
        <v>52</v>
      </c>
      <c r="D158" s="1" t="s">
        <v>75</v>
      </c>
      <c r="E158" s="1" t="s">
        <v>671</v>
      </c>
      <c r="F158" s="1" t="s">
        <v>672</v>
      </c>
      <c r="G158" s="1" t="s">
        <v>144</v>
      </c>
      <c r="H158" s="1" t="s">
        <v>673</v>
      </c>
      <c r="I158" s="1" t="s">
        <v>16</v>
      </c>
    </row>
    <row r="159">
      <c r="A159" s="2" t="str">
        <f>HYPERLINK("https://www.healthylife.com.au/products/gold-cross-friars-balsam-compound-benzoin-tincture-bp-25ml-liquid", "5474")</f>
        <v>5474</v>
      </c>
      <c r="B159" s="1" t="s">
        <v>674</v>
      </c>
      <c r="C159" s="1" t="s">
        <v>10</v>
      </c>
      <c r="D159" s="1" t="s">
        <v>11</v>
      </c>
      <c r="E159" s="1" t="s">
        <v>541</v>
      </c>
      <c r="F159" s="1" t="s">
        <v>675</v>
      </c>
      <c r="G159" s="1" t="s">
        <v>676</v>
      </c>
      <c r="H159" s="1" t="s">
        <v>677</v>
      </c>
      <c r="I159" s="1" t="s">
        <v>16</v>
      </c>
    </row>
    <row r="160">
      <c r="A160" s="2" t="str">
        <f>HYPERLINK("https://www.healthylife.com.au/products/studex-reg-birthstone-oct-y", "11211")</f>
        <v>11211</v>
      </c>
      <c r="B160" s="1" t="s">
        <v>678</v>
      </c>
      <c r="C160" s="1" t="s">
        <v>89</v>
      </c>
      <c r="D160" s="1" t="s">
        <v>182</v>
      </c>
      <c r="E160" s="1" t="s">
        <v>183</v>
      </c>
      <c r="F160" s="1" t="s">
        <v>285</v>
      </c>
      <c r="G160" s="1" t="s">
        <v>184</v>
      </c>
      <c r="H160" s="1" t="s">
        <v>679</v>
      </c>
      <c r="I160" s="1" t="s">
        <v>16</v>
      </c>
    </row>
    <row r="161">
      <c r="A161" s="2" t="str">
        <f>HYPERLINK("https://www.healthylife.com.au/products/greenigo-daniella-germain-a6-wood-greeting-card-with-a-premium-c6-envelope-golden-wattle", "41980")</f>
        <v>41980</v>
      </c>
      <c r="B161" s="1" t="s">
        <v>680</v>
      </c>
      <c r="C161" s="1" t="s">
        <v>681</v>
      </c>
      <c r="D161" s="1" t="s">
        <v>682</v>
      </c>
      <c r="E161" s="1" t="s">
        <v>683</v>
      </c>
      <c r="F161" s="1" t="s">
        <v>684</v>
      </c>
      <c r="G161" s="1" t="s">
        <v>685</v>
      </c>
      <c r="H161" s="1" t="s">
        <v>686</v>
      </c>
      <c r="I161" s="1" t="s">
        <v>16</v>
      </c>
    </row>
    <row r="162">
      <c r="A162" s="2" t="str">
        <f>HYPERLINK("https://www.healthylife.com.au/products/herbs-of-gold-collagen-30-capsules", "23974")</f>
        <v>23974</v>
      </c>
      <c r="B162" s="1" t="s">
        <v>687</v>
      </c>
      <c r="C162" s="1" t="s">
        <v>52</v>
      </c>
      <c r="D162" s="1" t="s">
        <v>475</v>
      </c>
      <c r="E162" s="1" t="s">
        <v>476</v>
      </c>
      <c r="F162" s="1" t="s">
        <v>477</v>
      </c>
      <c r="G162" s="1" t="s">
        <v>688</v>
      </c>
      <c r="H162" s="1" t="s">
        <v>689</v>
      </c>
      <c r="I162" s="1" t="s">
        <v>16</v>
      </c>
    </row>
    <row r="163">
      <c r="A163" s="2" t="str">
        <f>HYPERLINK("https://www.healthylife.com.au/products/herbs-of-gold-ginseng-4-energy-gold-60-tablets", "23982")</f>
        <v>23982</v>
      </c>
      <c r="B163" s="1" t="s">
        <v>690</v>
      </c>
      <c r="C163" s="1" t="s">
        <v>52</v>
      </c>
      <c r="D163" s="1" t="s">
        <v>73</v>
      </c>
      <c r="E163" s="1" t="s">
        <v>153</v>
      </c>
      <c r="F163" s="1" t="s">
        <v>142</v>
      </c>
      <c r="G163" s="1" t="s">
        <v>691</v>
      </c>
      <c r="H163" s="1" t="s">
        <v>330</v>
      </c>
      <c r="I163" s="1" t="s">
        <v>16</v>
      </c>
    </row>
    <row r="164">
      <c r="A164" s="2" t="str">
        <f>HYPERLINK("https://www.healthylife.com.au/products/studex-regular-birthstone-december-gold-stud-earring-1-pair", "32369")</f>
        <v>32369</v>
      </c>
      <c r="B164" s="1" t="s">
        <v>692</v>
      </c>
      <c r="C164" s="1" t="s">
        <v>89</v>
      </c>
      <c r="D164" s="1" t="s">
        <v>182</v>
      </c>
      <c r="E164" s="1" t="s">
        <v>183</v>
      </c>
      <c r="F164" s="1" t="s">
        <v>693</v>
      </c>
      <c r="G164" s="1" t="s">
        <v>694</v>
      </c>
      <c r="H164" s="1" t="s">
        <v>695</v>
      </c>
      <c r="I164" s="1" t="s">
        <v>16</v>
      </c>
    </row>
    <row r="165">
      <c r="A165" s="2" t="str">
        <f>HYPERLINK("https://www.healthylife.com.au/products/herbs-of-gold-hayfever-sinus-ease-60-tablets", "34162")</f>
        <v>34162</v>
      </c>
      <c r="B165" s="1" t="s">
        <v>696</v>
      </c>
      <c r="C165" s="1" t="s">
        <v>52</v>
      </c>
      <c r="D165" s="1" t="s">
        <v>75</v>
      </c>
      <c r="E165" s="1" t="s">
        <v>148</v>
      </c>
      <c r="F165" s="1" t="s">
        <v>605</v>
      </c>
      <c r="G165" s="1" t="s">
        <v>672</v>
      </c>
      <c r="H165" s="1" t="s">
        <v>697</v>
      </c>
      <c r="I165" s="1" t="s">
        <v>16</v>
      </c>
    </row>
    <row r="166">
      <c r="A166" s="2" t="str">
        <f>HYPERLINK("https://www.healthylife.com.au/products/shear-xpressions-metallic-thinners-rose-gold-575-1-pair", "34189")</f>
        <v>34189</v>
      </c>
      <c r="B166" s="1" t="s">
        <v>698</v>
      </c>
      <c r="C166" s="1" t="s">
        <v>699</v>
      </c>
      <c r="D166" s="1" t="s">
        <v>700</v>
      </c>
      <c r="E166" s="1" t="s">
        <v>701</v>
      </c>
      <c r="F166" s="1" t="s">
        <v>702</v>
      </c>
      <c r="G166" s="1" t="s">
        <v>703</v>
      </c>
      <c r="H166" s="1" t="s">
        <v>704</v>
      </c>
      <c r="I166" s="1" t="s">
        <v>16</v>
      </c>
    </row>
    <row r="167">
      <c r="A167" s="2" t="str">
        <f>HYPERLINK("https://www.healthylife.com.au/products/herbs-of-gold-fish-oil-1000-200-capsules", "32162")</f>
        <v>32162</v>
      </c>
      <c r="B167" s="1" t="s">
        <v>705</v>
      </c>
      <c r="C167" s="1" t="s">
        <v>52</v>
      </c>
      <c r="D167" s="1" t="s">
        <v>471</v>
      </c>
      <c r="E167" s="1" t="s">
        <v>472</v>
      </c>
      <c r="F167" s="1" t="s">
        <v>276</v>
      </c>
      <c r="G167" s="1" t="s">
        <v>706</v>
      </c>
      <c r="H167" s="1" t="s">
        <v>707</v>
      </c>
      <c r="I167" s="1" t="s">
        <v>16</v>
      </c>
    </row>
    <row r="168">
      <c r="A168" s="2" t="str">
        <f>HYPERLINK("https://www.healthylife.com.au/products/herbs-of-gold-vitamin-b6-100mg-60-tablets", "39710")</f>
        <v>39710</v>
      </c>
      <c r="B168" s="1" t="s">
        <v>708</v>
      </c>
      <c r="C168" s="1" t="s">
        <v>52</v>
      </c>
      <c r="D168" s="1" t="s">
        <v>73</v>
      </c>
      <c r="E168" s="1" t="s">
        <v>153</v>
      </c>
      <c r="F168" s="1" t="s">
        <v>709</v>
      </c>
      <c r="G168" s="1" t="s">
        <v>191</v>
      </c>
      <c r="H168" s="1" t="s">
        <v>710</v>
      </c>
      <c r="I168" s="1" t="s">
        <v>16</v>
      </c>
    </row>
    <row r="169">
      <c r="A169" s="2" t="str">
        <f>HYPERLINK("https://www.healthylife.com.au/products/ordo-sonic-electric-brush-heads-rose-gold-4-pack", "47003")</f>
        <v>47003</v>
      </c>
      <c r="B169" s="1" t="s">
        <v>711</v>
      </c>
      <c r="C169" s="1" t="s">
        <v>120</v>
      </c>
      <c r="D169" s="1" t="s">
        <v>121</v>
      </c>
      <c r="E169" s="1" t="s">
        <v>127</v>
      </c>
      <c r="F169" s="1" t="s">
        <v>712</v>
      </c>
      <c r="G169" s="1" t="s">
        <v>128</v>
      </c>
      <c r="H169" s="1" t="s">
        <v>713</v>
      </c>
      <c r="I169" s="1" t="s">
        <v>16</v>
      </c>
    </row>
    <row r="170">
      <c r="A170" s="2" t="str">
        <f>HYPERLINK("https://www.healthylife.com.au/products/power-super-foods-goldenberries-225g", "33324")</f>
        <v>33324</v>
      </c>
      <c r="B170" s="1" t="s">
        <v>714</v>
      </c>
      <c r="C170" s="1" t="s">
        <v>52</v>
      </c>
      <c r="D170" s="1" t="s">
        <v>715</v>
      </c>
      <c r="E170" s="1" t="s">
        <v>716</v>
      </c>
      <c r="F170" s="1" t="s">
        <v>717</v>
      </c>
      <c r="G170" s="1" t="s">
        <v>718</v>
      </c>
      <c r="H170" s="1" t="s">
        <v>282</v>
      </c>
      <c r="I170" s="1" t="s">
        <v>16</v>
      </c>
    </row>
    <row r="171">
      <c r="A171" s="2" t="str">
        <f>HYPERLINK("https://www.healthylife.com.au/products/ever-eco-stainless-steel-straws-with-cleaning-brush-rose-gold-bent-2-pack", "21026")</f>
        <v>21026</v>
      </c>
      <c r="B171" s="1" t="s">
        <v>719</v>
      </c>
      <c r="C171" s="1" t="s">
        <v>337</v>
      </c>
      <c r="D171" s="1" t="s">
        <v>338</v>
      </c>
      <c r="E171" s="1" t="s">
        <v>339</v>
      </c>
      <c r="F171" s="1" t="s">
        <v>720</v>
      </c>
      <c r="G171" s="1" t="s">
        <v>721</v>
      </c>
      <c r="H171" s="1" t="s">
        <v>722</v>
      </c>
      <c r="I171" s="1" t="s">
        <v>16</v>
      </c>
    </row>
    <row r="172">
      <c r="A172" s="2" t="str">
        <f>HYPERLINK("https://www.healthylife.com.au/products/vrindavan-bushy-brows-gold-eyebrow-oil-10ml", "48231")</f>
        <v>48231</v>
      </c>
      <c r="B172" s="1" t="s">
        <v>723</v>
      </c>
      <c r="C172" s="1" t="s">
        <v>89</v>
      </c>
      <c r="D172" s="1" t="s">
        <v>724</v>
      </c>
      <c r="E172" s="1" t="s">
        <v>725</v>
      </c>
      <c r="F172" s="1" t="s">
        <v>726</v>
      </c>
      <c r="G172" s="1" t="s">
        <v>727</v>
      </c>
      <c r="H172" s="1" t="s">
        <v>728</v>
      </c>
      <c r="I172" s="1" t="s">
        <v>16</v>
      </c>
    </row>
    <row r="173">
      <c r="A173" s="2" t="str">
        <f>HYPERLINK("https://www.healthylife.com.au/products/herbs-of-gold-gut-care-150g-updated-formula", "38953")</f>
        <v>38953</v>
      </c>
      <c r="B173" s="1" t="s">
        <v>729</v>
      </c>
      <c r="C173" s="1" t="s">
        <v>52</v>
      </c>
      <c r="D173" s="1" t="s">
        <v>417</v>
      </c>
      <c r="E173" s="1" t="s">
        <v>573</v>
      </c>
      <c r="F173" s="1" t="s">
        <v>730</v>
      </c>
      <c r="G173" s="1" t="s">
        <v>731</v>
      </c>
      <c r="H173" s="1" t="s">
        <v>732</v>
      </c>
      <c r="I173" s="1" t="s">
        <v>16</v>
      </c>
    </row>
    <row r="174">
      <c r="A174" s="2" t="str">
        <f>HYPERLINK("https://www.healthylife.com.au/products/herbs-of-gold-glucosamine-max-90-tablets", "32168")</f>
        <v>32168</v>
      </c>
      <c r="B174" s="1" t="s">
        <v>733</v>
      </c>
      <c r="C174" s="1" t="s">
        <v>52</v>
      </c>
      <c r="D174" s="1" t="s">
        <v>196</v>
      </c>
      <c r="E174" s="1" t="s">
        <v>389</v>
      </c>
      <c r="F174" s="1" t="s">
        <v>734</v>
      </c>
      <c r="G174" s="1" t="s">
        <v>735</v>
      </c>
      <c r="H174" s="1" t="s">
        <v>428</v>
      </c>
      <c r="I174" s="1" t="s">
        <v>16</v>
      </c>
    </row>
    <row r="175">
      <c r="A175" s="2" t="str">
        <f>HYPERLINK("https://www.healthylife.com.au/products/herbs-of-gold-vitamin-b2-200mg-60-tablets", "24009")</f>
        <v>24009</v>
      </c>
      <c r="B175" s="1" t="s">
        <v>736</v>
      </c>
      <c r="C175" s="1" t="s">
        <v>52</v>
      </c>
      <c r="D175" s="1" t="s">
        <v>737</v>
      </c>
      <c r="E175" s="1" t="s">
        <v>738</v>
      </c>
      <c r="F175" s="1" t="s">
        <v>739</v>
      </c>
      <c r="G175" s="1" t="s">
        <v>153</v>
      </c>
      <c r="H175" s="1" t="s">
        <v>740</v>
      </c>
      <c r="I175" s="1" t="s">
        <v>16</v>
      </c>
    </row>
    <row r="176">
      <c r="A176" s="2" t="str">
        <f>HYPERLINK("https://www.healthylife.com.au/products/honest-to-goodness-organic-golden-linseed-200g", "34631")</f>
        <v>34631</v>
      </c>
      <c r="B176" s="1" t="s">
        <v>741</v>
      </c>
      <c r="C176" s="1" t="s">
        <v>164</v>
      </c>
      <c r="D176" s="1" t="s">
        <v>742</v>
      </c>
      <c r="E176" s="1" t="s">
        <v>743</v>
      </c>
      <c r="F176" s="1" t="s">
        <v>744</v>
      </c>
      <c r="G176" s="1" t="s">
        <v>745</v>
      </c>
      <c r="H176" s="1" t="s">
        <v>746</v>
      </c>
      <c r="I176" s="1" t="s">
        <v>16</v>
      </c>
    </row>
    <row r="177">
      <c r="A177" s="2" t="str">
        <f>HYPERLINK("https://www.healthylife.com.au/products/herbs-of-gold-activated-folate-500-60-capsules", "23955")</f>
        <v>23955</v>
      </c>
      <c r="B177" s="1" t="s">
        <v>747</v>
      </c>
      <c r="C177" s="1" t="s">
        <v>52</v>
      </c>
      <c r="D177" s="1" t="s">
        <v>53</v>
      </c>
      <c r="E177" s="1" t="s">
        <v>458</v>
      </c>
      <c r="F177" s="1" t="s">
        <v>748</v>
      </c>
      <c r="G177" s="1" t="s">
        <v>227</v>
      </c>
      <c r="H177" s="1" t="s">
        <v>749</v>
      </c>
      <c r="I177" s="1" t="s">
        <v>16</v>
      </c>
    </row>
    <row r="178">
      <c r="A178" s="2" t="str">
        <f>HYPERLINK("https://www.healthylife.com.au/products/herbs-of-gold-vitamin-c-1000-plus-120-tablets", "28702")</f>
        <v>28702</v>
      </c>
      <c r="B178" s="1" t="s">
        <v>750</v>
      </c>
      <c r="C178" s="1" t="s">
        <v>52</v>
      </c>
      <c r="D178" s="1" t="s">
        <v>75</v>
      </c>
      <c r="E178" s="1" t="s">
        <v>315</v>
      </c>
      <c r="F178" s="1" t="s">
        <v>295</v>
      </c>
      <c r="G178" s="1" t="s">
        <v>368</v>
      </c>
      <c r="H178" s="1" t="s">
        <v>317</v>
      </c>
      <c r="I178" s="1" t="s">
        <v>16</v>
      </c>
    </row>
    <row r="179">
      <c r="A179" s="2" t="str">
        <f>HYPERLINK("https://www.healthylife.com.au/products/gold-cross-liquid-paraffin-200ml", "5481")</f>
        <v>5481</v>
      </c>
      <c r="B179" s="1" t="s">
        <v>751</v>
      </c>
      <c r="C179" s="1" t="s">
        <v>10</v>
      </c>
      <c r="D179" s="1" t="s">
        <v>11</v>
      </c>
      <c r="E179" s="1" t="s">
        <v>541</v>
      </c>
      <c r="F179" s="1" t="s">
        <v>752</v>
      </c>
      <c r="G179" s="1" t="s">
        <v>753</v>
      </c>
      <c r="H179" s="1" t="s">
        <v>754</v>
      </c>
      <c r="I179" s="1" t="s">
        <v>16</v>
      </c>
    </row>
    <row r="180">
      <c r="A180" s="2" t="str">
        <f>HYPERLINK("https://www.healthylife.com.au/products/herbs-of-gold-liver-care-60-tablets", "23986")</f>
        <v>23986</v>
      </c>
      <c r="B180" s="1" t="s">
        <v>755</v>
      </c>
      <c r="C180" s="1" t="s">
        <v>52</v>
      </c>
      <c r="D180" s="1" t="s">
        <v>206</v>
      </c>
      <c r="E180" s="1" t="s">
        <v>207</v>
      </c>
      <c r="F180" s="1" t="s">
        <v>756</v>
      </c>
      <c r="G180" s="1" t="s">
        <v>492</v>
      </c>
      <c r="H180" s="1" t="s">
        <v>757</v>
      </c>
      <c r="I180" s="1" t="s">
        <v>16</v>
      </c>
    </row>
    <row r="181">
      <c r="A181" s="2" t="str">
        <f>HYPERLINK("https://www.healthylife.com.au/products/herbs-of-gold-magnesium-citrate-900-60-capsules", "23989")</f>
        <v>23989</v>
      </c>
      <c r="B181" s="1" t="s">
        <v>758</v>
      </c>
      <c r="C181" s="1" t="s">
        <v>52</v>
      </c>
      <c r="D181" s="1" t="s">
        <v>196</v>
      </c>
      <c r="E181" s="1" t="s">
        <v>260</v>
      </c>
      <c r="F181" s="1" t="s">
        <v>173</v>
      </c>
      <c r="G181" s="1" t="s">
        <v>325</v>
      </c>
      <c r="H181" s="1" t="s">
        <v>759</v>
      </c>
      <c r="I181" s="1" t="s">
        <v>16</v>
      </c>
    </row>
    <row r="182">
      <c r="A182" s="2" t="str">
        <f>HYPERLINK("https://www.healthylife.com.au/products/herbs-of-gold-magnesium-forte-60-tablets", "32151")</f>
        <v>32151</v>
      </c>
      <c r="B182" s="1" t="s">
        <v>760</v>
      </c>
      <c r="C182" s="1" t="s">
        <v>52</v>
      </c>
      <c r="D182" s="1" t="s">
        <v>196</v>
      </c>
      <c r="E182" s="1" t="s">
        <v>260</v>
      </c>
      <c r="F182" s="1" t="s">
        <v>375</v>
      </c>
      <c r="G182" s="1" t="s">
        <v>247</v>
      </c>
      <c r="H182" s="1" t="s">
        <v>263</v>
      </c>
      <c r="I182" s="1" t="s">
        <v>16</v>
      </c>
    </row>
    <row r="183">
      <c r="A183" s="2" t="str">
        <f>HYPERLINK("https://www.healthylife.com.au/products/studex-regular-birthstone-may-gold-stud-earring-1-pair", "32357")</f>
        <v>32357</v>
      </c>
      <c r="B183" s="1" t="s">
        <v>761</v>
      </c>
      <c r="C183" s="1" t="s">
        <v>89</v>
      </c>
      <c r="D183" s="1" t="s">
        <v>182</v>
      </c>
      <c r="E183" s="1" t="s">
        <v>183</v>
      </c>
      <c r="F183" s="1" t="s">
        <v>184</v>
      </c>
      <c r="G183" s="1" t="s">
        <v>414</v>
      </c>
      <c r="H183" s="1" t="s">
        <v>762</v>
      </c>
      <c r="I183" s="1" t="s">
        <v>16</v>
      </c>
    </row>
    <row r="184">
      <c r="A184" s="2" t="str">
        <f>HYPERLINK("https://www.healthylife.com.au/products/herbs-of-gold-alpha-lipoic-300-60-capsules", "39073")</f>
        <v>39073</v>
      </c>
      <c r="B184" s="1" t="s">
        <v>763</v>
      </c>
      <c r="C184" s="1" t="s">
        <v>52</v>
      </c>
      <c r="D184" s="1" t="s">
        <v>362</v>
      </c>
      <c r="E184" s="1" t="s">
        <v>656</v>
      </c>
      <c r="F184" s="1" t="s">
        <v>144</v>
      </c>
      <c r="G184" s="1" t="s">
        <v>160</v>
      </c>
      <c r="H184" s="1" t="s">
        <v>764</v>
      </c>
      <c r="I184" s="1" t="s">
        <v>16</v>
      </c>
    </row>
    <row r="185">
      <c r="A185" s="2" t="str">
        <f>HYPERLINK("https://www.healthylife.com.au/products/studex-reg-birthstone-sept-y", "11213")</f>
        <v>11213</v>
      </c>
      <c r="B185" s="1" t="s">
        <v>765</v>
      </c>
      <c r="C185" s="1" t="s">
        <v>89</v>
      </c>
      <c r="D185" s="1" t="s">
        <v>182</v>
      </c>
      <c r="E185" s="1" t="s">
        <v>183</v>
      </c>
      <c r="F185" s="1" t="s">
        <v>184</v>
      </c>
      <c r="G185" s="1" t="s">
        <v>284</v>
      </c>
      <c r="H185" s="1" t="s">
        <v>766</v>
      </c>
      <c r="I185" s="1" t="s">
        <v>16</v>
      </c>
    </row>
    <row r="186">
      <c r="A186" s="2" t="str">
        <f>HYPERLINK("https://www.healthylife.com.au/products/gold-cross-glycerol-bp-1mlml-100ml-liquid", "5475")</f>
        <v>5475</v>
      </c>
      <c r="B186" s="1" t="s">
        <v>767</v>
      </c>
      <c r="C186" s="1" t="s">
        <v>10</v>
      </c>
      <c r="D186" s="1" t="s">
        <v>11</v>
      </c>
      <c r="E186" s="1" t="s">
        <v>541</v>
      </c>
      <c r="F186" s="1" t="s">
        <v>768</v>
      </c>
      <c r="G186" s="1" t="s">
        <v>769</v>
      </c>
      <c r="H186" s="1" t="s">
        <v>770</v>
      </c>
      <c r="I186" s="1" t="s">
        <v>16</v>
      </c>
    </row>
    <row r="187">
      <c r="A187" s="2" t="str">
        <f>HYPERLINK("https://www.healthylife.com.au/products/herbs-of-gold-magnesium-chewable-60-tablets", "39172")</f>
        <v>39172</v>
      </c>
      <c r="B187" s="1" t="s">
        <v>771</v>
      </c>
      <c r="C187" s="1" t="s">
        <v>52</v>
      </c>
      <c r="D187" s="1" t="s">
        <v>196</v>
      </c>
      <c r="E187" s="1" t="s">
        <v>260</v>
      </c>
      <c r="F187" s="1" t="s">
        <v>772</v>
      </c>
      <c r="G187" s="1" t="s">
        <v>375</v>
      </c>
      <c r="H187" s="1" t="s">
        <v>773</v>
      </c>
      <c r="I187" s="1" t="s">
        <v>16</v>
      </c>
    </row>
    <row r="188">
      <c r="A188" s="2" t="str">
        <f>HYPERLINK("https://www.healthylife.com.au/products/ever-eco-safety-razor-rose-gold-1-pack", "29685")</f>
        <v>29685</v>
      </c>
      <c r="B188" s="1" t="s">
        <v>774</v>
      </c>
      <c r="C188" s="1" t="s">
        <v>103</v>
      </c>
      <c r="D188" s="1" t="s">
        <v>775</v>
      </c>
      <c r="E188" s="1" t="s">
        <v>776</v>
      </c>
      <c r="F188" s="1" t="s">
        <v>777</v>
      </c>
      <c r="G188" s="1" t="s">
        <v>721</v>
      </c>
      <c r="H188" s="1" t="s">
        <v>778</v>
      </c>
      <c r="I188" s="1" t="s">
        <v>16</v>
      </c>
    </row>
    <row r="189">
      <c r="A189" s="2" t="str">
        <f>HYPERLINK("https://www.healthylife.com.au/products/power-super-foods-cacao-gold-powder-cert-organic", "43880")</f>
        <v>43880</v>
      </c>
      <c r="B189" s="1" t="s">
        <v>779</v>
      </c>
      <c r="C189" s="1" t="s">
        <v>164</v>
      </c>
      <c r="D189" s="1" t="s">
        <v>165</v>
      </c>
      <c r="E189" s="1" t="s">
        <v>240</v>
      </c>
      <c r="F189" s="1" t="s">
        <v>780</v>
      </c>
      <c r="G189" s="1" t="s">
        <v>781</v>
      </c>
      <c r="H189" s="1" t="s">
        <v>782</v>
      </c>
      <c r="I189" s="1" t="s">
        <v>16</v>
      </c>
    </row>
    <row r="190">
      <c r="A190" s="2" t="str">
        <f>HYPERLINK("https://www.healthylife.com.au/products/herbs-of-gold-probiotic-60-billion-60-capsules", "39915")</f>
        <v>39915</v>
      </c>
      <c r="B190" s="1" t="s">
        <v>783</v>
      </c>
      <c r="C190" s="1" t="s">
        <v>52</v>
      </c>
      <c r="D190" s="1" t="s">
        <v>303</v>
      </c>
      <c r="E190" s="1" t="s">
        <v>665</v>
      </c>
      <c r="F190" s="1" t="s">
        <v>305</v>
      </c>
      <c r="G190" s="1" t="s">
        <v>784</v>
      </c>
      <c r="H190" s="1" t="s">
        <v>666</v>
      </c>
      <c r="I190" s="1" t="s">
        <v>16</v>
      </c>
    </row>
    <row r="191">
      <c r="A191" s="2" t="str">
        <f>HYPERLINK("https://www.healthylife.com.au/products/gold-cross-iodine-tincture-25mg-ml-50ml-liquid", "5480")</f>
        <v>5480</v>
      </c>
      <c r="B191" s="1" t="s">
        <v>785</v>
      </c>
      <c r="C191" s="1" t="s">
        <v>10</v>
      </c>
      <c r="D191" s="1" t="s">
        <v>11</v>
      </c>
      <c r="E191" s="1" t="s">
        <v>541</v>
      </c>
      <c r="F191" s="1" t="s">
        <v>543</v>
      </c>
      <c r="G191" s="1" t="s">
        <v>542</v>
      </c>
      <c r="H191" s="1" t="s">
        <v>786</v>
      </c>
      <c r="I191" s="1" t="s">
        <v>16</v>
      </c>
    </row>
    <row r="192">
      <c r="A192" s="2" t="str">
        <f>HYPERLINK("https://www.healthylife.com.au/products/studex-reg-birthstone-apr-y", "11209")</f>
        <v>11209</v>
      </c>
      <c r="B192" s="1" t="s">
        <v>787</v>
      </c>
      <c r="C192" s="1" t="s">
        <v>89</v>
      </c>
      <c r="D192" s="1" t="s">
        <v>182</v>
      </c>
      <c r="E192" s="1" t="s">
        <v>183</v>
      </c>
      <c r="F192" s="1" t="s">
        <v>185</v>
      </c>
      <c r="G192" s="1" t="s">
        <v>184</v>
      </c>
      <c r="H192" s="1" t="s">
        <v>788</v>
      </c>
      <c r="I192" s="1" t="s">
        <v>16</v>
      </c>
    </row>
    <row r="193">
      <c r="A193" s="2" t="str">
        <f>HYPERLINK("https://www.healthylife.com.au/products/ordo-sonic-electric-toothbrush-rose-gold", "46999")</f>
        <v>46999</v>
      </c>
      <c r="B193" s="1" t="s">
        <v>789</v>
      </c>
      <c r="C193" s="1" t="s">
        <v>120</v>
      </c>
      <c r="D193" s="1" t="s">
        <v>121</v>
      </c>
      <c r="E193" s="1" t="s">
        <v>127</v>
      </c>
      <c r="F193" s="1" t="s">
        <v>712</v>
      </c>
      <c r="G193" s="1" t="s">
        <v>790</v>
      </c>
      <c r="H193" s="1" t="s">
        <v>791</v>
      </c>
      <c r="I193" s="1" t="s">
        <v>16</v>
      </c>
    </row>
    <row r="194">
      <c r="A194" s="2" t="str">
        <f>HYPERLINK("https://www.healthylife.com.au/products/glucojel-red-jelly-beans-150g", "47286")</f>
        <v>47286</v>
      </c>
      <c r="B194" s="1" t="s">
        <v>792</v>
      </c>
      <c r="C194" s="1" t="s">
        <v>273</v>
      </c>
      <c r="D194" s="1" t="s">
        <v>608</v>
      </c>
      <c r="E194" s="1" t="s">
        <v>609</v>
      </c>
      <c r="F194" s="1" t="s">
        <v>793</v>
      </c>
      <c r="G194" s="1" t="s">
        <v>794</v>
      </c>
      <c r="H194" s="1" t="s">
        <v>612</v>
      </c>
      <c r="I194" s="1" t="s">
        <v>16</v>
      </c>
    </row>
    <row r="195">
      <c r="A195" s="2" t="str">
        <f>HYPERLINK("https://www.healthylife.com.au/products/herbs-of-gold-magnesium-powder-high-strength-300g", "49144")</f>
        <v>49144</v>
      </c>
      <c r="B195" s="1" t="s">
        <v>795</v>
      </c>
      <c r="C195" s="1" t="s">
        <v>52</v>
      </c>
      <c r="D195" s="1" t="s">
        <v>188</v>
      </c>
      <c r="E195" s="1" t="s">
        <v>295</v>
      </c>
      <c r="F195" s="1" t="s">
        <v>190</v>
      </c>
      <c r="G195" s="1" t="s">
        <v>236</v>
      </c>
      <c r="H195" s="1" t="s">
        <v>192</v>
      </c>
      <c r="I195" s="1" t="s">
        <v>16</v>
      </c>
    </row>
    <row r="196">
      <c r="A196" s="2" t="str">
        <f>HYPERLINK("https://www.healthylife.com.au/products/herbs-of-gold-mens-multi--vitamin-d3-1000iu-30-tablets", "29115")</f>
        <v>29115</v>
      </c>
      <c r="B196" s="1" t="s">
        <v>796</v>
      </c>
      <c r="C196" s="1" t="s">
        <v>52</v>
      </c>
      <c r="D196" s="1" t="s">
        <v>158</v>
      </c>
      <c r="E196" s="1" t="s">
        <v>159</v>
      </c>
      <c r="F196" s="1" t="s">
        <v>797</v>
      </c>
      <c r="G196" s="1" t="s">
        <v>798</v>
      </c>
      <c r="H196" s="1" t="s">
        <v>799</v>
      </c>
      <c r="I196" s="1" t="s">
        <v>16</v>
      </c>
    </row>
    <row r="197">
      <c r="A197" s="2" t="str">
        <f>HYPERLINK("https://www.healthylife.com.au/products/biokap-rapid-63-dark-golden-blond-135ml", "33065")</f>
        <v>33065</v>
      </c>
      <c r="B197" s="1" t="s">
        <v>800</v>
      </c>
      <c r="C197" s="1" t="s">
        <v>18</v>
      </c>
      <c r="D197" s="1" t="s">
        <v>19</v>
      </c>
      <c r="E197" s="1" t="s">
        <v>346</v>
      </c>
      <c r="F197" s="1" t="s">
        <v>801</v>
      </c>
      <c r="G197" s="1" t="s">
        <v>802</v>
      </c>
      <c r="H197" s="1" t="s">
        <v>803</v>
      </c>
      <c r="I197" s="1" t="s">
        <v>16</v>
      </c>
    </row>
    <row r="198">
      <c r="A198" s="2" t="str">
        <f>HYPERLINK("https://www.healthylife.com.au/products/gold-cross-cod-liver-oil-200ml", "5473")</f>
        <v>5473</v>
      </c>
      <c r="B198" s="1" t="s">
        <v>804</v>
      </c>
      <c r="C198" s="1" t="s">
        <v>10</v>
      </c>
      <c r="D198" s="1" t="s">
        <v>11</v>
      </c>
      <c r="E198" s="1" t="s">
        <v>319</v>
      </c>
      <c r="F198" s="1" t="s">
        <v>805</v>
      </c>
      <c r="G198" s="1" t="s">
        <v>806</v>
      </c>
      <c r="H198" s="1" t="s">
        <v>807</v>
      </c>
      <c r="I198" s="1" t="s">
        <v>16</v>
      </c>
    </row>
    <row r="199">
      <c r="A199" s="2" t="str">
        <f>HYPERLINK("https://www.healthylife.com.au/products/herbs-of-gold-mushroom-5-complex-60-capsules", "23993")</f>
        <v>23993</v>
      </c>
      <c r="B199" s="1" t="s">
        <v>808</v>
      </c>
      <c r="C199" s="1" t="s">
        <v>52</v>
      </c>
      <c r="D199" s="1" t="s">
        <v>75</v>
      </c>
      <c r="E199" s="1" t="s">
        <v>315</v>
      </c>
      <c r="F199" s="1" t="s">
        <v>144</v>
      </c>
      <c r="G199" s="1" t="s">
        <v>809</v>
      </c>
      <c r="H199" s="1" t="s">
        <v>810</v>
      </c>
      <c r="I199" s="1" t="s">
        <v>16</v>
      </c>
    </row>
    <row r="200">
      <c r="A200" s="2" t="str">
        <f>HYPERLINK("https://www.healthylife.com.au/products/studex-just-hoops-13mm-small-gate-hoop-earring-gold-1-pair", "39315")</f>
        <v>39315</v>
      </c>
      <c r="B200" s="1" t="s">
        <v>811</v>
      </c>
      <c r="C200" s="1" t="s">
        <v>89</v>
      </c>
      <c r="D200" s="1" t="s">
        <v>182</v>
      </c>
      <c r="E200" s="1" t="s">
        <v>183</v>
      </c>
      <c r="F200" s="1" t="s">
        <v>184</v>
      </c>
      <c r="G200" s="1" t="s">
        <v>185</v>
      </c>
      <c r="H200" s="1" t="s">
        <v>812</v>
      </c>
      <c r="I200" s="1" t="s">
        <v>16</v>
      </c>
    </row>
    <row r="201">
      <c r="A201" s="2" t="str">
        <f>HYPERLINK("https://www.healthylife.com.au/products/herbs-of-gold-coq10-150mg-60-capsules", "32150")</f>
        <v>32150</v>
      </c>
      <c r="B201" s="1" t="s">
        <v>813</v>
      </c>
      <c r="C201" s="1" t="s">
        <v>52</v>
      </c>
      <c r="D201" s="1" t="s">
        <v>362</v>
      </c>
      <c r="E201" s="1" t="s">
        <v>363</v>
      </c>
      <c r="F201" s="1" t="s">
        <v>295</v>
      </c>
      <c r="G201" s="1" t="s">
        <v>368</v>
      </c>
      <c r="H201" s="1" t="s">
        <v>814</v>
      </c>
      <c r="I201" s="1" t="s">
        <v>16</v>
      </c>
    </row>
    <row r="202">
      <c r="A202" s="2" t="str">
        <f>HYPERLINK("https://www.healthylife.com.au/products/schoolies-sc466-metal-free-ponytail-holders-unreal-gold-6-pack", "30869")</f>
        <v>30869</v>
      </c>
      <c r="B202" s="1" t="s">
        <v>815</v>
      </c>
      <c r="C202" s="1" t="s">
        <v>18</v>
      </c>
      <c r="D202" s="1" t="s">
        <v>816</v>
      </c>
      <c r="E202" s="1" t="s">
        <v>817</v>
      </c>
      <c r="F202" s="1" t="s">
        <v>818</v>
      </c>
      <c r="G202" s="1" t="s">
        <v>819</v>
      </c>
      <c r="H202" s="1" t="s">
        <v>820</v>
      </c>
      <c r="I202" s="1" t="s">
        <v>16</v>
      </c>
    </row>
    <row r="203">
      <c r="A203" s="2" t="str">
        <f>HYPERLINK("https://www.healthylife.com.au/products/herbs-of-gold-magnesium-citrate-900-120-capsules", "28921")</f>
        <v>28921</v>
      </c>
      <c r="B203" s="1" t="s">
        <v>821</v>
      </c>
      <c r="C203" s="1" t="s">
        <v>52</v>
      </c>
      <c r="D203" s="1" t="s">
        <v>196</v>
      </c>
      <c r="E203" s="1" t="s">
        <v>260</v>
      </c>
      <c r="F203" s="1" t="s">
        <v>173</v>
      </c>
      <c r="G203" s="1" t="s">
        <v>608</v>
      </c>
      <c r="H203" s="1" t="s">
        <v>759</v>
      </c>
      <c r="I203" s="1" t="s">
        <v>16</v>
      </c>
    </row>
    <row r="204">
      <c r="A204" s="2" t="str">
        <f>HYPERLINK("https://www.healthylife.com.au/products/summer-salt-body-glow-oil-liquid-gold-island-coconut-30ml", "36848")</f>
        <v>36848</v>
      </c>
      <c r="B204" s="1" t="s">
        <v>822</v>
      </c>
      <c r="C204" s="1" t="s">
        <v>103</v>
      </c>
      <c r="D204" s="1" t="s">
        <v>511</v>
      </c>
      <c r="E204" s="1" t="s">
        <v>512</v>
      </c>
      <c r="F204" s="1" t="s">
        <v>823</v>
      </c>
      <c r="G204" s="1" t="s">
        <v>824</v>
      </c>
      <c r="H204" s="1" t="s">
        <v>515</v>
      </c>
      <c r="I204" s="1" t="s">
        <v>16</v>
      </c>
    </row>
    <row r="205">
      <c r="A205" s="2" t="str">
        <f>HYPERLINK("https://www.healthylife.com.au/products/gold-cross-glucojel-jelly-beans-bears-150g", "33125")</f>
        <v>33125</v>
      </c>
      <c r="B205" s="1" t="s">
        <v>825</v>
      </c>
      <c r="C205" s="1" t="s">
        <v>273</v>
      </c>
      <c r="D205" s="1" t="s">
        <v>608</v>
      </c>
      <c r="E205" s="1" t="s">
        <v>609</v>
      </c>
      <c r="F205" s="1" t="s">
        <v>826</v>
      </c>
      <c r="G205" s="1" t="s">
        <v>827</v>
      </c>
      <c r="H205" s="1" t="s">
        <v>828</v>
      </c>
      <c r="I205" s="1" t="s">
        <v>16</v>
      </c>
    </row>
    <row r="206">
      <c r="A206" s="2" t="str">
        <f>HYPERLINK("https://www.healthylife.com.au/products/herbs-of-gold-magnesium-muscle-cream-100g", "32714")</f>
        <v>32714</v>
      </c>
      <c r="B206" s="1" t="s">
        <v>829</v>
      </c>
      <c r="C206" s="1" t="s">
        <v>52</v>
      </c>
      <c r="D206" s="1" t="s">
        <v>196</v>
      </c>
      <c r="E206" s="1" t="s">
        <v>260</v>
      </c>
      <c r="F206" s="1" t="s">
        <v>830</v>
      </c>
      <c r="G206" s="1" t="s">
        <v>247</v>
      </c>
      <c r="H206" s="1" t="s">
        <v>831</v>
      </c>
      <c r="I206" s="1" t="s">
        <v>16</v>
      </c>
    </row>
    <row r="207">
      <c r="A207" s="2" t="str">
        <f>HYPERLINK("https://www.healthylife.com.au/products/herbs-of-gold-tyrosine-1000-60-tablets", "38101")</f>
        <v>38101</v>
      </c>
      <c r="B207" s="1" t="s">
        <v>832</v>
      </c>
      <c r="C207" s="1" t="s">
        <v>52</v>
      </c>
      <c r="D207" s="1" t="s">
        <v>409</v>
      </c>
      <c r="E207" s="1" t="s">
        <v>833</v>
      </c>
      <c r="F207" s="1" t="s">
        <v>834</v>
      </c>
      <c r="G207" s="1" t="s">
        <v>248</v>
      </c>
      <c r="H207" s="1" t="s">
        <v>835</v>
      </c>
      <c r="I207" s="1" t="s">
        <v>16</v>
      </c>
    </row>
    <row r="208">
      <c r="A208" s="2" t="str">
        <f>HYPERLINK("https://www.healthylife.com.au/products/gold-cross-castor-oil-200ml", "22241")</f>
        <v>22241</v>
      </c>
      <c r="B208" s="1" t="s">
        <v>836</v>
      </c>
      <c r="C208" s="1" t="s">
        <v>10</v>
      </c>
      <c r="D208" s="1" t="s">
        <v>11</v>
      </c>
      <c r="E208" s="1" t="s">
        <v>319</v>
      </c>
      <c r="F208" s="1" t="s">
        <v>837</v>
      </c>
      <c r="G208" s="1" t="s">
        <v>838</v>
      </c>
      <c r="H208" s="1" t="s">
        <v>15</v>
      </c>
      <c r="I208" s="1" t="s">
        <v>16</v>
      </c>
    </row>
    <row r="209">
      <c r="A209" s="2" t="str">
        <f>HYPERLINK("https://www.healthylife.com.au/products/edible-beauty-australia-gold-rush-eye-cream", "41225")</f>
        <v>41225</v>
      </c>
      <c r="B209" s="1" t="s">
        <v>839</v>
      </c>
      <c r="C209" s="1" t="s">
        <v>31</v>
      </c>
      <c r="D209" s="1" t="s">
        <v>840</v>
      </c>
      <c r="E209" s="1" t="s">
        <v>841</v>
      </c>
      <c r="F209" s="1" t="s">
        <v>842</v>
      </c>
      <c r="G209" s="1" t="s">
        <v>70</v>
      </c>
      <c r="H209" s="1" t="s">
        <v>843</v>
      </c>
      <c r="I209" s="1" t="s">
        <v>16</v>
      </c>
    </row>
    <row r="210">
      <c r="A210" s="2" t="str">
        <f>HYPERLINK("https://www.healthylife.com.au/products/essential-hemp-organic-hemp-gold-seed-oil-500ml", "27971")</f>
        <v>27971</v>
      </c>
      <c r="B210" s="1" t="s">
        <v>844</v>
      </c>
      <c r="C210" s="1" t="s">
        <v>164</v>
      </c>
      <c r="D210" s="1" t="s">
        <v>165</v>
      </c>
      <c r="E210" s="1" t="s">
        <v>166</v>
      </c>
      <c r="F210" s="1" t="s">
        <v>459</v>
      </c>
      <c r="G210" s="1" t="s">
        <v>845</v>
      </c>
      <c r="H210" s="1" t="s">
        <v>846</v>
      </c>
      <c r="I210" s="1" t="s">
        <v>16</v>
      </c>
    </row>
    <row r="211">
      <c r="A211" s="2" t="str">
        <f>HYPERLINK("https://www.healthylife.com.au/products/herbs-of-gold-sea-buckthorn-oil-60-capsules", "39585")</f>
        <v>39585</v>
      </c>
      <c r="B211" s="1" t="s">
        <v>847</v>
      </c>
      <c r="C211" s="1" t="s">
        <v>52</v>
      </c>
      <c r="D211" s="1" t="s">
        <v>475</v>
      </c>
      <c r="E211" s="1" t="s">
        <v>476</v>
      </c>
      <c r="F211" s="1" t="s">
        <v>144</v>
      </c>
      <c r="G211" s="1" t="s">
        <v>70</v>
      </c>
      <c r="H211" s="1" t="s">
        <v>848</v>
      </c>
      <c r="I211" s="1" t="s">
        <v>16</v>
      </c>
    </row>
    <row r="212">
      <c r="A212" s="2" t="str">
        <f>HYPERLINK("https://www.healthylife.com.au/products/gold-cross-glucojel-jelly-beans-assorted-1kg", "32827")</f>
        <v>32827</v>
      </c>
      <c r="B212" s="1" t="s">
        <v>849</v>
      </c>
      <c r="C212" s="1" t="s">
        <v>273</v>
      </c>
      <c r="D212" s="1" t="s">
        <v>608</v>
      </c>
      <c r="E212" s="1" t="s">
        <v>609</v>
      </c>
      <c r="F212" s="1" t="s">
        <v>850</v>
      </c>
      <c r="G212" s="1" t="s">
        <v>851</v>
      </c>
      <c r="H212" s="1" t="s">
        <v>612</v>
      </c>
      <c r="I212" s="1" t="s">
        <v>16</v>
      </c>
    </row>
    <row r="213">
      <c r="A213" s="2" t="str">
        <f>HYPERLINK("https://www.healthylife.com.au/products/gold-cross-hydrogen-peroxide-6-20-volume-100ml", "5478")</f>
        <v>5478</v>
      </c>
      <c r="B213" s="1" t="s">
        <v>852</v>
      </c>
      <c r="C213" s="1" t="s">
        <v>10</v>
      </c>
      <c r="D213" s="1" t="s">
        <v>11</v>
      </c>
      <c r="E213" s="1" t="s">
        <v>541</v>
      </c>
      <c r="F213" s="1" t="s">
        <v>542</v>
      </c>
      <c r="G213" s="1" t="s">
        <v>542</v>
      </c>
      <c r="H213" s="1" t="s">
        <v>544</v>
      </c>
      <c r="I213" s="1" t="s">
        <v>16</v>
      </c>
    </row>
    <row r="214">
      <c r="A214" s="2" t="str">
        <f>HYPERLINK("https://www.healthylife.com.au/products/herbs-of-gold-clear-skin-60-tablets", "23972")</f>
        <v>23972</v>
      </c>
      <c r="B214" s="1" t="s">
        <v>853</v>
      </c>
      <c r="C214" s="1" t="s">
        <v>52</v>
      </c>
      <c r="D214" s="1" t="s">
        <v>475</v>
      </c>
      <c r="E214" s="1" t="s">
        <v>854</v>
      </c>
      <c r="F214" s="1" t="s">
        <v>855</v>
      </c>
      <c r="G214" s="1" t="s">
        <v>856</v>
      </c>
      <c r="H214" s="1" t="s">
        <v>857</v>
      </c>
      <c r="I214" s="1" t="s">
        <v>16</v>
      </c>
    </row>
    <row r="215">
      <c r="A215" s="2" t="str">
        <f>HYPERLINK("https://www.healthylife.com.au/products/herbs-of-gold-ginkgo-biloba-6000-60-capsules", "23981")</f>
        <v>23981</v>
      </c>
      <c r="B215" s="1" t="s">
        <v>858</v>
      </c>
      <c r="C215" s="1" t="s">
        <v>52</v>
      </c>
      <c r="D215" s="1" t="s">
        <v>600</v>
      </c>
      <c r="E215" s="1" t="s">
        <v>859</v>
      </c>
      <c r="F215" s="1" t="s">
        <v>161</v>
      </c>
      <c r="G215" s="1" t="s">
        <v>492</v>
      </c>
      <c r="H215" s="1" t="s">
        <v>860</v>
      </c>
      <c r="I215" s="1" t="s">
        <v>16</v>
      </c>
    </row>
    <row r="216">
      <c r="A216" s="2" t="str">
        <f>HYPERLINK("https://www.healthylife.com.au/products/studex-regular-traditional-gold-stud-earring-1-pair", "31629")</f>
        <v>31629</v>
      </c>
      <c r="B216" s="1" t="s">
        <v>861</v>
      </c>
      <c r="C216" s="1" t="s">
        <v>89</v>
      </c>
      <c r="D216" s="1" t="s">
        <v>182</v>
      </c>
      <c r="E216" s="1" t="s">
        <v>183</v>
      </c>
      <c r="F216" s="1" t="s">
        <v>414</v>
      </c>
      <c r="G216" s="1" t="s">
        <v>862</v>
      </c>
      <c r="H216" s="1" t="s">
        <v>863</v>
      </c>
      <c r="I216" s="1" t="s">
        <v>16</v>
      </c>
    </row>
    <row r="217">
      <c r="A217" s="2" t="str">
        <f>HYPERLINK("https://www.healthylife.com.au/products/herbs-of-gold-childrens-immune-care-60-tablets", "23970")</f>
        <v>23970</v>
      </c>
      <c r="B217" s="1" t="s">
        <v>864</v>
      </c>
      <c r="C217" s="1" t="s">
        <v>52</v>
      </c>
      <c r="D217" s="1" t="s">
        <v>171</v>
      </c>
      <c r="E217" s="1" t="s">
        <v>865</v>
      </c>
      <c r="F217" s="1" t="s">
        <v>75</v>
      </c>
      <c r="G217" s="1" t="s">
        <v>634</v>
      </c>
      <c r="H217" s="1" t="s">
        <v>866</v>
      </c>
      <c r="I217" s="1" t="s">
        <v>16</v>
      </c>
    </row>
    <row r="218">
      <c r="A218" s="2" t="str">
        <f>HYPERLINK("https://www.healthylife.com.au/products/herbs-of-gold-mind-ease-60-tablets", "23957")</f>
        <v>23957</v>
      </c>
      <c r="B218" s="1" t="s">
        <v>867</v>
      </c>
      <c r="C218" s="1" t="s">
        <v>52</v>
      </c>
      <c r="D218" s="1" t="s">
        <v>73</v>
      </c>
      <c r="E218" s="1" t="s">
        <v>868</v>
      </c>
      <c r="F218" s="1" t="s">
        <v>236</v>
      </c>
      <c r="G218" s="1" t="s">
        <v>869</v>
      </c>
      <c r="H218" s="1" t="s">
        <v>870</v>
      </c>
      <c r="I218" s="1" t="s">
        <v>16</v>
      </c>
    </row>
    <row r="219">
      <c r="A219" s="2" t="str">
        <f>HYPERLINK("https://www.healthylife.com.au/products/studex-regular-birthstone-july-gold-stud-earring-1-pair", "32353")</f>
        <v>32353</v>
      </c>
      <c r="B219" s="1" t="s">
        <v>871</v>
      </c>
      <c r="C219" s="1" t="s">
        <v>89</v>
      </c>
      <c r="D219" s="1" t="s">
        <v>182</v>
      </c>
      <c r="E219" s="1" t="s">
        <v>183</v>
      </c>
      <c r="F219" s="1" t="s">
        <v>284</v>
      </c>
      <c r="G219" s="1" t="s">
        <v>285</v>
      </c>
      <c r="H219" s="1" t="s">
        <v>872</v>
      </c>
      <c r="I219" s="1" t="s">
        <v>16</v>
      </c>
    </row>
    <row r="220">
      <c r="A220" s="2" t="str">
        <f>HYPERLINK("https://www.healthylife.com.au/products/herbs-of-gold-prostate-pro-60-tablets", "32154")</f>
        <v>32154</v>
      </c>
      <c r="B220" s="1" t="s">
        <v>873</v>
      </c>
      <c r="C220" s="1" t="s">
        <v>52</v>
      </c>
      <c r="D220" s="1" t="s">
        <v>614</v>
      </c>
      <c r="E220" s="1" t="s">
        <v>874</v>
      </c>
      <c r="F220" s="1" t="s">
        <v>145</v>
      </c>
      <c r="G220" s="1" t="s">
        <v>630</v>
      </c>
      <c r="H220" s="1" t="s">
        <v>875</v>
      </c>
      <c r="I220" s="1" t="s">
        <v>16</v>
      </c>
    </row>
    <row r="221">
      <c r="A221" s="2" t="str">
        <f>HYPERLINK("https://www.healthylife.com.au/products/hemp-foods-australia-plant-based-omega-with-hemp-gold-seed-oil-60-capsules", "46165")</f>
        <v>46165</v>
      </c>
      <c r="B221" s="1" t="s">
        <v>876</v>
      </c>
      <c r="C221" s="1" t="s">
        <v>52</v>
      </c>
      <c r="D221" s="1" t="s">
        <v>471</v>
      </c>
      <c r="E221" s="1" t="s">
        <v>877</v>
      </c>
      <c r="F221" s="1" t="s">
        <v>144</v>
      </c>
      <c r="G221" s="1" t="s">
        <v>355</v>
      </c>
      <c r="H221" s="1" t="s">
        <v>878</v>
      </c>
      <c r="I221" s="1" t="s">
        <v>16</v>
      </c>
    </row>
    <row r="222">
      <c r="A222" s="2" t="str">
        <f>HYPERLINK("https://www.healthylife.com.au/products/studex-gold-mini-sleeper-8mm", "11192")</f>
        <v>11192</v>
      </c>
      <c r="B222" s="1" t="s">
        <v>879</v>
      </c>
      <c r="C222" s="1" t="s">
        <v>89</v>
      </c>
      <c r="D222" s="1" t="s">
        <v>182</v>
      </c>
      <c r="E222" s="1" t="s">
        <v>183</v>
      </c>
      <c r="F222" s="1" t="s">
        <v>392</v>
      </c>
      <c r="G222" s="1" t="s">
        <v>880</v>
      </c>
      <c r="H222" s="1" t="s">
        <v>881</v>
      </c>
      <c r="I222" s="1" t="s">
        <v>16</v>
      </c>
    </row>
    <row r="223">
      <c r="A223" s="2" t="str">
        <f>HYPERLINK("https://www.healthylife.com.au/products/herbs-of-gold-sleep-ease-30-capsules", "28711")</f>
        <v>28711</v>
      </c>
      <c r="B223" s="1" t="s">
        <v>882</v>
      </c>
      <c r="C223" s="1" t="s">
        <v>52</v>
      </c>
      <c r="D223" s="1" t="s">
        <v>73</v>
      </c>
      <c r="E223" s="1" t="s">
        <v>883</v>
      </c>
      <c r="F223" s="1" t="s">
        <v>312</v>
      </c>
      <c r="G223" s="1" t="s">
        <v>869</v>
      </c>
      <c r="H223" s="1" t="s">
        <v>884</v>
      </c>
      <c r="I223" s="1" t="s">
        <v>16</v>
      </c>
    </row>
    <row r="224">
      <c r="A224" s="2" t="str">
        <f>HYPERLINK("https://www.healthylife.com.au/products/hemp-foods-australia-organic-hemp-gold-protein", "42112")</f>
        <v>42112</v>
      </c>
      <c r="B224" s="1" t="s">
        <v>885</v>
      </c>
      <c r="C224" s="1" t="s">
        <v>273</v>
      </c>
      <c r="D224" s="1" t="s">
        <v>293</v>
      </c>
      <c r="E224" s="1" t="s">
        <v>294</v>
      </c>
      <c r="F224" s="1" t="s">
        <v>385</v>
      </c>
      <c r="G224" s="1" t="s">
        <v>886</v>
      </c>
      <c r="H224" s="1" t="s">
        <v>296</v>
      </c>
      <c r="I224" s="1" t="s">
        <v>16</v>
      </c>
    </row>
    <row r="225">
      <c r="A225" s="2" t="str">
        <f>HYPERLINK("https://www.healthylife.com.au/products/palmolive-bar-soap-gold-90g-4-pack-bar", "8288")</f>
        <v>8288</v>
      </c>
      <c r="B225" s="1" t="s">
        <v>887</v>
      </c>
      <c r="C225" s="1" t="s">
        <v>103</v>
      </c>
      <c r="D225" s="1" t="s">
        <v>104</v>
      </c>
      <c r="E225" s="1" t="s">
        <v>888</v>
      </c>
      <c r="F225" s="1" t="s">
        <v>889</v>
      </c>
      <c r="G225" s="1" t="s">
        <v>890</v>
      </c>
      <c r="H225" s="1" t="s">
        <v>108</v>
      </c>
      <c r="I225" s="1" t="s">
        <v>16</v>
      </c>
    </row>
    <row r="226">
      <c r="A226" s="2" t="str">
        <f>HYPERLINK("https://www.healthylife.com.au/products/summer-salt-body-vegan-collagen-eye-mask-sets-gold", "44417")</f>
        <v>44417</v>
      </c>
      <c r="B226" s="1" t="s">
        <v>891</v>
      </c>
      <c r="C226" s="1" t="s">
        <v>31</v>
      </c>
      <c r="D226" s="1" t="s">
        <v>531</v>
      </c>
      <c r="E226" s="1" t="s">
        <v>892</v>
      </c>
      <c r="F226" s="1" t="s">
        <v>893</v>
      </c>
      <c r="G226" s="1" t="s">
        <v>894</v>
      </c>
      <c r="H226" s="1" t="s">
        <v>895</v>
      </c>
      <c r="I226" s="1" t="s">
        <v>16</v>
      </c>
    </row>
    <row r="227">
      <c r="A227" s="2" t="str">
        <f>HYPERLINK("https://www.healthylife.com.au/products/herbs-of-gold-vitamin-b1-100mg-100-tablets", "24008")</f>
        <v>24008</v>
      </c>
      <c r="B227" s="1" t="s">
        <v>896</v>
      </c>
      <c r="C227" s="1" t="s">
        <v>52</v>
      </c>
      <c r="D227" s="1" t="s">
        <v>73</v>
      </c>
      <c r="E227" s="1" t="s">
        <v>153</v>
      </c>
      <c r="F227" s="1" t="s">
        <v>236</v>
      </c>
      <c r="G227" s="1" t="s">
        <v>897</v>
      </c>
      <c r="H227" s="1" t="s">
        <v>898</v>
      </c>
      <c r="I227" s="1" t="s">
        <v>16</v>
      </c>
    </row>
    <row r="228">
      <c r="A228" s="2" t="str">
        <f>HYPERLINK("https://www.healthylife.com.au/products/herbs-of-gold-organic-oregano-oil-60-capsules", "38758")</f>
        <v>38758</v>
      </c>
      <c r="B228" s="1" t="s">
        <v>899</v>
      </c>
      <c r="C228" s="1" t="s">
        <v>52</v>
      </c>
      <c r="D228" s="1" t="s">
        <v>142</v>
      </c>
      <c r="E228" s="1" t="s">
        <v>900</v>
      </c>
      <c r="F228" s="1" t="s">
        <v>75</v>
      </c>
      <c r="G228" s="1" t="s">
        <v>492</v>
      </c>
      <c r="H228" s="1" t="s">
        <v>901</v>
      </c>
      <c r="I228" s="1" t="s">
        <v>16</v>
      </c>
    </row>
    <row r="229">
      <c r="A229" s="2" t="str">
        <f>HYPERLINK("https://www.healthylife.com.au/products/ton-tints-henna-cream-golden-brown", "29100")</f>
        <v>29100</v>
      </c>
      <c r="B229" s="1" t="s">
        <v>902</v>
      </c>
      <c r="C229" s="1" t="s">
        <v>18</v>
      </c>
      <c r="D229" s="1" t="s">
        <v>19</v>
      </c>
      <c r="E229" s="1" t="s">
        <v>592</v>
      </c>
      <c r="F229" s="1" t="s">
        <v>903</v>
      </c>
      <c r="G229" s="1" t="s">
        <v>903</v>
      </c>
      <c r="H229" s="1" t="s">
        <v>904</v>
      </c>
      <c r="I229" s="1" t="s">
        <v>16</v>
      </c>
    </row>
    <row r="230">
      <c r="A230" s="2" t="str">
        <f>HYPERLINK("https://www.healthylife.com.au/products/amazonia-raw-stainless-steel-shaker-rose-gold", "40283")</f>
        <v>40283</v>
      </c>
      <c r="B230" s="1" t="s">
        <v>905</v>
      </c>
      <c r="C230" s="1" t="s">
        <v>273</v>
      </c>
      <c r="D230" s="1" t="s">
        <v>906</v>
      </c>
      <c r="E230" s="1" t="s">
        <v>907</v>
      </c>
      <c r="F230" s="1" t="s">
        <v>908</v>
      </c>
      <c r="G230" s="1" t="s">
        <v>909</v>
      </c>
      <c r="H230" s="1" t="s">
        <v>910</v>
      </c>
      <c r="I230" s="1" t="s">
        <v>16</v>
      </c>
    </row>
    <row r="231">
      <c r="A231" s="2" t="str">
        <f>HYPERLINK("https://www.healthylife.com.au/products/naturigin-103-golden-beige-blonde-natural-permanent-hair-colour", "22286")</f>
        <v>22286</v>
      </c>
      <c r="B231" s="1" t="s">
        <v>911</v>
      </c>
      <c r="C231" s="1" t="s">
        <v>18</v>
      </c>
      <c r="D231" s="1" t="s">
        <v>19</v>
      </c>
      <c r="E231" s="1" t="s">
        <v>346</v>
      </c>
      <c r="F231" s="1" t="s">
        <v>912</v>
      </c>
      <c r="G231" s="1" t="s">
        <v>913</v>
      </c>
      <c r="H231" s="1" t="s">
        <v>914</v>
      </c>
      <c r="I231" s="1" t="s">
        <v>16</v>
      </c>
    </row>
    <row r="232">
      <c r="A232" s="2" t="str">
        <f>HYPERLINK("https://www.healthylife.com.au/products/herbs-of-gold-activated-b-stress-30-tablets", "49944")</f>
        <v>49944</v>
      </c>
      <c r="B232" s="1" t="s">
        <v>915</v>
      </c>
      <c r="C232" s="1" t="s">
        <v>52</v>
      </c>
      <c r="D232" s="1" t="s">
        <v>73</v>
      </c>
      <c r="E232" s="1" t="s">
        <v>496</v>
      </c>
      <c r="F232" s="1" t="s">
        <v>343</v>
      </c>
      <c r="G232" s="1" t="s">
        <v>608</v>
      </c>
      <c r="H232" s="1" t="s">
        <v>916</v>
      </c>
      <c r="I232" s="1" t="s">
        <v>16</v>
      </c>
    </row>
    <row r="233">
      <c r="A233" s="2" t="str">
        <f>HYPERLINK("https://www.healthylife.com.au/products/herbs-of-gold-parastrike-84-tablets", "28879")</f>
        <v>28879</v>
      </c>
      <c r="B233" s="1" t="s">
        <v>917</v>
      </c>
      <c r="C233" s="1" t="s">
        <v>52</v>
      </c>
      <c r="D233" s="1" t="s">
        <v>417</v>
      </c>
      <c r="E233" s="1" t="s">
        <v>418</v>
      </c>
      <c r="F233" s="1" t="s">
        <v>918</v>
      </c>
      <c r="G233" s="1" t="s">
        <v>798</v>
      </c>
      <c r="H233" s="1" t="s">
        <v>420</v>
      </c>
      <c r="I233" s="1" t="s">
        <v>16</v>
      </c>
    </row>
    <row r="234">
      <c r="A234" s="2" t="str">
        <f>HYPERLINK("https://www.healthylife.com.au/products/herbs-of-gold-hormone-metabolaid-60-tablets", "40031")</f>
        <v>40031</v>
      </c>
      <c r="B234" s="1" t="s">
        <v>919</v>
      </c>
      <c r="C234" s="1" t="s">
        <v>52</v>
      </c>
      <c r="D234" s="1" t="s">
        <v>206</v>
      </c>
      <c r="E234" s="1" t="s">
        <v>207</v>
      </c>
      <c r="F234" s="1" t="s">
        <v>920</v>
      </c>
      <c r="G234" s="1" t="s">
        <v>144</v>
      </c>
      <c r="H234" s="1" t="s">
        <v>921</v>
      </c>
      <c r="I234" s="1" t="s">
        <v>16</v>
      </c>
    </row>
    <row r="235">
      <c r="A235" s="2" t="str">
        <f>HYPERLINK("https://www.healthylife.com.au/products/herbs-of-gold-b-complete-sustained-release-120-tablets", "32167")</f>
        <v>32167</v>
      </c>
      <c r="B235" s="1" t="s">
        <v>922</v>
      </c>
      <c r="C235" s="1" t="s">
        <v>52</v>
      </c>
      <c r="D235" s="1" t="s">
        <v>73</v>
      </c>
      <c r="E235" s="1" t="s">
        <v>153</v>
      </c>
      <c r="F235" s="1" t="s">
        <v>923</v>
      </c>
      <c r="G235" s="1" t="s">
        <v>351</v>
      </c>
      <c r="H235" s="1" t="s">
        <v>217</v>
      </c>
      <c r="I235" s="1" t="s">
        <v>16</v>
      </c>
    </row>
    <row r="236">
      <c r="A236" s="2" t="str">
        <f>HYPERLINK("https://www.healthylife.com.au/products/natio-semi-matte-foundation-golden", "29299")</f>
        <v>29299</v>
      </c>
      <c r="B236" s="1" t="s">
        <v>924</v>
      </c>
      <c r="C236" s="1" t="s">
        <v>89</v>
      </c>
      <c r="D236" s="1" t="s">
        <v>90</v>
      </c>
      <c r="E236" s="1" t="s">
        <v>925</v>
      </c>
      <c r="F236" s="1" t="s">
        <v>926</v>
      </c>
      <c r="G236" s="1" t="s">
        <v>927</v>
      </c>
      <c r="H236" s="1" t="s">
        <v>928</v>
      </c>
      <c r="I236" s="1" t="s">
        <v>16</v>
      </c>
    </row>
    <row r="237">
      <c r="A237" s="2" t="str">
        <f>HYPERLINK("https://www.healthylife.com.au/products/herbs-of-gold-chromium-max-120-capsules", "32158")</f>
        <v>32158</v>
      </c>
      <c r="B237" s="1" t="s">
        <v>929</v>
      </c>
      <c r="C237" s="1" t="s">
        <v>52</v>
      </c>
      <c r="D237" s="1" t="s">
        <v>395</v>
      </c>
      <c r="E237" s="1" t="s">
        <v>396</v>
      </c>
      <c r="F237" s="1" t="s">
        <v>295</v>
      </c>
      <c r="G237" s="1" t="s">
        <v>316</v>
      </c>
      <c r="H237" s="1" t="s">
        <v>930</v>
      </c>
      <c r="I237" s="1" t="s">
        <v>16</v>
      </c>
    </row>
    <row r="238">
      <c r="A238" s="2" t="str">
        <f>HYPERLINK("https://www.healthylife.com.au/products/hemp-foods-australia-pain-relief-with-hemp-gold-seed-oil-60-capsules", "46166")</f>
        <v>46166</v>
      </c>
      <c r="B238" s="1" t="s">
        <v>931</v>
      </c>
      <c r="C238" s="1" t="s">
        <v>52</v>
      </c>
      <c r="D238" s="1" t="s">
        <v>197</v>
      </c>
      <c r="E238" s="1" t="s">
        <v>269</v>
      </c>
      <c r="F238" s="1" t="s">
        <v>932</v>
      </c>
      <c r="G238" s="1" t="s">
        <v>191</v>
      </c>
      <c r="H238" s="1" t="s">
        <v>933</v>
      </c>
      <c r="I238" s="1" t="s">
        <v>16</v>
      </c>
    </row>
    <row r="239">
      <c r="A239" s="2" t="str">
        <f>HYPERLINK("https://www.healthylife.com.au/products/herbs-of-gold-grape-seed-gold-60-tablets", "40029")</f>
        <v>40029</v>
      </c>
      <c r="B239" s="1" t="s">
        <v>934</v>
      </c>
      <c r="C239" s="1" t="s">
        <v>52</v>
      </c>
      <c r="D239" s="1" t="s">
        <v>201</v>
      </c>
      <c r="E239" s="1" t="s">
        <v>935</v>
      </c>
      <c r="F239" s="1" t="s">
        <v>364</v>
      </c>
      <c r="G239" s="1" t="s">
        <v>203</v>
      </c>
      <c r="H239" s="1" t="s">
        <v>936</v>
      </c>
      <c r="I239" s="1" t="s">
        <v>16</v>
      </c>
    </row>
    <row r="240">
      <c r="A240" s="2" t="str">
        <f>HYPERLINK("https://www.healthylife.com.au/products/naturigin-60-dark-golden-copper-blonde-natural-permanent-hair-colour", "21750")</f>
        <v>21750</v>
      </c>
      <c r="B240" s="1" t="s">
        <v>937</v>
      </c>
      <c r="C240" s="1" t="s">
        <v>18</v>
      </c>
      <c r="D240" s="1" t="s">
        <v>19</v>
      </c>
      <c r="E240" s="1" t="s">
        <v>346</v>
      </c>
      <c r="F240" s="1" t="s">
        <v>802</v>
      </c>
      <c r="G240" s="1" t="s">
        <v>938</v>
      </c>
      <c r="H240" s="1" t="s">
        <v>939</v>
      </c>
      <c r="I240" s="1" t="s">
        <v>16</v>
      </c>
    </row>
    <row r="241">
      <c r="A241" s="2" t="str">
        <f>HYPERLINK("https://www.healthylife.com.au/products/herbs-of-gold-zinc-chewable-60-tablets", "50186")</f>
        <v>50186</v>
      </c>
      <c r="B241" s="1" t="s">
        <v>940</v>
      </c>
      <c r="C241" s="1" t="s">
        <v>52</v>
      </c>
      <c r="D241" s="1" t="s">
        <v>362</v>
      </c>
      <c r="E241" s="1" t="s">
        <v>941</v>
      </c>
      <c r="F241" s="1" t="s">
        <v>174</v>
      </c>
      <c r="G241" s="1" t="s">
        <v>75</v>
      </c>
      <c r="H241" s="1" t="s">
        <v>942</v>
      </c>
      <c r="I241" s="1" t="s">
        <v>16</v>
      </c>
    </row>
    <row r="242">
      <c r="A242" s="2" t="str">
        <f>HYPERLINK("https://www.healthylife.com.au/products/ever-eco-insulated-stainless-steel-bottle-marigold-1l", "37934")</f>
        <v>37934</v>
      </c>
      <c r="B242" s="1" t="s">
        <v>943</v>
      </c>
      <c r="C242" s="1" t="s">
        <v>337</v>
      </c>
      <c r="D242" s="1" t="s">
        <v>944</v>
      </c>
      <c r="E242" s="1" t="s">
        <v>945</v>
      </c>
      <c r="F242" s="1" t="s">
        <v>946</v>
      </c>
      <c r="G242" s="1" t="s">
        <v>947</v>
      </c>
      <c r="H242" s="1" t="s">
        <v>948</v>
      </c>
      <c r="I242" s="1" t="s">
        <v>16</v>
      </c>
    </row>
    <row r="243">
      <c r="A243" s="2" t="str">
        <f>HYPERLINK("https://www.healthylife.com.au/products/herbs-of-gold-ginkgo-biloba-6000-120-capsules", "40028")</f>
        <v>40028</v>
      </c>
      <c r="B243" s="1" t="s">
        <v>949</v>
      </c>
      <c r="C243" s="1" t="s">
        <v>52</v>
      </c>
      <c r="D243" s="1" t="s">
        <v>600</v>
      </c>
      <c r="E243" s="1" t="s">
        <v>859</v>
      </c>
      <c r="F243" s="1" t="s">
        <v>950</v>
      </c>
      <c r="G243" s="1" t="s">
        <v>951</v>
      </c>
      <c r="H243" s="1" t="s">
        <v>952</v>
      </c>
      <c r="I243" s="1" t="s">
        <v>16</v>
      </c>
    </row>
    <row r="244">
      <c r="A244" s="2" t="str">
        <f>HYPERLINK("https://www.healthylife.com.au/products/ever-eco-stainless-steel-straws-with-cleaning-brush-rose-gold-straight-2-pack", "21027")</f>
        <v>21027</v>
      </c>
      <c r="B244" s="1" t="s">
        <v>953</v>
      </c>
      <c r="C244" s="1" t="s">
        <v>337</v>
      </c>
      <c r="D244" s="1" t="s">
        <v>338</v>
      </c>
      <c r="E244" s="1" t="s">
        <v>339</v>
      </c>
      <c r="F244" s="1" t="s">
        <v>954</v>
      </c>
      <c r="G244" s="1" t="s">
        <v>955</v>
      </c>
      <c r="H244" s="1" t="s">
        <v>956</v>
      </c>
      <c r="I244" s="1" t="s">
        <v>16</v>
      </c>
    </row>
    <row r="245">
      <c r="A245" s="2" t="str">
        <f>HYPERLINK("https://www.healthylife.com.au/products/studex-mini-traditional-stud-earring-gold-1-pair", "31628")</f>
        <v>31628</v>
      </c>
      <c r="B245" s="1" t="s">
        <v>957</v>
      </c>
      <c r="C245" s="1" t="s">
        <v>89</v>
      </c>
      <c r="D245" s="1" t="s">
        <v>182</v>
      </c>
      <c r="E245" s="1" t="s">
        <v>183</v>
      </c>
      <c r="F245" s="1" t="s">
        <v>284</v>
      </c>
      <c r="G245" s="1" t="s">
        <v>223</v>
      </c>
      <c r="H245" s="1" t="s">
        <v>958</v>
      </c>
      <c r="I245" s="1" t="s">
        <v>16</v>
      </c>
    </row>
    <row r="246">
      <c r="A246" s="2" t="str">
        <f>HYPERLINK("https://www.healthylife.com.au/products/herbs-of-gold-calcium-k2-with-d3-180-tablets", "24349")</f>
        <v>24349</v>
      </c>
      <c r="B246" s="1" t="s">
        <v>959</v>
      </c>
      <c r="C246" s="1" t="s">
        <v>52</v>
      </c>
      <c r="D246" s="1" t="s">
        <v>196</v>
      </c>
      <c r="E246" s="1" t="s">
        <v>433</v>
      </c>
      <c r="F246" s="1" t="s">
        <v>960</v>
      </c>
      <c r="G246" s="1" t="s">
        <v>423</v>
      </c>
      <c r="H246" s="1" t="s">
        <v>961</v>
      </c>
      <c r="I246" s="1" t="s">
        <v>16</v>
      </c>
    </row>
    <row r="247">
      <c r="A247" s="2" t="str">
        <f>HYPERLINK("https://www.healthylife.com.au/products/gold-cross-glucojel-jelly-beans-assorted-150g", "32824")</f>
        <v>32824</v>
      </c>
      <c r="B247" s="1" t="s">
        <v>962</v>
      </c>
      <c r="C247" s="1" t="s">
        <v>273</v>
      </c>
      <c r="D247" s="1" t="s">
        <v>608</v>
      </c>
      <c r="E247" s="1" t="s">
        <v>609</v>
      </c>
      <c r="F247" s="1" t="s">
        <v>963</v>
      </c>
      <c r="G247" s="1" t="s">
        <v>964</v>
      </c>
      <c r="H247" s="1" t="s">
        <v>612</v>
      </c>
      <c r="I247" s="1" t="s">
        <v>16</v>
      </c>
    </row>
    <row r="248">
      <c r="A248" s="2" t="str">
        <f>HYPERLINK("https://www.healthylife.com.au/products/gold-cross-hydrogen-peroxide-6-400ml", "29392")</f>
        <v>29392</v>
      </c>
      <c r="B248" s="1" t="s">
        <v>965</v>
      </c>
      <c r="C248" s="1" t="s">
        <v>10</v>
      </c>
      <c r="D248" s="1" t="s">
        <v>11</v>
      </c>
      <c r="E248" s="1" t="s">
        <v>541</v>
      </c>
      <c r="F248" s="1" t="s">
        <v>543</v>
      </c>
      <c r="G248" s="1" t="s">
        <v>652</v>
      </c>
      <c r="H248" s="1" t="s">
        <v>544</v>
      </c>
      <c r="I248" s="1" t="s">
        <v>16</v>
      </c>
    </row>
    <row r="249">
      <c r="A249" s="2" t="str">
        <f>HYPERLINK("https://www.healthylife.com.au/products/herbs-of-gold-zinc-forte--c-100g", "24015")</f>
        <v>24015</v>
      </c>
      <c r="B249" s="1" t="s">
        <v>966</v>
      </c>
      <c r="C249" s="1" t="s">
        <v>52</v>
      </c>
      <c r="D249" s="1" t="s">
        <v>75</v>
      </c>
      <c r="E249" s="1" t="s">
        <v>315</v>
      </c>
      <c r="F249" s="1" t="s">
        <v>364</v>
      </c>
      <c r="G249" s="1" t="s">
        <v>941</v>
      </c>
      <c r="H249" s="1" t="s">
        <v>967</v>
      </c>
      <c r="I249" s="1" t="s">
        <v>16</v>
      </c>
    </row>
    <row r="250">
      <c r="A250" s="2" t="str">
        <f>HYPERLINK("https://www.healthylife.com.au/products/herbs-of-gold-womens-multi-60-tablets", "24014")</f>
        <v>24014</v>
      </c>
      <c r="B250" s="1" t="s">
        <v>968</v>
      </c>
      <c r="C250" s="1" t="s">
        <v>52</v>
      </c>
      <c r="D250" s="1" t="s">
        <v>298</v>
      </c>
      <c r="E250" s="1" t="s">
        <v>528</v>
      </c>
      <c r="F250" s="1" t="s">
        <v>969</v>
      </c>
      <c r="G250" s="1" t="s">
        <v>248</v>
      </c>
      <c r="H250" s="1" t="s">
        <v>547</v>
      </c>
      <c r="I250" s="1" t="s">
        <v>16</v>
      </c>
    </row>
    <row r="251">
      <c r="A251" s="2" t="str">
        <f>HYPERLINK("https://www.healthylife.com.au/products/studex-plain-small-12mm-sleeper-earring-rose-gold-1-pair", "31625")</f>
        <v>31625</v>
      </c>
      <c r="B251" s="1" t="s">
        <v>970</v>
      </c>
      <c r="C251" s="1" t="s">
        <v>89</v>
      </c>
      <c r="D251" s="1" t="s">
        <v>182</v>
      </c>
      <c r="E251" s="1" t="s">
        <v>183</v>
      </c>
      <c r="F251" s="1" t="s">
        <v>549</v>
      </c>
      <c r="G251" s="1" t="s">
        <v>971</v>
      </c>
      <c r="H251" s="1" t="s">
        <v>972</v>
      </c>
      <c r="I251" s="1" t="s">
        <v>16</v>
      </c>
    </row>
    <row r="252">
      <c r="A252" s="2" t="str">
        <f>HYPERLINK("https://www.healthylife.com.au/products/herbs-of-gold-extra-strength-st-johns-wort-3600-60-tablets", "23979")</f>
        <v>23979</v>
      </c>
      <c r="B252" s="1" t="s">
        <v>973</v>
      </c>
      <c r="C252" s="1" t="s">
        <v>52</v>
      </c>
      <c r="D252" s="1" t="s">
        <v>142</v>
      </c>
      <c r="E252" s="1" t="s">
        <v>974</v>
      </c>
      <c r="F252" s="1" t="s">
        <v>975</v>
      </c>
      <c r="G252" s="1" t="s">
        <v>869</v>
      </c>
      <c r="H252" s="1" t="s">
        <v>976</v>
      </c>
      <c r="I252" s="1" t="s">
        <v>16</v>
      </c>
    </row>
    <row r="253">
      <c r="A253" s="2" t="str">
        <f>HYPERLINK("https://www.healthylife.com.au/products/gold-cross-glucojel-jelly-beans-black-150g", "32828")</f>
        <v>32828</v>
      </c>
      <c r="B253" s="1" t="s">
        <v>977</v>
      </c>
      <c r="C253" s="1" t="s">
        <v>273</v>
      </c>
      <c r="D253" s="1" t="s">
        <v>608</v>
      </c>
      <c r="E253" s="1" t="s">
        <v>609</v>
      </c>
      <c r="F253" s="1" t="s">
        <v>396</v>
      </c>
      <c r="G253" s="1" t="s">
        <v>978</v>
      </c>
      <c r="H253" s="1" t="s">
        <v>979</v>
      </c>
      <c r="I253" s="1" t="s">
        <v>16</v>
      </c>
    </row>
    <row r="254">
      <c r="A254" s="2" t="str">
        <f>HYPERLINK("https://www.healthylife.com.au/products/herbs-of-gold-sleep-ease-60-capsules", "24002")</f>
        <v>24002</v>
      </c>
      <c r="B254" s="1" t="s">
        <v>980</v>
      </c>
      <c r="C254" s="1" t="s">
        <v>52</v>
      </c>
      <c r="D254" s="1" t="s">
        <v>73</v>
      </c>
      <c r="E254" s="1" t="s">
        <v>883</v>
      </c>
      <c r="F254" s="1" t="s">
        <v>261</v>
      </c>
      <c r="G254" s="1" t="s">
        <v>312</v>
      </c>
      <c r="H254" s="1" t="s">
        <v>884</v>
      </c>
      <c r="I254" s="1" t="s">
        <v>16</v>
      </c>
    </row>
    <row r="255">
      <c r="A255" s="2" t="str">
        <f>HYPERLINK("https://www.healthylife.com.au/products/power-super-foods-cacao-gold-butter-chunks-cert-organic", "30030")</f>
        <v>30030</v>
      </c>
      <c r="B255" s="1" t="s">
        <v>981</v>
      </c>
      <c r="C255" s="1" t="s">
        <v>164</v>
      </c>
      <c r="D255" s="1" t="s">
        <v>165</v>
      </c>
      <c r="E255" s="1" t="s">
        <v>240</v>
      </c>
      <c r="F255" s="1" t="s">
        <v>242</v>
      </c>
      <c r="G255" s="1" t="s">
        <v>982</v>
      </c>
      <c r="H255" s="1" t="s">
        <v>501</v>
      </c>
      <c r="I255" s="1" t="s">
        <v>16</v>
      </c>
    </row>
    <row r="256">
      <c r="A256" s="2" t="str">
        <f>HYPERLINK("https://www.healthylife.com.au/products/studex-gold-sml-sleeper-12mm", "11193")</f>
        <v>11193</v>
      </c>
      <c r="B256" s="1" t="s">
        <v>983</v>
      </c>
      <c r="C256" s="1" t="s">
        <v>89</v>
      </c>
      <c r="D256" s="1" t="s">
        <v>182</v>
      </c>
      <c r="E256" s="1" t="s">
        <v>183</v>
      </c>
      <c r="F256" s="1" t="s">
        <v>984</v>
      </c>
      <c r="G256" s="1" t="s">
        <v>223</v>
      </c>
      <c r="H256" s="1" t="s">
        <v>985</v>
      </c>
      <c r="I256" s="1" t="s">
        <v>16</v>
      </c>
    </row>
    <row r="257">
      <c r="A257" s="2" t="str">
        <f>HYPERLINK("https://www.healthylife.com.au/products/herbs-of-gold-macu-guard-with-bilberry-10-000-60-tablets", "23988")</f>
        <v>23988</v>
      </c>
      <c r="B257" s="1" t="s">
        <v>986</v>
      </c>
      <c r="C257" s="1" t="s">
        <v>52</v>
      </c>
      <c r="D257" s="1" t="s">
        <v>600</v>
      </c>
      <c r="E257" s="1" t="s">
        <v>601</v>
      </c>
      <c r="F257" s="1" t="s">
        <v>228</v>
      </c>
      <c r="G257" s="1" t="s">
        <v>602</v>
      </c>
      <c r="H257" s="1" t="s">
        <v>987</v>
      </c>
      <c r="I257" s="1" t="s">
        <v>16</v>
      </c>
    </row>
    <row r="258">
      <c r="A258" s="2" t="str">
        <f>HYPERLINK("https://www.healthylife.com.au/products/herbs-of-gold-extra-strength-st-johns-wort-3600-30-tablets", "28734")</f>
        <v>28734</v>
      </c>
      <c r="B258" s="1" t="s">
        <v>988</v>
      </c>
      <c r="C258" s="1" t="s">
        <v>52</v>
      </c>
      <c r="D258" s="1" t="s">
        <v>142</v>
      </c>
      <c r="E258" s="1" t="s">
        <v>974</v>
      </c>
      <c r="F258" s="1" t="s">
        <v>989</v>
      </c>
      <c r="G258" s="1" t="s">
        <v>869</v>
      </c>
      <c r="H258" s="1" t="s">
        <v>990</v>
      </c>
      <c r="I258" s="1" t="s">
        <v>16</v>
      </c>
    </row>
    <row r="259">
      <c r="A259" s="2" t="str">
        <f>HYPERLINK("https://www.healthylife.com.au/products/herbs-of-gold-biotin-3mg-60-tablets", "23962")</f>
        <v>23962</v>
      </c>
      <c r="B259" s="1" t="s">
        <v>991</v>
      </c>
      <c r="C259" s="1" t="s">
        <v>52</v>
      </c>
      <c r="D259" s="1" t="s">
        <v>362</v>
      </c>
      <c r="E259" s="1" t="s">
        <v>992</v>
      </c>
      <c r="F259" s="1" t="s">
        <v>993</v>
      </c>
      <c r="G259" s="1" t="s">
        <v>994</v>
      </c>
      <c r="H259" s="1" t="s">
        <v>995</v>
      </c>
      <c r="I259" s="1" t="s">
        <v>16</v>
      </c>
    </row>
    <row r="260">
      <c r="A260" s="2" t="str">
        <f>HYPERLINK("https://www.healthylife.com.au/products/studex-just-hoops-19mm-medium-click-hoop-earring-gold-1-pair", "39318")</f>
        <v>39318</v>
      </c>
      <c r="B260" s="1" t="s">
        <v>996</v>
      </c>
      <c r="C260" s="1" t="s">
        <v>89</v>
      </c>
      <c r="D260" s="1" t="s">
        <v>182</v>
      </c>
      <c r="E260" s="1" t="s">
        <v>183</v>
      </c>
      <c r="F260" s="1" t="s">
        <v>446</v>
      </c>
      <c r="G260" s="1" t="s">
        <v>223</v>
      </c>
      <c r="H260" s="1" t="s">
        <v>997</v>
      </c>
      <c r="I260" s="1" t="s">
        <v>16</v>
      </c>
    </row>
    <row r="261">
      <c r="A261" s="2" t="str">
        <f>HYPERLINK("https://www.healthylife.com.au/products/herbs-of-gold-super-brahmi-6000-60-tablets", "24005")</f>
        <v>24005</v>
      </c>
      <c r="B261" s="1" t="s">
        <v>998</v>
      </c>
      <c r="C261" s="1" t="s">
        <v>52</v>
      </c>
      <c r="D261" s="1" t="s">
        <v>600</v>
      </c>
      <c r="E261" s="1" t="s">
        <v>859</v>
      </c>
      <c r="F261" s="1" t="s">
        <v>276</v>
      </c>
      <c r="G261" s="1" t="s">
        <v>142</v>
      </c>
      <c r="H261" s="1" t="s">
        <v>999</v>
      </c>
      <c r="I261" s="1" t="s">
        <v>16</v>
      </c>
    </row>
    <row r="262">
      <c r="A262" s="2" t="str">
        <f>HYPERLINK("https://www.healthylife.com.au/products/herbs-of-gold-berberine-immunoplex", "31664")</f>
        <v>31664</v>
      </c>
      <c r="B262" s="1" t="s">
        <v>1000</v>
      </c>
      <c r="C262" s="1" t="s">
        <v>52</v>
      </c>
      <c r="D262" s="1" t="s">
        <v>75</v>
      </c>
      <c r="E262" s="1" t="s">
        <v>315</v>
      </c>
      <c r="F262" s="1" t="s">
        <v>634</v>
      </c>
      <c r="G262" s="1" t="s">
        <v>248</v>
      </c>
      <c r="H262" s="1" t="s">
        <v>1001</v>
      </c>
      <c r="I262" s="1" t="s">
        <v>16</v>
      </c>
    </row>
    <row r="263">
      <c r="A263" s="2" t="str">
        <f>HYPERLINK("https://www.healthylife.com.au/products/herbs-of-gold-digest-zymes-60-capsules", "23977")</f>
        <v>23977</v>
      </c>
      <c r="B263" s="1" t="s">
        <v>1002</v>
      </c>
      <c r="C263" s="1" t="s">
        <v>52</v>
      </c>
      <c r="D263" s="1" t="s">
        <v>417</v>
      </c>
      <c r="E263" s="1" t="s">
        <v>1003</v>
      </c>
      <c r="F263" s="1" t="s">
        <v>295</v>
      </c>
      <c r="G263" s="1" t="s">
        <v>248</v>
      </c>
      <c r="H263" s="1" t="s">
        <v>1004</v>
      </c>
      <c r="I263" s="1" t="s">
        <v>16</v>
      </c>
    </row>
    <row r="264">
      <c r="A264" s="2" t="str">
        <f>HYPERLINK("https://www.healthylife.com.au/products/herbs-of-gold-l-theanine-200mg-30-capsules", "49147")</f>
        <v>49147</v>
      </c>
      <c r="B264" s="1" t="s">
        <v>1005</v>
      </c>
      <c r="C264" s="1" t="s">
        <v>52</v>
      </c>
      <c r="D264" s="1" t="s">
        <v>196</v>
      </c>
      <c r="E264" s="1" t="s">
        <v>260</v>
      </c>
      <c r="F264" s="1" t="s">
        <v>248</v>
      </c>
      <c r="G264" s="1" t="s">
        <v>247</v>
      </c>
      <c r="H264" s="1" t="s">
        <v>1006</v>
      </c>
      <c r="I264" s="1" t="s">
        <v>16</v>
      </c>
    </row>
    <row r="265">
      <c r="A265" s="2" t="str">
        <f>HYPERLINK("https://www.healthylife.com.au/products/studex-regular-birthstone-january-gold-stud-earring-1-pair", "32313")</f>
        <v>32313</v>
      </c>
      <c r="B265" s="1" t="s">
        <v>1007</v>
      </c>
      <c r="C265" s="1" t="s">
        <v>89</v>
      </c>
      <c r="D265" s="1" t="s">
        <v>182</v>
      </c>
      <c r="E265" s="1" t="s">
        <v>183</v>
      </c>
      <c r="F265" s="1" t="s">
        <v>1008</v>
      </c>
      <c r="G265" s="1" t="s">
        <v>1009</v>
      </c>
      <c r="H265" s="1" t="s">
        <v>1010</v>
      </c>
      <c r="I265" s="1" t="s">
        <v>16</v>
      </c>
    </row>
    <row r="266">
      <c r="A266" s="2" t="str">
        <f>HYPERLINK("https://www.healthylife.com.au/products/vrindavan-bushy-brows-gold-certified-organic-castor-oil", "45571")</f>
        <v>45571</v>
      </c>
      <c r="B266" s="1" t="s">
        <v>723</v>
      </c>
      <c r="C266" s="1" t="s">
        <v>699</v>
      </c>
      <c r="D266" s="1" t="s">
        <v>20</v>
      </c>
      <c r="E266" s="1" t="s">
        <v>1011</v>
      </c>
      <c r="F266" s="1" t="s">
        <v>1012</v>
      </c>
      <c r="G266" s="1" t="s">
        <v>14</v>
      </c>
      <c r="H266" s="1" t="s">
        <v>1013</v>
      </c>
      <c r="I266" s="1" t="s">
        <v>16</v>
      </c>
    </row>
    <row r="267">
      <c r="A267" s="2" t="str">
        <f>HYPERLINK("https://www.healthylife.com.au/products/antipodes-kiwi-seed-gold-luminous-eye-cream-30ml", "30710")</f>
        <v>30710</v>
      </c>
      <c r="B267" s="1" t="s">
        <v>1014</v>
      </c>
      <c r="C267" s="1" t="s">
        <v>31</v>
      </c>
      <c r="D267" s="1" t="s">
        <v>840</v>
      </c>
      <c r="E267" s="1" t="s">
        <v>841</v>
      </c>
      <c r="F267" s="1" t="s">
        <v>842</v>
      </c>
      <c r="G267" s="1" t="s">
        <v>70</v>
      </c>
      <c r="H267" s="1" t="s">
        <v>1015</v>
      </c>
      <c r="I267" s="1" t="s">
        <v>16</v>
      </c>
    </row>
    <row r="268">
      <c r="A268" s="2" t="str">
        <f>HYPERLINK("https://www.healthylife.com.au/products/macro-mike-almond-protein-powder-golden-gaytime-400g", "51017")</f>
        <v>51017</v>
      </c>
      <c r="B268" s="1" t="s">
        <v>1016</v>
      </c>
      <c r="C268" s="1" t="s">
        <v>273</v>
      </c>
      <c r="D268" s="1" t="s">
        <v>293</v>
      </c>
      <c r="E268" s="1" t="s">
        <v>1017</v>
      </c>
      <c r="F268" s="1" t="s">
        <v>1018</v>
      </c>
      <c r="G268" s="1" t="s">
        <v>1019</v>
      </c>
      <c r="H268" s="1" t="s">
        <v>1020</v>
      </c>
      <c r="I268" s="1" t="s">
        <v>16</v>
      </c>
    </row>
    <row r="269">
      <c r="A269" s="2" t="str">
        <f>HYPERLINK("https://www.healthylife.com.au/products/summer-salt-body-face-body-oil-with-24k-gold-blue-moon", "44422")</f>
        <v>44422</v>
      </c>
      <c r="B269" s="1" t="s">
        <v>1021</v>
      </c>
      <c r="C269" s="1" t="s">
        <v>103</v>
      </c>
      <c r="D269" s="1" t="s">
        <v>511</v>
      </c>
      <c r="E269" s="1" t="s">
        <v>512</v>
      </c>
      <c r="F269" s="1" t="s">
        <v>1022</v>
      </c>
      <c r="G269" s="1" t="s">
        <v>1023</v>
      </c>
      <c r="H269" s="1" t="s">
        <v>1024</v>
      </c>
      <c r="I269" s="1" t="s">
        <v>16</v>
      </c>
    </row>
    <row r="270">
      <c r="A270" s="2" t="str">
        <f>HYPERLINK("https://www.healthylife.com.au/products/summer-salt-body-face-body-oil-with-24k-gold-chamomile-dream", "44421")</f>
        <v>44421</v>
      </c>
      <c r="B270" s="1" t="s">
        <v>1025</v>
      </c>
      <c r="C270" s="1" t="s">
        <v>103</v>
      </c>
      <c r="D270" s="1" t="s">
        <v>511</v>
      </c>
      <c r="E270" s="1" t="s">
        <v>512</v>
      </c>
      <c r="F270" s="1" t="s">
        <v>1026</v>
      </c>
      <c r="G270" s="1" t="s">
        <v>70</v>
      </c>
      <c r="H270" s="1" t="s">
        <v>1027</v>
      </c>
      <c r="I270" s="1" t="s">
        <v>16</v>
      </c>
    </row>
    <row r="271">
      <c r="A271" s="2" t="str">
        <f>HYPERLINK("https://www.healthylife.com.au/products/summer-salt-body-face-body-oil-with-24k-gold-wild-rose", "44423")</f>
        <v>44423</v>
      </c>
      <c r="B271" s="1" t="s">
        <v>1028</v>
      </c>
      <c r="C271" s="1" t="s">
        <v>103</v>
      </c>
      <c r="D271" s="1" t="s">
        <v>511</v>
      </c>
      <c r="E271" s="1" t="s">
        <v>512</v>
      </c>
      <c r="F271" s="1" t="s">
        <v>1029</v>
      </c>
      <c r="G271" s="1" t="s">
        <v>1030</v>
      </c>
      <c r="H271" s="1" t="s">
        <v>1031</v>
      </c>
      <c r="I271" s="1" t="s">
        <v>16</v>
      </c>
    </row>
    <row r="272">
      <c r="A272" s="2" t="str">
        <f>HYPERLINK("https://www.healthylife.com.au/products/herbatint-permanent-hair-colour-gel-4d-golden-chestnut-150ml-51468", "51468")</f>
        <v>51468</v>
      </c>
      <c r="B272" s="1" t="s">
        <v>1032</v>
      </c>
      <c r="C272" s="1" t="s">
        <v>18</v>
      </c>
      <c r="D272" s="1" t="s">
        <v>19</v>
      </c>
      <c r="E272" s="1" t="s">
        <v>580</v>
      </c>
      <c r="F272" s="1" t="s">
        <v>81</v>
      </c>
      <c r="G272" s="1" t="s">
        <v>1033</v>
      </c>
      <c r="H272" s="1" t="s">
        <v>1034</v>
      </c>
      <c r="I272" s="1" t="s">
        <v>16</v>
      </c>
    </row>
    <row r="273">
      <c r="A273" s="2" t="str">
        <f>HYPERLINK("https://www.healthylife.com.au/products/herbatint-permanent-hair-colour-gel-8d-light-golden-blonde-170ml", "51462")</f>
        <v>51462</v>
      </c>
      <c r="B273" s="1" t="s">
        <v>1035</v>
      </c>
      <c r="C273" s="1" t="s">
        <v>18</v>
      </c>
      <c r="D273" s="1" t="s">
        <v>19</v>
      </c>
      <c r="E273" s="1" t="s">
        <v>580</v>
      </c>
      <c r="F273" s="1" t="s">
        <v>1036</v>
      </c>
      <c r="G273" s="1" t="s">
        <v>1037</v>
      </c>
      <c r="H273" s="1" t="s">
        <v>1038</v>
      </c>
      <c r="I273" s="1" t="s">
        <v>16</v>
      </c>
    </row>
    <row r="274">
      <c r="A274" s="2" t="str">
        <f>HYPERLINK("https://www.healthylife.com.au/products/herbatint-permanent-hair-colour-gel-5d-light-golden-chestnut-170ml", "51461")</f>
        <v>51461</v>
      </c>
      <c r="B274" s="1" t="s">
        <v>1039</v>
      </c>
      <c r="C274" s="1" t="s">
        <v>18</v>
      </c>
      <c r="D274" s="1" t="s">
        <v>19</v>
      </c>
      <c r="E274" s="1" t="s">
        <v>580</v>
      </c>
      <c r="F274" s="1" t="s">
        <v>1036</v>
      </c>
      <c r="G274" s="1" t="s">
        <v>1037</v>
      </c>
      <c r="H274" s="1" t="s">
        <v>1040</v>
      </c>
      <c r="I274" s="1" t="s">
        <v>16</v>
      </c>
    </row>
    <row r="275">
      <c r="A275" s="2" t="str">
        <f>HYPERLINK("https://www.healthylife.com.au/products/herbatint-permanent-hair-colour-gel-6d-dark-golden-blonde-170ml", "51756")</f>
        <v>51756</v>
      </c>
      <c r="B275" s="1" t="s">
        <v>1041</v>
      </c>
      <c r="C275" s="1" t="s">
        <v>18</v>
      </c>
      <c r="D275" s="1" t="s">
        <v>19</v>
      </c>
      <c r="E275" s="1" t="s">
        <v>580</v>
      </c>
      <c r="F275" s="1" t="s">
        <v>16</v>
      </c>
      <c r="G275" s="1" t="s">
        <v>16</v>
      </c>
      <c r="H275" s="1" t="s">
        <v>1042</v>
      </c>
      <c r="I275" s="1" t="s">
        <v>16</v>
      </c>
    </row>
    <row r="276">
      <c r="A276" s="2" t="str">
        <f>HYPERLINK("https://www.healthylife.com.au/products/herbs-of-gold-organic-iron-max-30-capsules-51752", "51752")</f>
        <v>51752</v>
      </c>
      <c r="B276" s="1" t="s">
        <v>421</v>
      </c>
      <c r="C276" s="1" t="s">
        <v>52</v>
      </c>
      <c r="D276" s="1" t="s">
        <v>362</v>
      </c>
      <c r="E276" s="1" t="s">
        <v>1043</v>
      </c>
      <c r="F276" s="1" t="s">
        <v>16</v>
      </c>
      <c r="G276" s="1" t="s">
        <v>16</v>
      </c>
      <c r="H276" s="1" t="s">
        <v>1044</v>
      </c>
      <c r="I276" s="1" t="s">
        <v>16</v>
      </c>
    </row>
  </sheetData>
  <drawing r:id="rId1"/>
</worksheet>
</file>