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0C95378E-88DC-4A7F-9F33-DAE59508861A}" xr6:coauthVersionLast="47" xr6:coauthVersionMax="47" xr10:uidLastSave="{00000000-0000-0000-0000-000000000000}"/>
  <bookViews>
    <workbookView xWindow="466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6" i="1" l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<sst xmlns="http://schemas.openxmlformats.org/spreadsheetml/2006/main" count="876" uniqueCount="113">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</sst>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6"/>
  <sheetViews>
    <sheetView tabSelected="1" topLeftCell="A143" workbookViewId="0">
      <selection activeCell="A2" sqref="A2:A164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21.7</v>
      </c>
      <c r="D2" s="4">
        <v>113.68</v>
      </c>
      <c r="E2" s="4">
        <v>0</v>
      </c>
      <c r="F2" s="4">
        <v>0</v>
      </c>
      <c r="G2" s="4">
        <v>0</v>
      </c>
      <c r="H2" s="4">
        <v>19.09</v>
      </c>
      <c r="I2" s="5">
        <f>6864 / 86400</f>
        <v>7.9444444444444443E-2</v>
      </c>
      <c r="J2" s="4">
        <v>0</v>
      </c>
      <c r="K2" s="4">
        <v>0</v>
      </c>
      <c r="L2" s="4">
        <v>10.01</v>
      </c>
      <c r="M2" s="4">
        <v>70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34</v>
      </c>
      <c r="S2" s="4">
        <v>178.12</v>
      </c>
      <c r="T2" s="4">
        <v>134</v>
      </c>
      <c r="U2" s="4">
        <v>702.01</v>
      </c>
      <c r="V2" s="4">
        <v>82</v>
      </c>
      <c r="W2" s="4">
        <v>429.59</v>
      </c>
      <c r="X2" s="4">
        <v>15</v>
      </c>
      <c r="Y2" s="4">
        <v>78.58</v>
      </c>
      <c r="Z2" s="5">
        <f>815 / 86400</f>
        <v>9.432870370370371E-3</v>
      </c>
      <c r="AA2" s="4">
        <v>11.87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21.7</v>
      </c>
      <c r="D3" s="6">
        <v>113.68</v>
      </c>
      <c r="E3" s="6">
        <v>0</v>
      </c>
      <c r="F3" s="6">
        <v>0</v>
      </c>
      <c r="G3" s="6">
        <v>0</v>
      </c>
      <c r="H3" s="6">
        <v>19.09</v>
      </c>
      <c r="I3" s="7">
        <f>6864 / 86400</f>
        <v>7.9444444444444443E-2</v>
      </c>
      <c r="J3" s="6">
        <v>0</v>
      </c>
      <c r="K3" s="6">
        <v>0</v>
      </c>
      <c r="L3" s="6">
        <v>10.01</v>
      </c>
      <c r="M3" s="6">
        <v>70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34</v>
      </c>
      <c r="S3" s="6">
        <v>178.12</v>
      </c>
      <c r="T3" s="6">
        <v>134</v>
      </c>
      <c r="U3" s="6">
        <v>702.01</v>
      </c>
      <c r="V3" s="6">
        <v>82</v>
      </c>
      <c r="W3" s="6">
        <v>429.59</v>
      </c>
      <c r="X3" s="6">
        <v>15</v>
      </c>
      <c r="Y3" s="6">
        <v>78.58</v>
      </c>
      <c r="Z3" s="7">
        <f>815 / 86400</f>
        <v>9.432870370370371E-3</v>
      </c>
      <c r="AA3" s="6">
        <v>11.87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285.97000000000003</v>
      </c>
      <c r="D4" s="4">
        <v>131.99</v>
      </c>
      <c r="E4" s="4">
        <v>0</v>
      </c>
      <c r="F4" s="4">
        <v>0</v>
      </c>
      <c r="G4" s="4">
        <v>0</v>
      </c>
      <c r="H4" s="4">
        <v>216.67</v>
      </c>
      <c r="I4" s="5">
        <f>43629 / 86400</f>
        <v>0.50496527777777778</v>
      </c>
      <c r="J4" s="4">
        <v>0</v>
      </c>
      <c r="K4" s="4">
        <v>0</v>
      </c>
      <c r="L4" s="4">
        <v>17.88</v>
      </c>
      <c r="M4" s="4">
        <v>98</v>
      </c>
      <c r="N4" s="5">
        <f>189 / 86400</f>
        <v>2.1875000000000002E-3</v>
      </c>
      <c r="O4" s="4">
        <v>0.43</v>
      </c>
      <c r="P4" s="4" t="s">
        <v>28</v>
      </c>
      <c r="Q4" s="4" t="s">
        <v>28</v>
      </c>
      <c r="R4" s="4">
        <v>583</v>
      </c>
      <c r="S4" s="4">
        <v>269.08</v>
      </c>
      <c r="T4" s="4">
        <v>1292</v>
      </c>
      <c r="U4" s="4">
        <v>596.30999999999995</v>
      </c>
      <c r="V4" s="4">
        <v>949</v>
      </c>
      <c r="W4" s="4">
        <v>438</v>
      </c>
      <c r="X4" s="4">
        <v>373</v>
      </c>
      <c r="Y4" s="4">
        <v>172.15</v>
      </c>
      <c r="Z4" s="5">
        <f>1007 / 86400</f>
        <v>1.1655092592592592E-2</v>
      </c>
      <c r="AA4" s="4">
        <v>2.31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285.97000000000003</v>
      </c>
      <c r="D5" s="6">
        <v>131.99</v>
      </c>
      <c r="E5" s="6">
        <v>0</v>
      </c>
      <c r="F5" s="6">
        <v>0</v>
      </c>
      <c r="G5" s="6">
        <v>0</v>
      </c>
      <c r="H5" s="6">
        <v>216.67</v>
      </c>
      <c r="I5" s="7">
        <f>43629 / 86400</f>
        <v>0.50496527777777778</v>
      </c>
      <c r="J5" s="6">
        <v>0</v>
      </c>
      <c r="K5" s="6">
        <v>0</v>
      </c>
      <c r="L5" s="6">
        <v>17.88</v>
      </c>
      <c r="M5" s="6">
        <v>98</v>
      </c>
      <c r="N5" s="7">
        <f>189 / 86400</f>
        <v>2.1875000000000002E-3</v>
      </c>
      <c r="O5" s="6">
        <v>0.43</v>
      </c>
      <c r="P5" s="6" t="s">
        <v>28</v>
      </c>
      <c r="Q5" s="6" t="s">
        <v>28</v>
      </c>
      <c r="R5" s="6">
        <v>583</v>
      </c>
      <c r="S5" s="6">
        <v>269.08</v>
      </c>
      <c r="T5" s="6">
        <v>1292</v>
      </c>
      <c r="U5" s="6">
        <v>596.30999999999995</v>
      </c>
      <c r="V5" s="6">
        <v>949</v>
      </c>
      <c r="W5" s="6">
        <v>438</v>
      </c>
      <c r="X5" s="6">
        <v>373</v>
      </c>
      <c r="Y5" s="6">
        <v>172.15</v>
      </c>
      <c r="Z5" s="7">
        <f>1007 / 86400</f>
        <v>1.1655092592592592E-2</v>
      </c>
      <c r="AA5" s="6">
        <v>2.31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135.80000000000001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32052 / 86400</f>
        <v>0.3709722222222222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85</v>
      </c>
      <c r="S6" s="4">
        <v>0</v>
      </c>
      <c r="T6" s="4">
        <v>400</v>
      </c>
      <c r="U6" s="4">
        <v>0</v>
      </c>
      <c r="V6" s="4">
        <v>242</v>
      </c>
      <c r="W6" s="4">
        <v>0</v>
      </c>
      <c r="X6" s="4">
        <v>788</v>
      </c>
      <c r="Y6" s="4">
        <v>0</v>
      </c>
      <c r="Z6" s="5">
        <f>26738 / 86400</f>
        <v>0.3094675925925926</v>
      </c>
      <c r="AA6" s="4">
        <v>83.42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135.80000000000001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32052 / 86400</f>
        <v>0.3709722222222222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85</v>
      </c>
      <c r="S7" s="6">
        <v>0</v>
      </c>
      <c r="T7" s="6">
        <v>400</v>
      </c>
      <c r="U7" s="6">
        <v>0</v>
      </c>
      <c r="V7" s="6">
        <v>242</v>
      </c>
      <c r="W7" s="6">
        <v>0</v>
      </c>
      <c r="X7" s="6">
        <v>788</v>
      </c>
      <c r="Y7" s="6">
        <v>0</v>
      </c>
      <c r="Z7" s="7">
        <f>26738 / 86400</f>
        <v>0.3094675925925926</v>
      </c>
      <c r="AA7" s="6">
        <v>83.42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99.6</v>
      </c>
      <c r="D8" s="4">
        <v>101.46</v>
      </c>
      <c r="E8" s="4">
        <v>0</v>
      </c>
      <c r="F8" s="4">
        <v>0</v>
      </c>
      <c r="G8" s="4">
        <v>0</v>
      </c>
      <c r="H8" s="4">
        <v>98.17</v>
      </c>
      <c r="I8" s="5">
        <f>20699 / 86400</f>
        <v>0.23957175925925925</v>
      </c>
      <c r="J8" s="4">
        <v>0</v>
      </c>
      <c r="K8" s="4">
        <v>0</v>
      </c>
      <c r="L8" s="4">
        <v>17.07</v>
      </c>
      <c r="M8" s="4">
        <v>75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166</v>
      </c>
      <c r="S8" s="4">
        <v>169.1</v>
      </c>
      <c r="T8" s="4">
        <v>559</v>
      </c>
      <c r="U8" s="4">
        <v>569.42999999999995</v>
      </c>
      <c r="V8" s="4">
        <v>293</v>
      </c>
      <c r="W8" s="4">
        <v>298.47000000000003</v>
      </c>
      <c r="X8" s="4">
        <v>105</v>
      </c>
      <c r="Y8" s="4">
        <v>106.96</v>
      </c>
      <c r="Z8" s="5">
        <f>1397 / 86400</f>
        <v>1.6168981481481482E-2</v>
      </c>
      <c r="AA8" s="4">
        <v>6.75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99.6</v>
      </c>
      <c r="D9" s="6">
        <v>101.46</v>
      </c>
      <c r="E9" s="6">
        <v>0</v>
      </c>
      <c r="F9" s="6">
        <v>0</v>
      </c>
      <c r="G9" s="6">
        <v>0</v>
      </c>
      <c r="H9" s="6">
        <v>98.17</v>
      </c>
      <c r="I9" s="7">
        <f>20699 / 86400</f>
        <v>0.23957175925925925</v>
      </c>
      <c r="J9" s="6">
        <v>0</v>
      </c>
      <c r="K9" s="6">
        <v>0</v>
      </c>
      <c r="L9" s="6">
        <v>17.07</v>
      </c>
      <c r="M9" s="6">
        <v>75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166</v>
      </c>
      <c r="S9" s="6">
        <v>169.1</v>
      </c>
      <c r="T9" s="6">
        <v>559</v>
      </c>
      <c r="U9" s="6">
        <v>569.42999999999995</v>
      </c>
      <c r="V9" s="6">
        <v>293</v>
      </c>
      <c r="W9" s="6">
        <v>298.47000000000003</v>
      </c>
      <c r="X9" s="6">
        <v>105</v>
      </c>
      <c r="Y9" s="6">
        <v>106.96</v>
      </c>
      <c r="Z9" s="7">
        <f>1397 / 86400</f>
        <v>1.6168981481481482E-2</v>
      </c>
      <c r="AA9" s="6">
        <v>6.75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236.39</v>
      </c>
      <c r="D10" s="4">
        <v>129.38</v>
      </c>
      <c r="E10" s="4">
        <v>0</v>
      </c>
      <c r="F10" s="4">
        <v>0</v>
      </c>
      <c r="G10" s="4">
        <v>0</v>
      </c>
      <c r="H10" s="4">
        <v>182.71</v>
      </c>
      <c r="I10" s="5">
        <f>28546 / 86400</f>
        <v>0.3303935185185185</v>
      </c>
      <c r="J10" s="4">
        <v>0</v>
      </c>
      <c r="K10" s="4">
        <v>0</v>
      </c>
      <c r="L10" s="4">
        <v>23.04</v>
      </c>
      <c r="M10" s="4">
        <v>94</v>
      </c>
      <c r="N10" s="5">
        <f>55 / 86400</f>
        <v>6.3657407407407413E-4</v>
      </c>
      <c r="O10" s="4">
        <v>0.19</v>
      </c>
      <c r="P10" s="4" t="s">
        <v>28</v>
      </c>
      <c r="Q10" s="4" t="s">
        <v>28</v>
      </c>
      <c r="R10" s="4">
        <v>451</v>
      </c>
      <c r="S10" s="4">
        <v>246.85</v>
      </c>
      <c r="T10" s="4">
        <v>1126</v>
      </c>
      <c r="U10" s="4">
        <v>616.29</v>
      </c>
      <c r="V10" s="4">
        <v>618</v>
      </c>
      <c r="W10" s="4">
        <v>338.25</v>
      </c>
      <c r="X10" s="4">
        <v>324</v>
      </c>
      <c r="Y10" s="4">
        <v>177.34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236.39</v>
      </c>
      <c r="D11" s="6">
        <v>129.38</v>
      </c>
      <c r="E11" s="6">
        <v>0</v>
      </c>
      <c r="F11" s="6">
        <v>0</v>
      </c>
      <c r="G11" s="6">
        <v>0</v>
      </c>
      <c r="H11" s="6">
        <v>182.71</v>
      </c>
      <c r="I11" s="7">
        <f>28546 / 86400</f>
        <v>0.3303935185185185</v>
      </c>
      <c r="J11" s="6">
        <v>0</v>
      </c>
      <c r="K11" s="6">
        <v>0</v>
      </c>
      <c r="L11" s="6">
        <v>23.04</v>
      </c>
      <c r="M11" s="6">
        <v>94</v>
      </c>
      <c r="N11" s="7">
        <f>55 / 86400</f>
        <v>6.3657407407407413E-4</v>
      </c>
      <c r="O11" s="6">
        <v>0.19</v>
      </c>
      <c r="P11" s="6" t="s">
        <v>28</v>
      </c>
      <c r="Q11" s="6" t="s">
        <v>28</v>
      </c>
      <c r="R11" s="6">
        <v>451</v>
      </c>
      <c r="S11" s="6">
        <v>246.85</v>
      </c>
      <c r="T11" s="6">
        <v>1126</v>
      </c>
      <c r="U11" s="6">
        <v>616.29</v>
      </c>
      <c r="V11" s="6">
        <v>618</v>
      </c>
      <c r="W11" s="6">
        <v>338.25</v>
      </c>
      <c r="X11" s="6">
        <v>324</v>
      </c>
      <c r="Y11" s="6">
        <v>177.34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151.69</v>
      </c>
      <c r="D12" s="4">
        <v>67.69</v>
      </c>
      <c r="E12" s="4">
        <v>0</v>
      </c>
      <c r="F12" s="4">
        <v>0</v>
      </c>
      <c r="G12" s="4">
        <v>0</v>
      </c>
      <c r="H12" s="4">
        <v>224.09</v>
      </c>
      <c r="I12" s="5">
        <f>6663 / 86400</f>
        <v>7.7118055555555551E-2</v>
      </c>
      <c r="J12" s="4">
        <v>0</v>
      </c>
      <c r="K12" s="4">
        <v>0</v>
      </c>
      <c r="L12" s="4">
        <v>121.07</v>
      </c>
      <c r="M12" s="4">
        <v>86</v>
      </c>
      <c r="N12" s="5">
        <f>7 / 86400</f>
        <v>8.1018518518518516E-5</v>
      </c>
      <c r="O12" s="4">
        <v>0.11</v>
      </c>
      <c r="P12" s="4" t="s">
        <v>28</v>
      </c>
      <c r="Q12" s="4" t="s">
        <v>28</v>
      </c>
      <c r="R12" s="4">
        <v>214</v>
      </c>
      <c r="S12" s="4">
        <v>95.5</v>
      </c>
      <c r="T12" s="4">
        <v>957</v>
      </c>
      <c r="U12" s="4">
        <v>427.07</v>
      </c>
      <c r="V12" s="4">
        <v>530</v>
      </c>
      <c r="W12" s="4">
        <v>236.52</v>
      </c>
      <c r="X12" s="4">
        <v>127</v>
      </c>
      <c r="Y12" s="4">
        <v>56.67</v>
      </c>
      <c r="Z12" s="5">
        <f>401 / 86400</f>
        <v>4.6412037037037038E-3</v>
      </c>
      <c r="AA12" s="4">
        <v>6.02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151.69</v>
      </c>
      <c r="D13" s="6">
        <v>67.69</v>
      </c>
      <c r="E13" s="6">
        <v>0</v>
      </c>
      <c r="F13" s="6">
        <v>0</v>
      </c>
      <c r="G13" s="6">
        <v>0</v>
      </c>
      <c r="H13" s="6">
        <v>224.09</v>
      </c>
      <c r="I13" s="7">
        <f>6663 / 86400</f>
        <v>7.7118055555555551E-2</v>
      </c>
      <c r="J13" s="6">
        <v>0</v>
      </c>
      <c r="K13" s="6">
        <v>0</v>
      </c>
      <c r="L13" s="6">
        <v>121.07</v>
      </c>
      <c r="M13" s="6">
        <v>86</v>
      </c>
      <c r="N13" s="7">
        <f>7 / 86400</f>
        <v>8.1018518518518516E-5</v>
      </c>
      <c r="O13" s="6">
        <v>0.11</v>
      </c>
      <c r="P13" s="6" t="s">
        <v>28</v>
      </c>
      <c r="Q13" s="6" t="s">
        <v>28</v>
      </c>
      <c r="R13" s="6">
        <v>214</v>
      </c>
      <c r="S13" s="6">
        <v>95.5</v>
      </c>
      <c r="T13" s="6">
        <v>957</v>
      </c>
      <c r="U13" s="6">
        <v>427.07</v>
      </c>
      <c r="V13" s="6">
        <v>530</v>
      </c>
      <c r="W13" s="6">
        <v>236.52</v>
      </c>
      <c r="X13" s="6">
        <v>127</v>
      </c>
      <c r="Y13" s="6">
        <v>56.67</v>
      </c>
      <c r="Z13" s="7">
        <f>401 / 86400</f>
        <v>4.6412037037037038E-3</v>
      </c>
      <c r="AA13" s="6">
        <v>6.02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5">
        <f>0 / 86400</f>
        <v>0</v>
      </c>
      <c r="J14" s="4">
        <v>0</v>
      </c>
      <c r="K14" s="4">
        <v>0</v>
      </c>
      <c r="L14" s="4">
        <v>0</v>
      </c>
      <c r="M14" s="4">
        <v>0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5">
        <f t="shared" ref="Z14:Z19" si="0">0 / 86400</f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f>0 / 86400</f>
        <v>0</v>
      </c>
      <c r="J15" s="6">
        <v>0</v>
      </c>
      <c r="K15" s="6">
        <v>0</v>
      </c>
      <c r="L15" s="6">
        <v>0</v>
      </c>
      <c r="M15" s="6">
        <v>0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>
        <f t="shared" si="0"/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197.14</v>
      </c>
      <c r="D16" s="4">
        <v>127.38</v>
      </c>
      <c r="E16" s="4">
        <v>0</v>
      </c>
      <c r="F16" s="4">
        <v>0</v>
      </c>
      <c r="G16" s="4">
        <v>0</v>
      </c>
      <c r="H16" s="4">
        <v>154.77000000000001</v>
      </c>
      <c r="I16" s="5">
        <f>12951 / 86400</f>
        <v>0.14989583333333334</v>
      </c>
      <c r="J16" s="4">
        <v>0</v>
      </c>
      <c r="K16" s="4">
        <v>0</v>
      </c>
      <c r="L16" s="4">
        <v>43.02</v>
      </c>
      <c r="M16" s="4">
        <v>83</v>
      </c>
      <c r="N16" s="5">
        <f>9 / 86400</f>
        <v>1.0416666666666667E-4</v>
      </c>
      <c r="O16" s="4">
        <v>7.0000000000000007E-2</v>
      </c>
      <c r="P16" s="4" t="s">
        <v>28</v>
      </c>
      <c r="Q16" s="4" t="s">
        <v>28</v>
      </c>
      <c r="R16" s="4">
        <v>311</v>
      </c>
      <c r="S16" s="4">
        <v>200.95</v>
      </c>
      <c r="T16" s="4">
        <v>1079</v>
      </c>
      <c r="U16" s="4">
        <v>697.19</v>
      </c>
      <c r="V16" s="4">
        <v>804</v>
      </c>
      <c r="W16" s="4">
        <v>519.5</v>
      </c>
      <c r="X16" s="4">
        <v>212</v>
      </c>
      <c r="Y16" s="4">
        <v>136.97999999999999</v>
      </c>
      <c r="Z16" s="5">
        <f t="shared" si="0"/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197.14</v>
      </c>
      <c r="D17" s="6">
        <v>127.38</v>
      </c>
      <c r="E17" s="6">
        <v>0</v>
      </c>
      <c r="F17" s="6">
        <v>0</v>
      </c>
      <c r="G17" s="6">
        <v>0</v>
      </c>
      <c r="H17" s="6">
        <v>154.77000000000001</v>
      </c>
      <c r="I17" s="7">
        <f>12951 / 86400</f>
        <v>0.14989583333333334</v>
      </c>
      <c r="J17" s="6">
        <v>0</v>
      </c>
      <c r="K17" s="6">
        <v>0</v>
      </c>
      <c r="L17" s="6">
        <v>43.02</v>
      </c>
      <c r="M17" s="6">
        <v>83</v>
      </c>
      <c r="N17" s="7">
        <f>9 / 86400</f>
        <v>1.0416666666666667E-4</v>
      </c>
      <c r="O17" s="6">
        <v>7.0000000000000007E-2</v>
      </c>
      <c r="P17" s="6" t="s">
        <v>28</v>
      </c>
      <c r="Q17" s="6" t="s">
        <v>28</v>
      </c>
      <c r="R17" s="6">
        <v>311</v>
      </c>
      <c r="S17" s="6">
        <v>200.95</v>
      </c>
      <c r="T17" s="6">
        <v>1079</v>
      </c>
      <c r="U17" s="6">
        <v>697.19</v>
      </c>
      <c r="V17" s="6">
        <v>804</v>
      </c>
      <c r="W17" s="6">
        <v>519.5</v>
      </c>
      <c r="X17" s="6">
        <v>212</v>
      </c>
      <c r="Y17" s="6">
        <v>136.97999999999999</v>
      </c>
      <c r="Z17" s="7">
        <f t="shared" si="0"/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84.3</v>
      </c>
      <c r="D18" s="4">
        <v>49.07</v>
      </c>
      <c r="E18" s="4">
        <v>0</v>
      </c>
      <c r="F18" s="4">
        <v>0</v>
      </c>
      <c r="G18" s="4">
        <v>0</v>
      </c>
      <c r="H18" s="4">
        <v>171.81</v>
      </c>
      <c r="I18" s="5">
        <f>31365 / 86400</f>
        <v>0.36302083333333335</v>
      </c>
      <c r="J18" s="4">
        <v>0</v>
      </c>
      <c r="K18" s="4">
        <v>0</v>
      </c>
      <c r="L18" s="4">
        <v>19.72</v>
      </c>
      <c r="M18" s="4">
        <v>79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108</v>
      </c>
      <c r="S18" s="4">
        <v>62.86</v>
      </c>
      <c r="T18" s="4">
        <v>615</v>
      </c>
      <c r="U18" s="4">
        <v>357.96</v>
      </c>
      <c r="V18" s="4">
        <v>445</v>
      </c>
      <c r="W18" s="4">
        <v>259.01</v>
      </c>
      <c r="X18" s="4">
        <v>12</v>
      </c>
      <c r="Y18" s="4">
        <v>6.98</v>
      </c>
      <c r="Z18" s="5">
        <f t="shared" si="0"/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84.3</v>
      </c>
      <c r="D19" s="6">
        <v>49.07</v>
      </c>
      <c r="E19" s="6">
        <v>0</v>
      </c>
      <c r="F19" s="6">
        <v>0</v>
      </c>
      <c r="G19" s="6">
        <v>0</v>
      </c>
      <c r="H19" s="6">
        <v>171.81</v>
      </c>
      <c r="I19" s="7">
        <f>31365 / 86400</f>
        <v>0.36302083333333335</v>
      </c>
      <c r="J19" s="6">
        <v>0</v>
      </c>
      <c r="K19" s="6">
        <v>0</v>
      </c>
      <c r="L19" s="6">
        <v>19.72</v>
      </c>
      <c r="M19" s="6">
        <v>79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108</v>
      </c>
      <c r="S19" s="6">
        <v>62.86</v>
      </c>
      <c r="T19" s="6">
        <v>615</v>
      </c>
      <c r="U19" s="6">
        <v>357.96</v>
      </c>
      <c r="V19" s="6">
        <v>445</v>
      </c>
      <c r="W19" s="6">
        <v>259.01</v>
      </c>
      <c r="X19" s="6">
        <v>12</v>
      </c>
      <c r="Y19" s="6">
        <v>6.98</v>
      </c>
      <c r="Z19" s="7">
        <f t="shared" si="0"/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66.930000000000007</v>
      </c>
      <c r="D20" s="4">
        <v>21.54</v>
      </c>
      <c r="E20" s="4">
        <v>0</v>
      </c>
      <c r="F20" s="4">
        <v>0</v>
      </c>
      <c r="G20" s="4">
        <v>0</v>
      </c>
      <c r="H20" s="4">
        <v>310.67</v>
      </c>
      <c r="I20" s="5">
        <f>60827 / 86400</f>
        <v>0.70401620370370366</v>
      </c>
      <c r="J20" s="4">
        <v>0</v>
      </c>
      <c r="K20" s="4">
        <v>0</v>
      </c>
      <c r="L20" s="4">
        <v>18.39</v>
      </c>
      <c r="M20" s="4">
        <v>100</v>
      </c>
      <c r="N20" s="5">
        <f>60 / 86400</f>
        <v>6.9444444444444447E-4</v>
      </c>
      <c r="O20" s="4">
        <v>0.1</v>
      </c>
      <c r="P20" s="4" t="s">
        <v>28</v>
      </c>
      <c r="Q20" s="4" t="s">
        <v>28</v>
      </c>
      <c r="R20" s="4">
        <v>37</v>
      </c>
      <c r="S20" s="4">
        <v>11.91</v>
      </c>
      <c r="T20" s="4">
        <v>586</v>
      </c>
      <c r="U20" s="4">
        <v>188.62</v>
      </c>
      <c r="V20" s="4">
        <v>1397</v>
      </c>
      <c r="W20" s="4">
        <v>449.67</v>
      </c>
      <c r="X20" s="4">
        <v>1</v>
      </c>
      <c r="Y20" s="4">
        <v>0.32</v>
      </c>
      <c r="Z20" s="5">
        <f>3944 / 86400</f>
        <v>4.5648148148148146E-2</v>
      </c>
      <c r="AA20" s="4">
        <v>6.48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66.930000000000007</v>
      </c>
      <c r="D21" s="6">
        <v>21.54</v>
      </c>
      <c r="E21" s="6">
        <v>0</v>
      </c>
      <c r="F21" s="6">
        <v>0</v>
      </c>
      <c r="G21" s="6">
        <v>0</v>
      </c>
      <c r="H21" s="6">
        <v>310.67</v>
      </c>
      <c r="I21" s="7">
        <f>60827 / 86400</f>
        <v>0.70401620370370366</v>
      </c>
      <c r="J21" s="6">
        <v>0</v>
      </c>
      <c r="K21" s="6">
        <v>0</v>
      </c>
      <c r="L21" s="6">
        <v>18.39</v>
      </c>
      <c r="M21" s="6">
        <v>100</v>
      </c>
      <c r="N21" s="7">
        <f>60 / 86400</f>
        <v>6.9444444444444447E-4</v>
      </c>
      <c r="O21" s="6">
        <v>0.1</v>
      </c>
      <c r="P21" s="6" t="s">
        <v>28</v>
      </c>
      <c r="Q21" s="6" t="s">
        <v>28</v>
      </c>
      <c r="R21" s="6">
        <v>37</v>
      </c>
      <c r="S21" s="6">
        <v>11.91</v>
      </c>
      <c r="T21" s="6">
        <v>586</v>
      </c>
      <c r="U21" s="6">
        <v>188.62</v>
      </c>
      <c r="V21" s="6">
        <v>1397</v>
      </c>
      <c r="W21" s="6">
        <v>449.67</v>
      </c>
      <c r="X21" s="6">
        <v>1</v>
      </c>
      <c r="Y21" s="6">
        <v>0.32</v>
      </c>
      <c r="Z21" s="7">
        <f>3944 / 86400</f>
        <v>4.5648148148148146E-2</v>
      </c>
      <c r="AA21" s="6">
        <v>6.48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59.12</v>
      </c>
      <c r="D22" s="4">
        <v>24.01</v>
      </c>
      <c r="E22" s="4">
        <v>0</v>
      </c>
      <c r="F22" s="4">
        <v>0</v>
      </c>
      <c r="G22" s="4">
        <v>0</v>
      </c>
      <c r="H22" s="4">
        <v>246.19</v>
      </c>
      <c r="I22" s="5">
        <f>50656 / 86400</f>
        <v>0.58629629629629632</v>
      </c>
      <c r="J22" s="4">
        <v>0</v>
      </c>
      <c r="K22" s="4">
        <v>0</v>
      </c>
      <c r="L22" s="4">
        <v>17.5</v>
      </c>
      <c r="M22" s="4">
        <v>93</v>
      </c>
      <c r="N22" s="5">
        <f>78 / 86400</f>
        <v>9.0277777777777774E-4</v>
      </c>
      <c r="O22" s="4">
        <v>0.15</v>
      </c>
      <c r="P22" s="4" t="s">
        <v>28</v>
      </c>
      <c r="Q22" s="4" t="s">
        <v>28</v>
      </c>
      <c r="R22" s="4">
        <v>33</v>
      </c>
      <c r="S22" s="4">
        <v>13.4</v>
      </c>
      <c r="T22" s="4">
        <v>514</v>
      </c>
      <c r="U22" s="4">
        <v>208.78</v>
      </c>
      <c r="V22" s="4">
        <v>1206</v>
      </c>
      <c r="W22" s="4">
        <v>489.87</v>
      </c>
      <c r="X22" s="4">
        <v>0</v>
      </c>
      <c r="Y22" s="4">
        <v>0</v>
      </c>
      <c r="Z22" s="5">
        <f>652 / 86400</f>
        <v>7.5462962962962966E-3</v>
      </c>
      <c r="AA22" s="4">
        <v>1.29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59.12</v>
      </c>
      <c r="D23" s="6">
        <v>24.01</v>
      </c>
      <c r="E23" s="6">
        <v>0</v>
      </c>
      <c r="F23" s="6">
        <v>0</v>
      </c>
      <c r="G23" s="6">
        <v>0</v>
      </c>
      <c r="H23" s="6">
        <v>246.19</v>
      </c>
      <c r="I23" s="7">
        <f>50656 / 86400</f>
        <v>0.58629629629629632</v>
      </c>
      <c r="J23" s="6">
        <v>0</v>
      </c>
      <c r="K23" s="6">
        <v>0</v>
      </c>
      <c r="L23" s="6">
        <v>17.5</v>
      </c>
      <c r="M23" s="6">
        <v>93</v>
      </c>
      <c r="N23" s="7">
        <f>78 / 86400</f>
        <v>9.0277777777777774E-4</v>
      </c>
      <c r="O23" s="6">
        <v>0.15</v>
      </c>
      <c r="P23" s="6" t="s">
        <v>28</v>
      </c>
      <c r="Q23" s="6" t="s">
        <v>28</v>
      </c>
      <c r="R23" s="6">
        <v>33</v>
      </c>
      <c r="S23" s="6">
        <v>13.4</v>
      </c>
      <c r="T23" s="6">
        <v>514</v>
      </c>
      <c r="U23" s="6">
        <v>208.78</v>
      </c>
      <c r="V23" s="6">
        <v>1206</v>
      </c>
      <c r="W23" s="6">
        <v>489.87</v>
      </c>
      <c r="X23" s="6">
        <v>0</v>
      </c>
      <c r="Y23" s="6">
        <v>0</v>
      </c>
      <c r="Z23" s="7">
        <f>652 / 86400</f>
        <v>7.5462962962962966E-3</v>
      </c>
      <c r="AA23" s="6">
        <v>1.29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592.65</v>
      </c>
      <c r="D24" s="4">
        <v>316.58</v>
      </c>
      <c r="E24" s="4">
        <v>0</v>
      </c>
      <c r="F24" s="4">
        <v>0</v>
      </c>
      <c r="G24" s="4">
        <v>0</v>
      </c>
      <c r="H24" s="4">
        <v>187.21</v>
      </c>
      <c r="I24" s="5">
        <f>50602 / 86400</f>
        <v>0.58567129629629633</v>
      </c>
      <c r="J24" s="4">
        <v>0</v>
      </c>
      <c r="K24" s="4">
        <v>0</v>
      </c>
      <c r="L24" s="4">
        <v>13.32</v>
      </c>
      <c r="M24" s="4">
        <v>86</v>
      </c>
      <c r="N24" s="5">
        <f>20 / 86400</f>
        <v>2.3148148148148149E-4</v>
      </c>
      <c r="O24" s="4">
        <v>0.04</v>
      </c>
      <c r="P24" s="4" t="s">
        <v>28</v>
      </c>
      <c r="Q24" s="4" t="s">
        <v>28</v>
      </c>
      <c r="R24" s="4">
        <v>1141</v>
      </c>
      <c r="S24" s="4">
        <v>609.49</v>
      </c>
      <c r="T24" s="4">
        <v>2212</v>
      </c>
      <c r="U24" s="4">
        <v>1181.5899999999999</v>
      </c>
      <c r="V24" s="4">
        <v>1553</v>
      </c>
      <c r="W24" s="4">
        <v>829.57</v>
      </c>
      <c r="X24" s="4">
        <v>1429</v>
      </c>
      <c r="Y24" s="4">
        <v>763.33</v>
      </c>
      <c r="Z24" s="5">
        <f>4901 / 86400</f>
        <v>5.6724537037037039E-2</v>
      </c>
      <c r="AA24" s="4">
        <v>9.69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592.65</v>
      </c>
      <c r="D25" s="6">
        <v>316.58</v>
      </c>
      <c r="E25" s="6">
        <v>0</v>
      </c>
      <c r="F25" s="6">
        <v>0</v>
      </c>
      <c r="G25" s="6">
        <v>0</v>
      </c>
      <c r="H25" s="6">
        <v>187.21</v>
      </c>
      <c r="I25" s="7">
        <f>50602 / 86400</f>
        <v>0.58567129629629633</v>
      </c>
      <c r="J25" s="6">
        <v>0</v>
      </c>
      <c r="K25" s="6">
        <v>0</v>
      </c>
      <c r="L25" s="6">
        <v>13.32</v>
      </c>
      <c r="M25" s="6">
        <v>86</v>
      </c>
      <c r="N25" s="7">
        <f>20 / 86400</f>
        <v>2.3148148148148149E-4</v>
      </c>
      <c r="O25" s="6">
        <v>0.04</v>
      </c>
      <c r="P25" s="6" t="s">
        <v>28</v>
      </c>
      <c r="Q25" s="6" t="s">
        <v>28</v>
      </c>
      <c r="R25" s="6">
        <v>1141</v>
      </c>
      <c r="S25" s="6">
        <v>609.49</v>
      </c>
      <c r="T25" s="6">
        <v>2212</v>
      </c>
      <c r="U25" s="6">
        <v>1181.5899999999999</v>
      </c>
      <c r="V25" s="6">
        <v>1553</v>
      </c>
      <c r="W25" s="6">
        <v>829.57</v>
      </c>
      <c r="X25" s="6">
        <v>1429</v>
      </c>
      <c r="Y25" s="6">
        <v>763.33</v>
      </c>
      <c r="Z25" s="7">
        <f>4901 / 86400</f>
        <v>5.6724537037037039E-2</v>
      </c>
      <c r="AA25" s="6">
        <v>9.69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109.11</v>
      </c>
      <c r="D26" s="4">
        <v>27.7</v>
      </c>
      <c r="E26" s="4">
        <v>0</v>
      </c>
      <c r="F26" s="4">
        <v>0</v>
      </c>
      <c r="G26" s="4">
        <v>0</v>
      </c>
      <c r="H26" s="4">
        <v>393.84</v>
      </c>
      <c r="I26" s="5">
        <f>76756 / 86400</f>
        <v>0.88837962962962957</v>
      </c>
      <c r="J26" s="4">
        <v>0</v>
      </c>
      <c r="K26" s="4">
        <v>0</v>
      </c>
      <c r="L26" s="4">
        <v>18.47</v>
      </c>
      <c r="M26" s="4">
        <v>99</v>
      </c>
      <c r="N26" s="5">
        <f>315 / 86400</f>
        <v>3.6458333333333334E-3</v>
      </c>
      <c r="O26" s="4">
        <v>0.41</v>
      </c>
      <c r="P26" s="4" t="s">
        <v>28</v>
      </c>
      <c r="Q26" s="4" t="s">
        <v>28</v>
      </c>
      <c r="R26" s="4">
        <v>96</v>
      </c>
      <c r="S26" s="4">
        <v>24.38</v>
      </c>
      <c r="T26" s="4">
        <v>855</v>
      </c>
      <c r="U26" s="4">
        <v>217.09</v>
      </c>
      <c r="V26" s="4">
        <v>1711</v>
      </c>
      <c r="W26" s="4">
        <v>434.44</v>
      </c>
      <c r="X26" s="4">
        <v>0</v>
      </c>
      <c r="Y26" s="4">
        <v>0</v>
      </c>
      <c r="Z26" s="5">
        <f>2727 / 86400</f>
        <v>3.15625E-2</v>
      </c>
      <c r="AA26" s="4">
        <v>3.55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109.11</v>
      </c>
      <c r="D27" s="6">
        <v>27.7</v>
      </c>
      <c r="E27" s="6">
        <v>0</v>
      </c>
      <c r="F27" s="6">
        <v>0</v>
      </c>
      <c r="G27" s="6">
        <v>0</v>
      </c>
      <c r="H27" s="6">
        <v>393.84</v>
      </c>
      <c r="I27" s="7">
        <f>76756 / 86400</f>
        <v>0.88837962962962957</v>
      </c>
      <c r="J27" s="6">
        <v>0</v>
      </c>
      <c r="K27" s="6">
        <v>0</v>
      </c>
      <c r="L27" s="6">
        <v>18.47</v>
      </c>
      <c r="M27" s="6">
        <v>99</v>
      </c>
      <c r="N27" s="7">
        <f>315 / 86400</f>
        <v>3.6458333333333334E-3</v>
      </c>
      <c r="O27" s="6">
        <v>0.41</v>
      </c>
      <c r="P27" s="6" t="s">
        <v>28</v>
      </c>
      <c r="Q27" s="6" t="s">
        <v>28</v>
      </c>
      <c r="R27" s="6">
        <v>96</v>
      </c>
      <c r="S27" s="6">
        <v>24.38</v>
      </c>
      <c r="T27" s="6">
        <v>855</v>
      </c>
      <c r="U27" s="6">
        <v>217.09</v>
      </c>
      <c r="V27" s="6">
        <v>1711</v>
      </c>
      <c r="W27" s="6">
        <v>434.44</v>
      </c>
      <c r="X27" s="6">
        <v>0</v>
      </c>
      <c r="Y27" s="6">
        <v>0</v>
      </c>
      <c r="Z27" s="7">
        <f>2727 / 86400</f>
        <v>3.15625E-2</v>
      </c>
      <c r="AA27" s="6">
        <v>3.55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0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49 / 86400</f>
        <v>5.6712962962962967E-4</v>
      </c>
      <c r="J28" s="4" t="s">
        <v>28</v>
      </c>
      <c r="K28" s="4" t="s">
        <v>28</v>
      </c>
      <c r="L28" s="4" t="s">
        <v>28</v>
      </c>
      <c r="M28" s="4">
        <v>5</v>
      </c>
      <c r="N28" s="5">
        <f>0 / 86400</f>
        <v>0</v>
      </c>
      <c r="O28" s="4">
        <v>0</v>
      </c>
      <c r="P28" s="4" t="s">
        <v>28</v>
      </c>
      <c r="Q28" s="4" t="s">
        <v>28</v>
      </c>
      <c r="R28" s="4">
        <v>0</v>
      </c>
      <c r="S28" s="4" t="s">
        <v>28</v>
      </c>
      <c r="T28" s="4">
        <v>0</v>
      </c>
      <c r="U28" s="4" t="s">
        <v>28</v>
      </c>
      <c r="V28" s="4">
        <v>0</v>
      </c>
      <c r="W28" s="4" t="s">
        <v>28</v>
      </c>
      <c r="X28" s="4">
        <v>0</v>
      </c>
      <c r="Y28" s="4" t="s">
        <v>28</v>
      </c>
      <c r="Z28" s="5">
        <f>0 / 86400</f>
        <v>0</v>
      </c>
      <c r="AA28" s="4">
        <v>0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0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49 / 86400</f>
        <v>5.6712962962962967E-4</v>
      </c>
      <c r="J29" s="6" t="s">
        <v>28</v>
      </c>
      <c r="K29" s="6" t="s">
        <v>28</v>
      </c>
      <c r="L29" s="6" t="s">
        <v>28</v>
      </c>
      <c r="M29" s="6">
        <v>5</v>
      </c>
      <c r="N29" s="7">
        <f>0 / 86400</f>
        <v>0</v>
      </c>
      <c r="O29" s="6">
        <v>0</v>
      </c>
      <c r="P29" s="6" t="s">
        <v>28</v>
      </c>
      <c r="Q29" s="6" t="s">
        <v>28</v>
      </c>
      <c r="R29" s="6">
        <v>0</v>
      </c>
      <c r="S29" s="6" t="s">
        <v>28</v>
      </c>
      <c r="T29" s="6">
        <v>0</v>
      </c>
      <c r="U29" s="6" t="s">
        <v>28</v>
      </c>
      <c r="V29" s="6">
        <v>0</v>
      </c>
      <c r="W29" s="6" t="s">
        <v>28</v>
      </c>
      <c r="X29" s="6">
        <v>0</v>
      </c>
      <c r="Y29" s="6" t="s">
        <v>28</v>
      </c>
      <c r="Z29" s="7">
        <f>0 / 86400</f>
        <v>0</v>
      </c>
      <c r="AA29" s="6">
        <v>0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43.17</v>
      </c>
      <c r="D30" s="4">
        <v>21.03</v>
      </c>
      <c r="E30" s="4">
        <v>0</v>
      </c>
      <c r="F30" s="4">
        <v>0</v>
      </c>
      <c r="G30" s="4">
        <v>0</v>
      </c>
      <c r="H30" s="4">
        <v>205.3</v>
      </c>
      <c r="I30" s="5">
        <f>48367 / 86400</f>
        <v>0.55980324074074073</v>
      </c>
      <c r="J30" s="4">
        <v>0</v>
      </c>
      <c r="K30" s="4">
        <v>0</v>
      </c>
      <c r="L30" s="4">
        <v>15.28</v>
      </c>
      <c r="M30" s="4">
        <v>99</v>
      </c>
      <c r="N30" s="5">
        <f>163 / 86400</f>
        <v>1.8865740740740742E-3</v>
      </c>
      <c r="O30" s="4">
        <v>0.34</v>
      </c>
      <c r="P30" s="4" t="s">
        <v>28</v>
      </c>
      <c r="Q30" s="4" t="s">
        <v>28</v>
      </c>
      <c r="R30" s="4">
        <v>26</v>
      </c>
      <c r="S30" s="4">
        <v>12.66</v>
      </c>
      <c r="T30" s="4">
        <v>357</v>
      </c>
      <c r="U30" s="4">
        <v>173.89</v>
      </c>
      <c r="V30" s="4">
        <v>872</v>
      </c>
      <c r="W30" s="4">
        <v>424.74</v>
      </c>
      <c r="X30" s="4">
        <v>0</v>
      </c>
      <c r="Y30" s="4">
        <v>0</v>
      </c>
      <c r="Z30" s="5">
        <f>2101 / 86400</f>
        <v>2.431712962962963E-2</v>
      </c>
      <c r="AA30" s="4">
        <v>4.34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43.17</v>
      </c>
      <c r="D31" s="6">
        <v>21.03</v>
      </c>
      <c r="E31" s="6">
        <v>0</v>
      </c>
      <c r="F31" s="6">
        <v>0</v>
      </c>
      <c r="G31" s="6">
        <v>0</v>
      </c>
      <c r="H31" s="6">
        <v>205.3</v>
      </c>
      <c r="I31" s="7">
        <f>48367 / 86400</f>
        <v>0.55980324074074073</v>
      </c>
      <c r="J31" s="6">
        <v>0</v>
      </c>
      <c r="K31" s="6">
        <v>0</v>
      </c>
      <c r="L31" s="6">
        <v>15.28</v>
      </c>
      <c r="M31" s="6">
        <v>99</v>
      </c>
      <c r="N31" s="7">
        <f>163 / 86400</f>
        <v>1.8865740740740742E-3</v>
      </c>
      <c r="O31" s="6">
        <v>0.34</v>
      </c>
      <c r="P31" s="6" t="s">
        <v>28</v>
      </c>
      <c r="Q31" s="6" t="s">
        <v>28</v>
      </c>
      <c r="R31" s="6">
        <v>26</v>
      </c>
      <c r="S31" s="6">
        <v>12.66</v>
      </c>
      <c r="T31" s="6">
        <v>357</v>
      </c>
      <c r="U31" s="6">
        <v>173.89</v>
      </c>
      <c r="V31" s="6">
        <v>872</v>
      </c>
      <c r="W31" s="6">
        <v>424.74</v>
      </c>
      <c r="X31" s="6">
        <v>0</v>
      </c>
      <c r="Y31" s="6">
        <v>0</v>
      </c>
      <c r="Z31" s="7">
        <f>2101 / 86400</f>
        <v>2.431712962962963E-2</v>
      </c>
      <c r="AA31" s="6">
        <v>4.34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339.54</v>
      </c>
      <c r="D32" s="4">
        <v>143.12</v>
      </c>
      <c r="E32" s="4">
        <v>0</v>
      </c>
      <c r="F32" s="4">
        <v>0</v>
      </c>
      <c r="G32" s="4">
        <v>0</v>
      </c>
      <c r="H32" s="4">
        <v>237.24</v>
      </c>
      <c r="I32" s="5">
        <f>44912 / 86400</f>
        <v>0.51981481481481484</v>
      </c>
      <c r="J32" s="4">
        <v>0</v>
      </c>
      <c r="K32" s="4">
        <v>0</v>
      </c>
      <c r="L32" s="4">
        <v>19.02</v>
      </c>
      <c r="M32" s="4">
        <v>90</v>
      </c>
      <c r="N32" s="5">
        <f>55 / 86400</f>
        <v>6.3657407407407413E-4</v>
      </c>
      <c r="O32" s="4">
        <v>0.12</v>
      </c>
      <c r="P32" s="4" t="s">
        <v>28</v>
      </c>
      <c r="Q32" s="4" t="s">
        <v>28</v>
      </c>
      <c r="R32" s="4">
        <v>629</v>
      </c>
      <c r="S32" s="4">
        <v>265.13</v>
      </c>
      <c r="T32" s="4">
        <v>1433</v>
      </c>
      <c r="U32" s="4">
        <v>604.02</v>
      </c>
      <c r="V32" s="4">
        <v>1013</v>
      </c>
      <c r="W32" s="4">
        <v>426.99</v>
      </c>
      <c r="X32" s="4">
        <v>694</v>
      </c>
      <c r="Y32" s="4">
        <v>292.52999999999997</v>
      </c>
      <c r="Z32" s="5">
        <f>1376 / 86400</f>
        <v>1.5925925925925927E-2</v>
      </c>
      <c r="AA32" s="4">
        <v>3.06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339.54</v>
      </c>
      <c r="D33" s="6">
        <v>143.12</v>
      </c>
      <c r="E33" s="6">
        <v>0</v>
      </c>
      <c r="F33" s="6">
        <v>0</v>
      </c>
      <c r="G33" s="6">
        <v>0</v>
      </c>
      <c r="H33" s="6">
        <v>237.24</v>
      </c>
      <c r="I33" s="7">
        <f>44912 / 86400</f>
        <v>0.51981481481481484</v>
      </c>
      <c r="J33" s="6">
        <v>0</v>
      </c>
      <c r="K33" s="6">
        <v>0</v>
      </c>
      <c r="L33" s="6">
        <v>19.02</v>
      </c>
      <c r="M33" s="6">
        <v>90</v>
      </c>
      <c r="N33" s="7">
        <f>55 / 86400</f>
        <v>6.3657407407407413E-4</v>
      </c>
      <c r="O33" s="6">
        <v>0.12</v>
      </c>
      <c r="P33" s="6" t="s">
        <v>28</v>
      </c>
      <c r="Q33" s="6" t="s">
        <v>28</v>
      </c>
      <c r="R33" s="6">
        <v>629</v>
      </c>
      <c r="S33" s="6">
        <v>265.13</v>
      </c>
      <c r="T33" s="6">
        <v>1433</v>
      </c>
      <c r="U33" s="6">
        <v>604.02</v>
      </c>
      <c r="V33" s="6">
        <v>1013</v>
      </c>
      <c r="W33" s="6">
        <v>426.99</v>
      </c>
      <c r="X33" s="6">
        <v>694</v>
      </c>
      <c r="Y33" s="6">
        <v>292.52999999999997</v>
      </c>
      <c r="Z33" s="7">
        <f>1376 / 86400</f>
        <v>1.5925925925925927E-2</v>
      </c>
      <c r="AA33" s="6">
        <v>3.06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437.8</v>
      </c>
      <c r="D34" s="4">
        <v>299.72000000000003</v>
      </c>
      <c r="E34" s="4">
        <v>0</v>
      </c>
      <c r="F34" s="4">
        <v>0</v>
      </c>
      <c r="G34" s="4">
        <v>0</v>
      </c>
      <c r="H34" s="4">
        <v>146.07</v>
      </c>
      <c r="I34" s="5">
        <f>29620 / 86400</f>
        <v>0.34282407407407406</v>
      </c>
      <c r="J34" s="4">
        <v>0</v>
      </c>
      <c r="K34" s="4">
        <v>0</v>
      </c>
      <c r="L34" s="4">
        <v>17.75</v>
      </c>
      <c r="M34" s="4">
        <v>79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738</v>
      </c>
      <c r="S34" s="4">
        <v>505.23</v>
      </c>
      <c r="T34" s="4">
        <v>2372</v>
      </c>
      <c r="U34" s="4">
        <v>1623.86</v>
      </c>
      <c r="V34" s="4">
        <v>1051</v>
      </c>
      <c r="W34" s="4">
        <v>719.51</v>
      </c>
      <c r="X34" s="4">
        <v>530</v>
      </c>
      <c r="Y34" s="4">
        <v>362.83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437.8</v>
      </c>
      <c r="D35" s="6">
        <v>299.72000000000003</v>
      </c>
      <c r="E35" s="6">
        <v>0</v>
      </c>
      <c r="F35" s="6">
        <v>0</v>
      </c>
      <c r="G35" s="6">
        <v>0</v>
      </c>
      <c r="H35" s="6">
        <v>146.07</v>
      </c>
      <c r="I35" s="7">
        <f>29620 / 86400</f>
        <v>0.34282407407407406</v>
      </c>
      <c r="J35" s="6">
        <v>0</v>
      </c>
      <c r="K35" s="6">
        <v>0</v>
      </c>
      <c r="L35" s="6">
        <v>17.75</v>
      </c>
      <c r="M35" s="6">
        <v>79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738</v>
      </c>
      <c r="S35" s="6">
        <v>505.23</v>
      </c>
      <c r="T35" s="6">
        <v>2372</v>
      </c>
      <c r="U35" s="6">
        <v>1623.86</v>
      </c>
      <c r="V35" s="6">
        <v>1051</v>
      </c>
      <c r="W35" s="6">
        <v>719.51</v>
      </c>
      <c r="X35" s="6">
        <v>530</v>
      </c>
      <c r="Y35" s="6">
        <v>362.83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296.18</v>
      </c>
      <c r="D36" s="4">
        <v>146.77000000000001</v>
      </c>
      <c r="E36" s="4">
        <v>0</v>
      </c>
      <c r="F36" s="4">
        <v>0</v>
      </c>
      <c r="G36" s="4">
        <v>0</v>
      </c>
      <c r="H36" s="4">
        <v>201.8</v>
      </c>
      <c r="I36" s="5">
        <f>46187 / 86400</f>
        <v>0.53457175925925926</v>
      </c>
      <c r="J36" s="4">
        <v>0</v>
      </c>
      <c r="K36" s="4">
        <v>0</v>
      </c>
      <c r="L36" s="4">
        <v>15.73</v>
      </c>
      <c r="M36" s="4">
        <v>87</v>
      </c>
      <c r="N36" s="5">
        <f>49 / 86400</f>
        <v>5.6712962962962967E-4</v>
      </c>
      <c r="O36" s="4">
        <v>0.11</v>
      </c>
      <c r="P36" s="4" t="s">
        <v>28</v>
      </c>
      <c r="Q36" s="4" t="s">
        <v>28</v>
      </c>
      <c r="R36" s="4">
        <v>651</v>
      </c>
      <c r="S36" s="4">
        <v>322.60000000000002</v>
      </c>
      <c r="T36" s="4">
        <v>1523</v>
      </c>
      <c r="U36" s="4">
        <v>754.73</v>
      </c>
      <c r="V36" s="4">
        <v>1241</v>
      </c>
      <c r="W36" s="4">
        <v>614.98</v>
      </c>
      <c r="X36" s="4">
        <v>130</v>
      </c>
      <c r="Y36" s="4">
        <v>64.42</v>
      </c>
      <c r="Z36" s="5">
        <f>4381 / 86400</f>
        <v>5.0706018518518518E-2</v>
      </c>
      <c r="AA36" s="4">
        <v>9.49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296.18</v>
      </c>
      <c r="D37" s="6">
        <v>146.77000000000001</v>
      </c>
      <c r="E37" s="6">
        <v>0</v>
      </c>
      <c r="F37" s="6">
        <v>0</v>
      </c>
      <c r="G37" s="6">
        <v>0</v>
      </c>
      <c r="H37" s="6">
        <v>201.8</v>
      </c>
      <c r="I37" s="7">
        <f>46187 / 86400</f>
        <v>0.53457175925925926</v>
      </c>
      <c r="J37" s="6">
        <v>0</v>
      </c>
      <c r="K37" s="6">
        <v>0</v>
      </c>
      <c r="L37" s="6">
        <v>15.73</v>
      </c>
      <c r="M37" s="6">
        <v>87</v>
      </c>
      <c r="N37" s="7">
        <f>49 / 86400</f>
        <v>5.6712962962962967E-4</v>
      </c>
      <c r="O37" s="6">
        <v>0.11</v>
      </c>
      <c r="P37" s="6" t="s">
        <v>28</v>
      </c>
      <c r="Q37" s="6" t="s">
        <v>28</v>
      </c>
      <c r="R37" s="6">
        <v>651</v>
      </c>
      <c r="S37" s="6">
        <v>322.60000000000002</v>
      </c>
      <c r="T37" s="6">
        <v>1523</v>
      </c>
      <c r="U37" s="6">
        <v>754.73</v>
      </c>
      <c r="V37" s="6">
        <v>1241</v>
      </c>
      <c r="W37" s="6">
        <v>614.98</v>
      </c>
      <c r="X37" s="6">
        <v>130</v>
      </c>
      <c r="Y37" s="6">
        <v>64.42</v>
      </c>
      <c r="Z37" s="7">
        <f>4381 / 86400</f>
        <v>5.0706018518518518E-2</v>
      </c>
      <c r="AA37" s="6">
        <v>9.49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118.51</v>
      </c>
      <c r="D38" s="4">
        <v>130.15</v>
      </c>
      <c r="E38" s="4">
        <v>0</v>
      </c>
      <c r="F38" s="4">
        <v>0</v>
      </c>
      <c r="G38" s="4">
        <v>0</v>
      </c>
      <c r="H38" s="4">
        <v>91.06</v>
      </c>
      <c r="I38" s="5">
        <f>19383 / 86400</f>
        <v>0.22434027777777779</v>
      </c>
      <c r="J38" s="4">
        <v>0</v>
      </c>
      <c r="K38" s="4">
        <v>0</v>
      </c>
      <c r="L38" s="4">
        <v>16.91</v>
      </c>
      <c r="M38" s="4">
        <v>81</v>
      </c>
      <c r="N38" s="5">
        <f>1 / 86400</f>
        <v>1.1574074074074073E-5</v>
      </c>
      <c r="O38" s="4">
        <v>0.01</v>
      </c>
      <c r="P38" s="4" t="s">
        <v>28</v>
      </c>
      <c r="Q38" s="4" t="s">
        <v>28</v>
      </c>
      <c r="R38" s="4">
        <v>244</v>
      </c>
      <c r="S38" s="4">
        <v>267.95999999999998</v>
      </c>
      <c r="T38" s="4">
        <v>580</v>
      </c>
      <c r="U38" s="4">
        <v>636.95000000000005</v>
      </c>
      <c r="V38" s="4">
        <v>255</v>
      </c>
      <c r="W38" s="4">
        <v>280.04000000000002</v>
      </c>
      <c r="X38" s="4">
        <v>117</v>
      </c>
      <c r="Y38" s="4">
        <v>128.49</v>
      </c>
      <c r="Z38" s="5">
        <f>0 / 86400</f>
        <v>0</v>
      </c>
      <c r="AA38" s="4">
        <v>0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118.51</v>
      </c>
      <c r="D39" s="6">
        <v>130.15</v>
      </c>
      <c r="E39" s="6">
        <v>0</v>
      </c>
      <c r="F39" s="6">
        <v>0</v>
      </c>
      <c r="G39" s="6">
        <v>0</v>
      </c>
      <c r="H39" s="6">
        <v>91.06</v>
      </c>
      <c r="I39" s="7">
        <f>19383 / 86400</f>
        <v>0.22434027777777779</v>
      </c>
      <c r="J39" s="6">
        <v>0</v>
      </c>
      <c r="K39" s="6">
        <v>0</v>
      </c>
      <c r="L39" s="6">
        <v>16.91</v>
      </c>
      <c r="M39" s="6">
        <v>81</v>
      </c>
      <c r="N39" s="7">
        <f>1 / 86400</f>
        <v>1.1574074074074073E-5</v>
      </c>
      <c r="O39" s="6">
        <v>0.01</v>
      </c>
      <c r="P39" s="6" t="s">
        <v>28</v>
      </c>
      <c r="Q39" s="6" t="s">
        <v>28</v>
      </c>
      <c r="R39" s="6">
        <v>244</v>
      </c>
      <c r="S39" s="6">
        <v>267.95999999999998</v>
      </c>
      <c r="T39" s="6">
        <v>580</v>
      </c>
      <c r="U39" s="6">
        <v>636.95000000000005</v>
      </c>
      <c r="V39" s="6">
        <v>255</v>
      </c>
      <c r="W39" s="6">
        <v>280.04000000000002</v>
      </c>
      <c r="X39" s="6">
        <v>117</v>
      </c>
      <c r="Y39" s="6">
        <v>128.49</v>
      </c>
      <c r="Z39" s="7">
        <f>0 / 86400</f>
        <v>0</v>
      </c>
      <c r="AA39" s="6">
        <v>0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512.79</v>
      </c>
      <c r="D40" s="4">
        <v>196.46</v>
      </c>
      <c r="E40" s="4">
        <v>0</v>
      </c>
      <c r="F40" s="4">
        <v>0</v>
      </c>
      <c r="G40" s="4">
        <v>0</v>
      </c>
      <c r="H40" s="4">
        <v>261.01</v>
      </c>
      <c r="I40" s="5">
        <f>36618 / 86400</f>
        <v>0.42381944444444447</v>
      </c>
      <c r="J40" s="4">
        <v>0</v>
      </c>
      <c r="K40" s="4">
        <v>0</v>
      </c>
      <c r="L40" s="4">
        <v>25.66</v>
      </c>
      <c r="M40" s="4">
        <v>105</v>
      </c>
      <c r="N40" s="5">
        <f>156 / 86400</f>
        <v>1.8055555555555555E-3</v>
      </c>
      <c r="O40" s="4">
        <v>0.43</v>
      </c>
      <c r="P40" s="4" t="s">
        <v>28</v>
      </c>
      <c r="Q40" s="4" t="s">
        <v>28</v>
      </c>
      <c r="R40" s="4">
        <v>1147</v>
      </c>
      <c r="S40" s="4">
        <v>439.45</v>
      </c>
      <c r="T40" s="4">
        <v>2106</v>
      </c>
      <c r="U40" s="4">
        <v>806.87</v>
      </c>
      <c r="V40" s="4">
        <v>1609</v>
      </c>
      <c r="W40" s="4">
        <v>616.45000000000005</v>
      </c>
      <c r="X40" s="4">
        <v>695</v>
      </c>
      <c r="Y40" s="4">
        <v>266.27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512.79</v>
      </c>
      <c r="D41" s="6">
        <v>196.46</v>
      </c>
      <c r="E41" s="6">
        <v>0</v>
      </c>
      <c r="F41" s="6">
        <v>0</v>
      </c>
      <c r="G41" s="6">
        <v>0</v>
      </c>
      <c r="H41" s="6">
        <v>261.01</v>
      </c>
      <c r="I41" s="7">
        <f>36618 / 86400</f>
        <v>0.42381944444444447</v>
      </c>
      <c r="J41" s="6">
        <v>0</v>
      </c>
      <c r="K41" s="6">
        <v>0</v>
      </c>
      <c r="L41" s="6">
        <v>25.66</v>
      </c>
      <c r="M41" s="6">
        <v>105</v>
      </c>
      <c r="N41" s="7">
        <f>156 / 86400</f>
        <v>1.8055555555555555E-3</v>
      </c>
      <c r="O41" s="6">
        <v>0.43</v>
      </c>
      <c r="P41" s="6" t="s">
        <v>28</v>
      </c>
      <c r="Q41" s="6" t="s">
        <v>28</v>
      </c>
      <c r="R41" s="6">
        <v>1147</v>
      </c>
      <c r="S41" s="6">
        <v>439.45</v>
      </c>
      <c r="T41" s="6">
        <v>2106</v>
      </c>
      <c r="U41" s="6">
        <v>806.87</v>
      </c>
      <c r="V41" s="6">
        <v>1609</v>
      </c>
      <c r="W41" s="6">
        <v>616.45000000000005</v>
      </c>
      <c r="X41" s="6">
        <v>695</v>
      </c>
      <c r="Y41" s="6">
        <v>266.27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79.3</v>
      </c>
      <c r="D42" s="4">
        <v>74.819999999999993</v>
      </c>
      <c r="E42" s="4">
        <v>0</v>
      </c>
      <c r="F42" s="4">
        <v>0</v>
      </c>
      <c r="G42" s="4">
        <v>0</v>
      </c>
      <c r="H42" s="4">
        <v>105.98</v>
      </c>
      <c r="I42" s="5">
        <f>24898 / 86400</f>
        <v>0.28817129629629629</v>
      </c>
      <c r="J42" s="4">
        <v>0</v>
      </c>
      <c r="K42" s="4">
        <v>0</v>
      </c>
      <c r="L42" s="4">
        <v>15.32</v>
      </c>
      <c r="M42" s="4">
        <v>80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109</v>
      </c>
      <c r="S42" s="4">
        <v>102.85</v>
      </c>
      <c r="T42" s="4">
        <v>535</v>
      </c>
      <c r="U42" s="4">
        <v>504.8</v>
      </c>
      <c r="V42" s="4">
        <v>381</v>
      </c>
      <c r="W42" s="4">
        <v>359.5</v>
      </c>
      <c r="X42" s="4">
        <v>40</v>
      </c>
      <c r="Y42" s="4">
        <v>37.74</v>
      </c>
      <c r="Z42" s="5">
        <f>507 / 86400</f>
        <v>5.8680555555555552E-3</v>
      </c>
      <c r="AA42" s="4">
        <v>2.04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79.3</v>
      </c>
      <c r="D43" s="6">
        <v>74.819999999999993</v>
      </c>
      <c r="E43" s="6">
        <v>0</v>
      </c>
      <c r="F43" s="6">
        <v>0</v>
      </c>
      <c r="G43" s="6">
        <v>0</v>
      </c>
      <c r="H43" s="6">
        <v>105.98</v>
      </c>
      <c r="I43" s="7">
        <f>24898 / 86400</f>
        <v>0.28817129629629629</v>
      </c>
      <c r="J43" s="6">
        <v>0</v>
      </c>
      <c r="K43" s="6">
        <v>0</v>
      </c>
      <c r="L43" s="6">
        <v>15.32</v>
      </c>
      <c r="M43" s="6">
        <v>80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109</v>
      </c>
      <c r="S43" s="6">
        <v>102.85</v>
      </c>
      <c r="T43" s="6">
        <v>535</v>
      </c>
      <c r="U43" s="6">
        <v>504.8</v>
      </c>
      <c r="V43" s="6">
        <v>381</v>
      </c>
      <c r="W43" s="6">
        <v>359.5</v>
      </c>
      <c r="X43" s="6">
        <v>40</v>
      </c>
      <c r="Y43" s="6">
        <v>37.74</v>
      </c>
      <c r="Z43" s="7">
        <f>507 / 86400</f>
        <v>5.8680555555555552E-3</v>
      </c>
      <c r="AA43" s="6">
        <v>2.04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283.14</v>
      </c>
      <c r="D44" s="4">
        <v>143.29</v>
      </c>
      <c r="E44" s="4">
        <v>0</v>
      </c>
      <c r="F44" s="4">
        <v>0</v>
      </c>
      <c r="G44" s="4">
        <v>0</v>
      </c>
      <c r="H44" s="4">
        <v>197.6</v>
      </c>
      <c r="I44" s="5">
        <f>38495 / 86400</f>
        <v>0.4455439814814815</v>
      </c>
      <c r="J44" s="4">
        <v>0</v>
      </c>
      <c r="K44" s="4">
        <v>0</v>
      </c>
      <c r="L44" s="4">
        <v>18.48</v>
      </c>
      <c r="M44" s="4">
        <v>96</v>
      </c>
      <c r="N44" s="5">
        <f>49 / 86400</f>
        <v>5.6712962962962967E-4</v>
      </c>
      <c r="O44" s="4">
        <v>0.13</v>
      </c>
      <c r="P44" s="4" t="s">
        <v>28</v>
      </c>
      <c r="Q44" s="4" t="s">
        <v>28</v>
      </c>
      <c r="R44" s="4">
        <v>573</v>
      </c>
      <c r="S44" s="4">
        <v>289.98</v>
      </c>
      <c r="T44" s="4">
        <v>1136</v>
      </c>
      <c r="U44" s="4">
        <v>574.89</v>
      </c>
      <c r="V44" s="4">
        <v>1132</v>
      </c>
      <c r="W44" s="4">
        <v>572.87</v>
      </c>
      <c r="X44" s="4">
        <v>541</v>
      </c>
      <c r="Y44" s="4">
        <v>273.77999999999997</v>
      </c>
      <c r="Z44" s="5">
        <f>778 / 86400</f>
        <v>9.0046296296296298E-3</v>
      </c>
      <c r="AA44" s="4">
        <v>2.02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283.14</v>
      </c>
      <c r="D45" s="6">
        <v>143.29</v>
      </c>
      <c r="E45" s="6">
        <v>0</v>
      </c>
      <c r="F45" s="6">
        <v>0</v>
      </c>
      <c r="G45" s="6">
        <v>0</v>
      </c>
      <c r="H45" s="6">
        <v>197.6</v>
      </c>
      <c r="I45" s="7">
        <f>38495 / 86400</f>
        <v>0.4455439814814815</v>
      </c>
      <c r="J45" s="6">
        <v>0</v>
      </c>
      <c r="K45" s="6">
        <v>0</v>
      </c>
      <c r="L45" s="6">
        <v>18.48</v>
      </c>
      <c r="M45" s="6">
        <v>96</v>
      </c>
      <c r="N45" s="7">
        <f>49 / 86400</f>
        <v>5.6712962962962967E-4</v>
      </c>
      <c r="O45" s="6">
        <v>0.13</v>
      </c>
      <c r="P45" s="6" t="s">
        <v>28</v>
      </c>
      <c r="Q45" s="6" t="s">
        <v>28</v>
      </c>
      <c r="R45" s="6">
        <v>573</v>
      </c>
      <c r="S45" s="6">
        <v>289.98</v>
      </c>
      <c r="T45" s="6">
        <v>1136</v>
      </c>
      <c r="U45" s="6">
        <v>574.89</v>
      </c>
      <c r="V45" s="6">
        <v>1132</v>
      </c>
      <c r="W45" s="6">
        <v>572.87</v>
      </c>
      <c r="X45" s="6">
        <v>541</v>
      </c>
      <c r="Y45" s="6">
        <v>273.77999999999997</v>
      </c>
      <c r="Z45" s="7">
        <f>778 / 86400</f>
        <v>9.0046296296296298E-3</v>
      </c>
      <c r="AA45" s="6">
        <v>2.02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162.62</v>
      </c>
      <c r="D46" s="4">
        <v>83.37</v>
      </c>
      <c r="E46" s="4">
        <v>0</v>
      </c>
      <c r="F46" s="4">
        <v>0</v>
      </c>
      <c r="G46" s="4">
        <v>0</v>
      </c>
      <c r="H46" s="4">
        <v>195.06</v>
      </c>
      <c r="I46" s="5">
        <f>34636 / 86400</f>
        <v>0.40087962962962964</v>
      </c>
      <c r="J46" s="4">
        <v>0</v>
      </c>
      <c r="K46" s="4">
        <v>0</v>
      </c>
      <c r="L46" s="4">
        <v>20.27</v>
      </c>
      <c r="M46" s="4">
        <v>102</v>
      </c>
      <c r="N46" s="5">
        <f>314 / 86400</f>
        <v>3.6342592592592594E-3</v>
      </c>
      <c r="O46" s="4">
        <v>0.91</v>
      </c>
      <c r="P46" s="4" t="s">
        <v>28</v>
      </c>
      <c r="Q46" s="4" t="s">
        <v>28</v>
      </c>
      <c r="R46" s="4">
        <v>231</v>
      </c>
      <c r="S46" s="4">
        <v>118.43</v>
      </c>
      <c r="T46" s="4">
        <v>783</v>
      </c>
      <c r="U46" s="4">
        <v>401.42</v>
      </c>
      <c r="V46" s="4">
        <v>823</v>
      </c>
      <c r="W46" s="4">
        <v>421.92</v>
      </c>
      <c r="X46" s="4">
        <v>326</v>
      </c>
      <c r="Y46" s="4">
        <v>167.13</v>
      </c>
      <c r="Z46" s="5">
        <f>2391 / 86400</f>
        <v>2.7673611111111111E-2</v>
      </c>
      <c r="AA46" s="4">
        <v>6.9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162.62</v>
      </c>
      <c r="D47" s="6">
        <v>83.37</v>
      </c>
      <c r="E47" s="6">
        <v>0</v>
      </c>
      <c r="F47" s="6">
        <v>0</v>
      </c>
      <c r="G47" s="6">
        <v>0</v>
      </c>
      <c r="H47" s="6">
        <v>195.06</v>
      </c>
      <c r="I47" s="7">
        <f>34636 / 86400</f>
        <v>0.40087962962962964</v>
      </c>
      <c r="J47" s="6">
        <v>0</v>
      </c>
      <c r="K47" s="6">
        <v>0</v>
      </c>
      <c r="L47" s="6">
        <v>20.27</v>
      </c>
      <c r="M47" s="6">
        <v>102</v>
      </c>
      <c r="N47" s="7">
        <f>314 / 86400</f>
        <v>3.6342592592592594E-3</v>
      </c>
      <c r="O47" s="6">
        <v>0.91</v>
      </c>
      <c r="P47" s="6" t="s">
        <v>28</v>
      </c>
      <c r="Q47" s="6" t="s">
        <v>28</v>
      </c>
      <c r="R47" s="6">
        <v>231</v>
      </c>
      <c r="S47" s="6">
        <v>118.43</v>
      </c>
      <c r="T47" s="6">
        <v>783</v>
      </c>
      <c r="U47" s="6">
        <v>401.42</v>
      </c>
      <c r="V47" s="6">
        <v>823</v>
      </c>
      <c r="W47" s="6">
        <v>421.92</v>
      </c>
      <c r="X47" s="6">
        <v>326</v>
      </c>
      <c r="Y47" s="6">
        <v>167.13</v>
      </c>
      <c r="Z47" s="7">
        <f>2391 / 86400</f>
        <v>2.7673611111111111E-2</v>
      </c>
      <c r="AA47" s="6">
        <v>6.9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218.59</v>
      </c>
      <c r="D48" s="4">
        <v>81.16</v>
      </c>
      <c r="E48" s="4">
        <v>0</v>
      </c>
      <c r="F48" s="4">
        <v>0</v>
      </c>
      <c r="G48" s="4">
        <v>0</v>
      </c>
      <c r="H48" s="4">
        <v>269.32</v>
      </c>
      <c r="I48" s="5">
        <f>54864 / 86400</f>
        <v>0.63500000000000001</v>
      </c>
      <c r="J48" s="4">
        <v>0</v>
      </c>
      <c r="K48" s="4">
        <v>0</v>
      </c>
      <c r="L48" s="4">
        <v>17.670000000000002</v>
      </c>
      <c r="M48" s="4">
        <v>94</v>
      </c>
      <c r="N48" s="5">
        <f>80 / 86400</f>
        <v>9.2592592592592596E-4</v>
      </c>
      <c r="O48" s="4">
        <v>0.15</v>
      </c>
      <c r="P48" s="4" t="s">
        <v>28</v>
      </c>
      <c r="Q48" s="4" t="s">
        <v>28</v>
      </c>
      <c r="R48" s="4">
        <v>342</v>
      </c>
      <c r="S48" s="4">
        <v>126.99</v>
      </c>
      <c r="T48" s="4">
        <v>1213</v>
      </c>
      <c r="U48" s="4">
        <v>450.39</v>
      </c>
      <c r="V48" s="4">
        <v>716</v>
      </c>
      <c r="W48" s="4">
        <v>265.85000000000002</v>
      </c>
      <c r="X48" s="4">
        <v>275</v>
      </c>
      <c r="Y48" s="4">
        <v>102.11</v>
      </c>
      <c r="Z48" s="5">
        <f>993 / 86400</f>
        <v>1.1493055555555555E-2</v>
      </c>
      <c r="AA48" s="4">
        <v>1.81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218.59</v>
      </c>
      <c r="D49" s="6">
        <v>81.16</v>
      </c>
      <c r="E49" s="6">
        <v>0</v>
      </c>
      <c r="F49" s="6">
        <v>0</v>
      </c>
      <c r="G49" s="6">
        <v>0</v>
      </c>
      <c r="H49" s="6">
        <v>269.32</v>
      </c>
      <c r="I49" s="7">
        <f>54864 / 86400</f>
        <v>0.63500000000000001</v>
      </c>
      <c r="J49" s="6">
        <v>0</v>
      </c>
      <c r="K49" s="6">
        <v>0</v>
      </c>
      <c r="L49" s="6">
        <v>17.670000000000002</v>
      </c>
      <c r="M49" s="6">
        <v>94</v>
      </c>
      <c r="N49" s="7">
        <f>80 / 86400</f>
        <v>9.2592592592592596E-4</v>
      </c>
      <c r="O49" s="6">
        <v>0.15</v>
      </c>
      <c r="P49" s="6" t="s">
        <v>28</v>
      </c>
      <c r="Q49" s="6" t="s">
        <v>28</v>
      </c>
      <c r="R49" s="6">
        <v>342</v>
      </c>
      <c r="S49" s="6">
        <v>126.99</v>
      </c>
      <c r="T49" s="6">
        <v>1213</v>
      </c>
      <c r="U49" s="6">
        <v>450.39</v>
      </c>
      <c r="V49" s="6">
        <v>716</v>
      </c>
      <c r="W49" s="6">
        <v>265.85000000000002</v>
      </c>
      <c r="X49" s="6">
        <v>275</v>
      </c>
      <c r="Y49" s="6">
        <v>102.11</v>
      </c>
      <c r="Z49" s="7">
        <f>993 / 86400</f>
        <v>1.1493055555555555E-2</v>
      </c>
      <c r="AA49" s="6">
        <v>1.81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609.72</v>
      </c>
      <c r="D50" s="4">
        <v>278.76</v>
      </c>
      <c r="E50" s="4">
        <v>0</v>
      </c>
      <c r="F50" s="4">
        <v>0</v>
      </c>
      <c r="G50" s="4">
        <v>0</v>
      </c>
      <c r="H50" s="4">
        <v>218.72</v>
      </c>
      <c r="I50" s="5">
        <f>52808 / 86400</f>
        <v>0.61120370370370369</v>
      </c>
      <c r="J50" s="4">
        <v>0</v>
      </c>
      <c r="K50" s="4">
        <v>0</v>
      </c>
      <c r="L50" s="4">
        <v>14.91</v>
      </c>
      <c r="M50" s="4">
        <v>89</v>
      </c>
      <c r="N50" s="5">
        <f>59 / 86400</f>
        <v>6.8287037037037036E-4</v>
      </c>
      <c r="O50" s="4">
        <v>0.11</v>
      </c>
      <c r="P50" s="4" t="s">
        <v>28</v>
      </c>
      <c r="Q50" s="4" t="s">
        <v>28</v>
      </c>
      <c r="R50" s="4">
        <v>910</v>
      </c>
      <c r="S50" s="4">
        <v>416.05</v>
      </c>
      <c r="T50" s="4">
        <v>2979</v>
      </c>
      <c r="U50" s="4">
        <v>1362</v>
      </c>
      <c r="V50" s="4">
        <v>1654</v>
      </c>
      <c r="W50" s="4">
        <v>756.21</v>
      </c>
      <c r="X50" s="4">
        <v>1290</v>
      </c>
      <c r="Y50" s="4">
        <v>589.79</v>
      </c>
      <c r="Z50" s="5">
        <f>4623 / 86400</f>
        <v>5.3506944444444447E-2</v>
      </c>
      <c r="AA50" s="4">
        <v>8.75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609.72</v>
      </c>
      <c r="D51" s="6">
        <v>278.76</v>
      </c>
      <c r="E51" s="6">
        <v>0</v>
      </c>
      <c r="F51" s="6">
        <v>0</v>
      </c>
      <c r="G51" s="6">
        <v>0</v>
      </c>
      <c r="H51" s="6">
        <v>218.72</v>
      </c>
      <c r="I51" s="7">
        <f>52808 / 86400</f>
        <v>0.61120370370370369</v>
      </c>
      <c r="J51" s="6">
        <v>0</v>
      </c>
      <c r="K51" s="6">
        <v>0</v>
      </c>
      <c r="L51" s="6">
        <v>14.91</v>
      </c>
      <c r="M51" s="6">
        <v>89</v>
      </c>
      <c r="N51" s="7">
        <f>59 / 86400</f>
        <v>6.8287037037037036E-4</v>
      </c>
      <c r="O51" s="6">
        <v>0.11</v>
      </c>
      <c r="P51" s="6" t="s">
        <v>28</v>
      </c>
      <c r="Q51" s="6" t="s">
        <v>28</v>
      </c>
      <c r="R51" s="6">
        <v>910</v>
      </c>
      <c r="S51" s="6">
        <v>416.05</v>
      </c>
      <c r="T51" s="6">
        <v>2979</v>
      </c>
      <c r="U51" s="6">
        <v>1362</v>
      </c>
      <c r="V51" s="6">
        <v>1654</v>
      </c>
      <c r="W51" s="6">
        <v>756.21</v>
      </c>
      <c r="X51" s="6">
        <v>1290</v>
      </c>
      <c r="Y51" s="6">
        <v>589.79</v>
      </c>
      <c r="Z51" s="7">
        <f>4623 / 86400</f>
        <v>5.3506944444444447E-2</v>
      </c>
      <c r="AA51" s="6">
        <v>8.75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318.14</v>
      </c>
      <c r="D52" s="4">
        <v>165.06</v>
      </c>
      <c r="E52" s="4">
        <v>0</v>
      </c>
      <c r="F52" s="4">
        <v>0</v>
      </c>
      <c r="G52" s="4">
        <v>0</v>
      </c>
      <c r="H52" s="4">
        <v>192.74</v>
      </c>
      <c r="I52" s="5">
        <f>44312 / 86400</f>
        <v>0.51287037037037042</v>
      </c>
      <c r="J52" s="4">
        <v>0</v>
      </c>
      <c r="K52" s="4">
        <v>0</v>
      </c>
      <c r="L52" s="4">
        <v>15.66</v>
      </c>
      <c r="M52" s="4">
        <v>92</v>
      </c>
      <c r="N52" s="5">
        <f>46 / 86400</f>
        <v>5.3240740740740744E-4</v>
      </c>
      <c r="O52" s="4">
        <v>0.1</v>
      </c>
      <c r="P52" s="4" t="s">
        <v>28</v>
      </c>
      <c r="Q52" s="4" t="s">
        <v>28</v>
      </c>
      <c r="R52" s="4">
        <v>696</v>
      </c>
      <c r="S52" s="4">
        <v>361.11</v>
      </c>
      <c r="T52" s="4">
        <v>1671</v>
      </c>
      <c r="U52" s="4">
        <v>866.98</v>
      </c>
      <c r="V52" s="4">
        <v>1716</v>
      </c>
      <c r="W52" s="4">
        <v>890.33</v>
      </c>
      <c r="X52" s="4">
        <v>111</v>
      </c>
      <c r="Y52" s="4">
        <v>57.59</v>
      </c>
      <c r="Z52" s="5">
        <f>1259 / 86400</f>
        <v>1.457175925925926E-2</v>
      </c>
      <c r="AA52" s="4">
        <v>2.84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318.14</v>
      </c>
      <c r="D53" s="6">
        <v>165.06</v>
      </c>
      <c r="E53" s="6">
        <v>0</v>
      </c>
      <c r="F53" s="6">
        <v>0</v>
      </c>
      <c r="G53" s="6">
        <v>0</v>
      </c>
      <c r="H53" s="6">
        <v>192.74</v>
      </c>
      <c r="I53" s="7">
        <f>44312 / 86400</f>
        <v>0.51287037037037042</v>
      </c>
      <c r="J53" s="6">
        <v>0</v>
      </c>
      <c r="K53" s="6">
        <v>0</v>
      </c>
      <c r="L53" s="6">
        <v>15.66</v>
      </c>
      <c r="M53" s="6">
        <v>92</v>
      </c>
      <c r="N53" s="7">
        <f>46 / 86400</f>
        <v>5.3240740740740744E-4</v>
      </c>
      <c r="O53" s="6">
        <v>0.1</v>
      </c>
      <c r="P53" s="6" t="s">
        <v>28</v>
      </c>
      <c r="Q53" s="6" t="s">
        <v>28</v>
      </c>
      <c r="R53" s="6">
        <v>696</v>
      </c>
      <c r="S53" s="6">
        <v>361.11</v>
      </c>
      <c r="T53" s="6">
        <v>1671</v>
      </c>
      <c r="U53" s="6">
        <v>866.98</v>
      </c>
      <c r="V53" s="6">
        <v>1716</v>
      </c>
      <c r="W53" s="6">
        <v>890.33</v>
      </c>
      <c r="X53" s="6">
        <v>111</v>
      </c>
      <c r="Y53" s="6">
        <v>57.59</v>
      </c>
      <c r="Z53" s="7">
        <f>1259 / 86400</f>
        <v>1.457175925925926E-2</v>
      </c>
      <c r="AA53" s="6">
        <v>2.84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103</v>
      </c>
      <c r="D54" s="4">
        <v>51.73</v>
      </c>
      <c r="E54" s="4">
        <v>0</v>
      </c>
      <c r="F54" s="4">
        <v>0</v>
      </c>
      <c r="G54" s="4">
        <v>0</v>
      </c>
      <c r="H54" s="4">
        <v>199.13</v>
      </c>
      <c r="I54" s="5">
        <f>19892 / 86400</f>
        <v>0.23023148148148148</v>
      </c>
      <c r="J54" s="4">
        <v>0</v>
      </c>
      <c r="K54" s="4">
        <v>0</v>
      </c>
      <c r="L54" s="4">
        <v>36.04</v>
      </c>
      <c r="M54" s="4">
        <v>76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132</v>
      </c>
      <c r="S54" s="4">
        <v>66.290000000000006</v>
      </c>
      <c r="T54" s="4">
        <v>733</v>
      </c>
      <c r="U54" s="4">
        <v>368.1</v>
      </c>
      <c r="V54" s="4">
        <v>418</v>
      </c>
      <c r="W54" s="4">
        <v>209.92</v>
      </c>
      <c r="X54" s="4">
        <v>33</v>
      </c>
      <c r="Y54" s="4">
        <v>16.57</v>
      </c>
      <c r="Z54" s="5">
        <f>0 / 86400</f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103</v>
      </c>
      <c r="D55" s="6">
        <v>51.73</v>
      </c>
      <c r="E55" s="6">
        <v>0</v>
      </c>
      <c r="F55" s="6">
        <v>0</v>
      </c>
      <c r="G55" s="6">
        <v>0</v>
      </c>
      <c r="H55" s="6">
        <v>199.13</v>
      </c>
      <c r="I55" s="7">
        <f>19892 / 86400</f>
        <v>0.23023148148148148</v>
      </c>
      <c r="J55" s="6">
        <v>0</v>
      </c>
      <c r="K55" s="6">
        <v>0</v>
      </c>
      <c r="L55" s="6">
        <v>36.04</v>
      </c>
      <c r="M55" s="6">
        <v>76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132</v>
      </c>
      <c r="S55" s="6">
        <v>66.290000000000006</v>
      </c>
      <c r="T55" s="6">
        <v>733</v>
      </c>
      <c r="U55" s="6">
        <v>368.1</v>
      </c>
      <c r="V55" s="6">
        <v>418</v>
      </c>
      <c r="W55" s="6">
        <v>209.92</v>
      </c>
      <c r="X55" s="6">
        <v>33</v>
      </c>
      <c r="Y55" s="6">
        <v>16.57</v>
      </c>
      <c r="Z55" s="7">
        <f>0 / 86400</f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134.4</v>
      </c>
      <c r="D56" s="4">
        <v>83.39</v>
      </c>
      <c r="E56" s="4">
        <v>0</v>
      </c>
      <c r="F56" s="4">
        <v>0</v>
      </c>
      <c r="G56" s="4">
        <v>0</v>
      </c>
      <c r="H56" s="4">
        <v>161.18</v>
      </c>
      <c r="I56" s="5">
        <f>28160 / 86400</f>
        <v>0.32592592592592595</v>
      </c>
      <c r="J56" s="4">
        <v>0</v>
      </c>
      <c r="K56" s="4">
        <v>0</v>
      </c>
      <c r="L56" s="4">
        <v>20.61</v>
      </c>
      <c r="M56" s="4">
        <v>78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213</v>
      </c>
      <c r="S56" s="4">
        <v>132.15</v>
      </c>
      <c r="T56" s="4">
        <v>862</v>
      </c>
      <c r="U56" s="4">
        <v>534.80999999999995</v>
      </c>
      <c r="V56" s="4">
        <v>560</v>
      </c>
      <c r="W56" s="4">
        <v>347.44</v>
      </c>
      <c r="X56" s="4">
        <v>56</v>
      </c>
      <c r="Y56" s="4">
        <v>34.74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134.4</v>
      </c>
      <c r="D57" s="6">
        <v>83.39</v>
      </c>
      <c r="E57" s="6">
        <v>0</v>
      </c>
      <c r="F57" s="6">
        <v>0</v>
      </c>
      <c r="G57" s="6">
        <v>0</v>
      </c>
      <c r="H57" s="6">
        <v>161.18</v>
      </c>
      <c r="I57" s="7">
        <f>28160 / 86400</f>
        <v>0.32592592592592595</v>
      </c>
      <c r="J57" s="6">
        <v>0</v>
      </c>
      <c r="K57" s="6">
        <v>0</v>
      </c>
      <c r="L57" s="6">
        <v>20.61</v>
      </c>
      <c r="M57" s="6">
        <v>78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213</v>
      </c>
      <c r="S57" s="6">
        <v>132.15</v>
      </c>
      <c r="T57" s="6">
        <v>862</v>
      </c>
      <c r="U57" s="6">
        <v>534.80999999999995</v>
      </c>
      <c r="V57" s="6">
        <v>560</v>
      </c>
      <c r="W57" s="6">
        <v>347.44</v>
      </c>
      <c r="X57" s="6">
        <v>56</v>
      </c>
      <c r="Y57" s="6">
        <v>34.74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30.51</v>
      </c>
      <c r="D58" s="4">
        <v>16.02</v>
      </c>
      <c r="E58" s="4">
        <v>0</v>
      </c>
      <c r="F58" s="4">
        <v>0</v>
      </c>
      <c r="G58" s="4">
        <v>0</v>
      </c>
      <c r="H58" s="4">
        <v>190.52</v>
      </c>
      <c r="I58" s="5">
        <f>44470 / 86400</f>
        <v>0.51469907407407411</v>
      </c>
      <c r="J58" s="4">
        <v>0</v>
      </c>
      <c r="K58" s="4">
        <v>0</v>
      </c>
      <c r="L58" s="4">
        <v>15.42</v>
      </c>
      <c r="M58" s="4">
        <v>81</v>
      </c>
      <c r="N58" s="5">
        <f>1 / 86400</f>
        <v>1.1574074074074073E-5</v>
      </c>
      <c r="O58" s="4">
        <v>0</v>
      </c>
      <c r="P58" s="4" t="s">
        <v>28</v>
      </c>
      <c r="Q58" s="4" t="s">
        <v>28</v>
      </c>
      <c r="R58" s="4">
        <v>6</v>
      </c>
      <c r="S58" s="4">
        <v>3.15</v>
      </c>
      <c r="T58" s="4">
        <v>293</v>
      </c>
      <c r="U58" s="4">
        <v>153.79</v>
      </c>
      <c r="V58" s="4">
        <v>839</v>
      </c>
      <c r="W58" s="4">
        <v>440.38</v>
      </c>
      <c r="X58" s="4">
        <v>0</v>
      </c>
      <c r="Y58" s="4">
        <v>0</v>
      </c>
      <c r="Z58" s="5">
        <f>451 / 86400</f>
        <v>5.2199074074074075E-3</v>
      </c>
      <c r="AA58" s="4">
        <v>1.01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30.51</v>
      </c>
      <c r="D59" s="6">
        <v>16.02</v>
      </c>
      <c r="E59" s="6">
        <v>0</v>
      </c>
      <c r="F59" s="6">
        <v>0</v>
      </c>
      <c r="G59" s="6">
        <v>0</v>
      </c>
      <c r="H59" s="6">
        <v>190.52</v>
      </c>
      <c r="I59" s="7">
        <f>44470 / 86400</f>
        <v>0.51469907407407411</v>
      </c>
      <c r="J59" s="6">
        <v>0</v>
      </c>
      <c r="K59" s="6">
        <v>0</v>
      </c>
      <c r="L59" s="6">
        <v>15.42</v>
      </c>
      <c r="M59" s="6">
        <v>81</v>
      </c>
      <c r="N59" s="7">
        <f>1 / 86400</f>
        <v>1.1574074074074073E-5</v>
      </c>
      <c r="O59" s="6">
        <v>0</v>
      </c>
      <c r="P59" s="6" t="s">
        <v>28</v>
      </c>
      <c r="Q59" s="6" t="s">
        <v>28</v>
      </c>
      <c r="R59" s="6">
        <v>6</v>
      </c>
      <c r="S59" s="6">
        <v>3.15</v>
      </c>
      <c r="T59" s="6">
        <v>293</v>
      </c>
      <c r="U59" s="6">
        <v>153.79</v>
      </c>
      <c r="V59" s="6">
        <v>839</v>
      </c>
      <c r="W59" s="6">
        <v>440.38</v>
      </c>
      <c r="X59" s="6">
        <v>0</v>
      </c>
      <c r="Y59" s="6">
        <v>0</v>
      </c>
      <c r="Z59" s="7">
        <f>451 / 86400</f>
        <v>5.2199074074074075E-3</v>
      </c>
      <c r="AA59" s="6">
        <v>1.01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53.28</v>
      </c>
      <c r="D60" s="4">
        <v>23.5</v>
      </c>
      <c r="E60" s="4">
        <v>0</v>
      </c>
      <c r="F60" s="4">
        <v>0</v>
      </c>
      <c r="G60" s="4">
        <v>0</v>
      </c>
      <c r="H60" s="4">
        <v>226.68</v>
      </c>
      <c r="I60" s="5">
        <f>46380 / 86400</f>
        <v>0.53680555555555554</v>
      </c>
      <c r="J60" s="4">
        <v>0</v>
      </c>
      <c r="K60" s="4">
        <v>0</v>
      </c>
      <c r="L60" s="4">
        <v>17.59</v>
      </c>
      <c r="M60" s="4">
        <v>93</v>
      </c>
      <c r="N60" s="5">
        <f>52 / 86400</f>
        <v>6.018518518518519E-4</v>
      </c>
      <c r="O60" s="4">
        <v>0.11</v>
      </c>
      <c r="P60" s="4" t="s">
        <v>28</v>
      </c>
      <c r="Q60" s="4" t="s">
        <v>28</v>
      </c>
      <c r="R60" s="4">
        <v>50</v>
      </c>
      <c r="S60" s="4">
        <v>22.06</v>
      </c>
      <c r="T60" s="4">
        <v>424</v>
      </c>
      <c r="U60" s="4">
        <v>187.05</v>
      </c>
      <c r="V60" s="4">
        <v>894</v>
      </c>
      <c r="W60" s="4">
        <v>394.39</v>
      </c>
      <c r="X60" s="4">
        <v>1</v>
      </c>
      <c r="Y60" s="4">
        <v>0.44</v>
      </c>
      <c r="Z60" s="5">
        <f>2075 / 86400</f>
        <v>2.4016203703703703E-2</v>
      </c>
      <c r="AA60" s="4">
        <v>4.47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53.28</v>
      </c>
      <c r="D61" s="6">
        <v>23.5</v>
      </c>
      <c r="E61" s="6">
        <v>0</v>
      </c>
      <c r="F61" s="6">
        <v>0</v>
      </c>
      <c r="G61" s="6">
        <v>0</v>
      </c>
      <c r="H61" s="6">
        <v>226.68</v>
      </c>
      <c r="I61" s="7">
        <f>46380 / 86400</f>
        <v>0.53680555555555554</v>
      </c>
      <c r="J61" s="6">
        <v>0</v>
      </c>
      <c r="K61" s="6">
        <v>0</v>
      </c>
      <c r="L61" s="6">
        <v>17.59</v>
      </c>
      <c r="M61" s="6">
        <v>93</v>
      </c>
      <c r="N61" s="7">
        <f>52 / 86400</f>
        <v>6.018518518518519E-4</v>
      </c>
      <c r="O61" s="6">
        <v>0.11</v>
      </c>
      <c r="P61" s="6" t="s">
        <v>28</v>
      </c>
      <c r="Q61" s="6" t="s">
        <v>28</v>
      </c>
      <c r="R61" s="6">
        <v>50</v>
      </c>
      <c r="S61" s="6">
        <v>22.06</v>
      </c>
      <c r="T61" s="6">
        <v>424</v>
      </c>
      <c r="U61" s="6">
        <v>187.05</v>
      </c>
      <c r="V61" s="6">
        <v>894</v>
      </c>
      <c r="W61" s="6">
        <v>394.39</v>
      </c>
      <c r="X61" s="6">
        <v>1</v>
      </c>
      <c r="Y61" s="6">
        <v>0.44</v>
      </c>
      <c r="Z61" s="7">
        <f>2075 / 86400</f>
        <v>2.4016203703703703E-2</v>
      </c>
      <c r="AA61" s="6">
        <v>4.47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336.31</v>
      </c>
      <c r="D62" s="4">
        <v>214.57</v>
      </c>
      <c r="E62" s="4">
        <v>0</v>
      </c>
      <c r="F62" s="4">
        <v>0</v>
      </c>
      <c r="G62" s="4">
        <v>0</v>
      </c>
      <c r="H62" s="4">
        <v>156.74</v>
      </c>
      <c r="I62" s="5">
        <f>37000 / 86400</f>
        <v>0.42824074074074076</v>
      </c>
      <c r="J62" s="4">
        <v>0</v>
      </c>
      <c r="K62" s="4">
        <v>0</v>
      </c>
      <c r="L62" s="4">
        <v>15.25</v>
      </c>
      <c r="M62" s="4">
        <v>101</v>
      </c>
      <c r="N62" s="5">
        <f>166 / 86400</f>
        <v>1.9212962962962964E-3</v>
      </c>
      <c r="O62" s="4">
        <v>0.45</v>
      </c>
      <c r="P62" s="4" t="s">
        <v>28</v>
      </c>
      <c r="Q62" s="4" t="s">
        <v>28</v>
      </c>
      <c r="R62" s="4">
        <v>584</v>
      </c>
      <c r="S62" s="4">
        <v>372.59</v>
      </c>
      <c r="T62" s="4">
        <v>1384</v>
      </c>
      <c r="U62" s="4">
        <v>883</v>
      </c>
      <c r="V62" s="4">
        <v>925</v>
      </c>
      <c r="W62" s="4">
        <v>590.15</v>
      </c>
      <c r="X62" s="4">
        <v>788</v>
      </c>
      <c r="Y62" s="4">
        <v>502.75</v>
      </c>
      <c r="Z62" s="5">
        <f>8050 / 86400</f>
        <v>9.3171296296296294E-2</v>
      </c>
      <c r="AA62" s="4">
        <v>21.76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336.31</v>
      </c>
      <c r="D63" s="6">
        <v>214.57</v>
      </c>
      <c r="E63" s="6">
        <v>0</v>
      </c>
      <c r="F63" s="6">
        <v>0</v>
      </c>
      <c r="G63" s="6">
        <v>0</v>
      </c>
      <c r="H63" s="6">
        <v>156.74</v>
      </c>
      <c r="I63" s="7">
        <f>37000 / 86400</f>
        <v>0.42824074074074076</v>
      </c>
      <c r="J63" s="6">
        <v>0</v>
      </c>
      <c r="K63" s="6">
        <v>0</v>
      </c>
      <c r="L63" s="6">
        <v>15.25</v>
      </c>
      <c r="M63" s="6">
        <v>101</v>
      </c>
      <c r="N63" s="7">
        <f>166 / 86400</f>
        <v>1.9212962962962964E-3</v>
      </c>
      <c r="O63" s="6">
        <v>0.45</v>
      </c>
      <c r="P63" s="6" t="s">
        <v>28</v>
      </c>
      <c r="Q63" s="6" t="s">
        <v>28</v>
      </c>
      <c r="R63" s="6">
        <v>584</v>
      </c>
      <c r="S63" s="6">
        <v>372.59</v>
      </c>
      <c r="T63" s="6">
        <v>1384</v>
      </c>
      <c r="U63" s="6">
        <v>883</v>
      </c>
      <c r="V63" s="6">
        <v>925</v>
      </c>
      <c r="W63" s="6">
        <v>590.15</v>
      </c>
      <c r="X63" s="6">
        <v>788</v>
      </c>
      <c r="Y63" s="6">
        <v>502.75</v>
      </c>
      <c r="Z63" s="7">
        <f>8050 / 86400</f>
        <v>9.3171296296296294E-2</v>
      </c>
      <c r="AA63" s="6">
        <v>21.76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5">
        <f>0 / 86400</f>
        <v>0</v>
      </c>
      <c r="J64" s="4">
        <v>0</v>
      </c>
      <c r="K64" s="4">
        <v>0</v>
      </c>
      <c r="L64" s="4">
        <v>0</v>
      </c>
      <c r="M64" s="4">
        <v>0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7">
        <f>0 / 86400</f>
        <v>0</v>
      </c>
      <c r="J65" s="6">
        <v>0</v>
      </c>
      <c r="K65" s="6">
        <v>0</v>
      </c>
      <c r="L65" s="6">
        <v>0</v>
      </c>
      <c r="M65" s="6">
        <v>0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149.02000000000001</v>
      </c>
      <c r="D66" s="4">
        <v>74.760000000000005</v>
      </c>
      <c r="E66" s="4">
        <v>0</v>
      </c>
      <c r="F66" s="4">
        <v>0</v>
      </c>
      <c r="G66" s="4">
        <v>0</v>
      </c>
      <c r="H66" s="4">
        <v>199.34</v>
      </c>
      <c r="I66" s="5">
        <f>44101 / 86400</f>
        <v>0.51042824074074078</v>
      </c>
      <c r="J66" s="4">
        <v>0</v>
      </c>
      <c r="K66" s="4">
        <v>0</v>
      </c>
      <c r="L66" s="4">
        <v>16.27</v>
      </c>
      <c r="M66" s="4">
        <v>83</v>
      </c>
      <c r="N66" s="5">
        <f>9 / 86400</f>
        <v>1.0416666666666667E-4</v>
      </c>
      <c r="O66" s="4">
        <v>0.02</v>
      </c>
      <c r="P66" s="4" t="s">
        <v>28</v>
      </c>
      <c r="Q66" s="4" t="s">
        <v>28</v>
      </c>
      <c r="R66" s="4">
        <v>258</v>
      </c>
      <c r="S66" s="4">
        <v>129.43</v>
      </c>
      <c r="T66" s="4">
        <v>899</v>
      </c>
      <c r="U66" s="4">
        <v>450.99</v>
      </c>
      <c r="V66" s="4">
        <v>508</v>
      </c>
      <c r="W66" s="4">
        <v>254.84</v>
      </c>
      <c r="X66" s="4">
        <v>74</v>
      </c>
      <c r="Y66" s="4">
        <v>37.119999999999997</v>
      </c>
      <c r="Z66" s="5">
        <f>3339 / 86400</f>
        <v>3.8645833333333331E-2</v>
      </c>
      <c r="AA66" s="4">
        <v>7.57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149.02000000000001</v>
      </c>
      <c r="D67" s="6">
        <v>74.760000000000005</v>
      </c>
      <c r="E67" s="6">
        <v>0</v>
      </c>
      <c r="F67" s="6">
        <v>0</v>
      </c>
      <c r="G67" s="6">
        <v>0</v>
      </c>
      <c r="H67" s="6">
        <v>199.34</v>
      </c>
      <c r="I67" s="7">
        <f>44101 / 86400</f>
        <v>0.51042824074074078</v>
      </c>
      <c r="J67" s="6">
        <v>0</v>
      </c>
      <c r="K67" s="6">
        <v>0</v>
      </c>
      <c r="L67" s="6">
        <v>16.27</v>
      </c>
      <c r="M67" s="6">
        <v>83</v>
      </c>
      <c r="N67" s="7">
        <f>9 / 86400</f>
        <v>1.0416666666666667E-4</v>
      </c>
      <c r="O67" s="6">
        <v>0.02</v>
      </c>
      <c r="P67" s="6" t="s">
        <v>28</v>
      </c>
      <c r="Q67" s="6" t="s">
        <v>28</v>
      </c>
      <c r="R67" s="6">
        <v>258</v>
      </c>
      <c r="S67" s="6">
        <v>129.43</v>
      </c>
      <c r="T67" s="6">
        <v>899</v>
      </c>
      <c r="U67" s="6">
        <v>450.99</v>
      </c>
      <c r="V67" s="6">
        <v>508</v>
      </c>
      <c r="W67" s="6">
        <v>254.84</v>
      </c>
      <c r="X67" s="6">
        <v>74</v>
      </c>
      <c r="Y67" s="6">
        <v>37.119999999999997</v>
      </c>
      <c r="Z67" s="7">
        <f>3339 / 86400</f>
        <v>3.8645833333333331E-2</v>
      </c>
      <c r="AA67" s="6">
        <v>7.57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337.73</v>
      </c>
      <c r="D68" s="4">
        <v>149.91</v>
      </c>
      <c r="E68" s="4">
        <v>0</v>
      </c>
      <c r="F68" s="4">
        <v>0</v>
      </c>
      <c r="G68" s="4">
        <v>0</v>
      </c>
      <c r="H68" s="4">
        <v>225.28</v>
      </c>
      <c r="I68" s="5">
        <f>47702 / 86400</f>
        <v>0.55210648148148145</v>
      </c>
      <c r="J68" s="4">
        <v>0</v>
      </c>
      <c r="K68" s="4">
        <v>0</v>
      </c>
      <c r="L68" s="4">
        <v>17</v>
      </c>
      <c r="M68" s="4">
        <v>95</v>
      </c>
      <c r="N68" s="5">
        <f>87 / 86400</f>
        <v>1.0069444444444444E-3</v>
      </c>
      <c r="O68" s="4">
        <v>0.18</v>
      </c>
      <c r="P68" s="4" t="s">
        <v>28</v>
      </c>
      <c r="Q68" s="4" t="s">
        <v>28</v>
      </c>
      <c r="R68" s="4">
        <v>658</v>
      </c>
      <c r="S68" s="4">
        <v>292.08</v>
      </c>
      <c r="T68" s="4">
        <v>1448</v>
      </c>
      <c r="U68" s="4">
        <v>642.75</v>
      </c>
      <c r="V68" s="4">
        <v>888</v>
      </c>
      <c r="W68" s="4">
        <v>394.17</v>
      </c>
      <c r="X68" s="4">
        <v>599</v>
      </c>
      <c r="Y68" s="4">
        <v>265.89</v>
      </c>
      <c r="Z68" s="5">
        <f>3840 / 86400</f>
        <v>4.4444444444444446E-2</v>
      </c>
      <c r="AA68" s="4">
        <v>8.0500000000000007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337.73</v>
      </c>
      <c r="D69" s="6">
        <v>149.91</v>
      </c>
      <c r="E69" s="6">
        <v>0</v>
      </c>
      <c r="F69" s="6">
        <v>0</v>
      </c>
      <c r="G69" s="6">
        <v>0</v>
      </c>
      <c r="H69" s="6">
        <v>225.28</v>
      </c>
      <c r="I69" s="7">
        <f>47702 / 86400</f>
        <v>0.55210648148148145</v>
      </c>
      <c r="J69" s="6">
        <v>0</v>
      </c>
      <c r="K69" s="6">
        <v>0</v>
      </c>
      <c r="L69" s="6">
        <v>17</v>
      </c>
      <c r="M69" s="6">
        <v>95</v>
      </c>
      <c r="N69" s="7">
        <f>87 / 86400</f>
        <v>1.0069444444444444E-3</v>
      </c>
      <c r="O69" s="6">
        <v>0.18</v>
      </c>
      <c r="P69" s="6" t="s">
        <v>28</v>
      </c>
      <c r="Q69" s="6" t="s">
        <v>28</v>
      </c>
      <c r="R69" s="6">
        <v>658</v>
      </c>
      <c r="S69" s="6">
        <v>292.08</v>
      </c>
      <c r="T69" s="6">
        <v>1448</v>
      </c>
      <c r="U69" s="6">
        <v>642.75</v>
      </c>
      <c r="V69" s="6">
        <v>888</v>
      </c>
      <c r="W69" s="6">
        <v>394.17</v>
      </c>
      <c r="X69" s="6">
        <v>599</v>
      </c>
      <c r="Y69" s="6">
        <v>265.89</v>
      </c>
      <c r="Z69" s="7">
        <f>3840 / 86400</f>
        <v>4.4444444444444446E-2</v>
      </c>
      <c r="AA69" s="6">
        <v>8.0500000000000007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271.48</v>
      </c>
      <c r="D70" s="4">
        <v>103.09</v>
      </c>
      <c r="E70" s="4">
        <v>0</v>
      </c>
      <c r="F70" s="4">
        <v>0</v>
      </c>
      <c r="G70" s="4">
        <v>0</v>
      </c>
      <c r="H70" s="4">
        <v>263.36</v>
      </c>
      <c r="I70" s="5">
        <f>27820 / 86400</f>
        <v>0.32199074074074074</v>
      </c>
      <c r="J70" s="4">
        <v>0</v>
      </c>
      <c r="K70" s="4">
        <v>0</v>
      </c>
      <c r="L70" s="4">
        <v>34.08</v>
      </c>
      <c r="M70" s="4">
        <v>99</v>
      </c>
      <c r="N70" s="5">
        <f>115 / 86400</f>
        <v>1.3310185185185185E-3</v>
      </c>
      <c r="O70" s="4">
        <v>0.41</v>
      </c>
      <c r="P70" s="4" t="s">
        <v>28</v>
      </c>
      <c r="Q70" s="4" t="s">
        <v>28</v>
      </c>
      <c r="R70" s="4">
        <v>499</v>
      </c>
      <c r="S70" s="4">
        <v>189.48</v>
      </c>
      <c r="T70" s="4">
        <v>1391</v>
      </c>
      <c r="U70" s="4">
        <v>528.17999999999995</v>
      </c>
      <c r="V70" s="4">
        <v>831</v>
      </c>
      <c r="W70" s="4">
        <v>315.54000000000002</v>
      </c>
      <c r="X70" s="4">
        <v>295</v>
      </c>
      <c r="Y70" s="4">
        <v>112.02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271.48</v>
      </c>
      <c r="D71" s="6">
        <v>103.09</v>
      </c>
      <c r="E71" s="6">
        <v>0</v>
      </c>
      <c r="F71" s="6">
        <v>0</v>
      </c>
      <c r="G71" s="6">
        <v>0</v>
      </c>
      <c r="H71" s="6">
        <v>263.36</v>
      </c>
      <c r="I71" s="7">
        <f>27820 / 86400</f>
        <v>0.32199074074074074</v>
      </c>
      <c r="J71" s="6">
        <v>0</v>
      </c>
      <c r="K71" s="6">
        <v>0</v>
      </c>
      <c r="L71" s="6">
        <v>34.08</v>
      </c>
      <c r="M71" s="6">
        <v>99</v>
      </c>
      <c r="N71" s="7">
        <f>115 / 86400</f>
        <v>1.3310185185185185E-3</v>
      </c>
      <c r="O71" s="6">
        <v>0.41</v>
      </c>
      <c r="P71" s="6" t="s">
        <v>28</v>
      </c>
      <c r="Q71" s="6" t="s">
        <v>28</v>
      </c>
      <c r="R71" s="6">
        <v>499</v>
      </c>
      <c r="S71" s="6">
        <v>189.48</v>
      </c>
      <c r="T71" s="6">
        <v>1391</v>
      </c>
      <c r="U71" s="6">
        <v>528.17999999999995</v>
      </c>
      <c r="V71" s="6">
        <v>831</v>
      </c>
      <c r="W71" s="6">
        <v>315.54000000000002</v>
      </c>
      <c r="X71" s="6">
        <v>295</v>
      </c>
      <c r="Y71" s="6">
        <v>112.02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175.96</v>
      </c>
      <c r="D72" s="4">
        <v>69.2</v>
      </c>
      <c r="E72" s="4">
        <v>0</v>
      </c>
      <c r="F72" s="4">
        <v>0</v>
      </c>
      <c r="G72" s="4">
        <v>0</v>
      </c>
      <c r="H72" s="4">
        <v>254.3</v>
      </c>
      <c r="I72" s="5">
        <f>49998 / 86400</f>
        <v>0.57868055555555553</v>
      </c>
      <c r="J72" s="4">
        <v>0</v>
      </c>
      <c r="K72" s="4">
        <v>0</v>
      </c>
      <c r="L72" s="4">
        <v>18.309999999999999</v>
      </c>
      <c r="M72" s="4">
        <v>102</v>
      </c>
      <c r="N72" s="5">
        <f>353 / 86400</f>
        <v>4.0856481481481481E-3</v>
      </c>
      <c r="O72" s="4">
        <v>0.71</v>
      </c>
      <c r="P72" s="4" t="s">
        <v>28</v>
      </c>
      <c r="Q72" s="4" t="s">
        <v>28</v>
      </c>
      <c r="R72" s="4">
        <v>306</v>
      </c>
      <c r="S72" s="4">
        <v>120.33</v>
      </c>
      <c r="T72" s="4">
        <v>1048</v>
      </c>
      <c r="U72" s="4">
        <v>412.12</v>
      </c>
      <c r="V72" s="4">
        <v>791</v>
      </c>
      <c r="W72" s="4">
        <v>311.06</v>
      </c>
      <c r="X72" s="4">
        <v>49</v>
      </c>
      <c r="Y72" s="4">
        <v>19.27</v>
      </c>
      <c r="Z72" s="5">
        <f>5216 / 86400</f>
        <v>6.0370370370370373E-2</v>
      </c>
      <c r="AA72" s="4">
        <v>10.43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175.96</v>
      </c>
      <c r="D73" s="6">
        <v>69.2</v>
      </c>
      <c r="E73" s="6">
        <v>0</v>
      </c>
      <c r="F73" s="6">
        <v>0</v>
      </c>
      <c r="G73" s="6">
        <v>0</v>
      </c>
      <c r="H73" s="6">
        <v>254.3</v>
      </c>
      <c r="I73" s="7">
        <f>49998 / 86400</f>
        <v>0.57868055555555553</v>
      </c>
      <c r="J73" s="6">
        <v>0</v>
      </c>
      <c r="K73" s="6">
        <v>0</v>
      </c>
      <c r="L73" s="6">
        <v>18.309999999999999</v>
      </c>
      <c r="M73" s="6">
        <v>102</v>
      </c>
      <c r="N73" s="7">
        <f>353 / 86400</f>
        <v>4.0856481481481481E-3</v>
      </c>
      <c r="O73" s="6">
        <v>0.71</v>
      </c>
      <c r="P73" s="6" t="s">
        <v>28</v>
      </c>
      <c r="Q73" s="6" t="s">
        <v>28</v>
      </c>
      <c r="R73" s="6">
        <v>306</v>
      </c>
      <c r="S73" s="6">
        <v>120.33</v>
      </c>
      <c r="T73" s="6">
        <v>1048</v>
      </c>
      <c r="U73" s="6">
        <v>412.12</v>
      </c>
      <c r="V73" s="6">
        <v>791</v>
      </c>
      <c r="W73" s="6">
        <v>311.06</v>
      </c>
      <c r="X73" s="6">
        <v>49</v>
      </c>
      <c r="Y73" s="6">
        <v>19.27</v>
      </c>
      <c r="Z73" s="7">
        <f>5216 / 86400</f>
        <v>6.0370370370370373E-2</v>
      </c>
      <c r="AA73" s="6">
        <v>10.43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194.09</v>
      </c>
      <c r="D74" s="4">
        <v>16.05</v>
      </c>
      <c r="E74" s="4">
        <v>0</v>
      </c>
      <c r="F74" s="4">
        <v>0</v>
      </c>
      <c r="G74" s="4">
        <v>0</v>
      </c>
      <c r="H74" s="4">
        <v>1208.93</v>
      </c>
      <c r="I74" s="5">
        <f>49939 / 86400</f>
        <v>0.57799768518518524</v>
      </c>
      <c r="J74" s="4">
        <v>0</v>
      </c>
      <c r="K74" s="4">
        <v>0</v>
      </c>
      <c r="L74" s="4">
        <v>87.15</v>
      </c>
      <c r="M74" s="4">
        <v>89</v>
      </c>
      <c r="N74" s="5">
        <f>21 / 86400</f>
        <v>2.4305555555555555E-4</v>
      </c>
      <c r="O74" s="4">
        <v>0.04</v>
      </c>
      <c r="P74" s="4" t="s">
        <v>28</v>
      </c>
      <c r="Q74" s="4" t="s">
        <v>28</v>
      </c>
      <c r="R74" s="4">
        <v>356</v>
      </c>
      <c r="S74" s="4">
        <v>29.45</v>
      </c>
      <c r="T74" s="4">
        <v>1107</v>
      </c>
      <c r="U74" s="4">
        <v>91.57</v>
      </c>
      <c r="V74" s="4">
        <v>713</v>
      </c>
      <c r="W74" s="4">
        <v>58.98</v>
      </c>
      <c r="X74" s="4">
        <v>119</v>
      </c>
      <c r="Y74" s="4">
        <v>9.84</v>
      </c>
      <c r="Z74" s="5">
        <f>1223 / 86400</f>
        <v>1.4155092592592592E-2</v>
      </c>
      <c r="AA74" s="4">
        <v>2.4500000000000002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194.09</v>
      </c>
      <c r="D75" s="6">
        <v>16.05</v>
      </c>
      <c r="E75" s="6">
        <v>0</v>
      </c>
      <c r="F75" s="6">
        <v>0</v>
      </c>
      <c r="G75" s="6">
        <v>0</v>
      </c>
      <c r="H75" s="6">
        <v>1208.93</v>
      </c>
      <c r="I75" s="7">
        <f>49939 / 86400</f>
        <v>0.57799768518518524</v>
      </c>
      <c r="J75" s="6">
        <v>0</v>
      </c>
      <c r="K75" s="6">
        <v>0</v>
      </c>
      <c r="L75" s="6">
        <v>87.15</v>
      </c>
      <c r="M75" s="6">
        <v>89</v>
      </c>
      <c r="N75" s="7">
        <f>21 / 86400</f>
        <v>2.4305555555555555E-4</v>
      </c>
      <c r="O75" s="6">
        <v>0.04</v>
      </c>
      <c r="P75" s="6" t="s">
        <v>28</v>
      </c>
      <c r="Q75" s="6" t="s">
        <v>28</v>
      </c>
      <c r="R75" s="6">
        <v>356</v>
      </c>
      <c r="S75" s="6">
        <v>29.45</v>
      </c>
      <c r="T75" s="6">
        <v>1107</v>
      </c>
      <c r="U75" s="6">
        <v>91.57</v>
      </c>
      <c r="V75" s="6">
        <v>713</v>
      </c>
      <c r="W75" s="6">
        <v>58.98</v>
      </c>
      <c r="X75" s="6">
        <v>119</v>
      </c>
      <c r="Y75" s="6">
        <v>9.84</v>
      </c>
      <c r="Z75" s="7">
        <f>1223 / 86400</f>
        <v>1.4155092592592592E-2</v>
      </c>
      <c r="AA75" s="6">
        <v>2.4500000000000002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149.41</v>
      </c>
      <c r="D76" s="4">
        <v>88.56</v>
      </c>
      <c r="E76" s="4">
        <v>0</v>
      </c>
      <c r="F76" s="4">
        <v>0</v>
      </c>
      <c r="G76" s="4">
        <v>0</v>
      </c>
      <c r="H76" s="4">
        <v>168.71</v>
      </c>
      <c r="I76" s="5">
        <f>33890 / 86400</f>
        <v>0.39224537037037038</v>
      </c>
      <c r="J76" s="4">
        <v>0</v>
      </c>
      <c r="K76" s="4">
        <v>0</v>
      </c>
      <c r="L76" s="4">
        <v>17.920000000000002</v>
      </c>
      <c r="M76" s="4">
        <v>81</v>
      </c>
      <c r="N76" s="5">
        <f>1 / 86400</f>
        <v>1.1574074074074073E-5</v>
      </c>
      <c r="O76" s="4">
        <v>0</v>
      </c>
      <c r="P76" s="4" t="s">
        <v>28</v>
      </c>
      <c r="Q76" s="4" t="s">
        <v>28</v>
      </c>
      <c r="R76" s="4">
        <v>237</v>
      </c>
      <c r="S76" s="4">
        <v>140.47999999999999</v>
      </c>
      <c r="T76" s="4">
        <v>897</v>
      </c>
      <c r="U76" s="4">
        <v>531.69000000000005</v>
      </c>
      <c r="V76" s="4">
        <v>477</v>
      </c>
      <c r="W76" s="4">
        <v>282.74</v>
      </c>
      <c r="X76" s="4">
        <v>123</v>
      </c>
      <c r="Y76" s="4">
        <v>72.91</v>
      </c>
      <c r="Z76" s="5">
        <f>1272 / 86400</f>
        <v>1.4722222222222222E-2</v>
      </c>
      <c r="AA76" s="4">
        <v>3.75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149.41</v>
      </c>
      <c r="D77" s="6">
        <v>88.56</v>
      </c>
      <c r="E77" s="6">
        <v>0</v>
      </c>
      <c r="F77" s="6">
        <v>0</v>
      </c>
      <c r="G77" s="6">
        <v>0</v>
      </c>
      <c r="H77" s="6">
        <v>168.71</v>
      </c>
      <c r="I77" s="7">
        <f>33890 / 86400</f>
        <v>0.39224537037037038</v>
      </c>
      <c r="J77" s="6">
        <v>0</v>
      </c>
      <c r="K77" s="6">
        <v>0</v>
      </c>
      <c r="L77" s="6">
        <v>17.920000000000002</v>
      </c>
      <c r="M77" s="6">
        <v>81</v>
      </c>
      <c r="N77" s="7">
        <f>1 / 86400</f>
        <v>1.1574074074074073E-5</v>
      </c>
      <c r="O77" s="6">
        <v>0</v>
      </c>
      <c r="P77" s="6" t="s">
        <v>28</v>
      </c>
      <c r="Q77" s="6" t="s">
        <v>28</v>
      </c>
      <c r="R77" s="6">
        <v>237</v>
      </c>
      <c r="S77" s="6">
        <v>140.47999999999999</v>
      </c>
      <c r="T77" s="6">
        <v>897</v>
      </c>
      <c r="U77" s="6">
        <v>531.69000000000005</v>
      </c>
      <c r="V77" s="6">
        <v>477</v>
      </c>
      <c r="W77" s="6">
        <v>282.74</v>
      </c>
      <c r="X77" s="6">
        <v>123</v>
      </c>
      <c r="Y77" s="6">
        <v>72.91</v>
      </c>
      <c r="Z77" s="7">
        <f>1272 / 86400</f>
        <v>1.4722222222222222E-2</v>
      </c>
      <c r="AA77" s="6">
        <v>3.75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22.6</v>
      </c>
      <c r="D78" s="4">
        <v>11.33</v>
      </c>
      <c r="E78" s="4">
        <v>0</v>
      </c>
      <c r="F78" s="4">
        <v>0</v>
      </c>
      <c r="G78" s="4">
        <v>0</v>
      </c>
      <c r="H78" s="4">
        <v>199.51</v>
      </c>
      <c r="I78" s="5">
        <f>47288 / 86400</f>
        <v>0.54731481481481481</v>
      </c>
      <c r="J78" s="4">
        <v>0</v>
      </c>
      <c r="K78" s="4">
        <v>0</v>
      </c>
      <c r="L78" s="4">
        <v>15.19</v>
      </c>
      <c r="M78" s="4">
        <v>72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2</v>
      </c>
      <c r="S78" s="4">
        <v>1</v>
      </c>
      <c r="T78" s="4">
        <v>222</v>
      </c>
      <c r="U78" s="4">
        <v>111.28</v>
      </c>
      <c r="V78" s="4">
        <v>725</v>
      </c>
      <c r="W78" s="4">
        <v>363.4</v>
      </c>
      <c r="X78" s="4">
        <v>0</v>
      </c>
      <c r="Y78" s="4">
        <v>0</v>
      </c>
      <c r="Z78" s="5">
        <f>1508 / 86400</f>
        <v>1.7453703703703704E-2</v>
      </c>
      <c r="AA78" s="4">
        <v>3.19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22.6</v>
      </c>
      <c r="D79" s="6">
        <v>11.33</v>
      </c>
      <c r="E79" s="6">
        <v>0</v>
      </c>
      <c r="F79" s="6">
        <v>0</v>
      </c>
      <c r="G79" s="6">
        <v>0</v>
      </c>
      <c r="H79" s="6">
        <v>199.51</v>
      </c>
      <c r="I79" s="7">
        <f>47288 / 86400</f>
        <v>0.54731481481481481</v>
      </c>
      <c r="J79" s="6">
        <v>0</v>
      </c>
      <c r="K79" s="6">
        <v>0</v>
      </c>
      <c r="L79" s="6">
        <v>15.19</v>
      </c>
      <c r="M79" s="6">
        <v>72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2</v>
      </c>
      <c r="S79" s="6">
        <v>1</v>
      </c>
      <c r="T79" s="6">
        <v>222</v>
      </c>
      <c r="U79" s="6">
        <v>111.28</v>
      </c>
      <c r="V79" s="6">
        <v>725</v>
      </c>
      <c r="W79" s="6">
        <v>363.4</v>
      </c>
      <c r="X79" s="6">
        <v>0</v>
      </c>
      <c r="Y79" s="6">
        <v>0</v>
      </c>
      <c r="Z79" s="7">
        <f>1508 / 86400</f>
        <v>1.7453703703703704E-2</v>
      </c>
      <c r="AA79" s="6">
        <v>3.19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241.28</v>
      </c>
      <c r="D80" s="4">
        <v>69.3</v>
      </c>
      <c r="E80" s="4">
        <v>0</v>
      </c>
      <c r="F80" s="4">
        <v>0</v>
      </c>
      <c r="G80" s="4">
        <v>0</v>
      </c>
      <c r="H80" s="4">
        <v>348.14</v>
      </c>
      <c r="I80" s="5">
        <f>68142 / 86400</f>
        <v>0.78868055555555561</v>
      </c>
      <c r="J80" s="4">
        <v>0</v>
      </c>
      <c r="K80" s="4">
        <v>0</v>
      </c>
      <c r="L80" s="4">
        <v>18.39</v>
      </c>
      <c r="M80" s="4">
        <v>90</v>
      </c>
      <c r="N80" s="5">
        <f>76 / 86400</f>
        <v>8.7962962962962962E-4</v>
      </c>
      <c r="O80" s="4">
        <v>0.11</v>
      </c>
      <c r="P80" s="4" t="s">
        <v>28</v>
      </c>
      <c r="Q80" s="4" t="s">
        <v>28</v>
      </c>
      <c r="R80" s="4">
        <v>448</v>
      </c>
      <c r="S80" s="4">
        <v>128.68</v>
      </c>
      <c r="T80" s="4">
        <v>1400</v>
      </c>
      <c r="U80" s="4">
        <v>402.13</v>
      </c>
      <c r="V80" s="4">
        <v>776</v>
      </c>
      <c r="W80" s="4">
        <v>222.9</v>
      </c>
      <c r="X80" s="4">
        <v>106</v>
      </c>
      <c r="Y80" s="4">
        <v>30.45</v>
      </c>
      <c r="Z80" s="5">
        <f>2872 / 86400</f>
        <v>3.3240740740740737E-2</v>
      </c>
      <c r="AA80" s="4">
        <v>4.21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241.28</v>
      </c>
      <c r="D81" s="6">
        <v>69.3</v>
      </c>
      <c r="E81" s="6">
        <v>0</v>
      </c>
      <c r="F81" s="6">
        <v>0</v>
      </c>
      <c r="G81" s="6">
        <v>0</v>
      </c>
      <c r="H81" s="6">
        <v>348.14</v>
      </c>
      <c r="I81" s="7">
        <f>68142 / 86400</f>
        <v>0.78868055555555561</v>
      </c>
      <c r="J81" s="6">
        <v>0</v>
      </c>
      <c r="K81" s="6">
        <v>0</v>
      </c>
      <c r="L81" s="6">
        <v>18.39</v>
      </c>
      <c r="M81" s="6">
        <v>90</v>
      </c>
      <c r="N81" s="7">
        <f>76 / 86400</f>
        <v>8.7962962962962962E-4</v>
      </c>
      <c r="O81" s="6">
        <v>0.11</v>
      </c>
      <c r="P81" s="6" t="s">
        <v>28</v>
      </c>
      <c r="Q81" s="6" t="s">
        <v>28</v>
      </c>
      <c r="R81" s="6">
        <v>448</v>
      </c>
      <c r="S81" s="6">
        <v>128.68</v>
      </c>
      <c r="T81" s="6">
        <v>1400</v>
      </c>
      <c r="U81" s="6">
        <v>402.13</v>
      </c>
      <c r="V81" s="6">
        <v>776</v>
      </c>
      <c r="W81" s="6">
        <v>222.9</v>
      </c>
      <c r="X81" s="6">
        <v>106</v>
      </c>
      <c r="Y81" s="6">
        <v>30.45</v>
      </c>
      <c r="Z81" s="7">
        <f>2872 / 86400</f>
        <v>3.3240740740740737E-2</v>
      </c>
      <c r="AA81" s="6">
        <v>4.21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242.6</v>
      </c>
      <c r="D82" s="4">
        <v>140.5</v>
      </c>
      <c r="E82" s="4">
        <v>0</v>
      </c>
      <c r="F82" s="4">
        <v>0</v>
      </c>
      <c r="G82" s="4">
        <v>0</v>
      </c>
      <c r="H82" s="4">
        <v>172.67</v>
      </c>
      <c r="I82" s="5">
        <f>39880 / 86400</f>
        <v>0.46157407407407408</v>
      </c>
      <c r="J82" s="4">
        <v>0</v>
      </c>
      <c r="K82" s="4">
        <v>0</v>
      </c>
      <c r="L82" s="4">
        <v>15.59</v>
      </c>
      <c r="M82" s="4">
        <v>70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481</v>
      </c>
      <c r="S82" s="4">
        <v>278.57</v>
      </c>
      <c r="T82" s="4">
        <v>1023</v>
      </c>
      <c r="U82" s="4">
        <v>592.47</v>
      </c>
      <c r="V82" s="4">
        <v>548</v>
      </c>
      <c r="W82" s="4">
        <v>317.37</v>
      </c>
      <c r="X82" s="4">
        <v>441</v>
      </c>
      <c r="Y82" s="4">
        <v>255.4</v>
      </c>
      <c r="Z82" s="5">
        <f>2602 / 86400</f>
        <v>3.0115740740740742E-2</v>
      </c>
      <c r="AA82" s="4">
        <v>6.52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242.6</v>
      </c>
      <c r="D83" s="6">
        <v>140.5</v>
      </c>
      <c r="E83" s="6">
        <v>0</v>
      </c>
      <c r="F83" s="6">
        <v>0</v>
      </c>
      <c r="G83" s="6">
        <v>0</v>
      </c>
      <c r="H83" s="6">
        <v>172.67</v>
      </c>
      <c r="I83" s="7">
        <f>39880 / 86400</f>
        <v>0.46157407407407408</v>
      </c>
      <c r="J83" s="6">
        <v>0</v>
      </c>
      <c r="K83" s="6">
        <v>0</v>
      </c>
      <c r="L83" s="6">
        <v>15.59</v>
      </c>
      <c r="M83" s="6">
        <v>70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481</v>
      </c>
      <c r="S83" s="6">
        <v>278.57</v>
      </c>
      <c r="T83" s="6">
        <v>1023</v>
      </c>
      <c r="U83" s="6">
        <v>592.47</v>
      </c>
      <c r="V83" s="6">
        <v>548</v>
      </c>
      <c r="W83" s="6">
        <v>317.37</v>
      </c>
      <c r="X83" s="6">
        <v>441</v>
      </c>
      <c r="Y83" s="6">
        <v>255.4</v>
      </c>
      <c r="Z83" s="7">
        <f>2602 / 86400</f>
        <v>3.0115740740740742E-2</v>
      </c>
      <c r="AA83" s="6">
        <v>6.52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40.020000000000003</v>
      </c>
      <c r="D84" s="4">
        <v>51.65</v>
      </c>
      <c r="E84" s="4">
        <v>0</v>
      </c>
      <c r="F84" s="4">
        <v>0</v>
      </c>
      <c r="G84" s="4">
        <v>0</v>
      </c>
      <c r="H84" s="4">
        <v>77.47</v>
      </c>
      <c r="I84" s="5">
        <f>18390 / 86400</f>
        <v>0.21284722222222222</v>
      </c>
      <c r="J84" s="4">
        <v>0</v>
      </c>
      <c r="K84" s="4">
        <v>0</v>
      </c>
      <c r="L84" s="4">
        <v>15.17</v>
      </c>
      <c r="M84" s="4">
        <v>81</v>
      </c>
      <c r="N84" s="5">
        <f>1 / 86400</f>
        <v>1.1574074074074073E-5</v>
      </c>
      <c r="O84" s="4">
        <v>0.01</v>
      </c>
      <c r="P84" s="4" t="s">
        <v>28</v>
      </c>
      <c r="Q84" s="4" t="s">
        <v>28</v>
      </c>
      <c r="R84" s="4">
        <v>28</v>
      </c>
      <c r="S84" s="4">
        <v>36.14</v>
      </c>
      <c r="T84" s="4">
        <v>282</v>
      </c>
      <c r="U84" s="4">
        <v>364</v>
      </c>
      <c r="V84" s="4">
        <v>166</v>
      </c>
      <c r="W84" s="4">
        <v>214.27</v>
      </c>
      <c r="X84" s="4">
        <v>62</v>
      </c>
      <c r="Y84" s="4">
        <v>80.03</v>
      </c>
      <c r="Z84" s="5">
        <f>1116 / 86400</f>
        <v>1.2916666666666667E-2</v>
      </c>
      <c r="AA84" s="4">
        <v>6.07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40.020000000000003</v>
      </c>
      <c r="D85" s="6">
        <v>51.65</v>
      </c>
      <c r="E85" s="6">
        <v>0</v>
      </c>
      <c r="F85" s="6">
        <v>0</v>
      </c>
      <c r="G85" s="6">
        <v>0</v>
      </c>
      <c r="H85" s="6">
        <v>77.47</v>
      </c>
      <c r="I85" s="7">
        <f>18390 / 86400</f>
        <v>0.21284722222222222</v>
      </c>
      <c r="J85" s="6">
        <v>0</v>
      </c>
      <c r="K85" s="6">
        <v>0</v>
      </c>
      <c r="L85" s="6">
        <v>15.17</v>
      </c>
      <c r="M85" s="6">
        <v>81</v>
      </c>
      <c r="N85" s="7">
        <f>1 / 86400</f>
        <v>1.1574074074074073E-5</v>
      </c>
      <c r="O85" s="6">
        <v>0.01</v>
      </c>
      <c r="P85" s="6" t="s">
        <v>28</v>
      </c>
      <c r="Q85" s="6" t="s">
        <v>28</v>
      </c>
      <c r="R85" s="6">
        <v>28</v>
      </c>
      <c r="S85" s="6">
        <v>36.14</v>
      </c>
      <c r="T85" s="6">
        <v>282</v>
      </c>
      <c r="U85" s="6">
        <v>364</v>
      </c>
      <c r="V85" s="6">
        <v>166</v>
      </c>
      <c r="W85" s="6">
        <v>214.27</v>
      </c>
      <c r="X85" s="6">
        <v>62</v>
      </c>
      <c r="Y85" s="6">
        <v>80.03</v>
      </c>
      <c r="Z85" s="7">
        <f>1116 / 86400</f>
        <v>1.2916666666666667E-2</v>
      </c>
      <c r="AA85" s="6">
        <v>6.07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143.97</v>
      </c>
      <c r="D86" s="4">
        <v>68.8</v>
      </c>
      <c r="E86" s="4">
        <v>0</v>
      </c>
      <c r="F86" s="4">
        <v>0</v>
      </c>
      <c r="G86" s="4">
        <v>0</v>
      </c>
      <c r="H86" s="4">
        <v>209.26</v>
      </c>
      <c r="I86" s="5">
        <f>45205 / 86400</f>
        <v>0.52320601851851856</v>
      </c>
      <c r="J86" s="4">
        <v>0</v>
      </c>
      <c r="K86" s="4">
        <v>0</v>
      </c>
      <c r="L86" s="4">
        <v>16.66</v>
      </c>
      <c r="M86" s="4">
        <v>82</v>
      </c>
      <c r="N86" s="5">
        <f>5 / 86400</f>
        <v>5.7870370370370373E-5</v>
      </c>
      <c r="O86" s="4">
        <v>0.01</v>
      </c>
      <c r="P86" s="4" t="s">
        <v>28</v>
      </c>
      <c r="Q86" s="4" t="s">
        <v>28</v>
      </c>
      <c r="R86" s="4">
        <v>215</v>
      </c>
      <c r="S86" s="4">
        <v>102.74</v>
      </c>
      <c r="T86" s="4">
        <v>921</v>
      </c>
      <c r="U86" s="4">
        <v>440.13</v>
      </c>
      <c r="V86" s="4">
        <v>501</v>
      </c>
      <c r="W86" s="4">
        <v>239.42</v>
      </c>
      <c r="X86" s="4">
        <v>88</v>
      </c>
      <c r="Y86" s="4">
        <v>42.05</v>
      </c>
      <c r="Z86" s="5">
        <f>2494 / 86400</f>
        <v>2.886574074074074E-2</v>
      </c>
      <c r="AA86" s="4">
        <v>5.52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143.97</v>
      </c>
      <c r="D87" s="6">
        <v>68.8</v>
      </c>
      <c r="E87" s="6">
        <v>0</v>
      </c>
      <c r="F87" s="6">
        <v>0</v>
      </c>
      <c r="G87" s="6">
        <v>0</v>
      </c>
      <c r="H87" s="6">
        <v>209.26</v>
      </c>
      <c r="I87" s="7">
        <f>45205 / 86400</f>
        <v>0.52320601851851856</v>
      </c>
      <c r="J87" s="6">
        <v>0</v>
      </c>
      <c r="K87" s="6">
        <v>0</v>
      </c>
      <c r="L87" s="6">
        <v>16.66</v>
      </c>
      <c r="M87" s="6">
        <v>82</v>
      </c>
      <c r="N87" s="7">
        <f>5 / 86400</f>
        <v>5.7870370370370373E-5</v>
      </c>
      <c r="O87" s="6">
        <v>0.01</v>
      </c>
      <c r="P87" s="6" t="s">
        <v>28</v>
      </c>
      <c r="Q87" s="6" t="s">
        <v>28</v>
      </c>
      <c r="R87" s="6">
        <v>215</v>
      </c>
      <c r="S87" s="6">
        <v>102.74</v>
      </c>
      <c r="T87" s="6">
        <v>921</v>
      </c>
      <c r="U87" s="6">
        <v>440.13</v>
      </c>
      <c r="V87" s="6">
        <v>501</v>
      </c>
      <c r="W87" s="6">
        <v>239.42</v>
      </c>
      <c r="X87" s="6">
        <v>88</v>
      </c>
      <c r="Y87" s="6">
        <v>42.05</v>
      </c>
      <c r="Z87" s="7">
        <f>2494 / 86400</f>
        <v>2.886574074074074E-2</v>
      </c>
      <c r="AA87" s="6">
        <v>5.52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136.51</v>
      </c>
      <c r="D88" s="4">
        <v>425.29</v>
      </c>
      <c r="E88" s="4">
        <v>0</v>
      </c>
      <c r="F88" s="4">
        <v>0</v>
      </c>
      <c r="G88" s="4">
        <v>0</v>
      </c>
      <c r="H88" s="4">
        <v>32.1</v>
      </c>
      <c r="I88" s="5">
        <f>5599 / 86400</f>
        <v>6.4803240740740745E-2</v>
      </c>
      <c r="J88" s="4">
        <v>0</v>
      </c>
      <c r="K88" s="4">
        <v>0</v>
      </c>
      <c r="L88" s="4">
        <v>20.64</v>
      </c>
      <c r="M88" s="4">
        <v>89</v>
      </c>
      <c r="N88" s="5">
        <f>16 / 86400</f>
        <v>1.8518518518518518E-4</v>
      </c>
      <c r="O88" s="4">
        <v>0.28999999999999998</v>
      </c>
      <c r="P88" s="4" t="s">
        <v>28</v>
      </c>
      <c r="Q88" s="4" t="s">
        <v>28</v>
      </c>
      <c r="R88" s="4">
        <v>208</v>
      </c>
      <c r="S88" s="4">
        <v>648</v>
      </c>
      <c r="T88" s="4">
        <v>796</v>
      </c>
      <c r="U88" s="4">
        <v>2479.83</v>
      </c>
      <c r="V88" s="4">
        <v>783</v>
      </c>
      <c r="W88" s="4">
        <v>2439.33</v>
      </c>
      <c r="X88" s="4">
        <v>153</v>
      </c>
      <c r="Y88" s="4">
        <v>476.65</v>
      </c>
      <c r="Z88" s="5">
        <f>0 / 86400</f>
        <v>0</v>
      </c>
      <c r="AA88" s="4">
        <v>0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136.51</v>
      </c>
      <c r="D89" s="6">
        <v>425.29</v>
      </c>
      <c r="E89" s="6">
        <v>0</v>
      </c>
      <c r="F89" s="6">
        <v>0</v>
      </c>
      <c r="G89" s="6">
        <v>0</v>
      </c>
      <c r="H89" s="6">
        <v>32.1</v>
      </c>
      <c r="I89" s="7">
        <f>5599 / 86400</f>
        <v>6.4803240740740745E-2</v>
      </c>
      <c r="J89" s="6">
        <v>0</v>
      </c>
      <c r="K89" s="6">
        <v>0</v>
      </c>
      <c r="L89" s="6">
        <v>20.64</v>
      </c>
      <c r="M89" s="6">
        <v>89</v>
      </c>
      <c r="N89" s="7">
        <f>16 / 86400</f>
        <v>1.8518518518518518E-4</v>
      </c>
      <c r="O89" s="6">
        <v>0.28999999999999998</v>
      </c>
      <c r="P89" s="6" t="s">
        <v>28</v>
      </c>
      <c r="Q89" s="6" t="s">
        <v>28</v>
      </c>
      <c r="R89" s="6">
        <v>208</v>
      </c>
      <c r="S89" s="6">
        <v>648</v>
      </c>
      <c r="T89" s="6">
        <v>796</v>
      </c>
      <c r="U89" s="6">
        <v>2479.83</v>
      </c>
      <c r="V89" s="6">
        <v>783</v>
      </c>
      <c r="W89" s="6">
        <v>2439.33</v>
      </c>
      <c r="X89" s="6">
        <v>153</v>
      </c>
      <c r="Y89" s="6">
        <v>476.65</v>
      </c>
      <c r="Z89" s="7">
        <f>0 / 86400</f>
        <v>0</v>
      </c>
      <c r="AA89" s="6">
        <v>0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255.7</v>
      </c>
      <c r="D90" s="4">
        <v>121.89</v>
      </c>
      <c r="E90" s="4">
        <v>0</v>
      </c>
      <c r="F90" s="4">
        <v>0</v>
      </c>
      <c r="G90" s="4">
        <v>0</v>
      </c>
      <c r="H90" s="4">
        <v>209.79</v>
      </c>
      <c r="I90" s="5">
        <f>40405 / 86400</f>
        <v>0.46765046296296298</v>
      </c>
      <c r="J90" s="4">
        <v>0</v>
      </c>
      <c r="K90" s="4">
        <v>0</v>
      </c>
      <c r="L90" s="4">
        <v>18.690000000000001</v>
      </c>
      <c r="M90" s="4">
        <v>82</v>
      </c>
      <c r="N90" s="5">
        <f>5 / 86400</f>
        <v>5.7870370370370373E-5</v>
      </c>
      <c r="O90" s="4">
        <v>0.01</v>
      </c>
      <c r="P90" s="4" t="s">
        <v>28</v>
      </c>
      <c r="Q90" s="4" t="s">
        <v>28</v>
      </c>
      <c r="R90" s="4">
        <v>490</v>
      </c>
      <c r="S90" s="4">
        <v>233.57</v>
      </c>
      <c r="T90" s="4">
        <v>1206</v>
      </c>
      <c r="U90" s="4">
        <v>574.87</v>
      </c>
      <c r="V90" s="4">
        <v>703</v>
      </c>
      <c r="W90" s="4">
        <v>335.1</v>
      </c>
      <c r="X90" s="4">
        <v>370</v>
      </c>
      <c r="Y90" s="4">
        <v>176.37</v>
      </c>
      <c r="Z90" s="5">
        <f>1089 / 86400</f>
        <v>1.2604166666666666E-2</v>
      </c>
      <c r="AA90" s="4">
        <v>2.7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255.7</v>
      </c>
      <c r="D91" s="6">
        <v>121.89</v>
      </c>
      <c r="E91" s="6">
        <v>0</v>
      </c>
      <c r="F91" s="6">
        <v>0</v>
      </c>
      <c r="G91" s="6">
        <v>0</v>
      </c>
      <c r="H91" s="6">
        <v>209.79</v>
      </c>
      <c r="I91" s="7">
        <f>40405 / 86400</f>
        <v>0.46765046296296298</v>
      </c>
      <c r="J91" s="6">
        <v>0</v>
      </c>
      <c r="K91" s="6">
        <v>0</v>
      </c>
      <c r="L91" s="6">
        <v>18.690000000000001</v>
      </c>
      <c r="M91" s="6">
        <v>82</v>
      </c>
      <c r="N91" s="7">
        <f>5 / 86400</f>
        <v>5.7870370370370373E-5</v>
      </c>
      <c r="O91" s="6">
        <v>0.01</v>
      </c>
      <c r="P91" s="6" t="s">
        <v>28</v>
      </c>
      <c r="Q91" s="6" t="s">
        <v>28</v>
      </c>
      <c r="R91" s="6">
        <v>490</v>
      </c>
      <c r="S91" s="6">
        <v>233.57</v>
      </c>
      <c r="T91" s="6">
        <v>1206</v>
      </c>
      <c r="U91" s="6">
        <v>574.87</v>
      </c>
      <c r="V91" s="6">
        <v>703</v>
      </c>
      <c r="W91" s="6">
        <v>335.1</v>
      </c>
      <c r="X91" s="6">
        <v>370</v>
      </c>
      <c r="Y91" s="6">
        <v>176.37</v>
      </c>
      <c r="Z91" s="7">
        <f>1089 / 86400</f>
        <v>1.2604166666666666E-2</v>
      </c>
      <c r="AA91" s="6">
        <v>2.7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182.85</v>
      </c>
      <c r="D92" s="4">
        <v>81.87</v>
      </c>
      <c r="E92" s="4">
        <v>0</v>
      </c>
      <c r="F92" s="4">
        <v>0</v>
      </c>
      <c r="G92" s="4">
        <v>0</v>
      </c>
      <c r="H92" s="4">
        <v>223.34</v>
      </c>
      <c r="I92" s="5">
        <f>50138 / 86400</f>
        <v>0.58030092592592597</v>
      </c>
      <c r="J92" s="4">
        <v>0</v>
      </c>
      <c r="K92" s="4">
        <v>0</v>
      </c>
      <c r="L92" s="4">
        <v>16.04</v>
      </c>
      <c r="M92" s="4">
        <v>86</v>
      </c>
      <c r="N92" s="5">
        <f>11 / 86400</f>
        <v>1.273148148148148E-4</v>
      </c>
      <c r="O92" s="4">
        <v>0.02</v>
      </c>
      <c r="P92" s="4" t="s">
        <v>28</v>
      </c>
      <c r="Q92" s="4" t="s">
        <v>28</v>
      </c>
      <c r="R92" s="4">
        <v>350</v>
      </c>
      <c r="S92" s="4">
        <v>156.71</v>
      </c>
      <c r="T92" s="4">
        <v>995</v>
      </c>
      <c r="U92" s="4">
        <v>445.51</v>
      </c>
      <c r="V92" s="4">
        <v>543</v>
      </c>
      <c r="W92" s="4">
        <v>243.13</v>
      </c>
      <c r="X92" s="4">
        <v>132</v>
      </c>
      <c r="Y92" s="4">
        <v>59.1</v>
      </c>
      <c r="Z92" s="5">
        <f>1715 / 86400</f>
        <v>1.9849537037037037E-2</v>
      </c>
      <c r="AA92" s="4">
        <v>3.42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182.85</v>
      </c>
      <c r="D93" s="6">
        <v>81.87</v>
      </c>
      <c r="E93" s="6">
        <v>0</v>
      </c>
      <c r="F93" s="6">
        <v>0</v>
      </c>
      <c r="G93" s="6">
        <v>0</v>
      </c>
      <c r="H93" s="6">
        <v>223.34</v>
      </c>
      <c r="I93" s="7">
        <f>50138 / 86400</f>
        <v>0.58030092592592597</v>
      </c>
      <c r="J93" s="6">
        <v>0</v>
      </c>
      <c r="K93" s="6">
        <v>0</v>
      </c>
      <c r="L93" s="6">
        <v>16.04</v>
      </c>
      <c r="M93" s="6">
        <v>86</v>
      </c>
      <c r="N93" s="7">
        <f>11 / 86400</f>
        <v>1.273148148148148E-4</v>
      </c>
      <c r="O93" s="6">
        <v>0.02</v>
      </c>
      <c r="P93" s="6" t="s">
        <v>28</v>
      </c>
      <c r="Q93" s="6" t="s">
        <v>28</v>
      </c>
      <c r="R93" s="6">
        <v>350</v>
      </c>
      <c r="S93" s="6">
        <v>156.71</v>
      </c>
      <c r="T93" s="6">
        <v>995</v>
      </c>
      <c r="U93" s="6">
        <v>445.51</v>
      </c>
      <c r="V93" s="6">
        <v>543</v>
      </c>
      <c r="W93" s="6">
        <v>243.13</v>
      </c>
      <c r="X93" s="6">
        <v>132</v>
      </c>
      <c r="Y93" s="6">
        <v>59.1</v>
      </c>
      <c r="Z93" s="7">
        <f>1715 / 86400</f>
        <v>1.9849537037037037E-2</v>
      </c>
      <c r="AA93" s="6">
        <v>3.42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33.590000000000003</v>
      </c>
      <c r="D94" s="4">
        <v>14.71</v>
      </c>
      <c r="E94" s="4">
        <v>0</v>
      </c>
      <c r="F94" s="4">
        <v>0</v>
      </c>
      <c r="G94" s="4">
        <v>0</v>
      </c>
      <c r="H94" s="4">
        <v>228.32</v>
      </c>
      <c r="I94" s="5">
        <f>45181 / 86400</f>
        <v>0.52292824074074074</v>
      </c>
      <c r="J94" s="4">
        <v>0</v>
      </c>
      <c r="K94" s="4">
        <v>0</v>
      </c>
      <c r="L94" s="4">
        <v>18.190000000000001</v>
      </c>
      <c r="M94" s="4">
        <v>86</v>
      </c>
      <c r="N94" s="5">
        <f>50 / 86400</f>
        <v>5.7870370370370367E-4</v>
      </c>
      <c r="O94" s="4">
        <v>0.11</v>
      </c>
      <c r="P94" s="4" t="s">
        <v>28</v>
      </c>
      <c r="Q94" s="4" t="s">
        <v>28</v>
      </c>
      <c r="R94" s="4">
        <v>13</v>
      </c>
      <c r="S94" s="4">
        <v>5.69</v>
      </c>
      <c r="T94" s="4">
        <v>303</v>
      </c>
      <c r="U94" s="4">
        <v>132.71</v>
      </c>
      <c r="V94" s="4">
        <v>870</v>
      </c>
      <c r="W94" s="4">
        <v>381.05</v>
      </c>
      <c r="X94" s="4">
        <v>0</v>
      </c>
      <c r="Y94" s="4">
        <v>0</v>
      </c>
      <c r="Z94" s="5">
        <f>0 / 86400</f>
        <v>0</v>
      </c>
      <c r="AA94" s="4">
        <v>0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33.590000000000003</v>
      </c>
      <c r="D95" s="6">
        <v>14.71</v>
      </c>
      <c r="E95" s="6">
        <v>0</v>
      </c>
      <c r="F95" s="6">
        <v>0</v>
      </c>
      <c r="G95" s="6">
        <v>0</v>
      </c>
      <c r="H95" s="6">
        <v>228.32</v>
      </c>
      <c r="I95" s="7">
        <f>45181 / 86400</f>
        <v>0.52292824074074074</v>
      </c>
      <c r="J95" s="6">
        <v>0</v>
      </c>
      <c r="K95" s="6">
        <v>0</v>
      </c>
      <c r="L95" s="6">
        <v>18.190000000000001</v>
      </c>
      <c r="M95" s="6">
        <v>86</v>
      </c>
      <c r="N95" s="7">
        <f>50 / 86400</f>
        <v>5.7870370370370367E-4</v>
      </c>
      <c r="O95" s="6">
        <v>0.11</v>
      </c>
      <c r="P95" s="6" t="s">
        <v>28</v>
      </c>
      <c r="Q95" s="6" t="s">
        <v>28</v>
      </c>
      <c r="R95" s="6">
        <v>13</v>
      </c>
      <c r="S95" s="6">
        <v>5.69</v>
      </c>
      <c r="T95" s="6">
        <v>303</v>
      </c>
      <c r="U95" s="6">
        <v>132.71</v>
      </c>
      <c r="V95" s="6">
        <v>870</v>
      </c>
      <c r="W95" s="6">
        <v>381.05</v>
      </c>
      <c r="X95" s="6">
        <v>0</v>
      </c>
      <c r="Y95" s="6">
        <v>0</v>
      </c>
      <c r="Z95" s="7">
        <f>0 / 86400</f>
        <v>0</v>
      </c>
      <c r="AA95" s="6">
        <v>0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292.27999999999997</v>
      </c>
      <c r="D96" s="4">
        <v>95.6</v>
      </c>
      <c r="E96" s="4">
        <v>0</v>
      </c>
      <c r="F96" s="4">
        <v>0</v>
      </c>
      <c r="G96" s="4">
        <v>0</v>
      </c>
      <c r="H96" s="4">
        <v>305.72000000000003</v>
      </c>
      <c r="I96" s="5">
        <f>60892 / 86400</f>
        <v>0.70476851851851852</v>
      </c>
      <c r="J96" s="4">
        <v>0</v>
      </c>
      <c r="K96" s="4">
        <v>0</v>
      </c>
      <c r="L96" s="4">
        <v>18.07</v>
      </c>
      <c r="M96" s="4">
        <v>101</v>
      </c>
      <c r="N96" s="5">
        <f>158 / 86400</f>
        <v>1.8287037037037037E-3</v>
      </c>
      <c r="O96" s="4">
        <v>0.26</v>
      </c>
      <c r="P96" s="4" t="s">
        <v>28</v>
      </c>
      <c r="Q96" s="4" t="s">
        <v>28</v>
      </c>
      <c r="R96" s="4">
        <v>562</v>
      </c>
      <c r="S96" s="4">
        <v>183.83</v>
      </c>
      <c r="T96" s="4">
        <v>1500</v>
      </c>
      <c r="U96" s="4">
        <v>490.65</v>
      </c>
      <c r="V96" s="4">
        <v>992</v>
      </c>
      <c r="W96" s="4">
        <v>324.48</v>
      </c>
      <c r="X96" s="4">
        <v>271</v>
      </c>
      <c r="Y96" s="4">
        <v>88.64</v>
      </c>
      <c r="Z96" s="5">
        <f>2491 / 86400</f>
        <v>2.883101851851852E-2</v>
      </c>
      <c r="AA96" s="4">
        <v>4.09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292.27999999999997</v>
      </c>
      <c r="D97" s="6">
        <v>95.6</v>
      </c>
      <c r="E97" s="6">
        <v>0</v>
      </c>
      <c r="F97" s="6">
        <v>0</v>
      </c>
      <c r="G97" s="6">
        <v>0</v>
      </c>
      <c r="H97" s="6">
        <v>305.72000000000003</v>
      </c>
      <c r="I97" s="7">
        <f>60892 / 86400</f>
        <v>0.70476851851851852</v>
      </c>
      <c r="J97" s="6">
        <v>0</v>
      </c>
      <c r="K97" s="6">
        <v>0</v>
      </c>
      <c r="L97" s="6">
        <v>18.07</v>
      </c>
      <c r="M97" s="6">
        <v>101</v>
      </c>
      <c r="N97" s="7">
        <f>158 / 86400</f>
        <v>1.8287037037037037E-3</v>
      </c>
      <c r="O97" s="6">
        <v>0.26</v>
      </c>
      <c r="P97" s="6" t="s">
        <v>28</v>
      </c>
      <c r="Q97" s="6" t="s">
        <v>28</v>
      </c>
      <c r="R97" s="6">
        <v>562</v>
      </c>
      <c r="S97" s="6">
        <v>183.83</v>
      </c>
      <c r="T97" s="6">
        <v>1500</v>
      </c>
      <c r="U97" s="6">
        <v>490.65</v>
      </c>
      <c r="V97" s="6">
        <v>992</v>
      </c>
      <c r="W97" s="6">
        <v>324.48</v>
      </c>
      <c r="X97" s="6">
        <v>271</v>
      </c>
      <c r="Y97" s="6">
        <v>88.64</v>
      </c>
      <c r="Z97" s="7">
        <f>2491 / 86400</f>
        <v>2.883101851851852E-2</v>
      </c>
      <c r="AA97" s="6">
        <v>4.09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372.25</v>
      </c>
      <c r="D98" s="4">
        <v>106.09</v>
      </c>
      <c r="E98" s="4">
        <v>0</v>
      </c>
      <c r="F98" s="4">
        <v>0</v>
      </c>
      <c r="G98" s="4">
        <v>0</v>
      </c>
      <c r="H98" s="4">
        <v>350.87</v>
      </c>
      <c r="I98" s="5">
        <f>70507 / 86400</f>
        <v>0.8160532407407407</v>
      </c>
      <c r="J98" s="4">
        <v>0</v>
      </c>
      <c r="K98" s="4">
        <v>0</v>
      </c>
      <c r="L98" s="4">
        <v>17.91</v>
      </c>
      <c r="M98" s="4">
        <v>82</v>
      </c>
      <c r="N98" s="5">
        <f>11 / 86400</f>
        <v>1.273148148148148E-4</v>
      </c>
      <c r="O98" s="4">
        <v>0.02</v>
      </c>
      <c r="P98" s="4" t="s">
        <v>28</v>
      </c>
      <c r="Q98" s="4" t="s">
        <v>28</v>
      </c>
      <c r="R98" s="4">
        <v>727</v>
      </c>
      <c r="S98" s="4">
        <v>207.2</v>
      </c>
      <c r="T98" s="4">
        <v>1884</v>
      </c>
      <c r="U98" s="4">
        <v>536.95000000000005</v>
      </c>
      <c r="V98" s="4">
        <v>866</v>
      </c>
      <c r="W98" s="4">
        <v>246.82</v>
      </c>
      <c r="X98" s="4">
        <v>383</v>
      </c>
      <c r="Y98" s="4">
        <v>109.16</v>
      </c>
      <c r="Z98" s="5">
        <f>4258 / 86400</f>
        <v>4.9282407407407407E-2</v>
      </c>
      <c r="AA98" s="4">
        <v>6.04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372.25</v>
      </c>
      <c r="D99" s="6">
        <v>106.09</v>
      </c>
      <c r="E99" s="6">
        <v>0</v>
      </c>
      <c r="F99" s="6">
        <v>0</v>
      </c>
      <c r="G99" s="6">
        <v>0</v>
      </c>
      <c r="H99" s="6">
        <v>350.87</v>
      </c>
      <c r="I99" s="7">
        <f>70507 / 86400</f>
        <v>0.8160532407407407</v>
      </c>
      <c r="J99" s="6">
        <v>0</v>
      </c>
      <c r="K99" s="6">
        <v>0</v>
      </c>
      <c r="L99" s="6">
        <v>17.91</v>
      </c>
      <c r="M99" s="6">
        <v>82</v>
      </c>
      <c r="N99" s="7">
        <f>11 / 86400</f>
        <v>1.273148148148148E-4</v>
      </c>
      <c r="O99" s="6">
        <v>0.02</v>
      </c>
      <c r="P99" s="6" t="s">
        <v>28</v>
      </c>
      <c r="Q99" s="6" t="s">
        <v>28</v>
      </c>
      <c r="R99" s="6">
        <v>727</v>
      </c>
      <c r="S99" s="6">
        <v>207.2</v>
      </c>
      <c r="T99" s="6">
        <v>1884</v>
      </c>
      <c r="U99" s="6">
        <v>536.95000000000005</v>
      </c>
      <c r="V99" s="6">
        <v>866</v>
      </c>
      <c r="W99" s="6">
        <v>246.82</v>
      </c>
      <c r="X99" s="6">
        <v>383</v>
      </c>
      <c r="Y99" s="6">
        <v>109.16</v>
      </c>
      <c r="Z99" s="7">
        <f>4258 / 86400</f>
        <v>4.9282407407407407E-2</v>
      </c>
      <c r="AA99" s="6">
        <v>6.04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79.400000000000006</v>
      </c>
      <c r="D100" s="4">
        <v>40.74</v>
      </c>
      <c r="E100" s="4">
        <v>0</v>
      </c>
      <c r="F100" s="4">
        <v>0</v>
      </c>
      <c r="G100" s="4">
        <v>0</v>
      </c>
      <c r="H100" s="4">
        <v>194.91</v>
      </c>
      <c r="I100" s="5">
        <f>0 / 86400</f>
        <v>0</v>
      </c>
      <c r="J100" s="4">
        <v>0</v>
      </c>
      <c r="K100" s="4">
        <v>0</v>
      </c>
      <c r="L100" s="4">
        <v>0</v>
      </c>
      <c r="M100" s="4">
        <v>83</v>
      </c>
      <c r="N100" s="5">
        <f>1 / 86400</f>
        <v>1.1574074074074073E-5</v>
      </c>
      <c r="O100" s="4">
        <v>0</v>
      </c>
      <c r="P100" s="4" t="s">
        <v>28</v>
      </c>
      <c r="Q100" s="4" t="s">
        <v>28</v>
      </c>
      <c r="R100" s="4">
        <v>84</v>
      </c>
      <c r="S100" s="4">
        <v>43.1</v>
      </c>
      <c r="T100" s="4">
        <v>531</v>
      </c>
      <c r="U100" s="4">
        <v>272.43</v>
      </c>
      <c r="V100" s="4">
        <v>299</v>
      </c>
      <c r="W100" s="4">
        <v>153.4</v>
      </c>
      <c r="X100" s="4">
        <v>95</v>
      </c>
      <c r="Y100" s="4">
        <v>48.74</v>
      </c>
      <c r="Z100" s="5">
        <f>0 / 86400</f>
        <v>0</v>
      </c>
      <c r="AA100" s="4">
        <v>0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79.400000000000006</v>
      </c>
      <c r="D101" s="6">
        <v>40.74</v>
      </c>
      <c r="E101" s="6">
        <v>0</v>
      </c>
      <c r="F101" s="6">
        <v>0</v>
      </c>
      <c r="G101" s="6">
        <v>0</v>
      </c>
      <c r="H101" s="6">
        <v>194.91</v>
      </c>
      <c r="I101" s="7">
        <f>0 / 86400</f>
        <v>0</v>
      </c>
      <c r="J101" s="6">
        <v>0</v>
      </c>
      <c r="K101" s="6">
        <v>0</v>
      </c>
      <c r="L101" s="6">
        <v>0</v>
      </c>
      <c r="M101" s="6">
        <v>83</v>
      </c>
      <c r="N101" s="7">
        <f>1 / 86400</f>
        <v>1.1574074074074073E-5</v>
      </c>
      <c r="O101" s="6">
        <v>0</v>
      </c>
      <c r="P101" s="6" t="s">
        <v>28</v>
      </c>
      <c r="Q101" s="6" t="s">
        <v>28</v>
      </c>
      <c r="R101" s="6">
        <v>84</v>
      </c>
      <c r="S101" s="6">
        <v>43.1</v>
      </c>
      <c r="T101" s="6">
        <v>531</v>
      </c>
      <c r="U101" s="6">
        <v>272.43</v>
      </c>
      <c r="V101" s="6">
        <v>299</v>
      </c>
      <c r="W101" s="6">
        <v>153.4</v>
      </c>
      <c r="X101" s="6">
        <v>95</v>
      </c>
      <c r="Y101" s="6">
        <v>48.74</v>
      </c>
      <c r="Z101" s="7">
        <f>0 / 86400</f>
        <v>0</v>
      </c>
      <c r="AA101" s="6">
        <v>0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308.76</v>
      </c>
      <c r="D102" s="4">
        <v>102.02</v>
      </c>
      <c r="E102" s="4">
        <v>0</v>
      </c>
      <c r="F102" s="4">
        <v>0</v>
      </c>
      <c r="G102" s="4">
        <v>0</v>
      </c>
      <c r="H102" s="4">
        <v>302.64999999999998</v>
      </c>
      <c r="I102" s="5">
        <f>64556 / 86400</f>
        <v>0.74717592592592597</v>
      </c>
      <c r="J102" s="4">
        <v>0</v>
      </c>
      <c r="K102" s="4">
        <v>0</v>
      </c>
      <c r="L102" s="4">
        <v>16.88</v>
      </c>
      <c r="M102" s="4">
        <v>95</v>
      </c>
      <c r="N102" s="5">
        <f>105 / 86400</f>
        <v>1.2152777777777778E-3</v>
      </c>
      <c r="O102" s="4">
        <v>0.16</v>
      </c>
      <c r="P102" s="4" t="s">
        <v>28</v>
      </c>
      <c r="Q102" s="4" t="s">
        <v>28</v>
      </c>
      <c r="R102" s="4">
        <v>567</v>
      </c>
      <c r="S102" s="4">
        <v>187.34</v>
      </c>
      <c r="T102" s="4">
        <v>1461</v>
      </c>
      <c r="U102" s="4">
        <v>482.73</v>
      </c>
      <c r="V102" s="4">
        <v>998</v>
      </c>
      <c r="W102" s="4">
        <v>329.75</v>
      </c>
      <c r="X102" s="4">
        <v>478</v>
      </c>
      <c r="Y102" s="4">
        <v>157.94</v>
      </c>
      <c r="Z102" s="5">
        <f>974 / 86400</f>
        <v>1.1273148148148148E-2</v>
      </c>
      <c r="AA102" s="4">
        <v>1.51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308.76</v>
      </c>
      <c r="D103" s="6">
        <v>102.02</v>
      </c>
      <c r="E103" s="6">
        <v>0</v>
      </c>
      <c r="F103" s="6">
        <v>0</v>
      </c>
      <c r="G103" s="6">
        <v>0</v>
      </c>
      <c r="H103" s="6">
        <v>302.64999999999998</v>
      </c>
      <c r="I103" s="7">
        <f>64556 / 86400</f>
        <v>0.74717592592592597</v>
      </c>
      <c r="J103" s="6">
        <v>0</v>
      </c>
      <c r="K103" s="6">
        <v>0</v>
      </c>
      <c r="L103" s="6">
        <v>16.88</v>
      </c>
      <c r="M103" s="6">
        <v>95</v>
      </c>
      <c r="N103" s="7">
        <f>105 / 86400</f>
        <v>1.2152777777777778E-3</v>
      </c>
      <c r="O103" s="6">
        <v>0.16</v>
      </c>
      <c r="P103" s="6" t="s">
        <v>28</v>
      </c>
      <c r="Q103" s="6" t="s">
        <v>28</v>
      </c>
      <c r="R103" s="6">
        <v>567</v>
      </c>
      <c r="S103" s="6">
        <v>187.34</v>
      </c>
      <c r="T103" s="6">
        <v>1461</v>
      </c>
      <c r="U103" s="6">
        <v>482.73</v>
      </c>
      <c r="V103" s="6">
        <v>998</v>
      </c>
      <c r="W103" s="6">
        <v>329.75</v>
      </c>
      <c r="X103" s="6">
        <v>478</v>
      </c>
      <c r="Y103" s="6">
        <v>157.94</v>
      </c>
      <c r="Z103" s="7">
        <f>974 / 86400</f>
        <v>1.1273148148148148E-2</v>
      </c>
      <c r="AA103" s="6">
        <v>1.51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5">
        <f>99 / 86400</f>
        <v>1.1458333333333333E-3</v>
      </c>
      <c r="J104" s="4">
        <v>0</v>
      </c>
      <c r="K104" s="4">
        <v>0</v>
      </c>
      <c r="L104" s="4">
        <v>0</v>
      </c>
      <c r="M104" s="4">
        <v>0</v>
      </c>
      <c r="N104" s="5">
        <f t="shared" ref="N104:N109" si="1">0 / 86400</f>
        <v>0</v>
      </c>
      <c r="O104" s="4">
        <v>0</v>
      </c>
      <c r="P104" s="4" t="s">
        <v>28</v>
      </c>
      <c r="Q104" s="4" t="s">
        <v>28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5">
        <f>0 / 86400</f>
        <v>0</v>
      </c>
      <c r="AA104" s="4">
        <v>0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7">
        <f>99 / 86400</f>
        <v>1.1458333333333333E-3</v>
      </c>
      <c r="J105" s="6">
        <v>0</v>
      </c>
      <c r="K105" s="6">
        <v>0</v>
      </c>
      <c r="L105" s="6">
        <v>0</v>
      </c>
      <c r="M105" s="6">
        <v>0</v>
      </c>
      <c r="N105" s="7">
        <f t="shared" si="1"/>
        <v>0</v>
      </c>
      <c r="O105" s="6">
        <v>0</v>
      </c>
      <c r="P105" s="6" t="s">
        <v>28</v>
      </c>
      <c r="Q105" s="6" t="s">
        <v>28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7">
        <f>0 / 86400</f>
        <v>0</v>
      </c>
      <c r="AA105" s="6">
        <v>0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13.9</v>
      </c>
      <c r="D106" s="4">
        <v>13.38</v>
      </c>
      <c r="E106" s="4">
        <v>0</v>
      </c>
      <c r="F106" s="4">
        <v>0</v>
      </c>
      <c r="G106" s="4">
        <v>0</v>
      </c>
      <c r="H106" s="4">
        <v>103.89</v>
      </c>
      <c r="I106" s="5">
        <f>28317 / 86400</f>
        <v>0.32774305555555555</v>
      </c>
      <c r="J106" s="4">
        <v>0</v>
      </c>
      <c r="K106" s="4">
        <v>0</v>
      </c>
      <c r="L106" s="4">
        <v>13.21</v>
      </c>
      <c r="M106" s="4">
        <v>78</v>
      </c>
      <c r="N106" s="5">
        <f t="shared" si="1"/>
        <v>0</v>
      </c>
      <c r="O106" s="4">
        <v>0</v>
      </c>
      <c r="P106" s="4" t="s">
        <v>28</v>
      </c>
      <c r="Q106" s="4" t="s">
        <v>28</v>
      </c>
      <c r="R106" s="4">
        <v>2</v>
      </c>
      <c r="S106" s="4">
        <v>1.93</v>
      </c>
      <c r="T106" s="4">
        <v>134</v>
      </c>
      <c r="U106" s="4">
        <v>128.97999999999999</v>
      </c>
      <c r="V106" s="4">
        <v>496</v>
      </c>
      <c r="W106" s="4">
        <v>477.41</v>
      </c>
      <c r="X106" s="4">
        <v>1</v>
      </c>
      <c r="Y106" s="4">
        <v>0.96</v>
      </c>
      <c r="Z106" s="5">
        <f>1421 / 86400</f>
        <v>1.6446759259259258E-2</v>
      </c>
      <c r="AA106" s="4">
        <v>5.0199999999999996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13.9</v>
      </c>
      <c r="D107" s="6">
        <v>13.38</v>
      </c>
      <c r="E107" s="6">
        <v>0</v>
      </c>
      <c r="F107" s="6">
        <v>0</v>
      </c>
      <c r="G107" s="6">
        <v>0</v>
      </c>
      <c r="H107" s="6">
        <v>103.89</v>
      </c>
      <c r="I107" s="7">
        <f>28317 / 86400</f>
        <v>0.32774305555555555</v>
      </c>
      <c r="J107" s="6">
        <v>0</v>
      </c>
      <c r="K107" s="6">
        <v>0</v>
      </c>
      <c r="L107" s="6">
        <v>13.21</v>
      </c>
      <c r="M107" s="6">
        <v>78</v>
      </c>
      <c r="N107" s="7">
        <f t="shared" si="1"/>
        <v>0</v>
      </c>
      <c r="O107" s="6">
        <v>0</v>
      </c>
      <c r="P107" s="6" t="s">
        <v>28</v>
      </c>
      <c r="Q107" s="6" t="s">
        <v>28</v>
      </c>
      <c r="R107" s="6">
        <v>2</v>
      </c>
      <c r="S107" s="6">
        <v>1.93</v>
      </c>
      <c r="T107" s="6">
        <v>134</v>
      </c>
      <c r="U107" s="6">
        <v>128.97999999999999</v>
      </c>
      <c r="V107" s="6">
        <v>496</v>
      </c>
      <c r="W107" s="6">
        <v>477.41</v>
      </c>
      <c r="X107" s="6">
        <v>1</v>
      </c>
      <c r="Y107" s="6">
        <v>0.96</v>
      </c>
      <c r="Z107" s="7">
        <f>1421 / 86400</f>
        <v>1.6446759259259258E-2</v>
      </c>
      <c r="AA107" s="6">
        <v>5.0199999999999996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1.8</v>
      </c>
      <c r="D108" s="4">
        <v>165.14</v>
      </c>
      <c r="E108" s="4">
        <v>0</v>
      </c>
      <c r="F108" s="4">
        <v>0</v>
      </c>
      <c r="G108" s="4">
        <v>0</v>
      </c>
      <c r="H108" s="4">
        <v>1.0900000000000001</v>
      </c>
      <c r="I108" s="5">
        <f>709 / 86400</f>
        <v>8.2060185185185187E-3</v>
      </c>
      <c r="J108" s="4">
        <v>0</v>
      </c>
      <c r="K108" s="4">
        <v>0</v>
      </c>
      <c r="L108" s="4">
        <v>5.53</v>
      </c>
      <c r="M108" s="4">
        <v>33</v>
      </c>
      <c r="N108" s="5">
        <f t="shared" si="1"/>
        <v>0</v>
      </c>
      <c r="O108" s="4">
        <v>0</v>
      </c>
      <c r="P108" s="4" t="s">
        <v>28</v>
      </c>
      <c r="Q108" s="4" t="s">
        <v>28</v>
      </c>
      <c r="R108" s="4">
        <v>2</v>
      </c>
      <c r="S108" s="4">
        <v>183.49</v>
      </c>
      <c r="T108" s="4">
        <v>14</v>
      </c>
      <c r="U108" s="4">
        <v>1284.4000000000001</v>
      </c>
      <c r="V108" s="4">
        <v>10</v>
      </c>
      <c r="W108" s="4">
        <v>917.43</v>
      </c>
      <c r="X108" s="4">
        <v>0</v>
      </c>
      <c r="Y108" s="4">
        <v>0</v>
      </c>
      <c r="Z108" s="5">
        <f>0 / 86400</f>
        <v>0</v>
      </c>
      <c r="AA108" s="4">
        <v>0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1.8</v>
      </c>
      <c r="D109" s="6">
        <v>165.14</v>
      </c>
      <c r="E109" s="6">
        <v>0</v>
      </c>
      <c r="F109" s="6">
        <v>0</v>
      </c>
      <c r="G109" s="6">
        <v>0</v>
      </c>
      <c r="H109" s="6">
        <v>1.0900000000000001</v>
      </c>
      <c r="I109" s="7">
        <f>709 / 86400</f>
        <v>8.2060185185185187E-3</v>
      </c>
      <c r="J109" s="6">
        <v>0</v>
      </c>
      <c r="K109" s="6">
        <v>0</v>
      </c>
      <c r="L109" s="6">
        <v>5.53</v>
      </c>
      <c r="M109" s="6">
        <v>33</v>
      </c>
      <c r="N109" s="7">
        <f t="shared" si="1"/>
        <v>0</v>
      </c>
      <c r="O109" s="6">
        <v>0</v>
      </c>
      <c r="P109" s="6" t="s">
        <v>28</v>
      </c>
      <c r="Q109" s="6" t="s">
        <v>28</v>
      </c>
      <c r="R109" s="6">
        <v>2</v>
      </c>
      <c r="S109" s="6">
        <v>183.49</v>
      </c>
      <c r="T109" s="6">
        <v>14</v>
      </c>
      <c r="U109" s="6">
        <v>1284.4000000000001</v>
      </c>
      <c r="V109" s="6">
        <v>10</v>
      </c>
      <c r="W109" s="6">
        <v>917.43</v>
      </c>
      <c r="X109" s="6">
        <v>0</v>
      </c>
      <c r="Y109" s="6">
        <v>0</v>
      </c>
      <c r="Z109" s="7">
        <f>0 / 86400</f>
        <v>0</v>
      </c>
      <c r="AA109" s="6">
        <v>0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75.86</v>
      </c>
      <c r="D110" s="4">
        <v>25.64</v>
      </c>
      <c r="E110" s="4">
        <v>0</v>
      </c>
      <c r="F110" s="4">
        <v>0</v>
      </c>
      <c r="G110" s="4">
        <v>0</v>
      </c>
      <c r="H110" s="4">
        <v>295.89999999999998</v>
      </c>
      <c r="I110" s="5">
        <f>64646 / 86400</f>
        <v>0.74821759259259257</v>
      </c>
      <c r="J110" s="4">
        <v>0</v>
      </c>
      <c r="K110" s="4">
        <v>0</v>
      </c>
      <c r="L110" s="4">
        <v>16.48</v>
      </c>
      <c r="M110" s="4">
        <v>91</v>
      </c>
      <c r="N110" s="5">
        <f>76 / 86400</f>
        <v>8.7962962962962962E-4</v>
      </c>
      <c r="O110" s="4">
        <v>0.12</v>
      </c>
      <c r="P110" s="4" t="s">
        <v>28</v>
      </c>
      <c r="Q110" s="4" t="s">
        <v>28</v>
      </c>
      <c r="R110" s="4">
        <v>77</v>
      </c>
      <c r="S110" s="4">
        <v>26.02</v>
      </c>
      <c r="T110" s="4">
        <v>594</v>
      </c>
      <c r="U110" s="4">
        <v>200.75</v>
      </c>
      <c r="V110" s="4">
        <v>1408</v>
      </c>
      <c r="W110" s="4">
        <v>475.84</v>
      </c>
      <c r="X110" s="4">
        <v>0</v>
      </c>
      <c r="Y110" s="4">
        <v>0</v>
      </c>
      <c r="Z110" s="5">
        <f>1255 / 86400</f>
        <v>1.4525462962962962E-2</v>
      </c>
      <c r="AA110" s="4">
        <v>1.94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75.86</v>
      </c>
      <c r="D111" s="6">
        <v>25.64</v>
      </c>
      <c r="E111" s="6">
        <v>0</v>
      </c>
      <c r="F111" s="6">
        <v>0</v>
      </c>
      <c r="G111" s="6">
        <v>0</v>
      </c>
      <c r="H111" s="6">
        <v>295.89999999999998</v>
      </c>
      <c r="I111" s="7">
        <f>64646 / 86400</f>
        <v>0.74821759259259257</v>
      </c>
      <c r="J111" s="6">
        <v>0</v>
      </c>
      <c r="K111" s="6">
        <v>0</v>
      </c>
      <c r="L111" s="6">
        <v>16.48</v>
      </c>
      <c r="M111" s="6">
        <v>91</v>
      </c>
      <c r="N111" s="7">
        <f>76 / 86400</f>
        <v>8.7962962962962962E-4</v>
      </c>
      <c r="O111" s="6">
        <v>0.12</v>
      </c>
      <c r="P111" s="6" t="s">
        <v>28</v>
      </c>
      <c r="Q111" s="6" t="s">
        <v>28</v>
      </c>
      <c r="R111" s="6">
        <v>77</v>
      </c>
      <c r="S111" s="6">
        <v>26.02</v>
      </c>
      <c r="T111" s="6">
        <v>594</v>
      </c>
      <c r="U111" s="6">
        <v>200.75</v>
      </c>
      <c r="V111" s="6">
        <v>1408</v>
      </c>
      <c r="W111" s="6">
        <v>475.84</v>
      </c>
      <c r="X111" s="6">
        <v>0</v>
      </c>
      <c r="Y111" s="6">
        <v>0</v>
      </c>
      <c r="Z111" s="7">
        <f>1255 / 86400</f>
        <v>1.4525462962962962E-2</v>
      </c>
      <c r="AA111" s="6">
        <v>1.94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24.03</v>
      </c>
      <c r="D112" s="4">
        <v>16.329999999999998</v>
      </c>
      <c r="E112" s="4">
        <v>0</v>
      </c>
      <c r="F112" s="4">
        <v>0</v>
      </c>
      <c r="G112" s="4">
        <v>0</v>
      </c>
      <c r="H112" s="4">
        <v>147.13999999999999</v>
      </c>
      <c r="I112" s="5">
        <f>46796 / 86400</f>
        <v>0.54162037037037036</v>
      </c>
      <c r="J112" s="4">
        <v>0</v>
      </c>
      <c r="K112" s="4">
        <v>0</v>
      </c>
      <c r="L112" s="4">
        <v>11.32</v>
      </c>
      <c r="M112" s="4">
        <v>134</v>
      </c>
      <c r="N112" s="5">
        <f>2 / 86400</f>
        <v>2.3148148148148147E-5</v>
      </c>
      <c r="O112" s="4">
        <v>0</v>
      </c>
      <c r="P112" s="4" t="s">
        <v>28</v>
      </c>
      <c r="Q112" s="4" t="s">
        <v>28</v>
      </c>
      <c r="R112" s="4">
        <v>16</v>
      </c>
      <c r="S112" s="4">
        <v>10.87</v>
      </c>
      <c r="T112" s="4">
        <v>191</v>
      </c>
      <c r="U112" s="4">
        <v>129.81</v>
      </c>
      <c r="V112" s="4">
        <v>550</v>
      </c>
      <c r="W112" s="4">
        <v>373.79</v>
      </c>
      <c r="X112" s="4">
        <v>17</v>
      </c>
      <c r="Y112" s="4">
        <v>11.55</v>
      </c>
      <c r="Z112" s="5">
        <f>799 / 86400</f>
        <v>9.2476851851851852E-3</v>
      </c>
      <c r="AA112" s="4">
        <v>1.71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24.03</v>
      </c>
      <c r="D113" s="6">
        <v>16.329999999999998</v>
      </c>
      <c r="E113" s="6">
        <v>0</v>
      </c>
      <c r="F113" s="6">
        <v>0</v>
      </c>
      <c r="G113" s="6">
        <v>0</v>
      </c>
      <c r="H113" s="6">
        <v>147.13999999999999</v>
      </c>
      <c r="I113" s="7">
        <f>46796 / 86400</f>
        <v>0.54162037037037036</v>
      </c>
      <c r="J113" s="6">
        <v>0</v>
      </c>
      <c r="K113" s="6">
        <v>0</v>
      </c>
      <c r="L113" s="6">
        <v>11.32</v>
      </c>
      <c r="M113" s="6">
        <v>134</v>
      </c>
      <c r="N113" s="7">
        <f>2 / 86400</f>
        <v>2.3148148148148147E-5</v>
      </c>
      <c r="O113" s="6">
        <v>0</v>
      </c>
      <c r="P113" s="6" t="s">
        <v>28</v>
      </c>
      <c r="Q113" s="6" t="s">
        <v>28</v>
      </c>
      <c r="R113" s="6">
        <v>16</v>
      </c>
      <c r="S113" s="6">
        <v>10.87</v>
      </c>
      <c r="T113" s="6">
        <v>191</v>
      </c>
      <c r="U113" s="6">
        <v>129.81</v>
      </c>
      <c r="V113" s="6">
        <v>550</v>
      </c>
      <c r="W113" s="6">
        <v>373.79</v>
      </c>
      <c r="X113" s="6">
        <v>17</v>
      </c>
      <c r="Y113" s="6">
        <v>11.55</v>
      </c>
      <c r="Z113" s="7">
        <f>799 / 86400</f>
        <v>9.2476851851851852E-3</v>
      </c>
      <c r="AA113" s="6">
        <v>1.71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323.14</v>
      </c>
      <c r="D114" s="4">
        <v>82.43</v>
      </c>
      <c r="E114" s="4">
        <v>0</v>
      </c>
      <c r="F114" s="4">
        <v>0</v>
      </c>
      <c r="G114" s="4">
        <v>0</v>
      </c>
      <c r="H114" s="4">
        <v>392</v>
      </c>
      <c r="I114" s="5">
        <f>73552 / 86400</f>
        <v>0.85129629629629633</v>
      </c>
      <c r="J114" s="4">
        <v>0</v>
      </c>
      <c r="K114" s="4">
        <v>0</v>
      </c>
      <c r="L114" s="4">
        <v>19.190000000000001</v>
      </c>
      <c r="M114" s="4">
        <v>108</v>
      </c>
      <c r="N114" s="5">
        <f>408 / 86400</f>
        <v>4.7222222222222223E-3</v>
      </c>
      <c r="O114" s="4">
        <v>0.55000000000000004</v>
      </c>
      <c r="P114" s="4" t="s">
        <v>28</v>
      </c>
      <c r="Q114" s="4" t="s">
        <v>28</v>
      </c>
      <c r="R114" s="4">
        <v>604</v>
      </c>
      <c r="S114" s="4">
        <v>154.08000000000001</v>
      </c>
      <c r="T114" s="4">
        <v>1732</v>
      </c>
      <c r="U114" s="4">
        <v>441.84</v>
      </c>
      <c r="V114" s="4">
        <v>1350</v>
      </c>
      <c r="W114" s="4">
        <v>344.39</v>
      </c>
      <c r="X114" s="4">
        <v>232</v>
      </c>
      <c r="Y114" s="4">
        <v>59.18</v>
      </c>
      <c r="Z114" s="5">
        <f>5665 / 86400</f>
        <v>6.5567129629629628E-2</v>
      </c>
      <c r="AA114" s="4">
        <v>7.7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323.14</v>
      </c>
      <c r="D115" s="6">
        <v>82.43</v>
      </c>
      <c r="E115" s="6">
        <v>0</v>
      </c>
      <c r="F115" s="6">
        <v>0</v>
      </c>
      <c r="G115" s="6">
        <v>0</v>
      </c>
      <c r="H115" s="6">
        <v>392</v>
      </c>
      <c r="I115" s="7">
        <f>73552 / 86400</f>
        <v>0.85129629629629633</v>
      </c>
      <c r="J115" s="6">
        <v>0</v>
      </c>
      <c r="K115" s="6">
        <v>0</v>
      </c>
      <c r="L115" s="6">
        <v>19.190000000000001</v>
      </c>
      <c r="M115" s="6">
        <v>108</v>
      </c>
      <c r="N115" s="7">
        <f>408 / 86400</f>
        <v>4.7222222222222223E-3</v>
      </c>
      <c r="O115" s="6">
        <v>0.55000000000000004</v>
      </c>
      <c r="P115" s="6" t="s">
        <v>28</v>
      </c>
      <c r="Q115" s="6" t="s">
        <v>28</v>
      </c>
      <c r="R115" s="6">
        <v>604</v>
      </c>
      <c r="S115" s="6">
        <v>154.08000000000001</v>
      </c>
      <c r="T115" s="6">
        <v>1732</v>
      </c>
      <c r="U115" s="6">
        <v>441.84</v>
      </c>
      <c r="V115" s="6">
        <v>1350</v>
      </c>
      <c r="W115" s="6">
        <v>344.39</v>
      </c>
      <c r="X115" s="6">
        <v>232</v>
      </c>
      <c r="Y115" s="6">
        <v>59.18</v>
      </c>
      <c r="Z115" s="7">
        <f>5665 / 86400</f>
        <v>6.5567129629629628E-2</v>
      </c>
      <c r="AA115" s="6">
        <v>7.7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292.23</v>
      </c>
      <c r="D116" s="4">
        <v>96.49</v>
      </c>
      <c r="E116" s="4">
        <v>0</v>
      </c>
      <c r="F116" s="4">
        <v>0</v>
      </c>
      <c r="G116" s="4">
        <v>0</v>
      </c>
      <c r="H116" s="4">
        <v>302.83999999999997</v>
      </c>
      <c r="I116" s="5">
        <f>60417 / 86400</f>
        <v>0.69927083333333329</v>
      </c>
      <c r="J116" s="4">
        <v>0</v>
      </c>
      <c r="K116" s="4">
        <v>0</v>
      </c>
      <c r="L116" s="4">
        <v>18.05</v>
      </c>
      <c r="M116" s="4">
        <v>91</v>
      </c>
      <c r="N116" s="5">
        <f>174 / 86400</f>
        <v>2.0138888888888888E-3</v>
      </c>
      <c r="O116" s="4">
        <v>0.28999999999999998</v>
      </c>
      <c r="P116" s="4" t="s">
        <v>28</v>
      </c>
      <c r="Q116" s="4" t="s">
        <v>28</v>
      </c>
      <c r="R116" s="4">
        <v>656</v>
      </c>
      <c r="S116" s="4">
        <v>216.61</v>
      </c>
      <c r="T116" s="4">
        <v>1459</v>
      </c>
      <c r="U116" s="4">
        <v>481.77</v>
      </c>
      <c r="V116" s="4">
        <v>999</v>
      </c>
      <c r="W116" s="4">
        <v>329.87</v>
      </c>
      <c r="X116" s="4">
        <v>126</v>
      </c>
      <c r="Y116" s="4">
        <v>41.61</v>
      </c>
      <c r="Z116" s="5">
        <f>4131 / 86400</f>
        <v>4.7812500000000001E-2</v>
      </c>
      <c r="AA116" s="4">
        <v>6.84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292.23</v>
      </c>
      <c r="D117" s="6">
        <v>96.49</v>
      </c>
      <c r="E117" s="6">
        <v>0</v>
      </c>
      <c r="F117" s="6">
        <v>0</v>
      </c>
      <c r="G117" s="6">
        <v>0</v>
      </c>
      <c r="H117" s="6">
        <v>302.83999999999997</v>
      </c>
      <c r="I117" s="7">
        <f>60417 / 86400</f>
        <v>0.69927083333333329</v>
      </c>
      <c r="J117" s="6">
        <v>0</v>
      </c>
      <c r="K117" s="6">
        <v>0</v>
      </c>
      <c r="L117" s="6">
        <v>18.05</v>
      </c>
      <c r="M117" s="6">
        <v>91</v>
      </c>
      <c r="N117" s="7">
        <f>174 / 86400</f>
        <v>2.0138888888888888E-3</v>
      </c>
      <c r="O117" s="6">
        <v>0.28999999999999998</v>
      </c>
      <c r="P117" s="6" t="s">
        <v>28</v>
      </c>
      <c r="Q117" s="6" t="s">
        <v>28</v>
      </c>
      <c r="R117" s="6">
        <v>656</v>
      </c>
      <c r="S117" s="6">
        <v>216.61</v>
      </c>
      <c r="T117" s="6">
        <v>1459</v>
      </c>
      <c r="U117" s="6">
        <v>481.77</v>
      </c>
      <c r="V117" s="6">
        <v>999</v>
      </c>
      <c r="W117" s="6">
        <v>329.87</v>
      </c>
      <c r="X117" s="6">
        <v>126</v>
      </c>
      <c r="Y117" s="6">
        <v>41.61</v>
      </c>
      <c r="Z117" s="7">
        <f>4131 / 86400</f>
        <v>4.7812500000000001E-2</v>
      </c>
      <c r="AA117" s="6">
        <v>6.84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36.19</v>
      </c>
      <c r="D118" s="4">
        <v>86.29</v>
      </c>
      <c r="E118" s="4">
        <v>0</v>
      </c>
      <c r="F118" s="4">
        <v>0</v>
      </c>
      <c r="G118" s="4">
        <v>0</v>
      </c>
      <c r="H118" s="4">
        <v>41.94</v>
      </c>
      <c r="I118" s="5">
        <f>7776 / 86400</f>
        <v>0.09</v>
      </c>
      <c r="J118" s="4">
        <v>0</v>
      </c>
      <c r="K118" s="4">
        <v>0</v>
      </c>
      <c r="L118" s="4">
        <v>19.420000000000002</v>
      </c>
      <c r="M118" s="4">
        <v>89</v>
      </c>
      <c r="N118" s="5">
        <f>50 / 86400</f>
        <v>5.7870370370370367E-4</v>
      </c>
      <c r="O118" s="4">
        <v>0.64</v>
      </c>
      <c r="P118" s="4" t="s">
        <v>28</v>
      </c>
      <c r="Q118" s="4" t="s">
        <v>28</v>
      </c>
      <c r="R118" s="4">
        <v>59</v>
      </c>
      <c r="S118" s="4">
        <v>140.66999999999999</v>
      </c>
      <c r="T118" s="4">
        <v>205</v>
      </c>
      <c r="U118" s="4">
        <v>488.78</v>
      </c>
      <c r="V118" s="4">
        <v>129</v>
      </c>
      <c r="W118" s="4">
        <v>307.57</v>
      </c>
      <c r="X118" s="4">
        <v>32</v>
      </c>
      <c r="Y118" s="4">
        <v>76.3</v>
      </c>
      <c r="Z118" s="5">
        <f>86 / 86400</f>
        <v>9.9537037037037042E-4</v>
      </c>
      <c r="AA118" s="4">
        <v>1.1100000000000001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36.19</v>
      </c>
      <c r="D119" s="6">
        <v>86.29</v>
      </c>
      <c r="E119" s="6">
        <v>0</v>
      </c>
      <c r="F119" s="6">
        <v>0</v>
      </c>
      <c r="G119" s="6">
        <v>0</v>
      </c>
      <c r="H119" s="6">
        <v>41.94</v>
      </c>
      <c r="I119" s="7">
        <f>7776 / 86400</f>
        <v>0.09</v>
      </c>
      <c r="J119" s="6">
        <v>0</v>
      </c>
      <c r="K119" s="6">
        <v>0</v>
      </c>
      <c r="L119" s="6">
        <v>19.420000000000002</v>
      </c>
      <c r="M119" s="6">
        <v>89</v>
      </c>
      <c r="N119" s="7">
        <f>50 / 86400</f>
        <v>5.7870370370370367E-4</v>
      </c>
      <c r="O119" s="6">
        <v>0.64</v>
      </c>
      <c r="P119" s="6" t="s">
        <v>28</v>
      </c>
      <c r="Q119" s="6" t="s">
        <v>28</v>
      </c>
      <c r="R119" s="6">
        <v>59</v>
      </c>
      <c r="S119" s="6">
        <v>140.66999999999999</v>
      </c>
      <c r="T119" s="6">
        <v>205</v>
      </c>
      <c r="U119" s="6">
        <v>488.78</v>
      </c>
      <c r="V119" s="6">
        <v>129</v>
      </c>
      <c r="W119" s="6">
        <v>307.57</v>
      </c>
      <c r="X119" s="6">
        <v>32</v>
      </c>
      <c r="Y119" s="6">
        <v>76.3</v>
      </c>
      <c r="Z119" s="7">
        <f>86 / 86400</f>
        <v>9.9537037037037042E-4</v>
      </c>
      <c r="AA119" s="6">
        <v>1.1100000000000001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40.159999999999997</v>
      </c>
      <c r="D120" s="4">
        <v>61.62</v>
      </c>
      <c r="E120" s="4">
        <v>0</v>
      </c>
      <c r="F120" s="4">
        <v>0</v>
      </c>
      <c r="G120" s="4">
        <v>0</v>
      </c>
      <c r="H120" s="4">
        <v>65.17</v>
      </c>
      <c r="I120" s="5">
        <f>11230 / 86400</f>
        <v>0.12997685185185184</v>
      </c>
      <c r="J120" s="4">
        <v>0</v>
      </c>
      <c r="K120" s="4">
        <v>0</v>
      </c>
      <c r="L120" s="4">
        <v>20.89</v>
      </c>
      <c r="M120" s="4">
        <v>86</v>
      </c>
      <c r="N120" s="5">
        <f>22 / 86400</f>
        <v>2.5462962962962961E-4</v>
      </c>
      <c r="O120" s="4">
        <v>0.2</v>
      </c>
      <c r="P120" s="4" t="s">
        <v>28</v>
      </c>
      <c r="Q120" s="4" t="s">
        <v>28</v>
      </c>
      <c r="R120" s="4">
        <v>63</v>
      </c>
      <c r="S120" s="4">
        <v>96.67</v>
      </c>
      <c r="T120" s="4">
        <v>223</v>
      </c>
      <c r="U120" s="4">
        <v>342.19</v>
      </c>
      <c r="V120" s="4">
        <v>110</v>
      </c>
      <c r="W120" s="4">
        <v>168.79</v>
      </c>
      <c r="X120" s="4">
        <v>48</v>
      </c>
      <c r="Y120" s="4">
        <v>73.66</v>
      </c>
      <c r="Z120" s="5">
        <f>0 / 86400</f>
        <v>0</v>
      </c>
      <c r="AA120" s="4">
        <v>0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40.159999999999997</v>
      </c>
      <c r="D121" s="6">
        <v>61.62</v>
      </c>
      <c r="E121" s="6">
        <v>0</v>
      </c>
      <c r="F121" s="6">
        <v>0</v>
      </c>
      <c r="G121" s="6">
        <v>0</v>
      </c>
      <c r="H121" s="6">
        <v>65.17</v>
      </c>
      <c r="I121" s="7">
        <f>11230 / 86400</f>
        <v>0.12997685185185184</v>
      </c>
      <c r="J121" s="6">
        <v>0</v>
      </c>
      <c r="K121" s="6">
        <v>0</v>
      </c>
      <c r="L121" s="6">
        <v>20.89</v>
      </c>
      <c r="M121" s="6">
        <v>86</v>
      </c>
      <c r="N121" s="7">
        <f>22 / 86400</f>
        <v>2.5462962962962961E-4</v>
      </c>
      <c r="O121" s="6">
        <v>0.2</v>
      </c>
      <c r="P121" s="6" t="s">
        <v>28</v>
      </c>
      <c r="Q121" s="6" t="s">
        <v>28</v>
      </c>
      <c r="R121" s="6">
        <v>63</v>
      </c>
      <c r="S121" s="6">
        <v>96.67</v>
      </c>
      <c r="T121" s="6">
        <v>223</v>
      </c>
      <c r="U121" s="6">
        <v>342.19</v>
      </c>
      <c r="V121" s="6">
        <v>110</v>
      </c>
      <c r="W121" s="6">
        <v>168.79</v>
      </c>
      <c r="X121" s="6">
        <v>48</v>
      </c>
      <c r="Y121" s="6">
        <v>73.66</v>
      </c>
      <c r="Z121" s="7">
        <f>0 / 86400</f>
        <v>0</v>
      </c>
      <c r="AA121" s="6">
        <v>0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5">
        <f>688 / 86400</f>
        <v>7.9629629629629634E-3</v>
      </c>
      <c r="J122" s="4">
        <v>0</v>
      </c>
      <c r="K122" s="4">
        <v>0</v>
      </c>
      <c r="L122" s="4">
        <v>0</v>
      </c>
      <c r="M122" s="4">
        <v>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5">
        <f>0 / 86400</f>
        <v>0</v>
      </c>
      <c r="AA122" s="4">
        <v>0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7">
        <f>688 / 86400</f>
        <v>7.9629629629629634E-3</v>
      </c>
      <c r="J123" s="6">
        <v>0</v>
      </c>
      <c r="K123" s="6">
        <v>0</v>
      </c>
      <c r="L123" s="6">
        <v>0</v>
      </c>
      <c r="M123" s="6">
        <v>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7">
        <f>0 / 86400</f>
        <v>0</v>
      </c>
      <c r="AA123" s="6">
        <v>0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436.51</v>
      </c>
      <c r="D124" s="4">
        <v>187.05</v>
      </c>
      <c r="E124" s="4">
        <v>0</v>
      </c>
      <c r="F124" s="4">
        <v>0</v>
      </c>
      <c r="G124" s="4">
        <v>0</v>
      </c>
      <c r="H124" s="4">
        <v>233.36</v>
      </c>
      <c r="I124" s="5">
        <f>52388 / 86400</f>
        <v>0.6063425925925926</v>
      </c>
      <c r="J124" s="4">
        <v>0</v>
      </c>
      <c r="K124" s="4">
        <v>0</v>
      </c>
      <c r="L124" s="4">
        <v>16.04</v>
      </c>
      <c r="M124" s="4">
        <v>90</v>
      </c>
      <c r="N124" s="5">
        <f>34 / 86400</f>
        <v>3.9351851851851852E-4</v>
      </c>
      <c r="O124" s="4">
        <v>0.06</v>
      </c>
      <c r="P124" s="4" t="s">
        <v>28</v>
      </c>
      <c r="Q124" s="4" t="s">
        <v>28</v>
      </c>
      <c r="R124" s="4">
        <v>741</v>
      </c>
      <c r="S124" s="4">
        <v>317.52999999999997</v>
      </c>
      <c r="T124" s="4">
        <v>1764</v>
      </c>
      <c r="U124" s="4">
        <v>755.9</v>
      </c>
      <c r="V124" s="4">
        <v>1050</v>
      </c>
      <c r="W124" s="4">
        <v>449.94</v>
      </c>
      <c r="X124" s="4">
        <v>1113</v>
      </c>
      <c r="Y124" s="4">
        <v>476.94</v>
      </c>
      <c r="Z124" s="5">
        <f>6440 / 86400</f>
        <v>7.4537037037037041E-2</v>
      </c>
      <c r="AA124" s="4">
        <v>12.29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436.51</v>
      </c>
      <c r="D125" s="6">
        <v>187.05</v>
      </c>
      <c r="E125" s="6">
        <v>0</v>
      </c>
      <c r="F125" s="6">
        <v>0</v>
      </c>
      <c r="G125" s="6">
        <v>0</v>
      </c>
      <c r="H125" s="6">
        <v>233.36</v>
      </c>
      <c r="I125" s="7">
        <f>52388 / 86400</f>
        <v>0.6063425925925926</v>
      </c>
      <c r="J125" s="6">
        <v>0</v>
      </c>
      <c r="K125" s="6">
        <v>0</v>
      </c>
      <c r="L125" s="6">
        <v>16.04</v>
      </c>
      <c r="M125" s="6">
        <v>90</v>
      </c>
      <c r="N125" s="7">
        <f>34 / 86400</f>
        <v>3.9351851851851852E-4</v>
      </c>
      <c r="O125" s="6">
        <v>0.06</v>
      </c>
      <c r="P125" s="6" t="s">
        <v>28</v>
      </c>
      <c r="Q125" s="6" t="s">
        <v>28</v>
      </c>
      <c r="R125" s="6">
        <v>741</v>
      </c>
      <c r="S125" s="6">
        <v>317.52999999999997</v>
      </c>
      <c r="T125" s="6">
        <v>1764</v>
      </c>
      <c r="U125" s="6">
        <v>755.9</v>
      </c>
      <c r="V125" s="6">
        <v>1050</v>
      </c>
      <c r="W125" s="6">
        <v>449.94</v>
      </c>
      <c r="X125" s="6">
        <v>1113</v>
      </c>
      <c r="Y125" s="6">
        <v>476.94</v>
      </c>
      <c r="Z125" s="7">
        <f>6440 / 86400</f>
        <v>7.4537037037037041E-2</v>
      </c>
      <c r="AA125" s="6">
        <v>12.29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101.4</v>
      </c>
      <c r="D126" s="4">
        <v>57.21</v>
      </c>
      <c r="E126" s="4">
        <v>0</v>
      </c>
      <c r="F126" s="4">
        <v>0</v>
      </c>
      <c r="G126" s="4">
        <v>0</v>
      </c>
      <c r="H126" s="4">
        <v>177.25</v>
      </c>
      <c r="I126" s="5">
        <f>45227 / 86400</f>
        <v>0.52346064814814819</v>
      </c>
      <c r="J126" s="4">
        <v>0</v>
      </c>
      <c r="K126" s="4">
        <v>0</v>
      </c>
      <c r="L126" s="4">
        <v>14.11</v>
      </c>
      <c r="M126" s="4">
        <v>75</v>
      </c>
      <c r="N126" s="5">
        <f>0 / 86400</f>
        <v>0</v>
      </c>
      <c r="O126" s="4">
        <v>0</v>
      </c>
      <c r="P126" s="4" t="s">
        <v>28</v>
      </c>
      <c r="Q126" s="4" t="s">
        <v>28</v>
      </c>
      <c r="R126" s="4">
        <v>134</v>
      </c>
      <c r="S126" s="4">
        <v>75.599999999999994</v>
      </c>
      <c r="T126" s="4">
        <v>703</v>
      </c>
      <c r="U126" s="4">
        <v>396.61</v>
      </c>
      <c r="V126" s="4">
        <v>368</v>
      </c>
      <c r="W126" s="4">
        <v>207.61</v>
      </c>
      <c r="X126" s="4">
        <v>43</v>
      </c>
      <c r="Y126" s="4">
        <v>24.26</v>
      </c>
      <c r="Z126" s="5">
        <f>2916 / 86400</f>
        <v>3.3750000000000002E-2</v>
      </c>
      <c r="AA126" s="4">
        <v>6.45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101.4</v>
      </c>
      <c r="D127" s="6">
        <v>57.21</v>
      </c>
      <c r="E127" s="6">
        <v>0</v>
      </c>
      <c r="F127" s="6">
        <v>0</v>
      </c>
      <c r="G127" s="6">
        <v>0</v>
      </c>
      <c r="H127" s="6">
        <v>177.25</v>
      </c>
      <c r="I127" s="7">
        <f>45227 / 86400</f>
        <v>0.52346064814814819</v>
      </c>
      <c r="J127" s="6">
        <v>0</v>
      </c>
      <c r="K127" s="6">
        <v>0</v>
      </c>
      <c r="L127" s="6">
        <v>14.11</v>
      </c>
      <c r="M127" s="6">
        <v>75</v>
      </c>
      <c r="N127" s="7">
        <f>0 / 86400</f>
        <v>0</v>
      </c>
      <c r="O127" s="6">
        <v>0</v>
      </c>
      <c r="P127" s="6" t="s">
        <v>28</v>
      </c>
      <c r="Q127" s="6" t="s">
        <v>28</v>
      </c>
      <c r="R127" s="6">
        <v>134</v>
      </c>
      <c r="S127" s="6">
        <v>75.599999999999994</v>
      </c>
      <c r="T127" s="6">
        <v>703</v>
      </c>
      <c r="U127" s="6">
        <v>396.61</v>
      </c>
      <c r="V127" s="6">
        <v>368</v>
      </c>
      <c r="W127" s="6">
        <v>207.61</v>
      </c>
      <c r="X127" s="6">
        <v>43</v>
      </c>
      <c r="Y127" s="6">
        <v>24.26</v>
      </c>
      <c r="Z127" s="7">
        <f>2916 / 86400</f>
        <v>3.3750000000000002E-2</v>
      </c>
      <c r="AA127" s="6">
        <v>6.45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93.51</v>
      </c>
      <c r="D128" s="4">
        <v>56.35</v>
      </c>
      <c r="E128" s="4">
        <v>0</v>
      </c>
      <c r="F128" s="4">
        <v>0</v>
      </c>
      <c r="G128" s="4">
        <v>0</v>
      </c>
      <c r="H128" s="4">
        <v>165.95</v>
      </c>
      <c r="I128" s="5">
        <f>49938 / 86400</f>
        <v>0.57798611111111109</v>
      </c>
      <c r="J128" s="4">
        <v>0</v>
      </c>
      <c r="K128" s="4">
        <v>0</v>
      </c>
      <c r="L128" s="4">
        <v>11.96</v>
      </c>
      <c r="M128" s="4">
        <v>103</v>
      </c>
      <c r="N128" s="5">
        <f>73 / 86400</f>
        <v>8.4490740740740739E-4</v>
      </c>
      <c r="O128" s="4">
        <v>0.15</v>
      </c>
      <c r="P128" s="4" t="s">
        <v>28</v>
      </c>
      <c r="Q128" s="4" t="s">
        <v>28</v>
      </c>
      <c r="R128" s="4">
        <v>137</v>
      </c>
      <c r="S128" s="4">
        <v>82.56</v>
      </c>
      <c r="T128" s="4">
        <v>609</v>
      </c>
      <c r="U128" s="4">
        <v>366.98</v>
      </c>
      <c r="V128" s="4">
        <v>284</v>
      </c>
      <c r="W128" s="4">
        <v>171.14</v>
      </c>
      <c r="X128" s="4">
        <v>42</v>
      </c>
      <c r="Y128" s="4">
        <v>25.31</v>
      </c>
      <c r="Z128" s="5">
        <f>9689 / 86400</f>
        <v>0.1121412037037037</v>
      </c>
      <c r="AA128" s="4">
        <v>19.399999999999999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93.51</v>
      </c>
      <c r="D129" s="6">
        <v>56.35</v>
      </c>
      <c r="E129" s="6">
        <v>0</v>
      </c>
      <c r="F129" s="6">
        <v>0</v>
      </c>
      <c r="G129" s="6">
        <v>0</v>
      </c>
      <c r="H129" s="6">
        <v>165.95</v>
      </c>
      <c r="I129" s="7">
        <f>49938 / 86400</f>
        <v>0.57798611111111109</v>
      </c>
      <c r="J129" s="6">
        <v>0</v>
      </c>
      <c r="K129" s="6">
        <v>0</v>
      </c>
      <c r="L129" s="6">
        <v>11.96</v>
      </c>
      <c r="M129" s="6">
        <v>103</v>
      </c>
      <c r="N129" s="7">
        <f>73 / 86400</f>
        <v>8.4490740740740739E-4</v>
      </c>
      <c r="O129" s="6">
        <v>0.15</v>
      </c>
      <c r="P129" s="6" t="s">
        <v>28</v>
      </c>
      <c r="Q129" s="6" t="s">
        <v>28</v>
      </c>
      <c r="R129" s="6">
        <v>137</v>
      </c>
      <c r="S129" s="6">
        <v>82.56</v>
      </c>
      <c r="T129" s="6">
        <v>609</v>
      </c>
      <c r="U129" s="6">
        <v>366.98</v>
      </c>
      <c r="V129" s="6">
        <v>284</v>
      </c>
      <c r="W129" s="6">
        <v>171.14</v>
      </c>
      <c r="X129" s="6">
        <v>42</v>
      </c>
      <c r="Y129" s="6">
        <v>25.31</v>
      </c>
      <c r="Z129" s="7">
        <f>9689 / 86400</f>
        <v>0.1121412037037037</v>
      </c>
      <c r="AA129" s="6">
        <v>19.399999999999999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464.89</v>
      </c>
      <c r="D130" s="4">
        <v>153.91999999999999</v>
      </c>
      <c r="E130" s="4">
        <v>0</v>
      </c>
      <c r="F130" s="4">
        <v>0</v>
      </c>
      <c r="G130" s="4">
        <v>0</v>
      </c>
      <c r="H130" s="4">
        <v>302.02</v>
      </c>
      <c r="I130" s="5">
        <f>68902 / 86400</f>
        <v>0.7974768518518518</v>
      </c>
      <c r="J130" s="4">
        <v>0</v>
      </c>
      <c r="K130" s="4">
        <v>0</v>
      </c>
      <c r="L130" s="4">
        <v>15.78</v>
      </c>
      <c r="M130" s="4">
        <v>88</v>
      </c>
      <c r="N130" s="5">
        <f>41 / 86400</f>
        <v>4.7453703703703704E-4</v>
      </c>
      <c r="O130" s="4">
        <v>0.06</v>
      </c>
      <c r="P130" s="4" t="s">
        <v>28</v>
      </c>
      <c r="Q130" s="4" t="s">
        <v>28</v>
      </c>
      <c r="R130" s="4">
        <v>788</v>
      </c>
      <c r="S130" s="4">
        <v>260.91000000000003</v>
      </c>
      <c r="T130" s="4">
        <v>2747</v>
      </c>
      <c r="U130" s="4">
        <v>909.53</v>
      </c>
      <c r="V130" s="4">
        <v>1552</v>
      </c>
      <c r="W130" s="4">
        <v>513.87</v>
      </c>
      <c r="X130" s="4">
        <v>320</v>
      </c>
      <c r="Y130" s="4">
        <v>105.95</v>
      </c>
      <c r="Z130" s="5">
        <f>4650 / 86400</f>
        <v>5.3819444444444448E-2</v>
      </c>
      <c r="AA130" s="4">
        <v>6.75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464.89</v>
      </c>
      <c r="D131" s="6">
        <v>153.91999999999999</v>
      </c>
      <c r="E131" s="6">
        <v>0</v>
      </c>
      <c r="F131" s="6">
        <v>0</v>
      </c>
      <c r="G131" s="6">
        <v>0</v>
      </c>
      <c r="H131" s="6">
        <v>302.02</v>
      </c>
      <c r="I131" s="7">
        <f>68902 / 86400</f>
        <v>0.7974768518518518</v>
      </c>
      <c r="J131" s="6">
        <v>0</v>
      </c>
      <c r="K131" s="6">
        <v>0</v>
      </c>
      <c r="L131" s="6">
        <v>15.78</v>
      </c>
      <c r="M131" s="6">
        <v>88</v>
      </c>
      <c r="N131" s="7">
        <f>41 / 86400</f>
        <v>4.7453703703703704E-4</v>
      </c>
      <c r="O131" s="6">
        <v>0.06</v>
      </c>
      <c r="P131" s="6" t="s">
        <v>28</v>
      </c>
      <c r="Q131" s="6" t="s">
        <v>28</v>
      </c>
      <c r="R131" s="6">
        <v>788</v>
      </c>
      <c r="S131" s="6">
        <v>260.91000000000003</v>
      </c>
      <c r="T131" s="6">
        <v>2747</v>
      </c>
      <c r="U131" s="6">
        <v>909.53</v>
      </c>
      <c r="V131" s="6">
        <v>1552</v>
      </c>
      <c r="W131" s="6">
        <v>513.87</v>
      </c>
      <c r="X131" s="6">
        <v>320</v>
      </c>
      <c r="Y131" s="6">
        <v>105.95</v>
      </c>
      <c r="Z131" s="7">
        <f>4650 / 86400</f>
        <v>5.3819444444444448E-2</v>
      </c>
      <c r="AA131" s="6">
        <v>6.75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277.93</v>
      </c>
      <c r="D132" s="4">
        <v>109.98</v>
      </c>
      <c r="E132" s="4">
        <v>0</v>
      </c>
      <c r="F132" s="4">
        <v>0</v>
      </c>
      <c r="G132" s="4">
        <v>0</v>
      </c>
      <c r="H132" s="4">
        <v>252.72</v>
      </c>
      <c r="I132" s="5">
        <f>61848 / 86400</f>
        <v>0.71583333333333332</v>
      </c>
      <c r="J132" s="4">
        <v>0</v>
      </c>
      <c r="K132" s="4">
        <v>0</v>
      </c>
      <c r="L132" s="4">
        <v>14.71</v>
      </c>
      <c r="M132" s="4">
        <v>95</v>
      </c>
      <c r="N132" s="5">
        <f>67 / 86400</f>
        <v>7.7546296296296293E-4</v>
      </c>
      <c r="O132" s="4">
        <v>0.11</v>
      </c>
      <c r="P132" s="4" t="s">
        <v>28</v>
      </c>
      <c r="Q132" s="4" t="s">
        <v>28</v>
      </c>
      <c r="R132" s="4">
        <v>481</v>
      </c>
      <c r="S132" s="4">
        <v>190.33</v>
      </c>
      <c r="T132" s="4">
        <v>1614</v>
      </c>
      <c r="U132" s="4">
        <v>638.66</v>
      </c>
      <c r="V132" s="4">
        <v>1089</v>
      </c>
      <c r="W132" s="4">
        <v>430.92</v>
      </c>
      <c r="X132" s="4">
        <v>194</v>
      </c>
      <c r="Y132" s="4">
        <v>76.77</v>
      </c>
      <c r="Z132" s="5">
        <f>7041 / 86400</f>
        <v>8.1493055555555555E-2</v>
      </c>
      <c r="AA132" s="4">
        <v>11.38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277.93</v>
      </c>
      <c r="D133" s="6">
        <v>109.98</v>
      </c>
      <c r="E133" s="6">
        <v>0</v>
      </c>
      <c r="F133" s="6">
        <v>0</v>
      </c>
      <c r="G133" s="6">
        <v>0</v>
      </c>
      <c r="H133" s="6">
        <v>252.72</v>
      </c>
      <c r="I133" s="7">
        <f>61848 / 86400</f>
        <v>0.71583333333333332</v>
      </c>
      <c r="J133" s="6">
        <v>0</v>
      </c>
      <c r="K133" s="6">
        <v>0</v>
      </c>
      <c r="L133" s="6">
        <v>14.71</v>
      </c>
      <c r="M133" s="6">
        <v>95</v>
      </c>
      <c r="N133" s="7">
        <f>67 / 86400</f>
        <v>7.7546296296296293E-4</v>
      </c>
      <c r="O133" s="6">
        <v>0.11</v>
      </c>
      <c r="P133" s="6" t="s">
        <v>28</v>
      </c>
      <c r="Q133" s="6" t="s">
        <v>28</v>
      </c>
      <c r="R133" s="6">
        <v>481</v>
      </c>
      <c r="S133" s="6">
        <v>190.33</v>
      </c>
      <c r="T133" s="6">
        <v>1614</v>
      </c>
      <c r="U133" s="6">
        <v>638.66</v>
      </c>
      <c r="V133" s="6">
        <v>1089</v>
      </c>
      <c r="W133" s="6">
        <v>430.92</v>
      </c>
      <c r="X133" s="6">
        <v>194</v>
      </c>
      <c r="Y133" s="6">
        <v>76.77</v>
      </c>
      <c r="Z133" s="7">
        <f>7041 / 86400</f>
        <v>8.1493055555555555E-2</v>
      </c>
      <c r="AA133" s="6">
        <v>11.38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29.96</v>
      </c>
      <c r="D134" s="4">
        <v>14.37</v>
      </c>
      <c r="E134" s="4">
        <v>0</v>
      </c>
      <c r="F134" s="4">
        <v>0</v>
      </c>
      <c r="G134" s="4">
        <v>0</v>
      </c>
      <c r="H134" s="4">
        <v>208.48</v>
      </c>
      <c r="I134" s="5">
        <f>49021 / 86400</f>
        <v>0.56737268518518513</v>
      </c>
      <c r="J134" s="4">
        <v>0</v>
      </c>
      <c r="K134" s="4">
        <v>0</v>
      </c>
      <c r="L134" s="4">
        <v>15.31</v>
      </c>
      <c r="M134" s="4">
        <v>85</v>
      </c>
      <c r="N134" s="5">
        <f>14 / 86400</f>
        <v>1.6203703703703703E-4</v>
      </c>
      <c r="O134" s="4">
        <v>0.03</v>
      </c>
      <c r="P134" s="4" t="s">
        <v>28</v>
      </c>
      <c r="Q134" s="4" t="s">
        <v>28</v>
      </c>
      <c r="R134" s="4">
        <v>14</v>
      </c>
      <c r="S134" s="4">
        <v>6.72</v>
      </c>
      <c r="T134" s="4">
        <v>269</v>
      </c>
      <c r="U134" s="4">
        <v>129.03</v>
      </c>
      <c r="V134" s="4">
        <v>762</v>
      </c>
      <c r="W134" s="4">
        <v>365.5</v>
      </c>
      <c r="X134" s="4">
        <v>0</v>
      </c>
      <c r="Y134" s="4">
        <v>0</v>
      </c>
      <c r="Z134" s="5">
        <f>2815 / 86400</f>
        <v>3.2581018518518516E-2</v>
      </c>
      <c r="AA134" s="4">
        <v>5.74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29.96</v>
      </c>
      <c r="D135" s="6">
        <v>14.37</v>
      </c>
      <c r="E135" s="6">
        <v>0</v>
      </c>
      <c r="F135" s="6">
        <v>0</v>
      </c>
      <c r="G135" s="6">
        <v>0</v>
      </c>
      <c r="H135" s="6">
        <v>208.48</v>
      </c>
      <c r="I135" s="7">
        <f>49021 / 86400</f>
        <v>0.56737268518518513</v>
      </c>
      <c r="J135" s="6">
        <v>0</v>
      </c>
      <c r="K135" s="6">
        <v>0</v>
      </c>
      <c r="L135" s="6">
        <v>15.31</v>
      </c>
      <c r="M135" s="6">
        <v>85</v>
      </c>
      <c r="N135" s="7">
        <f>14 / 86400</f>
        <v>1.6203703703703703E-4</v>
      </c>
      <c r="O135" s="6">
        <v>0.03</v>
      </c>
      <c r="P135" s="6" t="s">
        <v>28</v>
      </c>
      <c r="Q135" s="6" t="s">
        <v>28</v>
      </c>
      <c r="R135" s="6">
        <v>14</v>
      </c>
      <c r="S135" s="6">
        <v>6.72</v>
      </c>
      <c r="T135" s="6">
        <v>269</v>
      </c>
      <c r="U135" s="6">
        <v>129.03</v>
      </c>
      <c r="V135" s="6">
        <v>762</v>
      </c>
      <c r="W135" s="6">
        <v>365.5</v>
      </c>
      <c r="X135" s="6">
        <v>0</v>
      </c>
      <c r="Y135" s="6">
        <v>0</v>
      </c>
      <c r="Z135" s="7">
        <f>2815 / 86400</f>
        <v>3.2581018518518516E-2</v>
      </c>
      <c r="AA135" s="6">
        <v>5.74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116.57</v>
      </c>
      <c r="D136" s="4">
        <v>63.08</v>
      </c>
      <c r="E136" s="4">
        <v>0</v>
      </c>
      <c r="F136" s="4">
        <v>0</v>
      </c>
      <c r="G136" s="4">
        <v>0</v>
      </c>
      <c r="H136" s="4">
        <v>184.8</v>
      </c>
      <c r="I136" s="5">
        <f>36225 / 86400</f>
        <v>0.41927083333333331</v>
      </c>
      <c r="J136" s="4">
        <v>0</v>
      </c>
      <c r="K136" s="4">
        <v>0</v>
      </c>
      <c r="L136" s="4">
        <v>18.37</v>
      </c>
      <c r="M136" s="4">
        <v>85</v>
      </c>
      <c r="N136" s="5">
        <f>12 / 86400</f>
        <v>1.3888888888888889E-4</v>
      </c>
      <c r="O136" s="4">
        <v>0.03</v>
      </c>
      <c r="P136" s="4" t="s">
        <v>28</v>
      </c>
      <c r="Q136" s="4" t="s">
        <v>28</v>
      </c>
      <c r="R136" s="4">
        <v>206</v>
      </c>
      <c r="S136" s="4">
        <v>111.47</v>
      </c>
      <c r="T136" s="4">
        <v>698</v>
      </c>
      <c r="U136" s="4">
        <v>377.71</v>
      </c>
      <c r="V136" s="4">
        <v>444</v>
      </c>
      <c r="W136" s="4">
        <v>240.26</v>
      </c>
      <c r="X136" s="4">
        <v>54</v>
      </c>
      <c r="Y136" s="4">
        <v>29.22</v>
      </c>
      <c r="Z136" s="5">
        <f>414 / 86400</f>
        <v>4.7916666666666663E-3</v>
      </c>
      <c r="AA136" s="4">
        <v>1.1399999999999999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116.57</v>
      </c>
      <c r="D137" s="6">
        <v>63.08</v>
      </c>
      <c r="E137" s="6">
        <v>0</v>
      </c>
      <c r="F137" s="6">
        <v>0</v>
      </c>
      <c r="G137" s="6">
        <v>0</v>
      </c>
      <c r="H137" s="6">
        <v>184.8</v>
      </c>
      <c r="I137" s="7">
        <f>36225 / 86400</f>
        <v>0.41927083333333331</v>
      </c>
      <c r="J137" s="6">
        <v>0</v>
      </c>
      <c r="K137" s="6">
        <v>0</v>
      </c>
      <c r="L137" s="6">
        <v>18.37</v>
      </c>
      <c r="M137" s="6">
        <v>85</v>
      </c>
      <c r="N137" s="7">
        <f>12 / 86400</f>
        <v>1.3888888888888889E-4</v>
      </c>
      <c r="O137" s="6">
        <v>0.03</v>
      </c>
      <c r="P137" s="6" t="s">
        <v>28</v>
      </c>
      <c r="Q137" s="6" t="s">
        <v>28</v>
      </c>
      <c r="R137" s="6">
        <v>206</v>
      </c>
      <c r="S137" s="6">
        <v>111.47</v>
      </c>
      <c r="T137" s="6">
        <v>698</v>
      </c>
      <c r="U137" s="6">
        <v>377.71</v>
      </c>
      <c r="V137" s="6">
        <v>444</v>
      </c>
      <c r="W137" s="6">
        <v>240.26</v>
      </c>
      <c r="X137" s="6">
        <v>54</v>
      </c>
      <c r="Y137" s="6">
        <v>29.22</v>
      </c>
      <c r="Z137" s="7">
        <f>414 / 86400</f>
        <v>4.7916666666666663E-3</v>
      </c>
      <c r="AA137" s="6">
        <v>1.1399999999999999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38.200000000000003</v>
      </c>
      <c r="D138" s="4">
        <v>18.61</v>
      </c>
      <c r="E138" s="4">
        <v>0</v>
      </c>
      <c r="F138" s="4">
        <v>0</v>
      </c>
      <c r="G138" s="4">
        <v>0</v>
      </c>
      <c r="H138" s="4">
        <v>205.25</v>
      </c>
      <c r="I138" s="5">
        <f>47102 / 86400</f>
        <v>0.54516203703703703</v>
      </c>
      <c r="J138" s="4">
        <v>0</v>
      </c>
      <c r="K138" s="4">
        <v>0</v>
      </c>
      <c r="L138" s="4">
        <v>15.69</v>
      </c>
      <c r="M138" s="4">
        <v>85</v>
      </c>
      <c r="N138" s="5">
        <f>0 / 86400</f>
        <v>0</v>
      </c>
      <c r="O138" s="4">
        <v>0</v>
      </c>
      <c r="P138" s="4" t="s">
        <v>28</v>
      </c>
      <c r="Q138" s="4" t="s">
        <v>28</v>
      </c>
      <c r="R138" s="4">
        <v>13</v>
      </c>
      <c r="S138" s="4">
        <v>6.33</v>
      </c>
      <c r="T138" s="4">
        <v>352</v>
      </c>
      <c r="U138" s="4">
        <v>171.5</v>
      </c>
      <c r="V138" s="4">
        <v>926</v>
      </c>
      <c r="W138" s="4">
        <v>451.16</v>
      </c>
      <c r="X138" s="4">
        <v>4</v>
      </c>
      <c r="Y138" s="4">
        <v>1.95</v>
      </c>
      <c r="Z138" s="5">
        <f>1446 / 86400</f>
        <v>1.6736111111111111E-2</v>
      </c>
      <c r="AA138" s="4">
        <v>3.07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38.200000000000003</v>
      </c>
      <c r="D139" s="6">
        <v>18.61</v>
      </c>
      <c r="E139" s="6">
        <v>0</v>
      </c>
      <c r="F139" s="6">
        <v>0</v>
      </c>
      <c r="G139" s="6">
        <v>0</v>
      </c>
      <c r="H139" s="6">
        <v>205.25</v>
      </c>
      <c r="I139" s="7">
        <f>47102 / 86400</f>
        <v>0.54516203703703703</v>
      </c>
      <c r="J139" s="6">
        <v>0</v>
      </c>
      <c r="K139" s="6">
        <v>0</v>
      </c>
      <c r="L139" s="6">
        <v>15.69</v>
      </c>
      <c r="M139" s="6">
        <v>85</v>
      </c>
      <c r="N139" s="7">
        <f>0 / 86400</f>
        <v>0</v>
      </c>
      <c r="O139" s="6">
        <v>0</v>
      </c>
      <c r="P139" s="6" t="s">
        <v>28</v>
      </c>
      <c r="Q139" s="6" t="s">
        <v>28</v>
      </c>
      <c r="R139" s="6">
        <v>13</v>
      </c>
      <c r="S139" s="6">
        <v>6.33</v>
      </c>
      <c r="T139" s="6">
        <v>352</v>
      </c>
      <c r="U139" s="6">
        <v>171.5</v>
      </c>
      <c r="V139" s="6">
        <v>926</v>
      </c>
      <c r="W139" s="6">
        <v>451.16</v>
      </c>
      <c r="X139" s="6">
        <v>4</v>
      </c>
      <c r="Y139" s="6">
        <v>1.95</v>
      </c>
      <c r="Z139" s="7">
        <f>1446 / 86400</f>
        <v>1.6736111111111111E-2</v>
      </c>
      <c r="AA139" s="6">
        <v>3.07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126.87</v>
      </c>
      <c r="D140" s="4">
        <v>105.11</v>
      </c>
      <c r="E140" s="4">
        <v>0</v>
      </c>
      <c r="F140" s="4">
        <v>0</v>
      </c>
      <c r="G140" s="4">
        <v>0</v>
      </c>
      <c r="H140" s="4">
        <v>120.71</v>
      </c>
      <c r="I140" s="5">
        <f>30805 / 86400</f>
        <v>0.35653935185185187</v>
      </c>
      <c r="J140" s="4">
        <v>0</v>
      </c>
      <c r="K140" s="4">
        <v>0</v>
      </c>
      <c r="L140" s="4">
        <v>14.11</v>
      </c>
      <c r="M140" s="4">
        <v>81</v>
      </c>
      <c r="N140" s="5">
        <f>5 / 86400</f>
        <v>5.7870370370370373E-5</v>
      </c>
      <c r="O140" s="4">
        <v>0.02</v>
      </c>
      <c r="P140" s="4" t="s">
        <v>28</v>
      </c>
      <c r="Q140" s="4" t="s">
        <v>28</v>
      </c>
      <c r="R140" s="4">
        <v>229</v>
      </c>
      <c r="S140" s="4">
        <v>189.72</v>
      </c>
      <c r="T140" s="4">
        <v>699</v>
      </c>
      <c r="U140" s="4">
        <v>579.09</v>
      </c>
      <c r="V140" s="4">
        <v>306</v>
      </c>
      <c r="W140" s="4">
        <v>253.51</v>
      </c>
      <c r="X140" s="4">
        <v>111</v>
      </c>
      <c r="Y140" s="4">
        <v>91.96</v>
      </c>
      <c r="Z140" s="5">
        <f>1717 / 86400</f>
        <v>1.9872685185185184E-2</v>
      </c>
      <c r="AA140" s="4">
        <v>5.57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126.87</v>
      </c>
      <c r="D141" s="6">
        <v>105.11</v>
      </c>
      <c r="E141" s="6">
        <v>0</v>
      </c>
      <c r="F141" s="6">
        <v>0</v>
      </c>
      <c r="G141" s="6">
        <v>0</v>
      </c>
      <c r="H141" s="6">
        <v>120.71</v>
      </c>
      <c r="I141" s="7">
        <f>30805 / 86400</f>
        <v>0.35653935185185187</v>
      </c>
      <c r="J141" s="6">
        <v>0</v>
      </c>
      <c r="K141" s="6">
        <v>0</v>
      </c>
      <c r="L141" s="6">
        <v>14.11</v>
      </c>
      <c r="M141" s="6">
        <v>81</v>
      </c>
      <c r="N141" s="7">
        <f>5 / 86400</f>
        <v>5.7870370370370373E-5</v>
      </c>
      <c r="O141" s="6">
        <v>0.02</v>
      </c>
      <c r="P141" s="6" t="s">
        <v>28</v>
      </c>
      <c r="Q141" s="6" t="s">
        <v>28</v>
      </c>
      <c r="R141" s="6">
        <v>229</v>
      </c>
      <c r="S141" s="6">
        <v>189.72</v>
      </c>
      <c r="T141" s="6">
        <v>699</v>
      </c>
      <c r="U141" s="6">
        <v>579.09</v>
      </c>
      <c r="V141" s="6">
        <v>306</v>
      </c>
      <c r="W141" s="6">
        <v>253.51</v>
      </c>
      <c r="X141" s="6">
        <v>111</v>
      </c>
      <c r="Y141" s="6">
        <v>91.96</v>
      </c>
      <c r="Z141" s="7">
        <f>1717 / 86400</f>
        <v>1.9872685185185184E-2</v>
      </c>
      <c r="AA141" s="6">
        <v>5.57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243.6</v>
      </c>
      <c r="D142" s="4">
        <v>129.97</v>
      </c>
      <c r="E142" s="4">
        <v>0</v>
      </c>
      <c r="F142" s="4">
        <v>0</v>
      </c>
      <c r="G142" s="4">
        <v>0</v>
      </c>
      <c r="H142" s="4">
        <v>187.43</v>
      </c>
      <c r="I142" s="5">
        <f>888 / 86400</f>
        <v>1.0277777777777778E-2</v>
      </c>
      <c r="J142" s="4">
        <v>0</v>
      </c>
      <c r="K142" s="4">
        <v>0</v>
      </c>
      <c r="L142" s="4">
        <v>759.83</v>
      </c>
      <c r="M142" s="4">
        <v>86</v>
      </c>
      <c r="N142" s="5">
        <f>29 / 86400</f>
        <v>3.3564814814814812E-4</v>
      </c>
      <c r="O142" s="4">
        <v>3.27</v>
      </c>
      <c r="P142" s="4" t="s">
        <v>28</v>
      </c>
      <c r="Q142" s="4" t="s">
        <v>28</v>
      </c>
      <c r="R142" s="4">
        <v>178</v>
      </c>
      <c r="S142" s="4">
        <v>94.97</v>
      </c>
      <c r="T142" s="4">
        <v>614</v>
      </c>
      <c r="U142" s="4">
        <v>327.60000000000002</v>
      </c>
      <c r="V142" s="4">
        <v>365</v>
      </c>
      <c r="W142" s="4">
        <v>194.74</v>
      </c>
      <c r="X142" s="4">
        <v>16</v>
      </c>
      <c r="Y142" s="4">
        <v>8.5399999999999991</v>
      </c>
      <c r="Z142" s="5">
        <f>0 / 86400</f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243.6</v>
      </c>
      <c r="D143" s="6">
        <v>129.97</v>
      </c>
      <c r="E143" s="6">
        <v>0</v>
      </c>
      <c r="F143" s="6">
        <v>0</v>
      </c>
      <c r="G143" s="6">
        <v>0</v>
      </c>
      <c r="H143" s="6">
        <v>187.43</v>
      </c>
      <c r="I143" s="7">
        <f>888 / 86400</f>
        <v>1.0277777777777778E-2</v>
      </c>
      <c r="J143" s="6">
        <v>0</v>
      </c>
      <c r="K143" s="6">
        <v>0</v>
      </c>
      <c r="L143" s="6">
        <v>759.83</v>
      </c>
      <c r="M143" s="6">
        <v>86</v>
      </c>
      <c r="N143" s="7">
        <f>29 / 86400</f>
        <v>3.3564814814814812E-4</v>
      </c>
      <c r="O143" s="6">
        <v>3.27</v>
      </c>
      <c r="P143" s="6" t="s">
        <v>28</v>
      </c>
      <c r="Q143" s="6" t="s">
        <v>28</v>
      </c>
      <c r="R143" s="6">
        <v>178</v>
      </c>
      <c r="S143" s="6">
        <v>94.97</v>
      </c>
      <c r="T143" s="6">
        <v>614</v>
      </c>
      <c r="U143" s="6">
        <v>327.60000000000002</v>
      </c>
      <c r="V143" s="6">
        <v>365</v>
      </c>
      <c r="W143" s="6">
        <v>194.74</v>
      </c>
      <c r="X143" s="6">
        <v>16</v>
      </c>
      <c r="Y143" s="6">
        <v>8.5399999999999991</v>
      </c>
      <c r="Z143" s="7">
        <f>0 / 86400</f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69.38</v>
      </c>
      <c r="D144" s="4">
        <v>27.12</v>
      </c>
      <c r="E144" s="4">
        <v>0</v>
      </c>
      <c r="F144" s="4">
        <v>0</v>
      </c>
      <c r="G144" s="4">
        <v>0</v>
      </c>
      <c r="H144" s="4">
        <v>255.79</v>
      </c>
      <c r="I144" s="5">
        <f>38090 / 86400</f>
        <v>0.44085648148148149</v>
      </c>
      <c r="J144" s="4">
        <v>0</v>
      </c>
      <c r="K144" s="4">
        <v>0</v>
      </c>
      <c r="L144" s="4">
        <v>24.18</v>
      </c>
      <c r="M144" s="4">
        <v>104</v>
      </c>
      <c r="N144" s="5">
        <f>146 / 86400</f>
        <v>1.6898148148148148E-3</v>
      </c>
      <c r="O144" s="4">
        <v>0.38</v>
      </c>
      <c r="P144" s="4" t="s">
        <v>28</v>
      </c>
      <c r="Q144" s="4" t="s">
        <v>28</v>
      </c>
      <c r="R144" s="4">
        <v>58</v>
      </c>
      <c r="S144" s="4">
        <v>22.68</v>
      </c>
      <c r="T144" s="4">
        <v>551</v>
      </c>
      <c r="U144" s="4">
        <v>215.42</v>
      </c>
      <c r="V144" s="4">
        <v>1267</v>
      </c>
      <c r="W144" s="4">
        <v>495.34</v>
      </c>
      <c r="X144" s="4">
        <v>0</v>
      </c>
      <c r="Y144" s="4">
        <v>0</v>
      </c>
      <c r="Z144" s="5">
        <f>0 / 86400</f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69.38</v>
      </c>
      <c r="D145" s="6">
        <v>27.12</v>
      </c>
      <c r="E145" s="6">
        <v>0</v>
      </c>
      <c r="F145" s="6">
        <v>0</v>
      </c>
      <c r="G145" s="6">
        <v>0</v>
      </c>
      <c r="H145" s="6">
        <v>255.79</v>
      </c>
      <c r="I145" s="7">
        <f>38090 / 86400</f>
        <v>0.44085648148148149</v>
      </c>
      <c r="J145" s="6">
        <v>0</v>
      </c>
      <c r="K145" s="6">
        <v>0</v>
      </c>
      <c r="L145" s="6">
        <v>24.18</v>
      </c>
      <c r="M145" s="6">
        <v>104</v>
      </c>
      <c r="N145" s="7">
        <f>146 / 86400</f>
        <v>1.6898148148148148E-3</v>
      </c>
      <c r="O145" s="6">
        <v>0.38</v>
      </c>
      <c r="P145" s="6" t="s">
        <v>28</v>
      </c>
      <c r="Q145" s="6" t="s">
        <v>28</v>
      </c>
      <c r="R145" s="6">
        <v>58</v>
      </c>
      <c r="S145" s="6">
        <v>22.68</v>
      </c>
      <c r="T145" s="6">
        <v>551</v>
      </c>
      <c r="U145" s="6">
        <v>215.42</v>
      </c>
      <c r="V145" s="6">
        <v>1267</v>
      </c>
      <c r="W145" s="6">
        <v>495.34</v>
      </c>
      <c r="X145" s="6">
        <v>0</v>
      </c>
      <c r="Y145" s="6">
        <v>0</v>
      </c>
      <c r="Z145" s="7">
        <f>0 / 86400</f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157.5</v>
      </c>
      <c r="D146" s="4">
        <v>84.51</v>
      </c>
      <c r="E146" s="4">
        <v>0</v>
      </c>
      <c r="F146" s="4">
        <v>0</v>
      </c>
      <c r="G146" s="4">
        <v>0</v>
      </c>
      <c r="H146" s="4">
        <v>186.37</v>
      </c>
      <c r="I146" s="5">
        <f>55247 / 86400</f>
        <v>0.63943287037037033</v>
      </c>
      <c r="J146" s="4">
        <v>0</v>
      </c>
      <c r="K146" s="4">
        <v>0</v>
      </c>
      <c r="L146" s="4">
        <v>12.14</v>
      </c>
      <c r="M146" s="4">
        <v>71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222</v>
      </c>
      <c r="S146" s="4">
        <v>119.12</v>
      </c>
      <c r="T146" s="4">
        <v>1104</v>
      </c>
      <c r="U146" s="4">
        <v>592.37</v>
      </c>
      <c r="V146" s="4">
        <v>569</v>
      </c>
      <c r="W146" s="4">
        <v>305.31</v>
      </c>
      <c r="X146" s="4">
        <v>27</v>
      </c>
      <c r="Y146" s="4">
        <v>14.49</v>
      </c>
      <c r="Z146" s="5">
        <f>9350 / 86400</f>
        <v>0.10821759259259259</v>
      </c>
      <c r="AA146" s="4">
        <v>16.920000000000002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157.5</v>
      </c>
      <c r="D147" s="6">
        <v>84.51</v>
      </c>
      <c r="E147" s="6">
        <v>0</v>
      </c>
      <c r="F147" s="6">
        <v>0</v>
      </c>
      <c r="G147" s="6">
        <v>0</v>
      </c>
      <c r="H147" s="6">
        <v>186.37</v>
      </c>
      <c r="I147" s="7">
        <f>55247 / 86400</f>
        <v>0.63943287037037033</v>
      </c>
      <c r="J147" s="6">
        <v>0</v>
      </c>
      <c r="K147" s="6">
        <v>0</v>
      </c>
      <c r="L147" s="6">
        <v>12.14</v>
      </c>
      <c r="M147" s="6">
        <v>71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222</v>
      </c>
      <c r="S147" s="6">
        <v>119.12</v>
      </c>
      <c r="T147" s="6">
        <v>1104</v>
      </c>
      <c r="U147" s="6">
        <v>592.37</v>
      </c>
      <c r="V147" s="6">
        <v>569</v>
      </c>
      <c r="W147" s="6">
        <v>305.31</v>
      </c>
      <c r="X147" s="6">
        <v>27</v>
      </c>
      <c r="Y147" s="6">
        <v>14.49</v>
      </c>
      <c r="Z147" s="7">
        <f>9350 / 86400</f>
        <v>0.10821759259259259</v>
      </c>
      <c r="AA147" s="6">
        <v>16.920000000000002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167.72</v>
      </c>
      <c r="D148" s="4">
        <v>85.84</v>
      </c>
      <c r="E148" s="4">
        <v>0</v>
      </c>
      <c r="F148" s="4">
        <v>0</v>
      </c>
      <c r="G148" s="4">
        <v>0</v>
      </c>
      <c r="H148" s="4">
        <v>195.39</v>
      </c>
      <c r="I148" s="5">
        <f>29085 / 86400</f>
        <v>0.33663194444444444</v>
      </c>
      <c r="J148" s="4">
        <v>0</v>
      </c>
      <c r="K148" s="4">
        <v>0</v>
      </c>
      <c r="L148" s="4">
        <v>24.18</v>
      </c>
      <c r="M148" s="4">
        <v>86</v>
      </c>
      <c r="N148" s="5">
        <f>39 / 86400</f>
        <v>4.5138888888888887E-4</v>
      </c>
      <c r="O148" s="4">
        <v>0.13</v>
      </c>
      <c r="P148" s="4" t="s">
        <v>28</v>
      </c>
      <c r="Q148" s="4" t="s">
        <v>28</v>
      </c>
      <c r="R148" s="4">
        <v>307</v>
      </c>
      <c r="S148" s="4">
        <v>157.12</v>
      </c>
      <c r="T148" s="4">
        <v>921</v>
      </c>
      <c r="U148" s="4">
        <v>471.36</v>
      </c>
      <c r="V148" s="4">
        <v>530</v>
      </c>
      <c r="W148" s="4">
        <v>271.25</v>
      </c>
      <c r="X148" s="4">
        <v>133</v>
      </c>
      <c r="Y148" s="4">
        <v>68.069999999999993</v>
      </c>
      <c r="Z148" s="5">
        <f>533 / 86400</f>
        <v>6.1689814814814819E-3</v>
      </c>
      <c r="AA148" s="4">
        <v>1.83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167.72</v>
      </c>
      <c r="D149" s="6">
        <v>85.84</v>
      </c>
      <c r="E149" s="6">
        <v>0</v>
      </c>
      <c r="F149" s="6">
        <v>0</v>
      </c>
      <c r="G149" s="6">
        <v>0</v>
      </c>
      <c r="H149" s="6">
        <v>195.39</v>
      </c>
      <c r="I149" s="7">
        <f>29085 / 86400</f>
        <v>0.33663194444444444</v>
      </c>
      <c r="J149" s="6">
        <v>0</v>
      </c>
      <c r="K149" s="6">
        <v>0</v>
      </c>
      <c r="L149" s="6">
        <v>24.18</v>
      </c>
      <c r="M149" s="6">
        <v>86</v>
      </c>
      <c r="N149" s="7">
        <f>39 / 86400</f>
        <v>4.5138888888888887E-4</v>
      </c>
      <c r="O149" s="6">
        <v>0.13</v>
      </c>
      <c r="P149" s="6" t="s">
        <v>28</v>
      </c>
      <c r="Q149" s="6" t="s">
        <v>28</v>
      </c>
      <c r="R149" s="6">
        <v>307</v>
      </c>
      <c r="S149" s="6">
        <v>157.12</v>
      </c>
      <c r="T149" s="6">
        <v>921</v>
      </c>
      <c r="U149" s="6">
        <v>471.36</v>
      </c>
      <c r="V149" s="6">
        <v>530</v>
      </c>
      <c r="W149" s="6">
        <v>271.25</v>
      </c>
      <c r="X149" s="6">
        <v>133</v>
      </c>
      <c r="Y149" s="6">
        <v>68.069999999999993</v>
      </c>
      <c r="Z149" s="7">
        <f>533 / 86400</f>
        <v>6.1689814814814819E-3</v>
      </c>
      <c r="AA149" s="6">
        <v>1.83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210.71</v>
      </c>
      <c r="D150" s="4">
        <v>86.38</v>
      </c>
      <c r="E150" s="4">
        <v>0</v>
      </c>
      <c r="F150" s="4">
        <v>0</v>
      </c>
      <c r="G150" s="4">
        <v>0</v>
      </c>
      <c r="H150" s="4">
        <v>243.94</v>
      </c>
      <c r="I150" s="5">
        <f>31125 / 86400</f>
        <v>0.36024305555555558</v>
      </c>
      <c r="J150" s="4">
        <v>0</v>
      </c>
      <c r="K150" s="4">
        <v>0</v>
      </c>
      <c r="L150" s="4">
        <v>28.21</v>
      </c>
      <c r="M150" s="4">
        <v>84</v>
      </c>
      <c r="N150" s="5">
        <f>19 / 86400</f>
        <v>2.199074074074074E-4</v>
      </c>
      <c r="O150" s="4">
        <v>0.06</v>
      </c>
      <c r="P150" s="4" t="s">
        <v>28</v>
      </c>
      <c r="Q150" s="4" t="s">
        <v>28</v>
      </c>
      <c r="R150" s="4">
        <v>326</v>
      </c>
      <c r="S150" s="4">
        <v>133.63999999999999</v>
      </c>
      <c r="T150" s="4">
        <v>1227</v>
      </c>
      <c r="U150" s="4">
        <v>503</v>
      </c>
      <c r="V150" s="4">
        <v>882</v>
      </c>
      <c r="W150" s="4">
        <v>361.57</v>
      </c>
      <c r="X150" s="4">
        <v>224</v>
      </c>
      <c r="Y150" s="4">
        <v>91.83</v>
      </c>
      <c r="Z150" s="5">
        <f>0 / 86400</f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210.71</v>
      </c>
      <c r="D151" s="6">
        <v>86.38</v>
      </c>
      <c r="E151" s="6">
        <v>0</v>
      </c>
      <c r="F151" s="6">
        <v>0</v>
      </c>
      <c r="G151" s="6">
        <v>0</v>
      </c>
      <c r="H151" s="6">
        <v>243.94</v>
      </c>
      <c r="I151" s="7">
        <f>31125 / 86400</f>
        <v>0.36024305555555558</v>
      </c>
      <c r="J151" s="6">
        <v>0</v>
      </c>
      <c r="K151" s="6">
        <v>0</v>
      </c>
      <c r="L151" s="6">
        <v>28.21</v>
      </c>
      <c r="M151" s="6">
        <v>84</v>
      </c>
      <c r="N151" s="7">
        <f>19 / 86400</f>
        <v>2.199074074074074E-4</v>
      </c>
      <c r="O151" s="6">
        <v>0.06</v>
      </c>
      <c r="P151" s="6" t="s">
        <v>28</v>
      </c>
      <c r="Q151" s="6" t="s">
        <v>28</v>
      </c>
      <c r="R151" s="6">
        <v>326</v>
      </c>
      <c r="S151" s="6">
        <v>133.63999999999999</v>
      </c>
      <c r="T151" s="6">
        <v>1227</v>
      </c>
      <c r="U151" s="6">
        <v>503</v>
      </c>
      <c r="V151" s="6">
        <v>882</v>
      </c>
      <c r="W151" s="6">
        <v>361.57</v>
      </c>
      <c r="X151" s="6">
        <v>224</v>
      </c>
      <c r="Y151" s="6">
        <v>91.83</v>
      </c>
      <c r="Z151" s="7">
        <f>0 / 86400</f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71</v>
      </c>
      <c r="D152" s="4">
        <v>38.46</v>
      </c>
      <c r="E152" s="4">
        <v>0</v>
      </c>
      <c r="F152" s="4">
        <v>0</v>
      </c>
      <c r="G152" s="4">
        <v>0</v>
      </c>
      <c r="H152" s="4">
        <v>184.62</v>
      </c>
      <c r="I152" s="5">
        <f>45380 / 86400</f>
        <v>0.52523148148148147</v>
      </c>
      <c r="J152" s="4">
        <v>0</v>
      </c>
      <c r="K152" s="4">
        <v>0</v>
      </c>
      <c r="L152" s="4">
        <v>14.65</v>
      </c>
      <c r="M152" s="4">
        <v>77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88</v>
      </c>
      <c r="S152" s="4">
        <v>47.66</v>
      </c>
      <c r="T152" s="4">
        <v>525</v>
      </c>
      <c r="U152" s="4">
        <v>284.36</v>
      </c>
      <c r="V152" s="4">
        <v>322</v>
      </c>
      <c r="W152" s="4">
        <v>174.41</v>
      </c>
      <c r="X152" s="4">
        <v>9</v>
      </c>
      <c r="Y152" s="4">
        <v>4.87</v>
      </c>
      <c r="Z152" s="5">
        <f>1489 / 86400</f>
        <v>1.7233796296296296E-2</v>
      </c>
      <c r="AA152" s="4">
        <v>3.28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71</v>
      </c>
      <c r="D153" s="6">
        <v>38.46</v>
      </c>
      <c r="E153" s="6">
        <v>0</v>
      </c>
      <c r="F153" s="6">
        <v>0</v>
      </c>
      <c r="G153" s="6">
        <v>0</v>
      </c>
      <c r="H153" s="6">
        <v>184.62</v>
      </c>
      <c r="I153" s="7">
        <f>45380 / 86400</f>
        <v>0.52523148148148147</v>
      </c>
      <c r="J153" s="6">
        <v>0</v>
      </c>
      <c r="K153" s="6">
        <v>0</v>
      </c>
      <c r="L153" s="6">
        <v>14.65</v>
      </c>
      <c r="M153" s="6">
        <v>77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88</v>
      </c>
      <c r="S153" s="6">
        <v>47.66</v>
      </c>
      <c r="T153" s="6">
        <v>525</v>
      </c>
      <c r="U153" s="6">
        <v>284.36</v>
      </c>
      <c r="V153" s="6">
        <v>322</v>
      </c>
      <c r="W153" s="6">
        <v>174.41</v>
      </c>
      <c r="X153" s="6">
        <v>9</v>
      </c>
      <c r="Y153" s="6">
        <v>4.87</v>
      </c>
      <c r="Z153" s="7">
        <f>1489 / 86400</f>
        <v>1.7233796296296296E-2</v>
      </c>
      <c r="AA153" s="6">
        <v>3.28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5">
        <f>602 / 86400</f>
        <v>6.9675925925925929E-3</v>
      </c>
      <c r="J154" s="4">
        <v>0</v>
      </c>
      <c r="K154" s="4">
        <v>0</v>
      </c>
      <c r="L154" s="4">
        <v>0</v>
      </c>
      <c r="M154" s="4">
        <v>0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5">
        <f>414 / 86400</f>
        <v>4.7916666666666663E-3</v>
      </c>
      <c r="AA154" s="4">
        <v>68.77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7">
        <f>602 / 86400</f>
        <v>6.9675925925925929E-3</v>
      </c>
      <c r="J155" s="6">
        <v>0</v>
      </c>
      <c r="K155" s="6">
        <v>0</v>
      </c>
      <c r="L155" s="6">
        <v>0</v>
      </c>
      <c r="M155" s="6">
        <v>0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7">
        <f>414 / 86400</f>
        <v>4.7916666666666663E-3</v>
      </c>
      <c r="AA155" s="6">
        <v>68.77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522.30999999999995</v>
      </c>
      <c r="D156" s="4">
        <v>178.06</v>
      </c>
      <c r="E156" s="4">
        <v>0</v>
      </c>
      <c r="F156" s="4">
        <v>0</v>
      </c>
      <c r="G156" s="4">
        <v>0</v>
      </c>
      <c r="H156" s="4">
        <v>293.33</v>
      </c>
      <c r="I156" s="5">
        <f>56574 / 86400</f>
        <v>0.65479166666666666</v>
      </c>
      <c r="J156" s="4">
        <v>0</v>
      </c>
      <c r="K156" s="4">
        <v>0</v>
      </c>
      <c r="L156" s="4">
        <v>18.670000000000002</v>
      </c>
      <c r="M156" s="4">
        <v>87</v>
      </c>
      <c r="N156" s="5">
        <f>51 / 86400</f>
        <v>5.9027777777777778E-4</v>
      </c>
      <c r="O156" s="4">
        <v>0.09</v>
      </c>
      <c r="P156" s="4" t="s">
        <v>28</v>
      </c>
      <c r="Q156" s="4" t="s">
        <v>28</v>
      </c>
      <c r="R156" s="4">
        <v>970</v>
      </c>
      <c r="S156" s="4">
        <v>330.69</v>
      </c>
      <c r="T156" s="4">
        <v>1879</v>
      </c>
      <c r="U156" s="4">
        <v>640.58000000000004</v>
      </c>
      <c r="V156" s="4">
        <v>1375</v>
      </c>
      <c r="W156" s="4">
        <v>468.76</v>
      </c>
      <c r="X156" s="4">
        <v>1397</v>
      </c>
      <c r="Y156" s="4">
        <v>476.26</v>
      </c>
      <c r="Z156" s="5">
        <f>1130 / 86400</f>
        <v>1.3078703703703703E-2</v>
      </c>
      <c r="AA156" s="4">
        <v>2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522.30999999999995</v>
      </c>
      <c r="D157" s="6">
        <v>178.06</v>
      </c>
      <c r="E157" s="6">
        <v>0</v>
      </c>
      <c r="F157" s="6">
        <v>0</v>
      </c>
      <c r="G157" s="6">
        <v>0</v>
      </c>
      <c r="H157" s="6">
        <v>293.33</v>
      </c>
      <c r="I157" s="7">
        <f>56574 / 86400</f>
        <v>0.65479166666666666</v>
      </c>
      <c r="J157" s="6">
        <v>0</v>
      </c>
      <c r="K157" s="6">
        <v>0</v>
      </c>
      <c r="L157" s="6">
        <v>18.670000000000002</v>
      </c>
      <c r="M157" s="6">
        <v>87</v>
      </c>
      <c r="N157" s="7">
        <f>51 / 86400</f>
        <v>5.9027777777777778E-4</v>
      </c>
      <c r="O157" s="6">
        <v>0.09</v>
      </c>
      <c r="P157" s="6" t="s">
        <v>28</v>
      </c>
      <c r="Q157" s="6" t="s">
        <v>28</v>
      </c>
      <c r="R157" s="6">
        <v>970</v>
      </c>
      <c r="S157" s="6">
        <v>330.69</v>
      </c>
      <c r="T157" s="6">
        <v>1879</v>
      </c>
      <c r="U157" s="6">
        <v>640.58000000000004</v>
      </c>
      <c r="V157" s="6">
        <v>1375</v>
      </c>
      <c r="W157" s="6">
        <v>468.76</v>
      </c>
      <c r="X157" s="6">
        <v>1397</v>
      </c>
      <c r="Y157" s="6">
        <v>476.26</v>
      </c>
      <c r="Z157" s="7">
        <f>1130 / 86400</f>
        <v>1.3078703703703703E-2</v>
      </c>
      <c r="AA157" s="6">
        <v>2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16.399999999999999</v>
      </c>
      <c r="D158" s="4">
        <v>9.35</v>
      </c>
      <c r="E158" s="4">
        <v>0</v>
      </c>
      <c r="F158" s="4">
        <v>0</v>
      </c>
      <c r="G158" s="4">
        <v>0</v>
      </c>
      <c r="H158" s="4">
        <v>175.48</v>
      </c>
      <c r="I158" s="5">
        <f>41052 / 86400</f>
        <v>0.47513888888888889</v>
      </c>
      <c r="J158" s="4">
        <v>0</v>
      </c>
      <c r="K158" s="4">
        <v>0</v>
      </c>
      <c r="L158" s="4">
        <v>15.39</v>
      </c>
      <c r="M158" s="4">
        <v>69</v>
      </c>
      <c r="N158" s="5">
        <f>0 / 86400</f>
        <v>0</v>
      </c>
      <c r="O158" s="4">
        <v>0</v>
      </c>
      <c r="P158" s="4" t="s">
        <v>28</v>
      </c>
      <c r="Q158" s="4" t="s">
        <v>28</v>
      </c>
      <c r="R158" s="4">
        <v>1</v>
      </c>
      <c r="S158" s="4">
        <v>0.56999999999999995</v>
      </c>
      <c r="T158" s="4">
        <v>162</v>
      </c>
      <c r="U158" s="4">
        <v>92.32</v>
      </c>
      <c r="V158" s="4">
        <v>524</v>
      </c>
      <c r="W158" s="4">
        <v>298.60000000000002</v>
      </c>
      <c r="X158" s="4">
        <v>0</v>
      </c>
      <c r="Y158" s="4">
        <v>0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16.399999999999999</v>
      </c>
      <c r="D159" s="6">
        <v>9.35</v>
      </c>
      <c r="E159" s="6">
        <v>0</v>
      </c>
      <c r="F159" s="6">
        <v>0</v>
      </c>
      <c r="G159" s="6">
        <v>0</v>
      </c>
      <c r="H159" s="6">
        <v>175.48</v>
      </c>
      <c r="I159" s="7">
        <f>41052 / 86400</f>
        <v>0.47513888888888889</v>
      </c>
      <c r="J159" s="6">
        <v>0</v>
      </c>
      <c r="K159" s="6">
        <v>0</v>
      </c>
      <c r="L159" s="6">
        <v>15.39</v>
      </c>
      <c r="M159" s="6">
        <v>69</v>
      </c>
      <c r="N159" s="7">
        <f>0 / 86400</f>
        <v>0</v>
      </c>
      <c r="O159" s="6">
        <v>0</v>
      </c>
      <c r="P159" s="6" t="s">
        <v>28</v>
      </c>
      <c r="Q159" s="6" t="s">
        <v>28</v>
      </c>
      <c r="R159" s="6">
        <v>1</v>
      </c>
      <c r="S159" s="6">
        <v>0.56999999999999995</v>
      </c>
      <c r="T159" s="6">
        <v>162</v>
      </c>
      <c r="U159" s="6">
        <v>92.32</v>
      </c>
      <c r="V159" s="6">
        <v>524</v>
      </c>
      <c r="W159" s="6">
        <v>298.60000000000002</v>
      </c>
      <c r="X159" s="6">
        <v>0</v>
      </c>
      <c r="Y159" s="6">
        <v>0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51.76</v>
      </c>
      <c r="D160" s="4">
        <v>43.1</v>
      </c>
      <c r="E160" s="4">
        <v>0</v>
      </c>
      <c r="F160" s="4">
        <v>0</v>
      </c>
      <c r="G160" s="4">
        <v>0</v>
      </c>
      <c r="H160" s="4">
        <v>120.1</v>
      </c>
      <c r="I160" s="5">
        <f>25717 / 86400</f>
        <v>0.29765046296296294</v>
      </c>
      <c r="J160" s="4">
        <v>0</v>
      </c>
      <c r="K160" s="4">
        <v>0</v>
      </c>
      <c r="L160" s="4">
        <v>16.809999999999999</v>
      </c>
      <c r="M160" s="4">
        <v>99</v>
      </c>
      <c r="N160" s="5">
        <f>67 / 86400</f>
        <v>7.7546296296296293E-4</v>
      </c>
      <c r="O160" s="4">
        <v>0.26</v>
      </c>
      <c r="P160" s="4" t="s">
        <v>28</v>
      </c>
      <c r="Q160" s="4" t="s">
        <v>28</v>
      </c>
      <c r="R160" s="4">
        <v>39</v>
      </c>
      <c r="S160" s="4">
        <v>32.47</v>
      </c>
      <c r="T160" s="4">
        <v>409</v>
      </c>
      <c r="U160" s="4">
        <v>340.56</v>
      </c>
      <c r="V160" s="4">
        <v>875</v>
      </c>
      <c r="W160" s="4">
        <v>728.58</v>
      </c>
      <c r="X160" s="4">
        <v>21</v>
      </c>
      <c r="Y160" s="4">
        <v>17.489999999999998</v>
      </c>
      <c r="Z160" s="5">
        <f>488 / 86400</f>
        <v>5.6481481481481478E-3</v>
      </c>
      <c r="AA160" s="4">
        <v>1.9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51.76</v>
      </c>
      <c r="D161" s="6">
        <v>43.1</v>
      </c>
      <c r="E161" s="6">
        <v>0</v>
      </c>
      <c r="F161" s="6">
        <v>0</v>
      </c>
      <c r="G161" s="6">
        <v>0</v>
      </c>
      <c r="H161" s="6">
        <v>120.1</v>
      </c>
      <c r="I161" s="7">
        <f>25717 / 86400</f>
        <v>0.29765046296296294</v>
      </c>
      <c r="J161" s="6">
        <v>0</v>
      </c>
      <c r="K161" s="6">
        <v>0</v>
      </c>
      <c r="L161" s="6">
        <v>16.809999999999999</v>
      </c>
      <c r="M161" s="6">
        <v>99</v>
      </c>
      <c r="N161" s="7">
        <f>67 / 86400</f>
        <v>7.7546296296296293E-4</v>
      </c>
      <c r="O161" s="6">
        <v>0.26</v>
      </c>
      <c r="P161" s="6" t="s">
        <v>28</v>
      </c>
      <c r="Q161" s="6" t="s">
        <v>28</v>
      </c>
      <c r="R161" s="6">
        <v>39</v>
      </c>
      <c r="S161" s="6">
        <v>32.47</v>
      </c>
      <c r="T161" s="6">
        <v>409</v>
      </c>
      <c r="U161" s="6">
        <v>340.56</v>
      </c>
      <c r="V161" s="6">
        <v>875</v>
      </c>
      <c r="W161" s="6">
        <v>728.58</v>
      </c>
      <c r="X161" s="6">
        <v>21</v>
      </c>
      <c r="Y161" s="6">
        <v>17.489999999999998</v>
      </c>
      <c r="Z161" s="7">
        <f>488 / 86400</f>
        <v>5.6481481481481478E-3</v>
      </c>
      <c r="AA161" s="6">
        <v>1.9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235.47</v>
      </c>
      <c r="D162" s="4">
        <v>122.91</v>
      </c>
      <c r="E162" s="4">
        <v>0</v>
      </c>
      <c r="F162" s="4">
        <v>0</v>
      </c>
      <c r="G162" s="4">
        <v>0</v>
      </c>
      <c r="H162" s="4">
        <v>191.58</v>
      </c>
      <c r="I162" s="5">
        <f>18602 / 86400</f>
        <v>0.21530092592592592</v>
      </c>
      <c r="J162" s="4">
        <v>0</v>
      </c>
      <c r="K162" s="4">
        <v>0</v>
      </c>
      <c r="L162" s="4">
        <v>37.08</v>
      </c>
      <c r="M162" s="4">
        <v>85</v>
      </c>
      <c r="N162" s="5">
        <f>14 / 86400</f>
        <v>1.6203703703703703E-4</v>
      </c>
      <c r="O162" s="4">
        <v>0.08</v>
      </c>
      <c r="P162" s="4" t="s">
        <v>28</v>
      </c>
      <c r="Q162" s="4" t="s">
        <v>28</v>
      </c>
      <c r="R162" s="4">
        <v>483</v>
      </c>
      <c r="S162" s="4">
        <v>252.12</v>
      </c>
      <c r="T162" s="4">
        <v>1294</v>
      </c>
      <c r="U162" s="4">
        <v>675.45</v>
      </c>
      <c r="V162" s="4">
        <v>755</v>
      </c>
      <c r="W162" s="4">
        <v>394.1</v>
      </c>
      <c r="X162" s="4">
        <v>92</v>
      </c>
      <c r="Y162" s="4">
        <v>48.02</v>
      </c>
      <c r="Z162" s="5">
        <f>460 / 86400</f>
        <v>5.324074074074074E-3</v>
      </c>
      <c r="AA162" s="4">
        <v>2.4700000000000002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235.47</v>
      </c>
      <c r="D163" s="6">
        <v>122.91</v>
      </c>
      <c r="E163" s="6">
        <v>0</v>
      </c>
      <c r="F163" s="6">
        <v>0</v>
      </c>
      <c r="G163" s="6">
        <v>0</v>
      </c>
      <c r="H163" s="6">
        <v>191.58</v>
      </c>
      <c r="I163" s="7">
        <f>18602 / 86400</f>
        <v>0.21530092592592592</v>
      </c>
      <c r="J163" s="6">
        <v>0</v>
      </c>
      <c r="K163" s="6">
        <v>0</v>
      </c>
      <c r="L163" s="6">
        <v>37.08</v>
      </c>
      <c r="M163" s="6">
        <v>85</v>
      </c>
      <c r="N163" s="7">
        <f>14 / 86400</f>
        <v>1.6203703703703703E-4</v>
      </c>
      <c r="O163" s="6">
        <v>0.08</v>
      </c>
      <c r="P163" s="6" t="s">
        <v>28</v>
      </c>
      <c r="Q163" s="6" t="s">
        <v>28</v>
      </c>
      <c r="R163" s="6">
        <v>483</v>
      </c>
      <c r="S163" s="6">
        <v>252.12</v>
      </c>
      <c r="T163" s="6">
        <v>1294</v>
      </c>
      <c r="U163" s="6">
        <v>675.45</v>
      </c>
      <c r="V163" s="6">
        <v>755</v>
      </c>
      <c r="W163" s="6">
        <v>394.1</v>
      </c>
      <c r="X163" s="6">
        <v>92</v>
      </c>
      <c r="Y163" s="6">
        <v>48.02</v>
      </c>
      <c r="Z163" s="7">
        <f>460 / 86400</f>
        <v>5.324074074074074E-3</v>
      </c>
      <c r="AA163" s="6">
        <v>2.4700000000000002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283.27</v>
      </c>
      <c r="D164" s="4">
        <v>140.29</v>
      </c>
      <c r="E164" s="4">
        <v>0</v>
      </c>
      <c r="F164" s="4">
        <v>0</v>
      </c>
      <c r="G164" s="4">
        <v>0</v>
      </c>
      <c r="H164" s="4">
        <v>201.91</v>
      </c>
      <c r="I164" s="5">
        <f>42395 / 86400</f>
        <v>0.49068287037037039</v>
      </c>
      <c r="J164" s="4">
        <v>0</v>
      </c>
      <c r="K164" s="4">
        <v>0</v>
      </c>
      <c r="L164" s="4">
        <v>17.149999999999999</v>
      </c>
      <c r="M164" s="4">
        <v>85</v>
      </c>
      <c r="N164" s="5">
        <f>12 / 86400</f>
        <v>1.3888888888888889E-4</v>
      </c>
      <c r="O164" s="4">
        <v>0.03</v>
      </c>
      <c r="P164" s="4" t="s">
        <v>28</v>
      </c>
      <c r="Q164" s="4" t="s">
        <v>28</v>
      </c>
      <c r="R164" s="4">
        <v>581</v>
      </c>
      <c r="S164" s="4">
        <v>287.75</v>
      </c>
      <c r="T164" s="4">
        <v>1480</v>
      </c>
      <c r="U164" s="4">
        <v>733</v>
      </c>
      <c r="V164" s="4">
        <v>1093</v>
      </c>
      <c r="W164" s="4">
        <v>541.33000000000004</v>
      </c>
      <c r="X164" s="4">
        <v>189</v>
      </c>
      <c r="Y164" s="4">
        <v>93.61</v>
      </c>
      <c r="Z164" s="5">
        <f>2989 / 86400</f>
        <v>3.4594907407407408E-2</v>
      </c>
      <c r="AA164" s="4">
        <v>7.05</v>
      </c>
      <c r="AB164" s="4" t="s">
        <v>28</v>
      </c>
    </row>
    <row r="165" spans="1:28" s="6" customFormat="1" ht="15.75" x14ac:dyDescent="0.25">
      <c r="B165" s="6" t="s">
        <v>29</v>
      </c>
      <c r="C165" s="6">
        <v>283.27</v>
      </c>
      <c r="D165" s="6">
        <v>140.29</v>
      </c>
      <c r="E165" s="6">
        <v>0</v>
      </c>
      <c r="F165" s="6">
        <v>0</v>
      </c>
      <c r="G165" s="6">
        <v>0</v>
      </c>
      <c r="H165" s="6">
        <v>201.91</v>
      </c>
      <c r="I165" s="7">
        <f>42395 / 86400</f>
        <v>0.49068287037037039</v>
      </c>
      <c r="J165" s="6">
        <v>0</v>
      </c>
      <c r="K165" s="6">
        <v>0</v>
      </c>
      <c r="L165" s="6">
        <v>17.149999999999999</v>
      </c>
      <c r="M165" s="6">
        <v>85</v>
      </c>
      <c r="N165" s="7">
        <f>12 / 86400</f>
        <v>1.3888888888888889E-4</v>
      </c>
      <c r="O165" s="6">
        <v>0.03</v>
      </c>
      <c r="P165" s="6" t="s">
        <v>28</v>
      </c>
      <c r="Q165" s="6" t="s">
        <v>28</v>
      </c>
      <c r="R165" s="6">
        <v>581</v>
      </c>
      <c r="S165" s="6">
        <v>287.75</v>
      </c>
      <c r="T165" s="6">
        <v>1480</v>
      </c>
      <c r="U165" s="6">
        <v>733</v>
      </c>
      <c r="V165" s="6">
        <v>1093</v>
      </c>
      <c r="W165" s="6">
        <v>541.33000000000004</v>
      </c>
      <c r="X165" s="6">
        <v>189</v>
      </c>
      <c r="Y165" s="6">
        <v>93.61</v>
      </c>
      <c r="Z165" s="7">
        <f>2989 / 86400</f>
        <v>3.4594907407407408E-2</v>
      </c>
      <c r="AA165" s="6">
        <v>7.05</v>
      </c>
      <c r="AB165" s="6" t="s">
        <v>28</v>
      </c>
    </row>
    <row r="166" spans="1:28" s="3" customFormat="1" ht="15.75" x14ac:dyDescent="0.25">
      <c r="A166" s="8" t="s">
        <v>30</v>
      </c>
      <c r="B166" s="9" t="s">
        <v>28</v>
      </c>
      <c r="C166" s="9">
        <v>14269.22</v>
      </c>
      <c r="D166" s="9">
        <v>88.78</v>
      </c>
      <c r="E166" s="9">
        <v>0</v>
      </c>
      <c r="F166" s="9">
        <v>0</v>
      </c>
      <c r="G166" s="9">
        <v>0</v>
      </c>
      <c r="H166" s="9">
        <v>16072.42</v>
      </c>
      <c r="I166" s="10">
        <f>3002737 / 86400</f>
        <v>34.75390046296296</v>
      </c>
      <c r="J166" s="9">
        <v>0</v>
      </c>
      <c r="K166" s="9">
        <v>0</v>
      </c>
      <c r="L166" s="9">
        <v>19.27</v>
      </c>
      <c r="M166" s="9">
        <v>134</v>
      </c>
      <c r="N166" s="10">
        <f>4304 / 86400</f>
        <v>4.9814814814814812E-2</v>
      </c>
      <c r="O166" s="9">
        <v>0.14000000000000001</v>
      </c>
      <c r="P166" s="9" t="s">
        <v>28</v>
      </c>
      <c r="Q166" s="9" t="s">
        <v>28</v>
      </c>
      <c r="R166" s="9">
        <v>24504</v>
      </c>
      <c r="S166" s="9">
        <v>152.46</v>
      </c>
      <c r="T166" s="9">
        <v>74200</v>
      </c>
      <c r="U166" s="9">
        <v>461.66</v>
      </c>
      <c r="V166" s="9">
        <v>59297</v>
      </c>
      <c r="W166" s="9">
        <v>368.94</v>
      </c>
      <c r="X166" s="9">
        <v>17296</v>
      </c>
      <c r="Y166" s="9">
        <v>107.61</v>
      </c>
      <c r="Z166" s="10">
        <f>174914 / 86400</f>
        <v>2.0244675925925928</v>
      </c>
      <c r="AA166" s="9">
        <v>5.83</v>
      </c>
      <c r="AB166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2025-03-13T23:18:18Z</dcterms:created>
  <dcterms:modified xsi:type="dcterms:W3CDTF">2025-09-22T20:19:37Z</dcterms:modified>
</cp:coreProperties>
</file>