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C50F8225-F82D-4701-B960-172DB7E03CCC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4" i="31" l="1"/>
  <c r="C5" i="31"/>
  <c r="C6" i="31"/>
  <c r="Q55" i="31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BW47" i="51"/>
  <c r="BV47" i="51"/>
  <c r="CE46" i="51"/>
  <c r="CD46" i="51"/>
  <c r="CC46" i="51"/>
  <c r="CB46" i="51"/>
  <c r="CA46" i="51"/>
  <c r="BZ46" i="51"/>
  <c r="BY46" i="51"/>
  <c r="BX46" i="51"/>
  <c r="BW46" i="51"/>
  <c r="BV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BW37" i="51"/>
  <c r="BV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Q97" i="31"/>
  <c r="AA97" i="31"/>
  <c r="AK97" i="31"/>
  <c r="O81" i="31"/>
  <c r="O100" i="51"/>
  <c r="O82" i="51" s="1"/>
  <c r="O85" i="31"/>
  <c r="O86" i="31"/>
  <c r="Q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EX30" i="65"/>
  <c r="EX74" i="65" s="1"/>
  <c r="GG30" i="65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26" i="65"/>
  <c r="GG49" i="65"/>
  <c r="GG123" i="65"/>
  <c r="GG65" i="65"/>
  <c r="GG115" i="65"/>
  <c r="GG88" i="65"/>
  <c r="GG67" i="65"/>
  <c r="GG103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H85" i="65" l="1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L8" i="30" l="1"/>
  <c r="CM10" i="29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BJ13" i="30" s="1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BI10" i="30" l="1"/>
  <c r="CS13" i="29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2" i="27" l="1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E105" i="29"/>
  <c r="E105" i="28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37" i="28"/>
  <c r="E37" i="27"/>
  <c r="E27" i="28"/>
  <c r="B49" i="27"/>
  <c r="E71" i="30"/>
  <c r="E71" i="29"/>
  <c r="E71" i="28"/>
  <c r="E71" i="27"/>
  <c r="E85" i="27"/>
  <c r="E85" i="30"/>
  <c r="E85" i="29"/>
  <c r="E85" i="28"/>
  <c r="E100" i="29"/>
  <c r="E100" i="27"/>
  <c r="E100" i="28"/>
  <c r="B75" i="30"/>
  <c r="B75" i="29"/>
  <c r="B75" i="28"/>
  <c r="B75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96" i="29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B94" i="27" l="1"/>
  <c r="E100" i="30"/>
  <c r="E27" i="30"/>
  <c r="E27" i="29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AA57" i="51" l="1"/>
  <c r="Q101" i="3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AA97" i="51" l="1"/>
  <c r="AE97" i="51" s="1"/>
  <c r="BU40" i="51"/>
  <c r="BU39" i="51"/>
  <c r="BU53" i="51"/>
  <c r="BU52" i="51"/>
  <c r="AK94" i="31"/>
  <c r="AX93" i="31"/>
  <c r="AS93" i="31"/>
  <c r="AU94" i="31"/>
  <c r="BU51" i="51"/>
  <c r="Q91" i="51"/>
  <c r="BE79" i="31"/>
  <c r="C7" i="31" s="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BE93" i="31" l="1"/>
  <c r="BE91" i="51"/>
  <c r="BF79" i="51"/>
  <c r="R91" i="31"/>
  <c r="AU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G128" i="27" s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30" i="27" l="1"/>
  <c r="AF128" i="28"/>
  <c r="AG128" i="28" s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F128" i="30" s="1"/>
  <c r="AG128" i="30" s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29"/>
  <c r="AG10" i="27"/>
  <c r="AH13" i="27"/>
  <c r="AF10" i="28"/>
  <c r="AG13" i="28"/>
  <c r="AE10" i="29"/>
  <c r="AF13" i="29"/>
  <c r="AE13" i="30"/>
  <c r="AE130" i="30" l="1"/>
  <c r="AJ128" i="27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AA94" i="31" l="1"/>
  <c r="AA92" i="31"/>
  <c r="P7" i="66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AO86" i="51" s="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A82" i="51" s="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K83" i="51" s="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Z82" i="51" s="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BC84" i="51" s="1"/>
  <c r="Z102" i="51"/>
  <c r="Z84" i="51" s="1"/>
  <c r="AT102" i="51"/>
  <c r="AT84" i="51" s="1"/>
  <c r="AP100" i="51"/>
  <c r="AP82" i="51" s="1"/>
  <c r="Y80" i="51"/>
  <c r="AL102" i="51"/>
  <c r="AL84" i="51" s="1"/>
  <c r="AS80" i="51"/>
  <c r="AJ99" i="51"/>
  <c r="AN101" i="51"/>
  <c r="AN83" i="51" s="1"/>
  <c r="AY100" i="51"/>
  <c r="AY82" i="51" s="1"/>
  <c r="AT100" i="5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L13" i="27" s="1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AL105" i="31"/>
  <c r="AL82" i="31"/>
  <c r="AN105" i="31"/>
  <c r="AB105" i="31"/>
  <c r="AB82" i="31"/>
  <c r="V105" i="31"/>
  <c r="V82" i="31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U82" i="51"/>
  <c r="AO85" i="51"/>
  <c r="AS85" i="51"/>
  <c r="AU83" i="51"/>
  <c r="AA83" i="51"/>
  <c r="AT82" i="51"/>
  <c r="AK86" i="51"/>
  <c r="BC82" i="51"/>
  <c r="AM85" i="51"/>
  <c r="AS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P8" i="28" l="1"/>
  <c r="Q7" i="28"/>
  <c r="Q8" i="28"/>
  <c r="W7" i="27"/>
  <c r="Q94" i="31"/>
  <c r="Q92" i="31"/>
  <c r="K10" i="27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76" i="29"/>
  <c r="HO56" i="29"/>
  <c r="HO75" i="29"/>
  <c r="HO74" i="29"/>
  <c r="HO93" i="29"/>
  <c r="HO33" i="29"/>
  <c r="HO92" i="29"/>
  <c r="HO72" i="29"/>
  <c r="HO111" i="29"/>
  <c r="HO91" i="29"/>
  <c r="HO51" i="29"/>
  <c r="HO110" i="29"/>
  <c r="HO70" i="29"/>
  <c r="HO50" i="29"/>
  <c r="HO89" i="29"/>
  <c r="HO69" i="29"/>
  <c r="HO49" i="29"/>
  <c r="HO88" i="29"/>
  <c r="HO68" i="29"/>
  <c r="HO28" i="29"/>
  <c r="HO87" i="29"/>
  <c r="HO47" i="29"/>
  <c r="HO27" i="29"/>
  <c r="HO66" i="29"/>
  <c r="HO46" i="29"/>
  <c r="HO26" i="29"/>
  <c r="HO65" i="29"/>
  <c r="HO45" i="29"/>
  <c r="HO104" i="29"/>
  <c r="HO64" i="29"/>
  <c r="HO24" i="29"/>
  <c r="HO103" i="29"/>
  <c r="HO43" i="29"/>
  <c r="HO23" i="29"/>
  <c r="HO100" i="29"/>
  <c r="HO40" i="29"/>
  <c r="HO20" i="29"/>
  <c r="HO78" i="29"/>
  <c r="HO38" i="29"/>
  <c r="HO102" i="29"/>
  <c r="HO101" i="29"/>
  <c r="HO82" i="29"/>
  <c r="HO81" i="29"/>
  <c r="HO79" i="29"/>
  <c r="HO61" i="29"/>
  <c r="HO59" i="29"/>
  <c r="HO42" i="29"/>
  <c r="HO41" i="29"/>
  <c r="HO39" i="29"/>
  <c r="HO22" i="29"/>
  <c r="HO19" i="29"/>
  <c r="HO21" i="29"/>
  <c r="P127" i="29"/>
  <c r="O127" i="29"/>
  <c r="S127" i="29"/>
  <c r="N127" i="29"/>
  <c r="Q127" i="29"/>
  <c r="M127" i="29"/>
  <c r="R127" i="29"/>
  <c r="K127" i="29"/>
  <c r="L126" i="29"/>
  <c r="P126" i="29"/>
  <c r="N124" i="29"/>
  <c r="R126" i="29"/>
  <c r="Q126" i="29"/>
  <c r="O124" i="29"/>
  <c r="M126" i="29"/>
  <c r="K124" i="29"/>
  <c r="R124" i="29"/>
  <c r="Q124" i="29"/>
  <c r="L124" i="29"/>
  <c r="S126" i="29"/>
  <c r="T124" i="29"/>
  <c r="S124" i="29"/>
  <c r="M124" i="29"/>
  <c r="N126" i="29"/>
  <c r="P124" i="29"/>
  <c r="K126" i="29"/>
  <c r="L125" i="29"/>
  <c r="S125" i="29"/>
  <c r="M125" i="29"/>
  <c r="K125" i="29"/>
  <c r="N125" i="29"/>
  <c r="O125" i="29"/>
  <c r="T125" i="29"/>
  <c r="R125" i="29"/>
  <c r="Q125" i="29"/>
  <c r="P125" i="29"/>
  <c r="O118" i="29"/>
  <c r="M119" i="29"/>
  <c r="K118" i="29"/>
  <c r="L118" i="29"/>
  <c r="S116" i="29"/>
  <c r="Q116" i="29"/>
  <c r="O119" i="29"/>
  <c r="S118" i="29"/>
  <c r="Q119" i="29"/>
  <c r="N119" i="29"/>
  <c r="K119" i="29"/>
  <c r="S119" i="29"/>
  <c r="T119" i="29"/>
  <c r="M118" i="29"/>
  <c r="N116" i="29"/>
  <c r="Q118" i="29"/>
  <c r="T118" i="29"/>
  <c r="K116" i="29"/>
  <c r="M116" i="29"/>
  <c r="P118" i="29"/>
  <c r="L116" i="29"/>
  <c r="O116" i="29"/>
  <c r="R118" i="29"/>
  <c r="P119" i="29"/>
  <c r="L119" i="29"/>
  <c r="N118" i="29"/>
  <c r="R116" i="29"/>
  <c r="T116" i="29"/>
  <c r="R119" i="29"/>
  <c r="P116" i="29"/>
  <c r="M117" i="29"/>
  <c r="S117" i="29"/>
  <c r="N117" i="29"/>
  <c r="R117" i="29"/>
  <c r="Q117" i="29"/>
  <c r="T117" i="29"/>
  <c r="L117" i="29"/>
  <c r="P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L130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W7" i="28" l="1"/>
  <c r="U7" i="28"/>
  <c r="V7" i="28"/>
  <c r="HO96" i="29"/>
  <c r="HO34" i="29"/>
  <c r="HO35" i="29"/>
  <c r="HO95" i="29"/>
  <c r="HO99" i="29"/>
  <c r="HO60" i="29"/>
  <c r="HO84" i="29"/>
  <c r="HP84" i="29" s="1"/>
  <c r="HO106" i="29"/>
  <c r="HO108" i="29"/>
  <c r="HO31" i="29"/>
  <c r="HO73" i="29"/>
  <c r="HO16" i="29"/>
  <c r="HO62" i="29"/>
  <c r="HO58" i="29"/>
  <c r="HO83" i="29"/>
  <c r="HO85" i="29"/>
  <c r="HO107" i="29"/>
  <c r="HO30" i="29"/>
  <c r="HO32" i="29"/>
  <c r="HO94" i="29"/>
  <c r="O126" i="29"/>
  <c r="L127" i="29"/>
  <c r="HO37" i="29"/>
  <c r="HO77" i="29"/>
  <c r="HO18" i="29"/>
  <c r="HO80" i="29"/>
  <c r="HO44" i="29"/>
  <c r="HP45" i="29" s="1"/>
  <c r="HO105" i="29"/>
  <c r="HO67" i="29"/>
  <c r="HP67" i="29" s="1"/>
  <c r="HO29" i="29"/>
  <c r="HO90" i="29"/>
  <c r="HP92" i="29" s="1"/>
  <c r="HO52" i="29"/>
  <c r="HO54" i="29"/>
  <c r="HO36" i="29"/>
  <c r="T126" i="29"/>
  <c r="T127" i="29"/>
  <c r="HO17" i="29"/>
  <c r="HO57" i="29"/>
  <c r="HO97" i="29"/>
  <c r="HP97" i="29" s="1"/>
  <c r="HO98" i="29"/>
  <c r="HO63" i="29"/>
  <c r="HO25" i="29"/>
  <c r="HO86" i="29"/>
  <c r="HP88" i="29" s="1"/>
  <c r="HO48" i="29"/>
  <c r="HO109" i="29"/>
  <c r="HO71" i="29"/>
  <c r="HO53" i="29"/>
  <c r="HP54" i="29" s="1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O28" i="30"/>
  <c r="HO107" i="30"/>
  <c r="HS107" i="27" s="1"/>
  <c r="HO87" i="30"/>
  <c r="HO67" i="30"/>
  <c r="HO47" i="30"/>
  <c r="HO27" i="30"/>
  <c r="HO104" i="30"/>
  <c r="HO84" i="30"/>
  <c r="HO64" i="30"/>
  <c r="HS64" i="27" s="1"/>
  <c r="HO44" i="30"/>
  <c r="HO24" i="30"/>
  <c r="HO102" i="30"/>
  <c r="HO82" i="30"/>
  <c r="HS82" i="27" s="1"/>
  <c r="HO62" i="30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U7" i="29"/>
  <c r="AI7" i="28"/>
  <c r="HP111" i="29"/>
  <c r="HP102" i="29"/>
  <c r="HP96" i="29"/>
  <c r="HP79" i="29"/>
  <c r="HP37" i="29"/>
  <c r="HP30" i="29"/>
  <c r="HP119" i="29"/>
  <c r="HP43" i="29"/>
  <c r="HP51" i="29"/>
  <c r="HP80" i="29"/>
  <c r="HP31" i="29"/>
  <c r="HP101" i="29"/>
  <c r="HP89" i="29"/>
  <c r="HP48" i="29"/>
  <c r="HP26" i="29"/>
  <c r="HP74" i="29"/>
  <c r="HP36" i="29"/>
  <c r="HP77" i="29"/>
  <c r="HP81" i="29"/>
  <c r="HP106" i="29"/>
  <c r="M128" i="28"/>
  <c r="L130" i="28"/>
  <c r="HP66" i="29"/>
  <c r="HP117" i="29"/>
  <c r="HP50" i="29"/>
  <c r="V7" i="29"/>
  <c r="HP107" i="29"/>
  <c r="HP73" i="29"/>
  <c r="HP118" i="29"/>
  <c r="HP87" i="29"/>
  <c r="AE7" i="27"/>
  <c r="L8" i="30"/>
  <c r="S8" i="30"/>
  <c r="N8" i="30"/>
  <c r="Q8" i="30"/>
  <c r="HS98" i="27"/>
  <c r="P8" i="30"/>
  <c r="T8" i="30"/>
  <c r="HS111" i="27"/>
  <c r="K8" i="30"/>
  <c r="O8" i="30"/>
  <c r="M8" i="30"/>
  <c r="R8" i="30"/>
  <c r="L7" i="30"/>
  <c r="M7" i="30"/>
  <c r="Q7" i="30"/>
  <c r="O7" i="30"/>
  <c r="K13" i="30"/>
  <c r="S7" i="30"/>
  <c r="K128" i="30"/>
  <c r="T7" i="30"/>
  <c r="K7" i="30"/>
  <c r="R7" i="30"/>
  <c r="N7" i="30"/>
  <c r="P7" i="30"/>
  <c r="HP72" i="29"/>
  <c r="HP104" i="29"/>
  <c r="HP75" i="29"/>
  <c r="HP27" i="29"/>
  <c r="HP44" i="29"/>
  <c r="HP95" i="29"/>
  <c r="HP94" i="29"/>
  <c r="K10" i="29"/>
  <c r="L13" i="29"/>
  <c r="HP35" i="29"/>
  <c r="HP24" i="29"/>
  <c r="V130" i="27"/>
  <c r="W128" i="27"/>
  <c r="HP60" i="29"/>
  <c r="HP47" i="29"/>
  <c r="U10" i="29"/>
  <c r="V13" i="29"/>
  <c r="HP71" i="29"/>
  <c r="HP126" i="29"/>
  <c r="HP23" i="29"/>
  <c r="HP29" i="29"/>
  <c r="HP125" i="29"/>
  <c r="HP93" i="29"/>
  <c r="K130" i="29"/>
  <c r="L128" i="29"/>
  <c r="HP109" i="29"/>
  <c r="HP108" i="29"/>
  <c r="HP41" i="29"/>
  <c r="AN7" i="27"/>
  <c r="HP21" i="29"/>
  <c r="HP49" i="29"/>
  <c r="L10" i="28"/>
  <c r="M13" i="28"/>
  <c r="HP22" i="29"/>
  <c r="HP17" i="29"/>
  <c r="HP19" i="29"/>
  <c r="HP18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33" i="29"/>
  <c r="HP56" i="29"/>
  <c r="M10" i="27"/>
  <c r="N13" i="27"/>
  <c r="W128" i="28"/>
  <c r="V130" i="28"/>
  <c r="N128" i="27"/>
  <c r="M130" i="27"/>
  <c r="U130" i="29"/>
  <c r="V128" i="29"/>
  <c r="W7" i="29"/>
  <c r="HP46" i="29"/>
  <c r="HP20" i="29"/>
  <c r="HP76" i="29"/>
  <c r="HP55" i="29"/>
  <c r="AQ7" i="27"/>
  <c r="AJ7" i="27"/>
  <c r="HP116" i="29"/>
  <c r="HP105" i="29"/>
  <c r="HP28" i="29"/>
  <c r="AL7" i="28"/>
  <c r="HP25" i="29"/>
  <c r="HP42" i="29"/>
  <c r="HP103" i="29"/>
  <c r="HP61" i="29"/>
  <c r="V10" i="27"/>
  <c r="W13" i="27"/>
  <c r="HE84" i="27" s="1"/>
  <c r="HP32" i="29"/>
  <c r="AE7" i="28"/>
  <c r="HP124" i="29"/>
  <c r="HP78" i="29"/>
  <c r="HP52" i="29"/>
  <c r="HP82" i="29"/>
  <c r="HS109" i="27" l="1"/>
  <c r="HP57" i="29"/>
  <c r="HP62" i="29"/>
  <c r="HP58" i="29"/>
  <c r="HP98" i="29"/>
  <c r="HP59" i="29"/>
  <c r="HP63" i="29"/>
  <c r="HP64" i="29"/>
  <c r="HP65" i="29"/>
  <c r="HS86" i="27"/>
  <c r="HP69" i="29"/>
  <c r="HP68" i="29"/>
  <c r="HP70" i="29"/>
  <c r="HP110" i="29"/>
  <c r="HP16" i="29"/>
  <c r="HS62" i="27"/>
  <c r="HS48" i="27"/>
  <c r="AR7" i="28"/>
  <c r="HP38" i="29"/>
  <c r="HP85" i="29"/>
  <c r="HP90" i="29"/>
  <c r="HP99" i="29"/>
  <c r="HS84" i="27"/>
  <c r="HS71" i="27"/>
  <c r="HP53" i="29"/>
  <c r="HP86" i="29"/>
  <c r="HP40" i="29"/>
  <c r="HP100" i="29"/>
  <c r="HP91" i="29"/>
  <c r="HP39" i="29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U7" i="29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HT110" i="27"/>
  <c r="HT17" i="27"/>
  <c r="HT19" i="27"/>
  <c r="HT18" i="27"/>
  <c r="HT16" i="27"/>
  <c r="HT96" i="27"/>
  <c r="HT27" i="27"/>
  <c r="HT101" i="27"/>
  <c r="BB7" i="29" l="1"/>
  <c r="Z128" i="27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IY124" i="65" l="1"/>
  <c r="JH124" i="65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B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JE125" i="65" l="1"/>
  <c r="JH125" i="65"/>
  <c r="IY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<sst xmlns="http://schemas.openxmlformats.org/spreadsheetml/2006/main" count="1847" uniqueCount="542">
  <si>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</si>
  <si>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</si>
  <si>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</si>
  <si>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</si>
  <si>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</si>
  <si>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</si>
  <si>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</si>
  <si>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</si>
  <si>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</si>
  <si>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</si>
  <si>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</si>
  <si>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</si>
  <si>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</si>
  <si>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</si>
  <si>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</si>
  <si>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</si>
  <si>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</si>
  <si>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</si>
  <si>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</si>
  <si>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</si>
  <si>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</si>
  <si>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</si>
  <si>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</si>
  <si>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</si>
  <si>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</si>
  <si>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</si>
  <si>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</si>
  <si>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</si>
  <si>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</si>
  <si>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</si>
  <si>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</si>
  <si>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</si>
  <si>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</si>
  <si>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</si>
  <si>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</si>
  <si>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</si>
  <si>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</si>
  <si>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</si>
  <si>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</si>
  <si>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</si>
  <si>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</si>
  <si>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</si>
  <si>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</si>
  <si>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</si>
  <si>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</si>
  <si>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</si>
  <si>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</si>
  <si>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</si>
  <si>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</si>
  <si>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</si>
  <si>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</si>
  <si>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</si>
  <si>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</si>
  <si>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</si>
  <si>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</si>
  <si>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</si>
  <si>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</si>
  <si>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</si>
  <si>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</si>
  <si>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</si>
  <si>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</si>
  <si>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</si>
  <si>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</si>
  <si>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</si>
  <si>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</si>
  <si>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</si>
  <si>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</si>
  <si>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</si>
  <si>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</si>
  <si>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</si>
  <si>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</si>
  <si>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</si>
  <si>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</si>
  <si>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</si>
  <si>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</si>
  <si>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</si>
  <si>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</si>
  <si>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</si>
  <si>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</si>
  <si>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</si>
  <si>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</si>
  <si>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</si>
  <si>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</si>
  <si>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</si>
  <si>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</si>
  <si>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</si>
  <si>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</si>
  <si>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</si>
  <si>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</si>
  <si>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</si>
  <si>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</si>
  <si>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</si>
  <si>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</si>
  <si>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</si>
  <si>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</si>
  <si>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</si>
  <si>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</si>
  <si>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</si>
  <si>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</si>
  <si>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</si>
  <si>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</si>
  <si>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</si>
  <si>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</si>
  <si>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</si>
  <si>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</si>
  <si>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</si>
  <si>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</si>
  <si>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</si>
  <si>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</si>
  <si>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</si>
  <si>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</si>
  <si>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</si>
  <si>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</si>
  <si>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</si>
  <si>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</si>
  <si>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</si>
  <si>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</si>
  <si>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</si>
  <si>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</si>
  <si>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</si>
  <si>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</si>
  <si>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</si>
  <si>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</si>
  <si>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</si>
  <si>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</si>
  <si>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</si>
  <si>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</si>
  <si>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</si>
  <si>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</si>
  <si>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</si>
  <si>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</si>
  <si>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</si>
  <si>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</si>
  <si>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</si>
  <si>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</si>
  <si>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</si>
  <si>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</si>
  <si>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</si>
  <si>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</si>
  <si>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</si>
  <si>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</si>
  <si>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</si>
  <si>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</si>
  <si>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</si>
  <si>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</si>
  <si>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</si>
  <si>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</si>
  <si>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</si>
  <si>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</si>
  <si>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</si>
  <si>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</si>
  <si>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</si>
  <si>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</si>
  <si>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</si>
  <si>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</si>
  <si>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</si>
  <si>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</si>
  <si>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</si>
  <si>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</si>
  <si>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</si>
  <si>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</si>
  <si>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</si>
  <si>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</si>
  <si>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</si>
  <si>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</si>
  <si>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</si>
  <si>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</si>
  <si>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</si>
  <si>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</si>
  <si>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</si>
  <si>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</si>
  <si>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</si>
  <si>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</si>
  <si>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</si>
  <si>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</si>
  <si>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</si>
  <si>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</si>
  <si>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</si>
  <si>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</si>
  <si>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</si>
  <si>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</si>
  <si>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</si>
  <si>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</si>
  <si>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</si>
  <si>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</si>
  <si>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</si>
  <si>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</si>
  <si>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</si>
  <si>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</si>
  <si>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</si>
  <si>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</si>
  <si>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</si>
  <si>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</si>
  <si>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</si>
  <si>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</si>
  <si>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</si>
  <si>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</si>
  <si>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</si>
  <si>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</si>
  <si>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</si>
  <si>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</si>
  <si>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</si>
  <si>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</si>
  <si>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</si>
  <si>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</si>
  <si>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</si>
  <si>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</si>
  <si>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</si>
  <si>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</si>
  <si>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</si>
  <si>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</si>
  <si>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</si>
  <si>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</si>
  <si>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</si>
  <si>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</si>
  <si>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</si>
  <si>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</si>
  <si>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</si>
  <si>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</si>
  <si>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</si>
  <si>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</si>
  <si>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</si>
  <si>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</si>
  <si>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</si>
  <si>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</si>
  <si>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</si>
  <si>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</si>
  <si>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</si>
  <si>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</si>
  <si>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</si>
  <si>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</si>
  <si>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</si>
  <si>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</si>
  <si>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</si>
  <si>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</si>
  <si>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</si>
  <si>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</si>
  <si>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</si>
  <si>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</si>
  <si>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</si>
  <si>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</si>
  <si>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</si>
  <si>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</si>
  <si>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</si>
  <si>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</si>
  <si>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</si>
  <si>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</si>
  <si>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</si>
  <si>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</si>
  <si>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</si>
  <si>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</si>
  <si>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</si>
  <si>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</si>
  <si>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</si>
  <si>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</si>
  <si>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</si>
  <si>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</si>
  <si>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</si>
  <si>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</si>
  <si>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</si>
  <si>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</si>
  <si>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</si>
  <si>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</si>
  <si>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</si>
  <si>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</si>
  <si>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</si>
  <si>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</si>
  <si>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</si>
  <si>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</si>
  <si>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</si>
  <si>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</si>
  <si>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</si>
  <si>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</si>
  <si>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</si>
  <si>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</si>
  <si>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</si>
  <si>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</si>
  <si>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</si>
  <si>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</si>
  <si>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</si>
  <si>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</si>
  <si>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</si>
  <si>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</si>
  <si>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</si>
  <si>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</si>
  <si>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</si>
  <si>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</si>
  <si>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</si>
  <si>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</si>
  <si>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</si>
  <si>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</si>
  <si>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</si>
  <si>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</si>
  <si>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</si>
  <si>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</si>
  <si>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</si>
  <si>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</si>
  <si>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</si>
  <si>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</si>
  <si>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</si>
  <si>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</si>
  <si>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</si>
  <si>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</si>
  <si>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</si>
  <si>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</si>
  <si>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</si>
  <si>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</si>
  <si>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</si>
  <si>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</si>
  <si>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</si>
  <si>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</si>
  <si>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</si>
  <si>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</si>
  <si>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</si>
  <si>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</si>
  <si>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</si>
  <si>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</si>
  <si>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</si>
  <si>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</si>
  <si>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</si>
  <si>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</si>
  <si>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</si>
  <si>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</si>
  <si>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</si>
  <si>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</si>
  <si>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</si>
  <si>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</si>
  <si>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</si>
  <si>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</si>
  <si>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</si>
  <si>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</si>
  <si>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</si>
  <si>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</si>
  <si>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</si>
  <si>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</si>
  <si>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</si>
  <si>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</si>
  <si>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</si>
  <si>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</si>
  <si>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</si>
  <si>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</si>
  <si>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</si>
  <si>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</si>
  <si>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</si>
  <si>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</si>
  <si>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</si>
  <si>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</si>
  <si>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</si>
  <si>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</si>
  <si>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</si>
  <si>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</si>
  <si>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</si>
  <si>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</si>
  <si>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</si>
  <si>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</si>
  <si>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</si>
  <si>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</si>
  <si>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</si>
  <si>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</si>
  <si>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</si>
  <si>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</si>
  <si>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</si>
  <si>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</si>
  <si>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</si>
  <si>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</si>
  <si>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</si>
  <si>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</si>
  <si>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</si>
  <si>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</si>
  <si>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</si>
  <si>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</si>
  <si>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</si>
  <si>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</si>
  <si>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</si>
  <si>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</si>
  <si>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</si>
  <si>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</si>
  <si>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</si>
  <si>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</si>
  <si>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</si>
  <si>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</si>
  <si>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</si>
  <si>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</si>
  <si>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</si>
  <si>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</si>
  <si>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</si>
  <si>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</si>
  <si>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</si>
  <si>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</si>
  <si>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</si>
  <si>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</si>
  <si>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</si>
  <si>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</si>
  <si>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</si>
  <si>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</si>
  <si>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</si>
  <si>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</si>
  <si>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</si>
  <si>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</si>
  <si>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</si>
  <si>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</si>
  <si>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</si>
  <si>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</si>
  <si>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</si>
  <si>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</si>
  <si>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</si>
  <si>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</si>
  <si>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</si>
  <si>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</si>
  <si>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</si>
  <si>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</si>
  <si>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</si>
  <si>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</si>
  <si>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</si>
  <si>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</si>
  <si>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</si>
  <si>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</si>
  <si>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</si>
  <si>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</si>
  <si>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</si>
  <si>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</si>
  <si>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</si>
  <si>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</si>
  <si>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</si>
  <si>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</si>
  <si>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</si>
  <si>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</si>
  <si>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</si>
  <si>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</si>
  <si>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</si>
  <si>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</si>
  <si>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</si>
  <si>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</si>
  <si>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</si>
  <si>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</si>
  <si>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</si>
  <si>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</si>
  <si>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</si>
  <si>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</si>
  <si>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</si>
  <si>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</si>
  <si>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</si>
  <si>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</si>
  <si>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</si>
  <si>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</si>
  <si>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</si>
  <si>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</si>
  <si>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</si>
  <si>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</si>
  <si>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</si>
  <si>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</si>
  <si>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</si>
  <si>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</si>
  <si>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</si>
  <si>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</si>
  <si>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</si>
  <si>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</si>
  <si>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</si>
  <si>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</si>
  <si>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</si>
  <si>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</si>
  <si>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</si>
  <si>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</si>
  <si>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</si>
  <si>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</si>
  <si>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</si>
  <si>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</si>
  <si>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</si>
  <si>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</si>
  <si>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</si>
  <si>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</si>
  <si>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</si>
  <si>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</si>
  <si>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</si>
  <si>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</si>
  <si>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</si>
  <si>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</si>
  <si>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</si>
  <si>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</si>
  <si>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</si>
  <si>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</si>
  <si>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</si>
  <si>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</si>
  <si>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</si>
  <si>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</si>
  <si>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</si>
  <si>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</si>
  <si>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</si>
  <si>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</si>
  <si>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</si>
  <si>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</si>
  <si>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</si>
  <si>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</si>
  <si>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</si>
  <si>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</si>
  <si>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</si>
  <si>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</si>
  <si>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</si>
  <si>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</si>
  <si>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</si>
  <si>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</si>
  <si>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</si>
  <si>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</si>
  <si>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</si>
  <si>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</si>
  <si>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</si>
  <si>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</si>
  <si>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</si>
  <si>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</si>
  <si>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</si>
  <si>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</si>
  <si>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</si>
  <si>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</si>
  <si>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</si>
  <si>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</si>
  <si>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</si>
  <si>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</si>
  <si>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</si>
  <si>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</si>
  <si>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</si>
  <si>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</si>
  <si>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</si>
  <si>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</si>
  <si>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</si>
  <si>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</si>
  <si>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</si>
  <si>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</si>
  <si>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</si>
  <si>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</si>
  <si>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</si>
  <si>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</si>
  <si>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</si>
  <si>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</si>
  <si>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</si>
  <si>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</si>
  <si>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Grupo 3</t>
  </si>
  <si>
    <t>Código</t>
  </si>
  <si>
    <t>https://maps.app.goo.gl/xwFUd1SLMQjoyWeM6</t>
  </si>
  <si>
    <t>Av. Rosa Lozano - Jr. Geranios</t>
  </si>
  <si>
    <t>Av. Rosa Lozano</t>
  </si>
  <si>
    <t>Jr. Geranios</t>
  </si>
  <si>
    <t>58/SS77/E02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</si>
</sst>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11" fillId="3" borderId="58" xfId="0" applyFont="1" applyFill="1" applyBorder="1" applyAlignment="1" applyProtection="1">
      <alignment horizontal="center" vertical="center"/>
      <protection locked="0" hidden="1"/>
    </xf>
    <xf numFmtId="0" fontId="11" fillId="3" borderId="24" xfId="0" applyFont="1" applyFill="1" applyBorder="1" applyAlignment="1" applyProtection="1">
      <alignment vertical="center"/>
      <protection locked="0" hidden="1"/>
    </xf>
    <xf numFmtId="0" fontId="11" fillId="3" borderId="25" xfId="0" applyFont="1" applyFill="1" applyBorder="1" applyAlignment="1" applyProtection="1">
      <alignment horizontal="center" vertical="center"/>
      <protection locked="0" hidden="1"/>
    </xf>
    <xf numFmtId="0" fontId="11" fillId="3" borderId="25" xfId="0" applyFont="1" applyFill="1" applyBorder="1" applyAlignment="1" applyProtection="1">
      <alignment vertical="center"/>
      <protection locked="0" hidden="1"/>
    </xf>
    <xf numFmtId="0" fontId="11" fillId="3" borderId="24" xfId="0" applyFont="1" applyFill="1" applyBorder="1" applyAlignment="1" applyProtection="1">
      <alignment horizontal="center" vertical="center"/>
      <protection locked="0" hidden="1"/>
    </xf>
    <xf numFmtId="0" fontId="46" fillId="48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102" fillId="12" borderId="0" xfId="0" applyFont="1" applyFill="1" applyAlignment="1">
      <alignment horizontal="right" vertical="center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CC33"/>
      <color rgb="FFFF6600"/>
      <color rgb="FF0033CC"/>
      <color rgb="FF666633"/>
      <color rgb="FF3333CC"/>
      <color rgb="FFFFFFCC"/>
      <color rgb="FF008000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3</xdr:col>
      <xdr:colOff>1</xdr:colOff>
      <xdr:row>9</xdr:row>
      <xdr:rowOff>76201</xdr:rowOff>
    </xdr:from>
    <xdr:to>
      <xdr:col>69</xdr:col>
      <xdr:colOff>114298</xdr:colOff>
      <xdr:row>52</xdr:row>
      <xdr:rowOff>152400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E9290AF2-09D4-A5BF-3E06-97D3210EDFFD}"/>
            </a:ext>
          </a:extLst>
        </xdr:cNvPr>
        <xdr:cNvGrpSpPr/>
      </xdr:nvGrpSpPr>
      <xdr:grpSpPr>
        <a:xfrm>
          <a:off x="1381126" y="3267076"/>
          <a:ext cx="26546172" cy="20078699"/>
          <a:chOff x="1447801" y="3467101"/>
          <a:chExt cx="27584397" cy="20078699"/>
        </a:xfrm>
      </xdr:grpSpPr>
      <xdr:sp macro="" textlink="">
        <xdr:nvSpPr>
          <xdr:cNvPr id="10" name="Rectángulo redondeado 138">
            <a:extLst>
              <a:ext uri="{FF2B5EF4-FFF2-40B4-BE49-F238E27FC236}">
                <a16:creationId xmlns:a16="http://schemas.microsoft.com/office/drawing/2014/main" id="{4E47BE23-40AA-E100-367D-5A84CDE03204}"/>
              </a:ext>
            </a:extLst>
          </xdr:cNvPr>
          <xdr:cNvSpPr/>
        </xdr:nvSpPr>
        <xdr:spPr bwMode="auto">
          <a:xfrm>
            <a:off x="20185261" y="13333975"/>
            <a:ext cx="4865979" cy="95710"/>
          </a:xfrm>
          <a:prstGeom prst="roundRect">
            <a:avLst/>
          </a:prstGeom>
          <a:solidFill>
            <a:srgbClr val="FFC000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1" name="Rectángulo redondeado 139">
            <a:extLst>
              <a:ext uri="{FF2B5EF4-FFF2-40B4-BE49-F238E27FC236}">
                <a16:creationId xmlns:a16="http://schemas.microsoft.com/office/drawing/2014/main" id="{4997A0A4-5DCC-22F8-7E0A-C304264BB1C6}"/>
              </a:ext>
            </a:extLst>
          </xdr:cNvPr>
          <xdr:cNvSpPr/>
        </xdr:nvSpPr>
        <xdr:spPr bwMode="auto">
          <a:xfrm>
            <a:off x="5769200" y="14086889"/>
            <a:ext cx="4869443" cy="95710"/>
          </a:xfrm>
          <a:prstGeom prst="roundRect">
            <a:avLst/>
          </a:prstGeom>
          <a:solidFill>
            <a:srgbClr val="FFC000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" name="Rectángulo: esquinas redondeadas 94">
            <a:extLst>
              <a:ext uri="{FF2B5EF4-FFF2-40B4-BE49-F238E27FC236}">
                <a16:creationId xmlns:a16="http://schemas.microsoft.com/office/drawing/2014/main" id="{C052EC68-A4D7-2B87-0374-3CD3CA31EB11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4690279" y="17066252"/>
            <a:ext cx="1207281" cy="575786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" name="Rectángulo: esquinas redondeadas 94">
            <a:extLst>
              <a:ext uri="{FF2B5EF4-FFF2-40B4-BE49-F238E27FC236}">
                <a16:creationId xmlns:a16="http://schemas.microsoft.com/office/drawing/2014/main" id="{FD06B56F-387F-A276-65AF-6EDA5538D5E9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4360122" y="5682339"/>
            <a:ext cx="1295117" cy="5558598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9" name="Forma libre 162">
            <a:extLst>
              <a:ext uri="{FF2B5EF4-FFF2-40B4-BE49-F238E27FC236}">
                <a16:creationId xmlns:a16="http://schemas.microsoft.com/office/drawing/2014/main" id="{309551F8-9EEF-F9E2-F13D-45CD61266289}"/>
              </a:ext>
            </a:extLst>
          </xdr:cNvPr>
          <xdr:cNvSpPr/>
        </xdr:nvSpPr>
        <xdr:spPr bwMode="auto">
          <a:xfrm rot="10800000" flipV="1">
            <a:off x="8933327" y="15314649"/>
            <a:ext cx="12974840" cy="506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00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107 CuadroTexto">
            <a:extLst>
              <a:ext uri="{FF2B5EF4-FFF2-40B4-BE49-F238E27FC236}">
                <a16:creationId xmlns:a16="http://schemas.microsoft.com/office/drawing/2014/main" id="{505ADA3A-3AF9-279A-B45F-34D3DA38398E}"/>
              </a:ext>
            </a:extLst>
          </xdr:cNvPr>
          <xdr:cNvSpPr txBox="1"/>
        </xdr:nvSpPr>
        <xdr:spPr bwMode="auto">
          <a:xfrm>
            <a:off x="7893079" y="12992622"/>
            <a:ext cx="895451" cy="3991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" name="107 CuadroTexto">
            <a:extLst>
              <a:ext uri="{FF2B5EF4-FFF2-40B4-BE49-F238E27FC236}">
                <a16:creationId xmlns:a16="http://schemas.microsoft.com/office/drawing/2014/main" id="{CDD92FDC-21AE-34CA-64F8-36E1DE72C559}"/>
              </a:ext>
            </a:extLst>
          </xdr:cNvPr>
          <xdr:cNvSpPr txBox="1"/>
        </xdr:nvSpPr>
        <xdr:spPr bwMode="auto">
          <a:xfrm>
            <a:off x="12362647" y="18799913"/>
            <a:ext cx="998296" cy="6155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" name="107 CuadroTexto">
            <a:extLst>
              <a:ext uri="{FF2B5EF4-FFF2-40B4-BE49-F238E27FC236}">
                <a16:creationId xmlns:a16="http://schemas.microsoft.com/office/drawing/2014/main" id="{B456CAC8-9CC3-ADB8-B0CA-1732C9A1E732}"/>
              </a:ext>
            </a:extLst>
          </xdr:cNvPr>
          <xdr:cNvSpPr txBox="1"/>
        </xdr:nvSpPr>
        <xdr:spPr bwMode="auto">
          <a:xfrm rot="90520">
            <a:off x="7770980" y="12137104"/>
            <a:ext cx="1165256" cy="4523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" name="107 CuadroTexto">
            <a:extLst>
              <a:ext uri="{FF2B5EF4-FFF2-40B4-BE49-F238E27FC236}">
                <a16:creationId xmlns:a16="http://schemas.microsoft.com/office/drawing/2014/main" id="{141F10B7-48C3-9C04-26A8-3CBDCBF55EE4}"/>
              </a:ext>
            </a:extLst>
          </xdr:cNvPr>
          <xdr:cNvSpPr txBox="1"/>
        </xdr:nvSpPr>
        <xdr:spPr bwMode="auto">
          <a:xfrm>
            <a:off x="21856657" y="15059636"/>
            <a:ext cx="1096300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24" name="279 CuadroTexto">
            <a:extLst>
              <a:ext uri="{FF2B5EF4-FFF2-40B4-BE49-F238E27FC236}">
                <a16:creationId xmlns:a16="http://schemas.microsoft.com/office/drawing/2014/main" id="{9E2DDC42-A1DE-7BA5-DBE0-B8252EE7708C}"/>
              </a:ext>
            </a:extLst>
          </xdr:cNvPr>
          <xdr:cNvSpPr txBox="1"/>
        </xdr:nvSpPr>
        <xdr:spPr bwMode="auto">
          <a:xfrm>
            <a:off x="7288169" y="15008577"/>
            <a:ext cx="1431891" cy="6301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CA8F01-A51B-44FE-918B-8799F97DEE9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5" name="279 CuadroTexto">
            <a:extLst>
              <a:ext uri="{FF2B5EF4-FFF2-40B4-BE49-F238E27FC236}">
                <a16:creationId xmlns:a16="http://schemas.microsoft.com/office/drawing/2014/main" id="{56A7FC1B-26E7-EB83-1640-A06B4CAE66E3}"/>
              </a:ext>
            </a:extLst>
          </xdr:cNvPr>
          <xdr:cNvSpPr txBox="1"/>
        </xdr:nvSpPr>
        <xdr:spPr bwMode="auto">
          <a:xfrm>
            <a:off x="22879814" y="14168710"/>
            <a:ext cx="1038978" cy="4216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57DDFFC-38CE-47E1-BC53-31A47BD37075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6" name="279 CuadroTexto">
            <a:extLst>
              <a:ext uri="{FF2B5EF4-FFF2-40B4-BE49-F238E27FC236}">
                <a16:creationId xmlns:a16="http://schemas.microsoft.com/office/drawing/2014/main" id="{06B57FC5-CA82-E9B6-6201-72526A5DC41B}"/>
              </a:ext>
            </a:extLst>
          </xdr:cNvPr>
          <xdr:cNvSpPr txBox="1"/>
        </xdr:nvSpPr>
        <xdr:spPr bwMode="auto">
          <a:xfrm>
            <a:off x="22921284" y="14947092"/>
            <a:ext cx="1034267" cy="427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8C1CFC-5948-49D2-BD53-C6C531D0BC4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27" name="279 CuadroTexto">
            <a:extLst>
              <a:ext uri="{FF2B5EF4-FFF2-40B4-BE49-F238E27FC236}">
                <a16:creationId xmlns:a16="http://schemas.microsoft.com/office/drawing/2014/main" id="{4F22D360-71A7-A3A1-A132-BF51F62AA30D}"/>
              </a:ext>
            </a:extLst>
          </xdr:cNvPr>
          <xdr:cNvSpPr txBox="1"/>
        </xdr:nvSpPr>
        <xdr:spPr bwMode="auto">
          <a:xfrm>
            <a:off x="6873806" y="12066289"/>
            <a:ext cx="1019970" cy="47601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29CF029-C52B-435A-964A-B16305019C6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28" name="279 CuadroTexto">
            <a:extLst>
              <a:ext uri="{FF2B5EF4-FFF2-40B4-BE49-F238E27FC236}">
                <a16:creationId xmlns:a16="http://schemas.microsoft.com/office/drawing/2014/main" id="{3D106768-1B55-CE90-8E0E-5D62BA65781B}"/>
              </a:ext>
            </a:extLst>
          </xdr:cNvPr>
          <xdr:cNvSpPr txBox="1"/>
        </xdr:nvSpPr>
        <xdr:spPr bwMode="auto">
          <a:xfrm>
            <a:off x="10085468" y="19611890"/>
            <a:ext cx="1004883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B6BAD6C-F11E-4F24-B28C-6F1B3AD6AEB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9" name="Forma libre: forma 11">
            <a:extLst>
              <a:ext uri="{FF2B5EF4-FFF2-40B4-BE49-F238E27FC236}">
                <a16:creationId xmlns:a16="http://schemas.microsoft.com/office/drawing/2014/main" id="{57B98BBA-B7F6-E24E-45CE-2CA01909CD53}"/>
              </a:ext>
            </a:extLst>
          </xdr:cNvPr>
          <xdr:cNvSpPr/>
        </xdr:nvSpPr>
        <xdr:spPr bwMode="auto">
          <a:xfrm rot="16200000" flipH="1">
            <a:off x="12808000" y="12466058"/>
            <a:ext cx="1411944" cy="1229808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0" name="Rectángulo: esquinas redondeadas 29">
            <a:extLst>
              <a:ext uri="{FF2B5EF4-FFF2-40B4-BE49-F238E27FC236}">
                <a16:creationId xmlns:a16="http://schemas.microsoft.com/office/drawing/2014/main" id="{9D581701-5EC1-B590-1AF6-5E6960EE273C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20390339" y="5239617"/>
            <a:ext cx="6007408" cy="5381595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" name="Rectángulo 30">
            <a:extLst>
              <a:ext uri="{FF2B5EF4-FFF2-40B4-BE49-F238E27FC236}">
                <a16:creationId xmlns:a16="http://schemas.microsoft.com/office/drawing/2014/main" id="{187024EF-5767-202D-6F21-E45A3B6DF914}"/>
              </a:ext>
            </a:extLst>
          </xdr:cNvPr>
          <xdr:cNvSpPr/>
        </xdr:nvSpPr>
        <xdr:spPr bwMode="auto">
          <a:xfrm>
            <a:off x="23558880" y="18372125"/>
            <a:ext cx="1153992" cy="3836615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44" name="Forma libre 162">
            <a:extLst>
              <a:ext uri="{FF2B5EF4-FFF2-40B4-BE49-F238E27FC236}">
                <a16:creationId xmlns:a16="http://schemas.microsoft.com/office/drawing/2014/main" id="{542C0E28-BBA1-8E18-681A-4B120C7DB25E}"/>
              </a:ext>
            </a:extLst>
          </xdr:cNvPr>
          <xdr:cNvSpPr/>
        </xdr:nvSpPr>
        <xdr:spPr bwMode="auto">
          <a:xfrm flipV="1">
            <a:off x="8918873" y="12249812"/>
            <a:ext cx="12937793" cy="16485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5" name="Forma libre 162">
            <a:extLst>
              <a:ext uri="{FF2B5EF4-FFF2-40B4-BE49-F238E27FC236}">
                <a16:creationId xmlns:a16="http://schemas.microsoft.com/office/drawing/2014/main" id="{8CEE4178-C738-7253-D776-354DE5B967E0}"/>
              </a:ext>
            </a:extLst>
          </xdr:cNvPr>
          <xdr:cNvSpPr/>
        </xdr:nvSpPr>
        <xdr:spPr bwMode="auto">
          <a:xfrm rot="5400000" flipH="1">
            <a:off x="10466102" y="16153789"/>
            <a:ext cx="4877423" cy="525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6" name="Forma libre: forma 11">
            <a:extLst>
              <a:ext uri="{FF2B5EF4-FFF2-40B4-BE49-F238E27FC236}">
                <a16:creationId xmlns:a16="http://schemas.microsoft.com/office/drawing/2014/main" id="{D1E3E67E-719B-52CE-6B40-AFDBF3316919}"/>
              </a:ext>
            </a:extLst>
          </xdr:cNvPr>
          <xdr:cNvSpPr/>
        </xdr:nvSpPr>
        <xdr:spPr bwMode="auto">
          <a:xfrm rot="10800000" flipV="1">
            <a:off x="9585464" y="15350754"/>
            <a:ext cx="1016546" cy="1032115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noFill/>
          <a:ln w="127000">
            <a:solidFill>
              <a:srgbClr val="00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7" name="Forma libre 162">
            <a:extLst>
              <a:ext uri="{FF2B5EF4-FFF2-40B4-BE49-F238E27FC236}">
                <a16:creationId xmlns:a16="http://schemas.microsoft.com/office/drawing/2014/main" id="{70AD56F9-4D6A-EBB5-3CFD-FA3BB1C41F2A}"/>
              </a:ext>
            </a:extLst>
          </xdr:cNvPr>
          <xdr:cNvSpPr/>
        </xdr:nvSpPr>
        <xdr:spPr bwMode="auto">
          <a:xfrm rot="5400000" flipH="1">
            <a:off x="9448874" y="17388192"/>
            <a:ext cx="2322805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00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8" name="Forma libre 162">
            <a:extLst>
              <a:ext uri="{FF2B5EF4-FFF2-40B4-BE49-F238E27FC236}">
                <a16:creationId xmlns:a16="http://schemas.microsoft.com/office/drawing/2014/main" id="{EBBBD437-680A-2049-006D-450CBC192580}"/>
              </a:ext>
            </a:extLst>
          </xdr:cNvPr>
          <xdr:cNvSpPr/>
        </xdr:nvSpPr>
        <xdr:spPr bwMode="auto">
          <a:xfrm flipH="1" flipV="1">
            <a:off x="11712642" y="8899966"/>
            <a:ext cx="109933" cy="96745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9" name="Forma libre: forma 11">
            <a:extLst>
              <a:ext uri="{FF2B5EF4-FFF2-40B4-BE49-F238E27FC236}">
                <a16:creationId xmlns:a16="http://schemas.microsoft.com/office/drawing/2014/main" id="{EAB58235-7D73-ED16-60BE-CEFC04C8BC19}"/>
              </a:ext>
            </a:extLst>
          </xdr:cNvPr>
          <xdr:cNvSpPr/>
        </xdr:nvSpPr>
        <xdr:spPr bwMode="auto">
          <a:xfrm flipH="1" flipV="1">
            <a:off x="10734107" y="10429878"/>
            <a:ext cx="1000342" cy="102218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50" name="Forma libre 162">
            <a:extLst>
              <a:ext uri="{FF2B5EF4-FFF2-40B4-BE49-F238E27FC236}">
                <a16:creationId xmlns:a16="http://schemas.microsoft.com/office/drawing/2014/main" id="{ED99044C-69A3-73AF-C212-7D595FC28864}"/>
              </a:ext>
            </a:extLst>
          </xdr:cNvPr>
          <xdr:cNvSpPr/>
        </xdr:nvSpPr>
        <xdr:spPr bwMode="auto">
          <a:xfrm rot="10800000" flipV="1">
            <a:off x="12725399" y="14542500"/>
            <a:ext cx="9174117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2618151" name="279 CuadroTexto">
            <a:extLst>
              <a:ext uri="{FF2B5EF4-FFF2-40B4-BE49-F238E27FC236}">
                <a16:creationId xmlns:a16="http://schemas.microsoft.com/office/drawing/2014/main" id="{D2683C32-BE56-24C3-82A2-46F69CB7C8FC}"/>
              </a:ext>
            </a:extLst>
          </xdr:cNvPr>
          <xdr:cNvSpPr txBox="1"/>
        </xdr:nvSpPr>
        <xdr:spPr bwMode="auto">
          <a:xfrm>
            <a:off x="22189656" y="12022513"/>
            <a:ext cx="1279893" cy="70937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EA2C20-2D3F-4728-A35C-4274384A0AC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53" name="107 CuadroTexto">
            <a:extLst>
              <a:ext uri="{FF2B5EF4-FFF2-40B4-BE49-F238E27FC236}">
                <a16:creationId xmlns:a16="http://schemas.microsoft.com/office/drawing/2014/main" id="{BFEF3D45-9683-93AD-F077-E6CEEB574878}"/>
              </a:ext>
            </a:extLst>
          </xdr:cNvPr>
          <xdr:cNvSpPr txBox="1"/>
        </xdr:nvSpPr>
        <xdr:spPr bwMode="auto">
          <a:xfrm rot="90520">
            <a:off x="7010479" y="14642071"/>
            <a:ext cx="1176712" cy="405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2618154" name="279 CuadroTexto">
            <a:extLst>
              <a:ext uri="{FF2B5EF4-FFF2-40B4-BE49-F238E27FC236}">
                <a16:creationId xmlns:a16="http://schemas.microsoft.com/office/drawing/2014/main" id="{A9D99B63-DFE7-CC57-631C-B8E082375782}"/>
              </a:ext>
            </a:extLst>
          </xdr:cNvPr>
          <xdr:cNvSpPr txBox="1"/>
        </xdr:nvSpPr>
        <xdr:spPr bwMode="auto">
          <a:xfrm>
            <a:off x="6852723" y="12904839"/>
            <a:ext cx="1019970" cy="43486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95C7C26-FF22-4FCC-A7CD-52B4C33869D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55" name="Rectángulo 2618154">
            <a:extLst>
              <a:ext uri="{FF2B5EF4-FFF2-40B4-BE49-F238E27FC236}">
                <a16:creationId xmlns:a16="http://schemas.microsoft.com/office/drawing/2014/main" id="{96E1D6C9-EE45-E138-F8D8-D8E6840E54AD}"/>
              </a:ext>
            </a:extLst>
          </xdr:cNvPr>
          <xdr:cNvSpPr/>
        </xdr:nvSpPr>
        <xdr:spPr bwMode="auto">
          <a:xfrm>
            <a:off x="4862617" y="18340568"/>
            <a:ext cx="1621246" cy="4949922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56" name="Rectángulo: esquinas redondeadas 94">
            <a:extLst>
              <a:ext uri="{FF2B5EF4-FFF2-40B4-BE49-F238E27FC236}">
                <a16:creationId xmlns:a16="http://schemas.microsoft.com/office/drawing/2014/main" id="{A34B49F6-D1F9-516C-990F-75DD8235D9C9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20127980" y="16877775"/>
            <a:ext cx="5832107" cy="594590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18157" name="Rectángulo 2618156">
            <a:extLst>
              <a:ext uri="{FF2B5EF4-FFF2-40B4-BE49-F238E27FC236}">
                <a16:creationId xmlns:a16="http://schemas.microsoft.com/office/drawing/2014/main" id="{A0F62B84-6942-3CC6-AEF6-27A6B73E2BB4}"/>
              </a:ext>
            </a:extLst>
          </xdr:cNvPr>
          <xdr:cNvSpPr/>
        </xdr:nvSpPr>
        <xdr:spPr bwMode="auto">
          <a:xfrm>
            <a:off x="25070290" y="5017985"/>
            <a:ext cx="1334019" cy="17271488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58" name="Rectángulo: esquinas redondeadas 94">
            <a:extLst>
              <a:ext uri="{FF2B5EF4-FFF2-40B4-BE49-F238E27FC236}">
                <a16:creationId xmlns:a16="http://schemas.microsoft.com/office/drawing/2014/main" id="{22D5D2B0-7BE6-06D3-511C-F0BC47AAF827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4429347" y="4847887"/>
            <a:ext cx="5694624" cy="590763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18159" name="Rectángulo: esquinas redondeadas 94">
            <a:extLst>
              <a:ext uri="{FF2B5EF4-FFF2-40B4-BE49-F238E27FC236}">
                <a16:creationId xmlns:a16="http://schemas.microsoft.com/office/drawing/2014/main" id="{C9A636C5-3443-DD73-7FC3-F719EF9D4CE3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4154039" y="16954785"/>
            <a:ext cx="5789341" cy="5638381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18160" name="Rectángulo 2618159">
            <a:extLst>
              <a:ext uri="{FF2B5EF4-FFF2-40B4-BE49-F238E27FC236}">
                <a16:creationId xmlns:a16="http://schemas.microsoft.com/office/drawing/2014/main" id="{8558C12E-E227-B5B3-C495-1C9A2507C309}"/>
              </a:ext>
            </a:extLst>
          </xdr:cNvPr>
          <xdr:cNvSpPr/>
        </xdr:nvSpPr>
        <xdr:spPr bwMode="auto">
          <a:xfrm rot="5400000">
            <a:off x="15017886" y="11736556"/>
            <a:ext cx="990423" cy="21240286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61" name="Forma libre: forma 11">
            <a:extLst>
              <a:ext uri="{FF2B5EF4-FFF2-40B4-BE49-F238E27FC236}">
                <a16:creationId xmlns:a16="http://schemas.microsoft.com/office/drawing/2014/main" id="{7EC31330-33CF-F26D-791A-1CFB1FA868BD}"/>
              </a:ext>
            </a:extLst>
          </xdr:cNvPr>
          <xdr:cNvSpPr/>
        </xdr:nvSpPr>
        <xdr:spPr bwMode="auto">
          <a:xfrm rot="16200000">
            <a:off x="11761994" y="13521623"/>
            <a:ext cx="1049599" cy="104584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62" name="Forma libre 162">
            <a:extLst>
              <a:ext uri="{FF2B5EF4-FFF2-40B4-BE49-F238E27FC236}">
                <a16:creationId xmlns:a16="http://schemas.microsoft.com/office/drawing/2014/main" id="{4817517F-5460-B3F4-ED3C-817FA5BAA3A8}"/>
              </a:ext>
            </a:extLst>
          </xdr:cNvPr>
          <xdr:cNvSpPr/>
        </xdr:nvSpPr>
        <xdr:spPr bwMode="auto">
          <a:xfrm rot="10800000" flipH="1">
            <a:off x="8930297" y="11449050"/>
            <a:ext cx="1909153" cy="5866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63" name="107 CuadroTexto">
            <a:extLst>
              <a:ext uri="{FF2B5EF4-FFF2-40B4-BE49-F238E27FC236}">
                <a16:creationId xmlns:a16="http://schemas.microsoft.com/office/drawing/2014/main" id="{2368F29A-4684-EAD5-71ED-FF6EE43B6DE3}"/>
              </a:ext>
            </a:extLst>
          </xdr:cNvPr>
          <xdr:cNvSpPr txBox="1"/>
        </xdr:nvSpPr>
        <xdr:spPr bwMode="auto">
          <a:xfrm rot="90520">
            <a:off x="21807064" y="14238461"/>
            <a:ext cx="1118966" cy="3870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618164" name="279 CuadroTexto">
            <a:extLst>
              <a:ext uri="{FF2B5EF4-FFF2-40B4-BE49-F238E27FC236}">
                <a16:creationId xmlns:a16="http://schemas.microsoft.com/office/drawing/2014/main" id="{35069232-E168-A4D7-D4AB-564B9FABA8A6}"/>
              </a:ext>
            </a:extLst>
          </xdr:cNvPr>
          <xdr:cNvSpPr txBox="1"/>
        </xdr:nvSpPr>
        <xdr:spPr bwMode="auto">
          <a:xfrm>
            <a:off x="24047385" y="14940938"/>
            <a:ext cx="1309436" cy="6224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2918DB9-244A-402A-8ACE-A839FC5D957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65" name="107 CuadroTexto">
            <a:extLst>
              <a:ext uri="{FF2B5EF4-FFF2-40B4-BE49-F238E27FC236}">
                <a16:creationId xmlns:a16="http://schemas.microsoft.com/office/drawing/2014/main" id="{A054CEC3-CBF3-5903-6A5B-C4C472E19243}"/>
              </a:ext>
            </a:extLst>
          </xdr:cNvPr>
          <xdr:cNvSpPr txBox="1"/>
        </xdr:nvSpPr>
        <xdr:spPr bwMode="auto">
          <a:xfrm>
            <a:off x="10015771" y="18889081"/>
            <a:ext cx="1157066" cy="4484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18166" name="107 CuadroTexto">
            <a:extLst>
              <a:ext uri="{FF2B5EF4-FFF2-40B4-BE49-F238E27FC236}">
                <a16:creationId xmlns:a16="http://schemas.microsoft.com/office/drawing/2014/main" id="{F2394BEC-9E93-ECB7-B126-4E5258AB4C47}"/>
              </a:ext>
            </a:extLst>
          </xdr:cNvPr>
          <xdr:cNvSpPr txBox="1"/>
        </xdr:nvSpPr>
        <xdr:spPr bwMode="auto">
          <a:xfrm>
            <a:off x="11175116" y="18833081"/>
            <a:ext cx="1135478" cy="522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2618167" name="279 CuadroTexto">
            <a:extLst>
              <a:ext uri="{FF2B5EF4-FFF2-40B4-BE49-F238E27FC236}">
                <a16:creationId xmlns:a16="http://schemas.microsoft.com/office/drawing/2014/main" id="{2EDCBE92-B7B4-7830-9EBA-C5F833D5F101}"/>
              </a:ext>
            </a:extLst>
          </xdr:cNvPr>
          <xdr:cNvSpPr txBox="1"/>
        </xdr:nvSpPr>
        <xdr:spPr bwMode="auto">
          <a:xfrm>
            <a:off x="11271693" y="19614014"/>
            <a:ext cx="1021395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38A3B40-2A94-43E7-A3FC-619EB36A86EE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618168" name="279 CuadroTexto">
            <a:extLst>
              <a:ext uri="{FF2B5EF4-FFF2-40B4-BE49-F238E27FC236}">
                <a16:creationId xmlns:a16="http://schemas.microsoft.com/office/drawing/2014/main" id="{3DF79B31-CAF2-EA31-D94E-52BC22C7B2C1}"/>
              </a:ext>
            </a:extLst>
          </xdr:cNvPr>
          <xdr:cNvSpPr txBox="1"/>
        </xdr:nvSpPr>
        <xdr:spPr bwMode="auto">
          <a:xfrm>
            <a:off x="12477195" y="19618387"/>
            <a:ext cx="1008977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DD90F3B-168E-42AC-A1A9-6EE510BCD67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618169" name="279 CuadroTexto">
            <a:extLst>
              <a:ext uri="{FF2B5EF4-FFF2-40B4-BE49-F238E27FC236}">
                <a16:creationId xmlns:a16="http://schemas.microsoft.com/office/drawing/2014/main" id="{2F13AD9A-F51F-1463-75DD-4B1D987E4D0F}"/>
              </a:ext>
            </a:extLst>
          </xdr:cNvPr>
          <xdr:cNvSpPr txBox="1"/>
        </xdr:nvSpPr>
        <xdr:spPr bwMode="auto">
          <a:xfrm>
            <a:off x="12057644" y="20215103"/>
            <a:ext cx="1510067" cy="66653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913272-28C4-4BCB-B62F-7CBE0E4538FA}" type="TxLink">
              <a:rPr lang="en-US" sz="54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70" name="87 Flecha derecha">
            <a:extLst>
              <a:ext uri="{FF2B5EF4-FFF2-40B4-BE49-F238E27FC236}">
                <a16:creationId xmlns:a16="http://schemas.microsoft.com/office/drawing/2014/main" id="{98EA1ED7-223C-806C-4287-F2579C0E652B}"/>
              </a:ext>
            </a:extLst>
          </xdr:cNvPr>
          <xdr:cNvSpPr/>
        </xdr:nvSpPr>
        <xdr:spPr bwMode="auto">
          <a:xfrm>
            <a:off x="26050023" y="14687916"/>
            <a:ext cx="809636" cy="66930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71" name="87 Flecha derecha">
            <a:extLst>
              <a:ext uri="{FF2B5EF4-FFF2-40B4-BE49-F238E27FC236}">
                <a16:creationId xmlns:a16="http://schemas.microsoft.com/office/drawing/2014/main" id="{9054F6E0-E9D1-0A27-9C9A-F3653EC839A3}"/>
              </a:ext>
            </a:extLst>
          </xdr:cNvPr>
          <xdr:cNvSpPr/>
        </xdr:nvSpPr>
        <xdr:spPr bwMode="auto">
          <a:xfrm rot="5400000">
            <a:off x="12494841" y="21148655"/>
            <a:ext cx="664355" cy="622364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72" name="CuadroTexto 10">
            <a:extLst>
              <a:ext uri="{FF2B5EF4-FFF2-40B4-BE49-F238E27FC236}">
                <a16:creationId xmlns:a16="http://schemas.microsoft.com/office/drawing/2014/main" id="{2AA981C0-A342-A6DA-8A31-20F8F4453799}"/>
              </a:ext>
            </a:extLst>
          </xdr:cNvPr>
          <xdr:cNvSpPr txBox="1"/>
        </xdr:nvSpPr>
        <xdr:spPr bwMode="auto">
          <a:xfrm rot="10800000" flipV="1">
            <a:off x="10226945" y="21740243"/>
            <a:ext cx="4564039" cy="18055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Pamplona Baja</a:t>
            </a:r>
          </a:p>
        </xdr:txBody>
      </xdr:sp>
      <xdr:sp macro="" textlink="">
        <xdr:nvSpPr>
          <xdr:cNvPr id="2618173" name="Rectángulo 2618172">
            <a:extLst>
              <a:ext uri="{FF2B5EF4-FFF2-40B4-BE49-F238E27FC236}">
                <a16:creationId xmlns:a16="http://schemas.microsoft.com/office/drawing/2014/main" id="{9E3965FD-16F7-6047-10CB-FA83FEC1BC7F}"/>
              </a:ext>
            </a:extLst>
          </xdr:cNvPr>
          <xdr:cNvSpPr/>
        </xdr:nvSpPr>
        <xdr:spPr bwMode="auto">
          <a:xfrm>
            <a:off x="3979117" y="5372629"/>
            <a:ext cx="1194737" cy="17636466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74" name="CuadroTexto 10">
            <a:extLst>
              <a:ext uri="{FF2B5EF4-FFF2-40B4-BE49-F238E27FC236}">
                <a16:creationId xmlns:a16="http://schemas.microsoft.com/office/drawing/2014/main" id="{0CD8246C-C986-8193-C161-A37881DF27B4}"/>
              </a:ext>
            </a:extLst>
          </xdr:cNvPr>
          <xdr:cNvSpPr txBox="1"/>
        </xdr:nvSpPr>
        <xdr:spPr bwMode="auto">
          <a:xfrm rot="10800000" flipV="1">
            <a:off x="1447801" y="11844035"/>
            <a:ext cx="5778482" cy="20586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Circunvalación</a:t>
            </a:r>
          </a:p>
        </xdr:txBody>
      </xdr:sp>
      <xdr:sp macro="" textlink="">
        <xdr:nvSpPr>
          <xdr:cNvPr id="2618175" name="87 Flecha derecha">
            <a:extLst>
              <a:ext uri="{FF2B5EF4-FFF2-40B4-BE49-F238E27FC236}">
                <a16:creationId xmlns:a16="http://schemas.microsoft.com/office/drawing/2014/main" id="{E6AB818A-14DC-0361-4015-0E58C4A25C0C}"/>
              </a:ext>
            </a:extLst>
          </xdr:cNvPr>
          <xdr:cNvSpPr/>
        </xdr:nvSpPr>
        <xdr:spPr bwMode="auto">
          <a:xfrm rot="10800000">
            <a:off x="4142186" y="11999787"/>
            <a:ext cx="721588" cy="75070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$BU$49">
        <xdr:nvSpPr>
          <xdr:cNvPr id="256" name="279 CuadroTexto">
            <a:extLst>
              <a:ext uri="{FF2B5EF4-FFF2-40B4-BE49-F238E27FC236}">
                <a16:creationId xmlns:a16="http://schemas.microsoft.com/office/drawing/2014/main" id="{77CCC9D2-C87A-0DBA-2B4A-F5011DB594EF}"/>
              </a:ext>
            </a:extLst>
          </xdr:cNvPr>
          <xdr:cNvSpPr txBox="1"/>
        </xdr:nvSpPr>
        <xdr:spPr bwMode="auto">
          <a:xfrm>
            <a:off x="5397023" y="11955846"/>
            <a:ext cx="1252152" cy="729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B651A3-1080-4086-9F46-31AD035557C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257" name="279 CuadroTexto">
            <a:extLst>
              <a:ext uri="{FF2B5EF4-FFF2-40B4-BE49-F238E27FC236}">
                <a16:creationId xmlns:a16="http://schemas.microsoft.com/office/drawing/2014/main" id="{BF4FE7AC-03C8-A3C3-6F3A-E4CA1F6812D1}"/>
              </a:ext>
            </a:extLst>
          </xdr:cNvPr>
          <xdr:cNvSpPr txBox="1"/>
        </xdr:nvSpPr>
        <xdr:spPr bwMode="auto">
          <a:xfrm>
            <a:off x="10726931" y="7817081"/>
            <a:ext cx="1503106" cy="62099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FDB983B-D6C9-497C-90B3-8F63F6C61BC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Rectángulo 257">
            <a:extLst>
              <a:ext uri="{FF2B5EF4-FFF2-40B4-BE49-F238E27FC236}">
                <a16:creationId xmlns:a16="http://schemas.microsoft.com/office/drawing/2014/main" id="{3D7EB550-EECB-2C46-CA46-2149D3E69767}"/>
              </a:ext>
            </a:extLst>
          </xdr:cNvPr>
          <xdr:cNvSpPr/>
        </xdr:nvSpPr>
        <xdr:spPr bwMode="auto">
          <a:xfrm rot="5400000">
            <a:off x="14848092" y="-5736961"/>
            <a:ext cx="1024307" cy="22074812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59" name="CuadroTexto 10">
            <a:extLst>
              <a:ext uri="{FF2B5EF4-FFF2-40B4-BE49-F238E27FC236}">
                <a16:creationId xmlns:a16="http://schemas.microsoft.com/office/drawing/2014/main" id="{993AA459-62C7-4457-06DB-8BD172FA526D}"/>
              </a:ext>
            </a:extLst>
          </xdr:cNvPr>
          <xdr:cNvSpPr txBox="1"/>
        </xdr:nvSpPr>
        <xdr:spPr bwMode="auto">
          <a:xfrm rot="5400000" flipV="1">
            <a:off x="12105884" y="7918818"/>
            <a:ext cx="5924355" cy="15962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Rosa Lozano</a:t>
            </a: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C24DDD9F-94C9-0176-1DF6-D16B98A0390D}"/>
              </a:ext>
            </a:extLst>
          </xdr:cNvPr>
          <xdr:cNvSpPr/>
        </xdr:nvSpPr>
        <xdr:spPr bwMode="auto">
          <a:xfrm rot="16200000" flipH="1">
            <a:off x="18775313" y="9989861"/>
            <a:ext cx="2409792" cy="7109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" name="Forma libre: forma 11">
            <a:extLst>
              <a:ext uri="{FF2B5EF4-FFF2-40B4-BE49-F238E27FC236}">
                <a16:creationId xmlns:a16="http://schemas.microsoft.com/office/drawing/2014/main" id="{1CA7104E-8ADB-E9EE-B3E9-85940C635FDA}"/>
              </a:ext>
            </a:extLst>
          </xdr:cNvPr>
          <xdr:cNvSpPr/>
        </xdr:nvSpPr>
        <xdr:spPr bwMode="auto">
          <a:xfrm rot="16200000">
            <a:off x="19959376" y="11262028"/>
            <a:ext cx="1057352" cy="95026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2" name="Forma libre: forma 11">
            <a:extLst>
              <a:ext uri="{FF2B5EF4-FFF2-40B4-BE49-F238E27FC236}">
                <a16:creationId xmlns:a16="http://schemas.microsoft.com/office/drawing/2014/main" id="{6887B7CD-8113-8C11-9E88-B1BF218A8B5A}"/>
              </a:ext>
            </a:extLst>
          </xdr:cNvPr>
          <xdr:cNvSpPr/>
        </xdr:nvSpPr>
        <xdr:spPr bwMode="auto">
          <a:xfrm rot="10800000">
            <a:off x="15269472" y="13045613"/>
            <a:ext cx="1338850" cy="152111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noFill/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4" name="Forma libre 162">
            <a:extLst>
              <a:ext uri="{FF2B5EF4-FFF2-40B4-BE49-F238E27FC236}">
                <a16:creationId xmlns:a16="http://schemas.microsoft.com/office/drawing/2014/main" id="{0253776B-89E2-1186-42E9-97A3339223E2}"/>
              </a:ext>
            </a:extLst>
          </xdr:cNvPr>
          <xdr:cNvSpPr/>
        </xdr:nvSpPr>
        <xdr:spPr bwMode="auto">
          <a:xfrm rot="16200000" flipH="1">
            <a:off x="14370298" y="10922248"/>
            <a:ext cx="4422034" cy="605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5" name="Forma libre 162">
            <a:extLst>
              <a:ext uri="{FF2B5EF4-FFF2-40B4-BE49-F238E27FC236}">
                <a16:creationId xmlns:a16="http://schemas.microsoft.com/office/drawing/2014/main" id="{D4439443-4CD8-0FC6-47A5-449E5A5C140B}"/>
              </a:ext>
            </a:extLst>
          </xdr:cNvPr>
          <xdr:cNvSpPr/>
        </xdr:nvSpPr>
        <xdr:spPr bwMode="auto">
          <a:xfrm rot="16200000" flipH="1">
            <a:off x="13546638" y="14123236"/>
            <a:ext cx="10692101" cy="46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6" name="Forma libre: forma 11">
            <a:extLst>
              <a:ext uri="{FF2B5EF4-FFF2-40B4-BE49-F238E27FC236}">
                <a16:creationId xmlns:a16="http://schemas.microsoft.com/office/drawing/2014/main" id="{25044867-5D24-AEDE-ADD3-1EFE11D1DFF1}"/>
              </a:ext>
            </a:extLst>
          </xdr:cNvPr>
          <xdr:cNvSpPr/>
        </xdr:nvSpPr>
        <xdr:spPr bwMode="auto">
          <a:xfrm rot="16200000" flipH="1" flipV="1">
            <a:off x="17057685" y="12657623"/>
            <a:ext cx="1269505" cy="248652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7" name="Forma libre 162">
            <a:extLst>
              <a:ext uri="{FF2B5EF4-FFF2-40B4-BE49-F238E27FC236}">
                <a16:creationId xmlns:a16="http://schemas.microsoft.com/office/drawing/2014/main" id="{DB65B4AF-BA10-8A48-2C7D-2DD8FE90EFB3}"/>
              </a:ext>
            </a:extLst>
          </xdr:cNvPr>
          <xdr:cNvSpPr/>
        </xdr:nvSpPr>
        <xdr:spPr bwMode="auto">
          <a:xfrm rot="10800000" flipH="1">
            <a:off x="8865556" y="13257555"/>
            <a:ext cx="7652519" cy="6143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C$89">
        <xdr:nvSpPr>
          <xdr:cNvPr id="268" name="279 CuadroTexto">
            <a:extLst>
              <a:ext uri="{FF2B5EF4-FFF2-40B4-BE49-F238E27FC236}">
                <a16:creationId xmlns:a16="http://schemas.microsoft.com/office/drawing/2014/main" id="{4D0342B5-E7E2-1199-8670-41462BC4BD07}"/>
              </a:ext>
            </a:extLst>
          </xdr:cNvPr>
          <xdr:cNvSpPr txBox="1"/>
        </xdr:nvSpPr>
        <xdr:spPr bwMode="auto">
          <a:xfrm>
            <a:off x="18302682" y="7613012"/>
            <a:ext cx="1022467" cy="4477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0C719A8-331C-4A89-8D1C-A692873CD178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M$89">
        <xdr:nvSpPr>
          <xdr:cNvPr id="269" name="279 CuadroTexto">
            <a:extLst>
              <a:ext uri="{FF2B5EF4-FFF2-40B4-BE49-F238E27FC236}">
                <a16:creationId xmlns:a16="http://schemas.microsoft.com/office/drawing/2014/main" id="{D990B1A7-4E65-8862-2113-A844A828B0E9}"/>
              </a:ext>
            </a:extLst>
          </xdr:cNvPr>
          <xdr:cNvSpPr txBox="1"/>
        </xdr:nvSpPr>
        <xdr:spPr bwMode="auto">
          <a:xfrm>
            <a:off x="19469100" y="7613011"/>
            <a:ext cx="990600" cy="44375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6D7F01F-4983-407F-BC7B-F67DC024CC6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Q$89">
        <xdr:nvSpPr>
          <xdr:cNvPr id="270" name="279 CuadroTexto">
            <a:extLst>
              <a:ext uri="{FF2B5EF4-FFF2-40B4-BE49-F238E27FC236}">
                <a16:creationId xmlns:a16="http://schemas.microsoft.com/office/drawing/2014/main" id="{3CD59818-D72C-DF49-7B63-8E0044CE62CE}"/>
              </a:ext>
            </a:extLst>
          </xdr:cNvPr>
          <xdr:cNvSpPr txBox="1"/>
        </xdr:nvSpPr>
        <xdr:spPr bwMode="auto">
          <a:xfrm>
            <a:off x="15996039" y="7613011"/>
            <a:ext cx="1000878" cy="4397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EDEA0F7-D41A-491C-8777-93365D616E6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1" name="Forma libre: forma 11">
            <a:extLst>
              <a:ext uri="{FF2B5EF4-FFF2-40B4-BE49-F238E27FC236}">
                <a16:creationId xmlns:a16="http://schemas.microsoft.com/office/drawing/2014/main" id="{8D69B58B-F6CE-7CEC-9C9B-554D34F4B25A}"/>
              </a:ext>
            </a:extLst>
          </xdr:cNvPr>
          <xdr:cNvSpPr/>
        </xdr:nvSpPr>
        <xdr:spPr bwMode="auto">
          <a:xfrm rot="16200000" flipH="1">
            <a:off x="18761837" y="16241110"/>
            <a:ext cx="1269505" cy="102827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72" name="Forma libre 162">
            <a:extLst>
              <a:ext uri="{FF2B5EF4-FFF2-40B4-BE49-F238E27FC236}">
                <a16:creationId xmlns:a16="http://schemas.microsoft.com/office/drawing/2014/main" id="{DC436B4F-9FA5-32B7-0F5A-789945B5184C}"/>
              </a:ext>
            </a:extLst>
          </xdr:cNvPr>
          <xdr:cNvSpPr/>
        </xdr:nvSpPr>
        <xdr:spPr bwMode="auto">
          <a:xfrm rot="10800000" flipV="1">
            <a:off x="19850099" y="16067226"/>
            <a:ext cx="2049417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D$89">
        <xdr:nvSpPr>
          <xdr:cNvPr id="273" name="279 CuadroTexto">
            <a:extLst>
              <a:ext uri="{FF2B5EF4-FFF2-40B4-BE49-F238E27FC236}">
                <a16:creationId xmlns:a16="http://schemas.microsoft.com/office/drawing/2014/main" id="{D392E14C-064C-C37F-A652-423B26C907B3}"/>
              </a:ext>
            </a:extLst>
          </xdr:cNvPr>
          <xdr:cNvSpPr txBox="1"/>
        </xdr:nvSpPr>
        <xdr:spPr bwMode="auto">
          <a:xfrm>
            <a:off x="22941596" y="15676415"/>
            <a:ext cx="1034267" cy="427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66D1C9D-328D-47F1-8B18-6D2FF9FCB05D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74" name="279 CuadroTexto">
            <a:extLst>
              <a:ext uri="{FF2B5EF4-FFF2-40B4-BE49-F238E27FC236}">
                <a16:creationId xmlns:a16="http://schemas.microsoft.com/office/drawing/2014/main" id="{785C988E-9C06-B466-7C21-834605FF9E42}"/>
              </a:ext>
            </a:extLst>
          </xdr:cNvPr>
          <xdr:cNvSpPr txBox="1"/>
        </xdr:nvSpPr>
        <xdr:spPr bwMode="auto">
          <a:xfrm>
            <a:off x="18225811" y="19943651"/>
            <a:ext cx="1305292" cy="59549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E83A8E1-A8F2-476F-A884-EBBCF7574363}" type="TxLink">
              <a:rPr lang="en-US" sz="54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5" name="107 CuadroTexto">
            <a:extLst>
              <a:ext uri="{FF2B5EF4-FFF2-40B4-BE49-F238E27FC236}">
                <a16:creationId xmlns:a16="http://schemas.microsoft.com/office/drawing/2014/main" id="{43772CE5-F599-0B97-3B3B-CB8E54B223F2}"/>
              </a:ext>
            </a:extLst>
          </xdr:cNvPr>
          <xdr:cNvSpPr txBox="1"/>
        </xdr:nvSpPr>
        <xdr:spPr bwMode="auto">
          <a:xfrm>
            <a:off x="7877196" y="11205562"/>
            <a:ext cx="1165256" cy="4142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T$89">
        <xdr:nvSpPr>
          <xdr:cNvPr id="276" name="279 CuadroTexto">
            <a:extLst>
              <a:ext uri="{FF2B5EF4-FFF2-40B4-BE49-F238E27FC236}">
                <a16:creationId xmlns:a16="http://schemas.microsoft.com/office/drawing/2014/main" id="{C7E995E0-35E3-2A08-F643-A69CF3E8205B}"/>
              </a:ext>
            </a:extLst>
          </xdr:cNvPr>
          <xdr:cNvSpPr txBox="1"/>
        </xdr:nvSpPr>
        <xdr:spPr bwMode="auto">
          <a:xfrm>
            <a:off x="6888026" y="11239082"/>
            <a:ext cx="1019970" cy="43791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4876AC-6F48-461D-A6AB-413B113B1D0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7" name="107 CuadroTexto">
            <a:extLst>
              <a:ext uri="{FF2B5EF4-FFF2-40B4-BE49-F238E27FC236}">
                <a16:creationId xmlns:a16="http://schemas.microsoft.com/office/drawing/2014/main" id="{CAF7100D-13B9-6B2B-91B9-B54CF2A61E30}"/>
              </a:ext>
            </a:extLst>
          </xdr:cNvPr>
          <xdr:cNvSpPr txBox="1"/>
        </xdr:nvSpPr>
        <xdr:spPr bwMode="auto">
          <a:xfrm>
            <a:off x="21912514" y="15769095"/>
            <a:ext cx="1091222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78" name="107 CuadroTexto">
            <a:extLst>
              <a:ext uri="{FF2B5EF4-FFF2-40B4-BE49-F238E27FC236}">
                <a16:creationId xmlns:a16="http://schemas.microsoft.com/office/drawing/2014/main" id="{9FA2EDF2-4361-7718-EE69-0CB2518D12EB}"/>
              </a:ext>
            </a:extLst>
          </xdr:cNvPr>
          <xdr:cNvSpPr txBox="1"/>
        </xdr:nvSpPr>
        <xdr:spPr bwMode="auto">
          <a:xfrm>
            <a:off x="16019945" y="8299990"/>
            <a:ext cx="1093761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79" name="107 CuadroTexto">
            <a:extLst>
              <a:ext uri="{FF2B5EF4-FFF2-40B4-BE49-F238E27FC236}">
                <a16:creationId xmlns:a16="http://schemas.microsoft.com/office/drawing/2014/main" id="{4FD88E46-957D-AB8D-2491-B8E79EA9ACFB}"/>
              </a:ext>
            </a:extLst>
          </xdr:cNvPr>
          <xdr:cNvSpPr txBox="1"/>
        </xdr:nvSpPr>
        <xdr:spPr bwMode="auto">
          <a:xfrm>
            <a:off x="18333698" y="8276154"/>
            <a:ext cx="1115350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0" name="107 CuadroTexto">
            <a:extLst>
              <a:ext uri="{FF2B5EF4-FFF2-40B4-BE49-F238E27FC236}">
                <a16:creationId xmlns:a16="http://schemas.microsoft.com/office/drawing/2014/main" id="{5D43F491-F3C9-6698-11B6-F803B0F2CFFA}"/>
              </a:ext>
            </a:extLst>
          </xdr:cNvPr>
          <xdr:cNvSpPr txBox="1"/>
        </xdr:nvSpPr>
        <xdr:spPr bwMode="auto">
          <a:xfrm>
            <a:off x="19435895" y="8272181"/>
            <a:ext cx="1093761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1" name="CuadroTexto 10">
            <a:extLst>
              <a:ext uri="{FF2B5EF4-FFF2-40B4-BE49-F238E27FC236}">
                <a16:creationId xmlns:a16="http://schemas.microsoft.com/office/drawing/2014/main" id="{53437738-145F-5FEF-ECA0-AB4E7CC4C1FB}"/>
              </a:ext>
            </a:extLst>
          </xdr:cNvPr>
          <xdr:cNvSpPr txBox="1"/>
        </xdr:nvSpPr>
        <xdr:spPr bwMode="auto">
          <a:xfrm rot="10800000" flipV="1">
            <a:off x="21450300" y="9982200"/>
            <a:ext cx="3600282" cy="10227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Jr. Geranios</a:t>
            </a:r>
          </a:p>
        </xdr:txBody>
      </xdr:sp>
      <xdr:sp macro="" textlink="$BU$46">
        <xdr:nvSpPr>
          <xdr:cNvPr id="282" name="279 CuadroTexto">
            <a:extLst>
              <a:ext uri="{FF2B5EF4-FFF2-40B4-BE49-F238E27FC236}">
                <a16:creationId xmlns:a16="http://schemas.microsoft.com/office/drawing/2014/main" id="{309805B7-8C82-BF34-CFA5-E9B25A2862F7}"/>
              </a:ext>
            </a:extLst>
          </xdr:cNvPr>
          <xdr:cNvSpPr txBox="1"/>
        </xdr:nvSpPr>
        <xdr:spPr bwMode="auto">
          <a:xfrm>
            <a:off x="17695783" y="6742912"/>
            <a:ext cx="1301482" cy="63359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EF11469-5F6F-4052-BEC7-BEC9D91E40DE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83" name="Imagen 18">
            <a:extLst>
              <a:ext uri="{FF2B5EF4-FFF2-40B4-BE49-F238E27FC236}">
                <a16:creationId xmlns:a16="http://schemas.microsoft.com/office/drawing/2014/main" id="{A9D30DE5-DBBA-0A50-BECA-B9A0E8ACDBB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4272524" y="4235161"/>
            <a:ext cx="2719746" cy="24656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87 Flecha derecha">
            <a:extLst>
              <a:ext uri="{FF2B5EF4-FFF2-40B4-BE49-F238E27FC236}">
                <a16:creationId xmlns:a16="http://schemas.microsoft.com/office/drawing/2014/main" id="{C5E6F747-D8E9-B8AE-ADB6-FBB44249AB1C}"/>
              </a:ext>
            </a:extLst>
          </xdr:cNvPr>
          <xdr:cNvSpPr/>
        </xdr:nvSpPr>
        <xdr:spPr bwMode="auto">
          <a:xfrm rot="16200000">
            <a:off x="17293446" y="5689696"/>
            <a:ext cx="757415" cy="63038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" name="CuadroTexto 10">
            <a:extLst>
              <a:ext uri="{FF2B5EF4-FFF2-40B4-BE49-F238E27FC236}">
                <a16:creationId xmlns:a16="http://schemas.microsoft.com/office/drawing/2014/main" id="{9771AEF1-2DE8-5421-0953-071C16688F7F}"/>
              </a:ext>
            </a:extLst>
          </xdr:cNvPr>
          <xdr:cNvSpPr txBox="1"/>
        </xdr:nvSpPr>
        <xdr:spPr bwMode="auto">
          <a:xfrm rot="10800000" flipV="1">
            <a:off x="14092766" y="3467101"/>
            <a:ext cx="6984914" cy="23925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 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Ingenieros</a:t>
            </a:r>
          </a:p>
        </xdr:txBody>
      </xdr:sp>
      <xdr:sp macro="" textlink="">
        <xdr:nvSpPr>
          <xdr:cNvPr id="16" name="CuadroTexto 10">
            <a:extLst>
              <a:ext uri="{FF2B5EF4-FFF2-40B4-BE49-F238E27FC236}">
                <a16:creationId xmlns:a16="http://schemas.microsoft.com/office/drawing/2014/main" id="{EA5ED973-46CD-C4FC-4CAF-FBEAB642772F}"/>
              </a:ext>
            </a:extLst>
          </xdr:cNvPr>
          <xdr:cNvSpPr txBox="1"/>
        </xdr:nvSpPr>
        <xdr:spPr bwMode="auto">
          <a:xfrm rot="10800000" flipV="1">
            <a:off x="25032871" y="14981735"/>
            <a:ext cx="3999327" cy="23255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Santa Rosa</a:t>
            </a:r>
          </a:p>
        </xdr:txBody>
      </xdr:sp>
      <xdr:sp macro="" textlink="">
        <xdr:nvSpPr>
          <xdr:cNvPr id="9" name="CuadroTexto 10">
            <a:extLst>
              <a:ext uri="{FF2B5EF4-FFF2-40B4-BE49-F238E27FC236}">
                <a16:creationId xmlns:a16="http://schemas.microsoft.com/office/drawing/2014/main" id="{A209DDF3-25E8-C2EF-0781-7B960BC86EAD}"/>
              </a:ext>
            </a:extLst>
          </xdr:cNvPr>
          <xdr:cNvSpPr txBox="1"/>
        </xdr:nvSpPr>
        <xdr:spPr bwMode="auto">
          <a:xfrm rot="5400000" flipV="1">
            <a:off x="12334736" y="18593826"/>
            <a:ext cx="5848174" cy="1749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Rosa Lozano</a:t>
            </a:r>
          </a:p>
        </xdr:txBody>
      </xdr:sp>
      <xdr:sp macro="" textlink="">
        <xdr:nvSpPr>
          <xdr:cNvPr id="7" name="CuadroTexto 10">
            <a:extLst>
              <a:ext uri="{FF2B5EF4-FFF2-40B4-BE49-F238E27FC236}">
                <a16:creationId xmlns:a16="http://schemas.microsoft.com/office/drawing/2014/main" id="{99A51043-BF3A-93AA-DA0A-4E35FAD7172D}"/>
              </a:ext>
            </a:extLst>
          </xdr:cNvPr>
          <xdr:cNvSpPr txBox="1"/>
        </xdr:nvSpPr>
        <xdr:spPr bwMode="auto">
          <a:xfrm rot="10800000" flipV="1">
            <a:off x="4691028" y="16936419"/>
            <a:ext cx="6128735" cy="11987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Jr. Geranios</a:t>
            </a:r>
          </a:p>
        </xdr:txBody>
      </xdr:sp>
      <xdr:sp macro="" textlink="">
        <xdr:nvSpPr>
          <xdr:cNvPr id="4" name="107 CuadroTexto">
            <a:extLst>
              <a:ext uri="{FF2B5EF4-FFF2-40B4-BE49-F238E27FC236}">
                <a16:creationId xmlns:a16="http://schemas.microsoft.com/office/drawing/2014/main" id="{FFEBC2A9-0C45-CDC8-DA31-47529BBC117E}"/>
              </a:ext>
            </a:extLst>
          </xdr:cNvPr>
          <xdr:cNvSpPr txBox="1"/>
        </xdr:nvSpPr>
        <xdr:spPr bwMode="auto">
          <a:xfrm>
            <a:off x="13505647" y="18780863"/>
            <a:ext cx="979246" cy="6155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" name="Forma libre 162">
            <a:extLst>
              <a:ext uri="{FF2B5EF4-FFF2-40B4-BE49-F238E27FC236}">
                <a16:creationId xmlns:a16="http://schemas.microsoft.com/office/drawing/2014/main" id="{5A86C978-7220-0A12-D33B-6185CA1E0B7E}"/>
              </a:ext>
            </a:extLst>
          </xdr:cNvPr>
          <xdr:cNvSpPr/>
        </xdr:nvSpPr>
        <xdr:spPr bwMode="auto">
          <a:xfrm rot="5400000" flipH="1">
            <a:off x="11990367" y="16516003"/>
            <a:ext cx="4121728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A$89">
        <xdr:nvSpPr>
          <xdr:cNvPr id="33" name="279 CuadroTexto">
            <a:extLst>
              <a:ext uri="{FF2B5EF4-FFF2-40B4-BE49-F238E27FC236}">
                <a16:creationId xmlns:a16="http://schemas.microsoft.com/office/drawing/2014/main" id="{E80AE3CE-A371-A715-5F04-E96DD1B57B9D}"/>
              </a:ext>
            </a:extLst>
          </xdr:cNvPr>
          <xdr:cNvSpPr txBox="1"/>
        </xdr:nvSpPr>
        <xdr:spPr bwMode="auto">
          <a:xfrm>
            <a:off x="13620195" y="19599337"/>
            <a:ext cx="1008977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66D6E36-87D5-437A-8916-73B495BD2DE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4" name="Forma libre: forma 11">
            <a:extLst>
              <a:ext uri="{FF2B5EF4-FFF2-40B4-BE49-F238E27FC236}">
                <a16:creationId xmlns:a16="http://schemas.microsoft.com/office/drawing/2014/main" id="{F93BF6B0-6E13-4167-8E8C-B7813BA5BD3A}"/>
              </a:ext>
            </a:extLst>
          </xdr:cNvPr>
          <xdr:cNvSpPr/>
        </xdr:nvSpPr>
        <xdr:spPr bwMode="auto">
          <a:xfrm rot="16200000" flipH="1">
            <a:off x="13912900" y="13342358"/>
            <a:ext cx="1411944" cy="1229808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" name="Forma libre: forma 11">
            <a:extLst>
              <a:ext uri="{FF2B5EF4-FFF2-40B4-BE49-F238E27FC236}">
                <a16:creationId xmlns:a16="http://schemas.microsoft.com/office/drawing/2014/main" id="{C2C87E34-2AEA-E898-55F9-F823E66FC90E}"/>
              </a:ext>
            </a:extLst>
          </xdr:cNvPr>
          <xdr:cNvSpPr/>
        </xdr:nvSpPr>
        <xdr:spPr bwMode="auto">
          <a:xfrm rot="10800000">
            <a:off x="16412472" y="13826663"/>
            <a:ext cx="1338850" cy="152111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noFill/>
          <a:ln w="127000">
            <a:solidFill>
              <a:srgbClr val="00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6" name="Forma libre 162">
            <a:extLst>
              <a:ext uri="{FF2B5EF4-FFF2-40B4-BE49-F238E27FC236}">
                <a16:creationId xmlns:a16="http://schemas.microsoft.com/office/drawing/2014/main" id="{8053AA26-B16D-8794-D06B-C4A5B0A0A459}"/>
              </a:ext>
            </a:extLst>
          </xdr:cNvPr>
          <xdr:cNvSpPr/>
        </xdr:nvSpPr>
        <xdr:spPr bwMode="auto">
          <a:xfrm rot="16200000" flipH="1">
            <a:off x="15169884" y="11265663"/>
            <a:ext cx="5100848" cy="525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00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37" name="279 CuadroTexto">
            <a:extLst>
              <a:ext uri="{FF2B5EF4-FFF2-40B4-BE49-F238E27FC236}">
                <a16:creationId xmlns:a16="http://schemas.microsoft.com/office/drawing/2014/main" id="{4068FB16-AA19-D287-C902-E95178BDD940}"/>
              </a:ext>
            </a:extLst>
          </xdr:cNvPr>
          <xdr:cNvSpPr txBox="1"/>
        </xdr:nvSpPr>
        <xdr:spPr bwMode="auto">
          <a:xfrm>
            <a:off x="17139039" y="7613011"/>
            <a:ext cx="1019928" cy="4397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7CED335-1E77-4530-824E-67BB9E1427D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8" name="107 CuadroTexto">
            <a:extLst>
              <a:ext uri="{FF2B5EF4-FFF2-40B4-BE49-F238E27FC236}">
                <a16:creationId xmlns:a16="http://schemas.microsoft.com/office/drawing/2014/main" id="{462AE9DA-6F27-4F3B-3571-FDDCB2F939ED}"/>
              </a:ext>
            </a:extLst>
          </xdr:cNvPr>
          <xdr:cNvSpPr txBox="1"/>
        </xdr:nvSpPr>
        <xdr:spPr bwMode="auto">
          <a:xfrm>
            <a:off x="17162945" y="8299990"/>
            <a:ext cx="1112811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70" zoomScaleNormal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71093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71093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5.15" customHeight="1">
      <c r="AA1" s="700" t="s">
        <v>516</v>
      </c>
      <c r="AB1" s="729" t="s">
        <v>517</v>
      </c>
      <c r="AC1" s="729"/>
      <c r="AD1" s="729"/>
      <c r="AE1" s="729"/>
      <c r="AF1" s="729"/>
      <c r="AG1" s="729"/>
      <c r="AH1" s="729"/>
      <c r="AI1" s="729"/>
      <c r="AJ1" s="729"/>
    </row>
    <row r="2" spans="2:49" ht="40.15" customHeight="1">
      <c r="B2" s="737" t="s">
        <v>168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9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4" t="s">
        <v>18</v>
      </c>
      <c r="AO2" s="732" t="s">
        <v>145</v>
      </c>
      <c r="AP2" s="733"/>
      <c r="AQ2" s="730" t="s">
        <v>505</v>
      </c>
    </row>
    <row r="3" spans="2:49" ht="45" customHeight="1">
      <c r="B3" s="740"/>
      <c r="C3" s="741"/>
      <c r="D3" s="741"/>
      <c r="E3" s="741"/>
      <c r="F3" s="741"/>
      <c r="G3" s="741"/>
      <c r="H3" s="741"/>
      <c r="I3" s="741"/>
      <c r="J3" s="741"/>
      <c r="K3" s="741"/>
      <c r="L3" s="741"/>
      <c r="M3" s="741"/>
      <c r="N3" s="741"/>
      <c r="O3" s="741"/>
      <c r="P3" s="741"/>
      <c r="Q3" s="741"/>
      <c r="R3" s="742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5"/>
      <c r="AO3" s="667" t="s">
        <v>24</v>
      </c>
      <c r="AP3" s="667" t="s">
        <v>25</v>
      </c>
      <c r="AQ3" s="731"/>
    </row>
    <row r="4" spans="2:49" ht="40.15" customHeight="1">
      <c r="B4" s="380"/>
      <c r="C4" s="381"/>
      <c r="D4" s="598" t="s">
        <v>536</v>
      </c>
      <c r="E4" s="382"/>
      <c r="F4" s="383" t="s">
        <v>0</v>
      </c>
      <c r="G4" s="753" t="s">
        <v>541</v>
      </c>
      <c r="H4" s="753"/>
      <c r="I4" s="753"/>
      <c r="J4" s="702" t="s">
        <v>488</v>
      </c>
      <c r="K4" s="754" t="s">
        <v>537</v>
      </c>
      <c r="L4" s="755"/>
      <c r="M4" s="755"/>
      <c r="N4" s="755"/>
      <c r="O4" s="755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40.15" customHeight="1">
      <c r="B5" s="380"/>
      <c r="C5" s="385"/>
      <c r="D5" s="668" t="s">
        <v>160</v>
      </c>
      <c r="E5" s="669"/>
      <c r="F5" s="670" t="s">
        <v>0</v>
      </c>
      <c r="G5" s="743" t="s">
        <v>538</v>
      </c>
      <c r="H5" s="743"/>
      <c r="I5" s="743"/>
      <c r="J5" s="743"/>
      <c r="K5" s="743"/>
      <c r="L5" s="743"/>
      <c r="M5" s="743"/>
      <c r="N5" s="743"/>
      <c r="O5" s="743"/>
      <c r="P5" s="743"/>
      <c r="Q5" s="744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40.15" customHeight="1">
      <c r="B6" s="386"/>
      <c r="C6" s="387"/>
      <c r="D6" s="668" t="s">
        <v>161</v>
      </c>
      <c r="E6" s="669"/>
      <c r="F6" s="670" t="s">
        <v>0</v>
      </c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6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40.15" customHeight="1">
      <c r="B7" s="380"/>
      <c r="C7" s="385"/>
      <c r="D7" s="668" t="s">
        <v>164</v>
      </c>
      <c r="E7" s="669"/>
      <c r="F7" s="670" t="s">
        <v>0</v>
      </c>
      <c r="G7" s="747">
        <f>+G6</f>
        <v>0</v>
      </c>
      <c r="H7" s="747"/>
      <c r="I7" s="747"/>
      <c r="J7" s="747"/>
      <c r="K7" s="747"/>
      <c r="L7" s="747"/>
      <c r="M7" s="747"/>
      <c r="N7" s="747"/>
      <c r="O7" s="747"/>
      <c r="P7" s="747"/>
      <c r="Q7" s="748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40.15" customHeight="1">
      <c r="B8" s="386"/>
      <c r="C8" s="387"/>
      <c r="D8" s="668" t="s">
        <v>162</v>
      </c>
      <c r="E8" s="669"/>
      <c r="F8" s="670" t="s">
        <v>0</v>
      </c>
      <c r="G8" s="749">
        <f>+G6</f>
        <v>0</v>
      </c>
      <c r="H8" s="749"/>
      <c r="I8" s="749"/>
      <c r="J8" s="749"/>
      <c r="K8" s="749"/>
      <c r="L8" s="749"/>
      <c r="M8" s="749"/>
      <c r="N8" s="749"/>
      <c r="O8" s="749"/>
      <c r="P8" s="749"/>
      <c r="Q8" s="750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40.15" customHeight="1">
      <c r="B9" s="380"/>
      <c r="C9" s="389"/>
      <c r="D9" s="671" t="s">
        <v>163</v>
      </c>
      <c r="E9" s="672"/>
      <c r="F9" s="673" t="s">
        <v>0</v>
      </c>
      <c r="G9" s="751" t="s">
        <v>527</v>
      </c>
      <c r="H9" s="751"/>
      <c r="I9" s="751"/>
      <c r="J9" s="751"/>
      <c r="K9" s="751"/>
      <c r="L9" s="751"/>
      <c r="M9" s="751"/>
      <c r="N9" s="751"/>
      <c r="O9" s="751"/>
      <c r="P9" s="751"/>
      <c r="Q9" s="752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4" t="s">
        <v>534</v>
      </c>
      <c r="AO9" s="715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6" t="s">
        <v>309</v>
      </c>
      <c r="D10" s="736"/>
      <c r="E10" s="736"/>
      <c r="F10" s="736"/>
      <c r="G10" s="736"/>
      <c r="H10" s="736"/>
      <c r="I10" s="736"/>
      <c r="J10" s="736"/>
      <c r="K10" s="736"/>
      <c r="L10" s="736"/>
      <c r="M10" s="736"/>
      <c r="N10" s="736"/>
      <c r="O10" s="736"/>
      <c r="P10" s="736"/>
      <c r="Q10" s="736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0" t="s">
        <v>530</v>
      </c>
      <c r="AO10" s="717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0" t="s">
        <v>531</v>
      </c>
      <c r="AO11" s="717">
        <v>3</v>
      </c>
    </row>
    <row r="12" spans="2:49" ht="30" customHeight="1">
      <c r="B12" s="380"/>
      <c r="D12" s="646">
        <v>1</v>
      </c>
      <c r="E12" s="650">
        <v>1</v>
      </c>
      <c r="F12" s="650">
        <v>1</v>
      </c>
      <c r="G12" s="723">
        <v>10</v>
      </c>
      <c r="H12" s="724" t="s">
        <v>539</v>
      </c>
      <c r="I12" s="646" t="s">
        <v>90</v>
      </c>
      <c r="J12" s="646">
        <v>1</v>
      </c>
      <c r="K12" s="650">
        <v>2</v>
      </c>
      <c r="L12" s="650">
        <v>2</v>
      </c>
      <c r="M12" s="727">
        <v>20</v>
      </c>
      <c r="N12" s="726" t="s">
        <v>539</v>
      </c>
      <c r="O12" s="359" t="s">
        <v>10</v>
      </c>
      <c r="R12" s="384"/>
      <c r="T12" s="395" t="s">
        <v>90</v>
      </c>
      <c r="U12" s="396">
        <f>+COUNTIF(G12:G21,"")</f>
        <v>6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0" t="s">
        <v>532</v>
      </c>
      <c r="AO12" s="717">
        <v>3</v>
      </c>
    </row>
    <row r="13" spans="2:49" ht="30" customHeight="1">
      <c r="B13" s="380"/>
      <c r="D13" s="646">
        <v>1</v>
      </c>
      <c r="E13" s="650">
        <v>1</v>
      </c>
      <c r="F13" s="650">
        <v>3</v>
      </c>
      <c r="G13" s="725">
        <v>11</v>
      </c>
      <c r="H13" s="726" t="s">
        <v>539</v>
      </c>
      <c r="I13" s="646" t="s">
        <v>90</v>
      </c>
      <c r="J13" s="646">
        <v>1</v>
      </c>
      <c r="K13" s="650">
        <v>2</v>
      </c>
      <c r="L13" s="650">
        <v>4</v>
      </c>
      <c r="M13" s="725">
        <v>21</v>
      </c>
      <c r="N13" s="726" t="s">
        <v>539</v>
      </c>
      <c r="O13" s="359" t="s">
        <v>10</v>
      </c>
      <c r="R13" s="384"/>
      <c r="T13" s="395" t="s">
        <v>10</v>
      </c>
      <c r="U13" s="396">
        <f>+COUNTIF(M12:M21,"")</f>
        <v>6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0" t="s">
        <v>533</v>
      </c>
      <c r="AO13" s="717">
        <v>4</v>
      </c>
    </row>
    <row r="14" spans="2:49" ht="30" customHeight="1">
      <c r="B14" s="380"/>
      <c r="D14" s="646">
        <v>1</v>
      </c>
      <c r="E14" s="650">
        <v>1</v>
      </c>
      <c r="F14" s="650">
        <v>2</v>
      </c>
      <c r="G14" s="725">
        <v>12</v>
      </c>
      <c r="H14" s="726" t="s">
        <v>539</v>
      </c>
      <c r="I14" s="646" t="s">
        <v>90</v>
      </c>
      <c r="J14" s="646">
        <v>1</v>
      </c>
      <c r="K14" s="650">
        <v>2</v>
      </c>
      <c r="L14" s="650">
        <v>1</v>
      </c>
      <c r="M14" s="725">
        <v>22</v>
      </c>
      <c r="N14" s="726" t="s">
        <v>539</v>
      </c>
      <c r="O14" s="359" t="s">
        <v>10</v>
      </c>
      <c r="R14" s="384"/>
      <c r="T14" s="395" t="s">
        <v>11</v>
      </c>
      <c r="U14" s="396">
        <f>+COUNTIF(G24:G33,"")</f>
        <v>7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6"/>
      <c r="AO14" s="717"/>
    </row>
    <row r="15" spans="2:49" ht="30" customHeight="1">
      <c r="B15" s="380"/>
      <c r="D15" s="646">
        <v>1</v>
      </c>
      <c r="E15" s="650">
        <v>1</v>
      </c>
      <c r="F15" s="650">
        <v>4</v>
      </c>
      <c r="G15" s="646">
        <v>13</v>
      </c>
      <c r="H15" s="647" t="s">
        <v>539</v>
      </c>
      <c r="I15" s="646" t="s">
        <v>90</v>
      </c>
      <c r="J15" s="646">
        <v>1</v>
      </c>
      <c r="K15" s="650">
        <v>2</v>
      </c>
      <c r="L15" s="650">
        <v>3</v>
      </c>
      <c r="M15" s="646">
        <v>23</v>
      </c>
      <c r="N15" s="647" t="s">
        <v>539</v>
      </c>
      <c r="O15" s="359" t="s">
        <v>10</v>
      </c>
      <c r="R15" s="384"/>
      <c r="T15" s="395" t="s">
        <v>12</v>
      </c>
      <c r="U15" s="396">
        <f>+COUNTIF(M24:M33,"")</f>
        <v>7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18"/>
      <c r="AO15" s="718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19"/>
      <c r="AO16" s="719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19"/>
      <c r="AO17" s="719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18"/>
      <c r="AO18" s="718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18"/>
      <c r="AO19" s="718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18"/>
      <c r="AO20" s="718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18"/>
      <c r="AO21" s="718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18"/>
      <c r="AO22" s="718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18"/>
      <c r="AO23" s="718"/>
    </row>
    <row r="24" spans="2:41" ht="30" customHeight="1">
      <c r="B24" s="380"/>
      <c r="D24" s="646">
        <v>1</v>
      </c>
      <c r="E24" s="650">
        <v>3</v>
      </c>
      <c r="F24" s="650">
        <v>2</v>
      </c>
      <c r="G24" s="723">
        <v>31</v>
      </c>
      <c r="H24" s="726" t="s">
        <v>540</v>
      </c>
      <c r="I24" s="646" t="s">
        <v>11</v>
      </c>
      <c r="J24" s="646">
        <v>1</v>
      </c>
      <c r="K24" s="650">
        <v>4</v>
      </c>
      <c r="L24" s="650">
        <v>1</v>
      </c>
      <c r="M24" s="727">
        <v>41</v>
      </c>
      <c r="N24" s="726" t="s">
        <v>540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>
        <v>1</v>
      </c>
      <c r="E25" s="650">
        <v>3</v>
      </c>
      <c r="F25" s="650">
        <v>4</v>
      </c>
      <c r="G25" s="725">
        <v>32</v>
      </c>
      <c r="H25" s="726" t="s">
        <v>540</v>
      </c>
      <c r="I25" s="646" t="s">
        <v>11</v>
      </c>
      <c r="J25" s="646">
        <v>1</v>
      </c>
      <c r="K25" s="650">
        <v>4</v>
      </c>
      <c r="L25" s="650">
        <v>3</v>
      </c>
      <c r="M25" s="725">
        <v>42</v>
      </c>
      <c r="N25" s="726" t="s">
        <v>540</v>
      </c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>
        <v>1</v>
      </c>
      <c r="E26" s="650">
        <v>3</v>
      </c>
      <c r="F26" s="650">
        <v>1</v>
      </c>
      <c r="G26" s="725">
        <v>33</v>
      </c>
      <c r="H26" s="726" t="s">
        <v>540</v>
      </c>
      <c r="I26" s="646" t="s">
        <v>11</v>
      </c>
      <c r="J26" s="646">
        <v>1</v>
      </c>
      <c r="K26" s="650">
        <v>4</v>
      </c>
      <c r="L26" s="650">
        <v>4</v>
      </c>
      <c r="M26" s="725">
        <v>43</v>
      </c>
      <c r="N26" s="726" t="s">
        <v>540</v>
      </c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19.899999999999999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56" t="str">
        <f>+W65</f>
        <v xml:space="preserve">Distrito          :                         Santiago de Surco          </v>
      </c>
      <c r="X60" s="756"/>
      <c r="Y60" s="756"/>
    </row>
    <row r="61" spans="20:25" ht="35.25">
      <c r="V61" s="438" t="e">
        <f>+VLOOKUP(40-LEN(#REF!),T17:U56,2,0)</f>
        <v>#REF!</v>
      </c>
      <c r="W61" s="756" t="e">
        <f>+CONCATENATE("Turno             :",V61,#REF!,"          ")</f>
        <v>#REF!</v>
      </c>
      <c r="X61" s="756"/>
      <c r="Y61" s="756"/>
    </row>
    <row r="62" spans="20:25" ht="35.25">
      <c r="V62" s="438"/>
      <c r="W62" s="756" t="e">
        <f>+CONCATENATE("Hora Punta        :                         ",CONCATENATE(#REF!," - ",#REF!),"          ")</f>
        <v>#REF!</v>
      </c>
      <c r="X62" s="756"/>
      <c r="Y62" s="756"/>
    </row>
    <row r="63" spans="20:25" ht="35.25">
      <c r="V63" s="438"/>
      <c r="W63" s="756" t="str">
        <f>+CONCATENATE("Volumen (Max)     :       ",FIXED(V_Md!BE80,0),"  UCP(Auto/h)          ")</f>
        <v xml:space="preserve">Volumen (Max)     :       0  UCP(Auto/h)          </v>
      </c>
      <c r="X63" s="756"/>
      <c r="Y63" s="756"/>
    </row>
    <row r="64" spans="20:25" ht="25.15" customHeight="1"/>
    <row r="65" spans="22:25" ht="35.25">
      <c r="V65" s="438" t="str">
        <f>VLOOKUP(40-LEN(G9)+(LEN(G9)-LEN(SUBSTITUTE(G9," ",""))),T17:U56,2,0)</f>
        <v xml:space="preserve">                         </v>
      </c>
      <c r="W65" s="756" t="str">
        <f>+CONCATENATE("Distrito          :",V65,Inicio!G9,"          ")</f>
        <v xml:space="preserve">Distrito          :                         Santiago de Surco          </v>
      </c>
      <c r="X65" s="756"/>
      <c r="Y65" s="756"/>
    </row>
    <row r="66" spans="22:25" ht="35.25">
      <c r="V66" s="438" t="e">
        <f>VLOOKUP(40-LEN(#REF!),T17:U56,2,0)</f>
        <v>#REF!</v>
      </c>
      <c r="W66" s="756" t="e">
        <f>+CONCATENATE("Turno             :",V66,#REF!,"          ")</f>
        <v>#REF!</v>
      </c>
      <c r="X66" s="756"/>
      <c r="Y66" s="756"/>
    </row>
    <row r="67" spans="22:25" ht="35.25">
      <c r="V67" s="438" t="s">
        <v>435</v>
      </c>
      <c r="W67" s="756" t="e">
        <f>CONCATENATE("Hora Punta        :                         ",CONCATENATE(#REF!," - ",#REF!),"          ")</f>
        <v>#REF!</v>
      </c>
      <c r="X67" s="756"/>
      <c r="Y67" s="756"/>
    </row>
    <row r="68" spans="22:25" ht="35.25">
      <c r="V68" s="438"/>
      <c r="W68" s="756" t="str">
        <f>+CONCATENATE("Volumen (Max)     :       ",FIXED(V_Ma!BE80,0),"  UCP(Auto/h)          ")</f>
        <v xml:space="preserve">Volumen (Max)     :       0  UCP(Auto/h)          </v>
      </c>
      <c r="X68" s="756"/>
      <c r="Y68" s="756"/>
    </row>
    <row r="69" spans="22:25" ht="25.15" customHeight="1"/>
    <row r="70" spans="22:25" ht="35.25">
      <c r="V70" s="438"/>
      <c r="W70" s="756" t="str">
        <f>+W65</f>
        <v xml:space="preserve">Distrito          :                         Santiago de Surco          </v>
      </c>
      <c r="X70" s="756"/>
      <c r="Y70" s="756"/>
    </row>
    <row r="71" spans="22:25" ht="35.25">
      <c r="V71" s="438" t="e">
        <f>+VLOOKUP(40-LEN(#REF!),T17:U56,2,0)</f>
        <v>#REF!</v>
      </c>
      <c r="W71" s="756" t="e">
        <f>+CONCATENATE("Turno             :",V71,#REF!,"          ")</f>
        <v>#REF!</v>
      </c>
      <c r="X71" s="756"/>
      <c r="Y71" s="756"/>
    </row>
    <row r="72" spans="22:25" ht="35.25">
      <c r="V72" s="438"/>
      <c r="W72" s="756" t="e">
        <f>+CONCATENATE("Hora Punta        :                         ",CONCATENATE(#REF!," - ",#REF!),"          ")</f>
        <v>#REF!</v>
      </c>
      <c r="X72" s="756"/>
      <c r="Y72" s="756"/>
    </row>
    <row r="73" spans="22:25" ht="35.25">
      <c r="V73" s="438"/>
      <c r="W73" s="756" t="e">
        <f>+CONCATENATE("Volumen (Max)     :       ",FIXED(#REF!,0),"  UCP(Auto/h)          ")</f>
        <v>#REF!</v>
      </c>
      <c r="X73" s="756"/>
      <c r="Y73" s="756"/>
    </row>
    <row r="74" spans="22:25" ht="25.15" customHeight="1"/>
    <row r="75" spans="22:25" ht="35.25">
      <c r="V75" s="438"/>
      <c r="W75" s="756" t="str">
        <f>+W70</f>
        <v xml:space="preserve">Distrito          :                         Santiago de Surco          </v>
      </c>
      <c r="X75" s="756"/>
      <c r="Y75" s="756"/>
    </row>
    <row r="76" spans="22:25" ht="35.25">
      <c r="V76" s="438" t="e">
        <f>+VLOOKUP(40-LEN(#REF!),T17:U56,2,0)</f>
        <v>#REF!</v>
      </c>
      <c r="W76" s="756" t="e">
        <f>+CONCATENATE("Turno             :",V76,#REF!,"          ")</f>
        <v>#REF!</v>
      </c>
      <c r="X76" s="756"/>
      <c r="Y76" s="756"/>
    </row>
    <row r="77" spans="22:25" ht="35.25">
      <c r="V77" s="438"/>
      <c r="W77" s="756" t="e">
        <f>+CONCATENATE("Hora Punta        :                         ",CONCATENATE(#REF!," - ",#REF!),"          ")</f>
        <v>#REF!</v>
      </c>
      <c r="X77" s="756"/>
      <c r="Y77" s="756"/>
    </row>
    <row r="78" spans="22:25" ht="35.25">
      <c r="V78" s="438"/>
      <c r="W78" s="756" t="e">
        <f>+CONCATENATE("Volumen (Max)     :       ",FIXED(#REF!,0),"  UCP(Auto/h)          ")</f>
        <v>#REF!</v>
      </c>
      <c r="X78" s="756"/>
      <c r="Y78" s="756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  <mergeCell ref="W60:Y60"/>
    <mergeCell ref="W61:Y61"/>
    <mergeCell ref="W63:Y63"/>
    <mergeCell ref="W65:Y65"/>
    <mergeCell ref="W66:Y66"/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zoomScale="40" zoomScaleNormal="40" workbookViewId="0">
      <selection activeCell="DG42" sqref="DG42:DJ97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4" width="18.7109375" style="4" customWidth="1"/>
    <col min="15" max="20" width="18.7109375" style="4" hidden="1" customWidth="1"/>
    <col min="21" max="24" width="18.7109375" style="4" customWidth="1"/>
    <col min="25" max="30" width="18.7109375" style="4" hidden="1" customWidth="1"/>
    <col min="31" max="34" width="18.7109375" style="4" customWidth="1"/>
    <col min="35" max="40" width="18.7109375" style="4" hidden="1" customWidth="1"/>
    <col min="41" max="44" width="18.7109375" style="4" customWidth="1"/>
    <col min="45" max="50" width="18.7109375" style="4" hidden="1" customWidth="1"/>
    <col min="51" max="54" width="18.7109375" style="4" customWidth="1"/>
    <col min="55" max="60" width="18.7109375" style="4" hidden="1" customWidth="1"/>
    <col min="61" max="64" width="18.7109375" style="4" customWidth="1"/>
    <col min="65" max="70" width="18.7109375" style="4" hidden="1" customWidth="1"/>
    <col min="71" max="74" width="18.7109375" style="4" customWidth="1"/>
    <col min="75" max="80" width="18.7109375" style="4" hidden="1" customWidth="1"/>
    <col min="81" max="84" width="18.7109375" style="4" customWidth="1"/>
    <col min="85" max="90" width="18.7109375" style="4" hidden="1" customWidth="1"/>
    <col min="91" max="94" width="18.7109375" style="4" customWidth="1"/>
    <col min="95" max="100" width="18.7109375" style="4" hidden="1" customWidth="1"/>
    <col min="101" max="104" width="18.7109375" style="4" customWidth="1"/>
    <col min="105" max="110" width="18.7109375" style="4" hidden="1" customWidth="1"/>
    <col min="111" max="114" width="18.7109375" style="4" customWidth="1"/>
    <col min="115" max="210" width="18.7109375" style="4" hidden="1" customWidth="1"/>
    <col min="211" max="211" width="21.7109375" style="4" customWidth="1"/>
    <col min="212" max="214" width="18.7109375" style="4" customWidth="1"/>
    <col min="215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3" width="9.7109375" style="4" customWidth="1"/>
    <col min="234" max="239" width="9.7109375" style="4" hidden="1" customWidth="1"/>
    <col min="240" max="240" width="1.7109375" style="4" customWidth="1"/>
    <col min="241" max="241" width="2.71093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345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15" customHeight="1">
      <c r="J7" s="5"/>
      <c r="K7" s="398" t="str">
        <f>+IF(LEN(K12)&gt;1,IF(CONCATENATE(Inicio!E12,Inicio!F12)="","Mikipe",CONCATENATE(Inicio!E12,Inicio!F12)),"Mikipe")</f>
        <v>11</v>
      </c>
      <c r="L7" s="398" t="str">
        <f>+IF(LEN(K12)&gt;1,IF(CONCATENATE(Inicio!E13,Inicio!F13)="","Mikipe",CONCATENATE(Inicio!E13,Inicio!F13)),"Mikipe")</f>
        <v>13</v>
      </c>
      <c r="M7" s="398" t="str">
        <f>+IF(LEN(K12)&gt;1,IF(CONCATENATE(Inicio!E14,Inicio!F14)="","Mikipe",CONCATENATE(Inicio!E14,Inicio!F14)),"Mikipe")</f>
        <v>12</v>
      </c>
      <c r="N7" s="398" t="str">
        <f>+IF(LEN(K12)&gt;1,IF(CONCATENATE(Inicio!E15,Inicio!F15)="","Mikipe",CONCATENATE(Inicio!E15,Inicio!F15)),"Mikipe")</f>
        <v>14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11</v>
      </c>
      <c r="V7" s="399" t="str">
        <f>+IF(LEN(U12)&gt;1,L7,"Mikipe")</f>
        <v>13</v>
      </c>
      <c r="W7" s="399" t="str">
        <f>+IF(LEN(U12)&gt;1,M7,"Mikipe")</f>
        <v>12</v>
      </c>
      <c r="X7" s="399" t="str">
        <f>+IF(LEN(U12)&gt;1,N7,"Mikipe")</f>
        <v>14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11</v>
      </c>
      <c r="AF7" s="399" t="str">
        <f>+IF(LEN(U12)&gt;1,V7,"Mikipe")</f>
        <v>13</v>
      </c>
      <c r="AG7" s="399" t="str">
        <f>+IF(LEN(U12)&gt;1,W7,"Mikipe")</f>
        <v>12</v>
      </c>
      <c r="AH7" s="399" t="str">
        <f>+IF(LEN(U12)&gt;1,X7,"Mikipe")</f>
        <v>14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11</v>
      </c>
      <c r="AP7" s="399" t="str">
        <f>+IF(LEN(AO12)&gt;1,AF7,"Mikipe")</f>
        <v>13</v>
      </c>
      <c r="AQ7" s="399" t="str">
        <f>+IF(LEN(AO12)&gt;1,AG7,"Mikipe")</f>
        <v>12</v>
      </c>
      <c r="AR7" s="399" t="str">
        <f>+IF(LEN(AO12)&gt;1,AH7,"Mikipe")</f>
        <v>14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11</v>
      </c>
      <c r="AZ7" s="399" t="str">
        <f>+IF(LEN(AY12)&gt;1,AP7,"Mikipe")</f>
        <v>13</v>
      </c>
      <c r="BA7" s="399" t="str">
        <f>+IF(LEN(AY12)&gt;1,AQ7,"Mikipe")</f>
        <v>12</v>
      </c>
      <c r="BB7" s="399" t="str">
        <f>+IF(LEN(AY12)&gt;1,AR7,"Mikipe")</f>
        <v>14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11</v>
      </c>
      <c r="BJ7" s="399" t="str">
        <f>+IF(LEN(BI12)&gt;1,AZ7,"Mikipe")</f>
        <v>13</v>
      </c>
      <c r="BK7" s="399" t="str">
        <f>+IF(LEN(BI12)&gt;1,BA7,"Mikipe")</f>
        <v>12</v>
      </c>
      <c r="BL7" s="399" t="str">
        <f>+IF(LEN(BI12)&gt;1,BB7,"Mikipe")</f>
        <v>14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11</v>
      </c>
      <c r="BT7" s="399" t="str">
        <f>+IF(LEN(BS12)&gt;1,BJ7,"Mikipe")</f>
        <v>13</v>
      </c>
      <c r="BU7" s="399" t="str">
        <f>+IF(LEN(BS12)&gt;1,BK7,"Mikipe")</f>
        <v>12</v>
      </c>
      <c r="BV7" s="399" t="str">
        <f>+IF(LEN(BS12)&gt;1,BL7,"Mikipe")</f>
        <v>14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11</v>
      </c>
      <c r="CD7" s="399" t="str">
        <f>+IF(LEN(CC12)&gt;1,BT7,"Mikipe")</f>
        <v>13</v>
      </c>
      <c r="CE7" s="399" t="str">
        <f>+IF(LEN(CC12)&gt;1,BU7,"Mikipe")</f>
        <v>12</v>
      </c>
      <c r="CF7" s="399" t="str">
        <f>+IF(LEN(CC12)&gt;1,BV7,"Mikipe")</f>
        <v>14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11</v>
      </c>
      <c r="CN7" s="399" t="str">
        <f>+IF(LEN(CM12)&gt;1,CD7,"Mikipe")</f>
        <v>13</v>
      </c>
      <c r="CO7" s="399" t="str">
        <f>+IF(LEN(CM12)&gt;1,CE7,"Mikipe")</f>
        <v>12</v>
      </c>
      <c r="CP7" s="399" t="str">
        <f>+IF(LEN(CM12)&gt;1,CF7,"Mikipe")</f>
        <v>14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11</v>
      </c>
      <c r="CX7" s="399" t="str">
        <f>+IF(LEN(CW12)&gt;1,CN7,"Mikipe")</f>
        <v>13</v>
      </c>
      <c r="CY7" s="399" t="str">
        <f>+IF(LEN(CW12)&gt;1,CO7,"Mikipe")</f>
        <v>12</v>
      </c>
      <c r="CZ7" s="399" t="str">
        <f>+IF(LEN(CW12)&gt;1,CP7,"Mikipe")</f>
        <v>14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11</v>
      </c>
      <c r="DH7" s="399" t="str">
        <f>+IF(LEN(DG12)&gt;1,CX7,"Mikipe")</f>
        <v>13</v>
      </c>
      <c r="DI7" s="399" t="str">
        <f>+IF(LEN(DG12)&gt;1,CY7,"Mikipe")</f>
        <v>12</v>
      </c>
      <c r="DJ7" s="399" t="str">
        <f>+IF(LEN(DG12)&gt;1,CZ7,"Mikipe")</f>
        <v>14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4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1001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1001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1001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1001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1001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1001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1001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1001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1001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1001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1001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3</v>
      </c>
      <c r="DT8" s="18">
        <f t="shared" si="11"/>
        <v>3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3</v>
      </c>
      <c r="ED8" s="18">
        <f t="shared" si="12"/>
        <v>3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3</v>
      </c>
      <c r="EN8" s="18">
        <f t="shared" si="13"/>
        <v>3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3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3</v>
      </c>
      <c r="FH8" s="18">
        <f t="shared" si="14"/>
        <v>3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3</v>
      </c>
      <c r="FR8" s="18">
        <f t="shared" si="15"/>
        <v>3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3</v>
      </c>
      <c r="GB8" s="18">
        <f t="shared" si="16"/>
        <v>3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3</v>
      </c>
      <c r="GL8" s="18">
        <f t="shared" si="17"/>
        <v>3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3</v>
      </c>
      <c r="GV8" s="18">
        <f t="shared" si="18"/>
        <v>3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1001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1001</v>
      </c>
      <c r="HY8" s="44">
        <f t="shared" si="20"/>
        <v>1001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49.9" customHeight="1">
      <c r="A9" s="421">
        <v>18</v>
      </c>
      <c r="B9" s="595">
        <f>+MIN(K16:HB111)</f>
        <v>0</v>
      </c>
      <c r="J9" s="772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68" t="s">
        <v>2</v>
      </c>
      <c r="HN9" s="768" t="s">
        <v>3</v>
      </c>
      <c r="HO9" s="768" t="s">
        <v>4</v>
      </c>
      <c r="HP9" s="768" t="s">
        <v>5</v>
      </c>
      <c r="HQ9" s="769" t="s">
        <v>14</v>
      </c>
      <c r="HR9" s="769"/>
      <c r="HS9" s="769"/>
      <c r="HT9" s="769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6.149999999999999" hidden="1" customHeight="1">
      <c r="A10" s="3"/>
      <c r="J10" s="77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Auto1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lineal1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Omnibus1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Microbús1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Rural1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Interprovincial1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Camión1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Tráiler1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Mototaxi1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Bicicleta1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Scooter1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n1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n1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n1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n1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n1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n1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n1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n1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n1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68"/>
      <c r="HN10" s="768"/>
      <c r="HO10" s="768"/>
      <c r="HP10" s="768"/>
      <c r="HQ10" s="769"/>
      <c r="HR10" s="769"/>
      <c r="HS10" s="769"/>
      <c r="HT10" s="769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5.15" hidden="1" customHeight="1">
      <c r="A11" s="3"/>
      <c r="J11" s="772"/>
      <c r="K11" s="527">
        <f>+Inicio!D12</f>
        <v>1</v>
      </c>
      <c r="L11" s="527">
        <f>+Inicio!D13</f>
        <v>1</v>
      </c>
      <c r="M11" s="527">
        <f>+Inicio!D14</f>
        <v>1</v>
      </c>
      <c r="N11" s="527">
        <f>+Inicio!D15</f>
        <v>1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1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1</v>
      </c>
      <c r="AH11" s="527">
        <f t="shared" si="26"/>
        <v>1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1</v>
      </c>
      <c r="AR11" s="527">
        <f t="shared" si="26"/>
        <v>1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1</v>
      </c>
      <c r="BB11" s="527">
        <f t="shared" si="26"/>
        <v>1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1</v>
      </c>
      <c r="BL11" s="527">
        <f t="shared" si="27"/>
        <v>1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1</v>
      </c>
      <c r="BV11" s="527">
        <f t="shared" si="27"/>
        <v>1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1</v>
      </c>
      <c r="CF11" s="527">
        <f t="shared" si="27"/>
        <v>1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1</v>
      </c>
      <c r="CP11" s="527">
        <f t="shared" si="27"/>
        <v>1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1</v>
      </c>
      <c r="CZ11" s="527">
        <f t="shared" si="28"/>
        <v>1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1</v>
      </c>
      <c r="DJ11" s="527">
        <f t="shared" si="28"/>
        <v>1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1</v>
      </c>
      <c r="DT11" s="527">
        <f t="shared" si="28"/>
        <v>1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1</v>
      </c>
      <c r="ED11" s="527">
        <f t="shared" si="29"/>
        <v>1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1</v>
      </c>
      <c r="EN11" s="527">
        <f t="shared" si="29"/>
        <v>1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1</v>
      </c>
      <c r="EX11" s="527">
        <f t="shared" si="29"/>
        <v>1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1</v>
      </c>
      <c r="FH11" s="527">
        <f t="shared" si="30"/>
        <v>1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1</v>
      </c>
      <c r="FR11" s="527">
        <f t="shared" si="30"/>
        <v>1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1</v>
      </c>
      <c r="GB11" s="527">
        <f t="shared" si="30"/>
        <v>1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1</v>
      </c>
      <c r="GL11" s="527">
        <f t="shared" si="31"/>
        <v>1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1</v>
      </c>
      <c r="GV11" s="527">
        <f t="shared" si="31"/>
        <v>1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68"/>
      <c r="HN11" s="768"/>
      <c r="HO11" s="768"/>
      <c r="HP11" s="768"/>
      <c r="HQ11" s="768" t="s">
        <v>15</v>
      </c>
      <c r="HR11" s="768" t="s">
        <v>3</v>
      </c>
      <c r="HS11" s="768" t="s">
        <v>16</v>
      </c>
      <c r="HT11" s="768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4.9" customHeight="1">
      <c r="A12" s="757" t="str">
        <f>+IF(MIN(K16:HB111)&lt;0,"Existen Negativos","No Existe Negativos")</f>
        <v>No Existe Negativos</v>
      </c>
      <c r="J12" s="772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68"/>
      <c r="HN12" s="768"/>
      <c r="HO12" s="768"/>
      <c r="HP12" s="768"/>
      <c r="HQ12" s="768"/>
      <c r="HR12" s="768"/>
      <c r="HS12" s="768"/>
      <c r="HT12" s="768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2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2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68"/>
      <c r="HN13" s="768"/>
      <c r="HO13" s="768"/>
      <c r="HP13" s="768"/>
      <c r="HQ13" s="768"/>
      <c r="HR13" s="768"/>
      <c r="HS13" s="768"/>
      <c r="HT13" s="768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2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2"/>
      <c r="K14" s="523" t="str">
        <f>+CONCATENATE(Inicio!H12,K11,Inicio!I12)</f>
        <v>Av. Rosa Lozano1Norte</v>
      </c>
      <c r="L14" s="524" t="str">
        <f>+CONCATENATE(Inicio!H13,L11,Inicio!I13)</f>
        <v>Av. Rosa Lozano1Norte</v>
      </c>
      <c r="M14" s="524" t="str">
        <f>+CONCATENATE(Inicio!H14,M11,Inicio!I14)</f>
        <v>Av. Rosa Lozano1Norte</v>
      </c>
      <c r="N14" s="524" t="str">
        <f>+CONCATENATE(Inicio!H15,N11,Inicio!I15)</f>
        <v>Av. Rosa Lozano1Norte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Rosa Lozano1Norte</v>
      </c>
      <c r="V14" s="524" t="str">
        <f t="shared" ref="V14:CG14" si="52">+L14</f>
        <v>Av. Rosa Lozano1Norte</v>
      </c>
      <c r="W14" s="524" t="str">
        <f t="shared" si="52"/>
        <v>Av. Rosa Lozano1Norte</v>
      </c>
      <c r="X14" s="524" t="str">
        <f t="shared" si="52"/>
        <v>Av. Rosa Lozano1Norte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Rosa Lozano1Norte</v>
      </c>
      <c r="AF14" s="524" t="str">
        <f t="shared" si="52"/>
        <v>Av. Rosa Lozano1Norte</v>
      </c>
      <c r="AG14" s="524" t="str">
        <f t="shared" si="52"/>
        <v>Av. Rosa Lozano1Norte</v>
      </c>
      <c r="AH14" s="524" t="str">
        <f t="shared" si="52"/>
        <v>Av. Rosa Lozano1Norte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Rosa Lozano1Norte</v>
      </c>
      <c r="AP14" s="524" t="str">
        <f t="shared" si="52"/>
        <v>Av. Rosa Lozano1Norte</v>
      </c>
      <c r="AQ14" s="524" t="str">
        <f t="shared" si="52"/>
        <v>Av. Rosa Lozano1Norte</v>
      </c>
      <c r="AR14" s="524" t="str">
        <f t="shared" si="52"/>
        <v>Av. Rosa Lozano1Norte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Rosa Lozano1Norte</v>
      </c>
      <c r="AZ14" s="524" t="str">
        <f t="shared" si="52"/>
        <v>Av. Rosa Lozano1Norte</v>
      </c>
      <c r="BA14" s="524" t="str">
        <f t="shared" si="52"/>
        <v>Av. Rosa Lozano1Norte</v>
      </c>
      <c r="BB14" s="524" t="str">
        <f t="shared" si="52"/>
        <v>Av. Rosa Lozano1Norte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Rosa Lozano1Norte</v>
      </c>
      <c r="BJ14" s="524" t="str">
        <f t="shared" si="52"/>
        <v>Av. Rosa Lozano1Norte</v>
      </c>
      <c r="BK14" s="524" t="str">
        <f t="shared" si="52"/>
        <v>Av. Rosa Lozano1Norte</v>
      </c>
      <c r="BL14" s="524" t="str">
        <f t="shared" si="52"/>
        <v>Av. Rosa Lozano1Norte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Rosa Lozano1Norte</v>
      </c>
      <c r="BT14" s="524" t="str">
        <f t="shared" si="52"/>
        <v>Av. Rosa Lozano1Norte</v>
      </c>
      <c r="BU14" s="524" t="str">
        <f t="shared" si="52"/>
        <v>Av. Rosa Lozano1Norte</v>
      </c>
      <c r="BV14" s="524" t="str">
        <f t="shared" si="52"/>
        <v>Av. Rosa Lozano1Norte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Rosa Lozano1Norte</v>
      </c>
      <c r="CD14" s="524" t="str">
        <f t="shared" si="52"/>
        <v>Av. Rosa Lozano1Norte</v>
      </c>
      <c r="CE14" s="524" t="str">
        <f t="shared" si="52"/>
        <v>Av. Rosa Lozano1Norte</v>
      </c>
      <c r="CF14" s="524" t="str">
        <f t="shared" si="52"/>
        <v>Av. Rosa Lozano1Norte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Rosa Lozano1Norte</v>
      </c>
      <c r="CN14" s="524" t="str">
        <f t="shared" si="53"/>
        <v>Av. Rosa Lozano1Norte</v>
      </c>
      <c r="CO14" s="524" t="str">
        <f t="shared" si="53"/>
        <v>Av. Rosa Lozano1Norte</v>
      </c>
      <c r="CP14" s="524" t="str">
        <f t="shared" si="53"/>
        <v>Av. Rosa Lozano1Norte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Rosa Lozano1Norte</v>
      </c>
      <c r="CX14" s="524" t="str">
        <f t="shared" si="53"/>
        <v>Av. Rosa Lozano1Norte</v>
      </c>
      <c r="CY14" s="524" t="str">
        <f t="shared" si="53"/>
        <v>Av. Rosa Lozano1Norte</v>
      </c>
      <c r="CZ14" s="524" t="str">
        <f t="shared" si="53"/>
        <v>Av. Rosa Lozano1Norte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Rosa Lozano1Norte</v>
      </c>
      <c r="DH14" s="524" t="str">
        <f t="shared" si="53"/>
        <v>Av. Rosa Lozano1Norte</v>
      </c>
      <c r="DI14" s="524" t="str">
        <f t="shared" si="53"/>
        <v>Av. Rosa Lozano1Norte</v>
      </c>
      <c r="DJ14" s="524" t="str">
        <f t="shared" si="53"/>
        <v>Av. Rosa Lozano1Norte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Rosa Lozano1Norte</v>
      </c>
      <c r="DR14" s="524" t="str">
        <f t="shared" si="53"/>
        <v>Av. Rosa Lozano1Norte</v>
      </c>
      <c r="DS14" s="524" t="str">
        <f t="shared" si="53"/>
        <v>Av. Rosa Lozano1Norte</v>
      </c>
      <c r="DT14" s="524" t="str">
        <f t="shared" si="53"/>
        <v>Av. Rosa Lozano1Norte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Rosa Lozano1Norte</v>
      </c>
      <c r="EB14" s="524" t="str">
        <f t="shared" si="53"/>
        <v>Av. Rosa Lozano1Norte</v>
      </c>
      <c r="EC14" s="524" t="str">
        <f t="shared" si="53"/>
        <v>Av. Rosa Lozano1Norte</v>
      </c>
      <c r="ED14" s="524" t="str">
        <f t="shared" si="53"/>
        <v>Av. Rosa Lozano1Norte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Rosa Lozano1Norte</v>
      </c>
      <c r="EL14" s="524" t="str">
        <f t="shared" si="53"/>
        <v>Av. Rosa Lozano1Norte</v>
      </c>
      <c r="EM14" s="524" t="str">
        <f t="shared" si="53"/>
        <v>Av. Rosa Lozano1Norte</v>
      </c>
      <c r="EN14" s="524" t="str">
        <f t="shared" si="53"/>
        <v>Av. Rosa Lozano1Norte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Rosa Lozano1Norte</v>
      </c>
      <c r="EV14" s="524" t="str">
        <f t="shared" si="54"/>
        <v>Av. Rosa Lozano1Norte</v>
      </c>
      <c r="EW14" s="524" t="str">
        <f t="shared" si="54"/>
        <v>Av. Rosa Lozano1Norte</v>
      </c>
      <c r="EX14" s="524" t="str">
        <f t="shared" si="54"/>
        <v>Av. Rosa Lozano1Norte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Rosa Lozano1Norte</v>
      </c>
      <c r="FF14" s="524" t="str">
        <f t="shared" si="54"/>
        <v>Av. Rosa Lozano1Norte</v>
      </c>
      <c r="FG14" s="524" t="str">
        <f t="shared" si="54"/>
        <v>Av. Rosa Lozano1Norte</v>
      </c>
      <c r="FH14" s="524" t="str">
        <f t="shared" si="54"/>
        <v>Av. Rosa Lozano1Norte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Rosa Lozano1Norte</v>
      </c>
      <c r="FP14" s="524" t="str">
        <f t="shared" si="54"/>
        <v>Av. Rosa Lozano1Norte</v>
      </c>
      <c r="FQ14" s="524" t="str">
        <f t="shared" si="54"/>
        <v>Av. Rosa Lozano1Norte</v>
      </c>
      <c r="FR14" s="524" t="str">
        <f t="shared" si="54"/>
        <v>Av. Rosa Lozano1Norte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Rosa Lozano1Norte</v>
      </c>
      <c r="FZ14" s="524" t="str">
        <f t="shared" si="54"/>
        <v>Av. Rosa Lozano1Norte</v>
      </c>
      <c r="GA14" s="524" t="str">
        <f t="shared" si="54"/>
        <v>Av. Rosa Lozano1Norte</v>
      </c>
      <c r="GB14" s="524" t="str">
        <f t="shared" si="54"/>
        <v>Av. Rosa Lozano1Norte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Rosa Lozano1Norte</v>
      </c>
      <c r="GJ14" s="524" t="str">
        <f t="shared" si="54"/>
        <v>Av. Rosa Lozano1Norte</v>
      </c>
      <c r="GK14" s="524" t="str">
        <f t="shared" si="54"/>
        <v>Av. Rosa Lozano1Norte</v>
      </c>
      <c r="GL14" s="524" t="str">
        <f t="shared" si="54"/>
        <v>Av. Rosa Lozano1Norte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Rosa Lozano1Norte</v>
      </c>
      <c r="GT14" s="524" t="str">
        <f t="shared" si="54"/>
        <v>Av. Rosa Lozano1Norte</v>
      </c>
      <c r="GU14" s="524" t="str">
        <f t="shared" si="54"/>
        <v>Av. Rosa Lozano1Norte</v>
      </c>
      <c r="GV14" s="524" t="str">
        <f t="shared" si="54"/>
        <v>Av. Rosa Lozano1Norte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Rosa Lozano1Norte</v>
      </c>
      <c r="HD14" s="371" t="str">
        <f t="shared" si="55"/>
        <v>Av. Rosa Lozano1Norte</v>
      </c>
      <c r="HE14" s="371" t="str">
        <f t="shared" si="55"/>
        <v>Av. Rosa Lozano1Norte</v>
      </c>
      <c r="HF14" s="519" t="str">
        <f t="shared" si="55"/>
        <v>Av. Rosa Lozano1Norte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68"/>
      <c r="HN14" s="768"/>
      <c r="HO14" s="768"/>
      <c r="HP14" s="768"/>
      <c r="HQ14" s="768"/>
      <c r="HR14" s="768"/>
      <c r="HS14" s="768"/>
      <c r="HT14" s="768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2"/>
      <c r="K15" s="10">
        <f>+IF(Inicio!G12="","N",Inicio!G12)</f>
        <v>10</v>
      </c>
      <c r="L15" s="9">
        <f>+IF(Inicio!G13="","N",Inicio!G13)</f>
        <v>11</v>
      </c>
      <c r="M15" s="9">
        <f>+IF(Inicio!G14="","N",Inicio!G14)</f>
        <v>12</v>
      </c>
      <c r="N15" s="9">
        <f>+IF(Inicio!G15="","N",Inicio!G15)</f>
        <v>13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10</v>
      </c>
      <c r="V15" s="9">
        <f t="shared" ref="V15:CG15" si="56">+L15</f>
        <v>11</v>
      </c>
      <c r="W15" s="9">
        <f t="shared" si="56"/>
        <v>12</v>
      </c>
      <c r="X15" s="9">
        <f t="shared" si="56"/>
        <v>13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10</v>
      </c>
      <c r="AF15" s="9">
        <f t="shared" si="56"/>
        <v>11</v>
      </c>
      <c r="AG15" s="9">
        <f t="shared" si="56"/>
        <v>12</v>
      </c>
      <c r="AH15" s="9">
        <f t="shared" si="56"/>
        <v>13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10</v>
      </c>
      <c r="AP15" s="9">
        <f t="shared" si="56"/>
        <v>11</v>
      </c>
      <c r="AQ15" s="9">
        <f t="shared" si="56"/>
        <v>12</v>
      </c>
      <c r="AR15" s="9">
        <f t="shared" si="56"/>
        <v>13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10</v>
      </c>
      <c r="AZ15" s="9">
        <f t="shared" si="56"/>
        <v>11</v>
      </c>
      <c r="BA15" s="9">
        <f t="shared" si="56"/>
        <v>12</v>
      </c>
      <c r="BB15" s="9">
        <f t="shared" si="56"/>
        <v>13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10</v>
      </c>
      <c r="BJ15" s="9">
        <f t="shared" si="56"/>
        <v>11</v>
      </c>
      <c r="BK15" s="9">
        <f t="shared" si="56"/>
        <v>12</v>
      </c>
      <c r="BL15" s="9">
        <f t="shared" si="56"/>
        <v>13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10</v>
      </c>
      <c r="BT15" s="9">
        <f t="shared" si="56"/>
        <v>11</v>
      </c>
      <c r="BU15" s="9">
        <f t="shared" si="56"/>
        <v>12</v>
      </c>
      <c r="BV15" s="9">
        <f t="shared" si="56"/>
        <v>13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10</v>
      </c>
      <c r="CD15" s="9">
        <f t="shared" si="56"/>
        <v>11</v>
      </c>
      <c r="CE15" s="9">
        <f t="shared" si="56"/>
        <v>12</v>
      </c>
      <c r="CF15" s="9">
        <f t="shared" si="56"/>
        <v>13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10</v>
      </c>
      <c r="CN15" s="9">
        <f t="shared" si="57"/>
        <v>11</v>
      </c>
      <c r="CO15" s="9">
        <f t="shared" si="57"/>
        <v>12</v>
      </c>
      <c r="CP15" s="9">
        <f t="shared" si="57"/>
        <v>13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10</v>
      </c>
      <c r="CX15" s="9">
        <f t="shared" si="57"/>
        <v>11</v>
      </c>
      <c r="CY15" s="9">
        <f t="shared" si="57"/>
        <v>12</v>
      </c>
      <c r="CZ15" s="9">
        <f t="shared" si="57"/>
        <v>13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10</v>
      </c>
      <c r="DH15" s="9">
        <f t="shared" si="57"/>
        <v>11</v>
      </c>
      <c r="DI15" s="9">
        <f t="shared" si="57"/>
        <v>12</v>
      </c>
      <c r="DJ15" s="9">
        <f t="shared" si="57"/>
        <v>13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10</v>
      </c>
      <c r="DR15" s="9">
        <f t="shared" si="58"/>
        <v>11</v>
      </c>
      <c r="DS15" s="9">
        <f t="shared" si="58"/>
        <v>12</v>
      </c>
      <c r="DT15" s="9">
        <f t="shared" si="58"/>
        <v>13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10</v>
      </c>
      <c r="EB15" s="9">
        <f t="shared" si="58"/>
        <v>11</v>
      </c>
      <c r="EC15" s="9">
        <f t="shared" si="58"/>
        <v>12</v>
      </c>
      <c r="ED15" s="9">
        <f t="shared" si="58"/>
        <v>13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10</v>
      </c>
      <c r="EL15" s="9">
        <f t="shared" si="58"/>
        <v>11</v>
      </c>
      <c r="EM15" s="9">
        <f t="shared" si="58"/>
        <v>12</v>
      </c>
      <c r="EN15" s="9">
        <f t="shared" si="58"/>
        <v>13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10</v>
      </c>
      <c r="EV15" s="9">
        <f t="shared" si="58"/>
        <v>11</v>
      </c>
      <c r="EW15" s="9">
        <f t="shared" ref="EW15:GB15" si="59">+EM15</f>
        <v>12</v>
      </c>
      <c r="EX15" s="9">
        <f t="shared" si="59"/>
        <v>13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10</v>
      </c>
      <c r="FF15" s="9">
        <f t="shared" si="59"/>
        <v>11</v>
      </c>
      <c r="FG15" s="9">
        <f t="shared" si="59"/>
        <v>12</v>
      </c>
      <c r="FH15" s="9">
        <f t="shared" si="59"/>
        <v>13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10</v>
      </c>
      <c r="FP15" s="9">
        <f t="shared" si="59"/>
        <v>11</v>
      </c>
      <c r="FQ15" s="9">
        <f t="shared" si="59"/>
        <v>12</v>
      </c>
      <c r="FR15" s="9">
        <f t="shared" si="59"/>
        <v>13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10</v>
      </c>
      <c r="FZ15" s="9">
        <f t="shared" si="59"/>
        <v>11</v>
      </c>
      <c r="GA15" s="9">
        <f t="shared" si="59"/>
        <v>12</v>
      </c>
      <c r="GB15" s="9">
        <f t="shared" si="59"/>
        <v>13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10</v>
      </c>
      <c r="GJ15" s="9">
        <f t="shared" si="60"/>
        <v>11</v>
      </c>
      <c r="GK15" s="9">
        <f t="shared" si="60"/>
        <v>12</v>
      </c>
      <c r="GL15" s="9">
        <f t="shared" si="60"/>
        <v>13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10</v>
      </c>
      <c r="GT15" s="9">
        <f t="shared" si="60"/>
        <v>11</v>
      </c>
      <c r="GU15" s="9">
        <f t="shared" si="60"/>
        <v>12</v>
      </c>
      <c r="GV15" s="9">
        <f t="shared" si="60"/>
        <v>13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10</v>
      </c>
      <c r="HD15" s="629">
        <f t="shared" ref="HD15:HL15" si="61">+GT15</f>
        <v>11</v>
      </c>
      <c r="HE15" s="629">
        <f t="shared" si="61"/>
        <v>12</v>
      </c>
      <c r="HF15" s="629">
        <f t="shared" si="61"/>
        <v>13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68"/>
      <c r="HN15" s="768"/>
      <c r="HO15" s="768"/>
      <c r="HP15" s="768"/>
      <c r="HQ15" s="768"/>
      <c r="HR15" s="768"/>
      <c r="HS15" s="768"/>
      <c r="HT15" s="768"/>
      <c r="HV15" s="26">
        <f t="shared" ref="HV15:IE15" si="62">+DG15</f>
        <v>10</v>
      </c>
      <c r="HW15" s="26">
        <f t="shared" si="62"/>
        <v>11</v>
      </c>
      <c r="HX15" s="26">
        <f t="shared" si="62"/>
        <v>12</v>
      </c>
      <c r="HY15" s="26">
        <f t="shared" si="62"/>
        <v>13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31</v>
      </c>
      <c r="L42" s="445">
        <v>0</v>
      </c>
      <c r="M42" s="445">
        <v>210</v>
      </c>
      <c r="N42" s="445">
        <v>26</v>
      </c>
      <c r="O42" s="445"/>
      <c r="P42" s="445"/>
      <c r="Q42" s="445"/>
      <c r="R42" s="445"/>
      <c r="S42" s="445"/>
      <c r="T42" s="446"/>
      <c r="U42" s="444">
        <v>0</v>
      </c>
      <c r="V42" s="445">
        <v>0</v>
      </c>
      <c r="W42" s="445">
        <v>4</v>
      </c>
      <c r="X42" s="445">
        <v>1</v>
      </c>
      <c r="Y42" s="445"/>
      <c r="Z42" s="445"/>
      <c r="AA42" s="445"/>
      <c r="AB42" s="445"/>
      <c r="AC42" s="445"/>
      <c r="AD42" s="446"/>
      <c r="AE42" s="444">
        <v>4</v>
      </c>
      <c r="AF42" s="445">
        <v>5</v>
      </c>
      <c r="AG42" s="445">
        <v>25</v>
      </c>
      <c r="AH42" s="445">
        <v>1</v>
      </c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>
        <v>0</v>
      </c>
      <c r="BM42" s="445"/>
      <c r="BN42" s="445"/>
      <c r="BO42" s="445"/>
      <c r="BP42" s="445"/>
      <c r="BQ42" s="445"/>
      <c r="BR42" s="446"/>
      <c r="BS42" s="444">
        <v>1</v>
      </c>
      <c r="BT42" s="445">
        <v>3</v>
      </c>
      <c r="BU42" s="445">
        <v>26</v>
      </c>
      <c r="BV42" s="445">
        <v>3</v>
      </c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>
        <v>0</v>
      </c>
      <c r="CQ42" s="445"/>
      <c r="CR42" s="445"/>
      <c r="CS42" s="445"/>
      <c r="CT42" s="445"/>
      <c r="CU42" s="445"/>
      <c r="CV42" s="446"/>
      <c r="CW42" s="444">
        <v>0</v>
      </c>
      <c r="CX42" s="445">
        <v>0</v>
      </c>
      <c r="CY42" s="445">
        <v>0</v>
      </c>
      <c r="CZ42" s="445">
        <v>0</v>
      </c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>
        <v>0</v>
      </c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45.5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22.5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351.32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36.83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340</v>
      </c>
      <c r="HN42" s="23">
        <f t="shared" si="76"/>
        <v>340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456.15</v>
      </c>
      <c r="HP42" s="23">
        <f t="shared" si="77"/>
        <v>456.15</v>
      </c>
      <c r="HQ42" s="23">
        <f>+HM42+S!HM42+E!HM42+O!HM42</f>
        <v>836</v>
      </c>
      <c r="HR42" s="23">
        <f t="shared" si="78"/>
        <v>836</v>
      </c>
      <c r="HS42" s="23">
        <f>+HO42+S!HO42+E!HO42+O!HO42</f>
        <v>1202.4599999999998</v>
      </c>
      <c r="HT42" s="23">
        <f t="shared" si="78"/>
        <v>1202.4599999999998</v>
      </c>
      <c r="HV42" s="25">
        <f t="shared" si="63"/>
        <v>36</v>
      </c>
      <c r="HW42" s="25">
        <f t="shared" si="64"/>
        <v>8</v>
      </c>
      <c r="HX42" s="25">
        <f t="shared" si="65"/>
        <v>265</v>
      </c>
      <c r="HY42" s="25">
        <f t="shared" si="66"/>
        <v>31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19</v>
      </c>
      <c r="L43" s="448">
        <v>1</v>
      </c>
      <c r="M43" s="448">
        <v>192</v>
      </c>
      <c r="N43" s="448">
        <v>30</v>
      </c>
      <c r="O43" s="448"/>
      <c r="P43" s="448"/>
      <c r="Q43" s="448"/>
      <c r="R43" s="448"/>
      <c r="S43" s="448"/>
      <c r="T43" s="449"/>
      <c r="U43" s="447">
        <v>0</v>
      </c>
      <c r="V43" s="448">
        <v>0</v>
      </c>
      <c r="W43" s="448">
        <v>2</v>
      </c>
      <c r="X43" s="448">
        <v>6</v>
      </c>
      <c r="Y43" s="448"/>
      <c r="Z43" s="448"/>
      <c r="AA43" s="448"/>
      <c r="AB43" s="448"/>
      <c r="AC43" s="448"/>
      <c r="AD43" s="449"/>
      <c r="AE43" s="447">
        <v>6</v>
      </c>
      <c r="AF43" s="448">
        <v>5</v>
      </c>
      <c r="AG43" s="448">
        <v>24</v>
      </c>
      <c r="AH43" s="448">
        <v>0</v>
      </c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>
        <v>0</v>
      </c>
      <c r="BM43" s="448"/>
      <c r="BN43" s="448"/>
      <c r="BO43" s="448"/>
      <c r="BP43" s="448"/>
      <c r="BQ43" s="448"/>
      <c r="BR43" s="449"/>
      <c r="BS43" s="447">
        <v>2</v>
      </c>
      <c r="BT43" s="448">
        <v>2</v>
      </c>
      <c r="BU43" s="448">
        <v>21</v>
      </c>
      <c r="BV43" s="448">
        <v>1</v>
      </c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>
        <v>0</v>
      </c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0</v>
      </c>
      <c r="CZ43" s="448">
        <v>0</v>
      </c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>
        <v>0</v>
      </c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42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21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317.15999999999997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34.480000000000004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311</v>
      </c>
      <c r="HN43" s="74">
        <f t="shared" si="76"/>
        <v>651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414.64</v>
      </c>
      <c r="HP43" s="74">
        <f t="shared" si="77"/>
        <v>870.79</v>
      </c>
      <c r="HQ43" s="74">
        <f>+HM43+S!HM43+E!HM43+O!HM43</f>
        <v>737</v>
      </c>
      <c r="HR43" s="74">
        <f t="shared" si="78"/>
        <v>1573</v>
      </c>
      <c r="HS43" s="74">
        <f>+HO43+S!HO43+E!HO43+O!HO43</f>
        <v>1035.08</v>
      </c>
      <c r="HT43" s="74">
        <f t="shared" si="78"/>
        <v>2237.54</v>
      </c>
      <c r="HV43" s="75">
        <f t="shared" si="63"/>
        <v>27</v>
      </c>
      <c r="HW43" s="75">
        <f t="shared" si="64"/>
        <v>8</v>
      </c>
      <c r="HX43" s="75">
        <f t="shared" si="65"/>
        <v>239</v>
      </c>
      <c r="HY43" s="75">
        <f t="shared" si="66"/>
        <v>37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26</v>
      </c>
      <c r="L44" s="442">
        <v>0</v>
      </c>
      <c r="M44" s="442">
        <v>187</v>
      </c>
      <c r="N44" s="442">
        <v>59</v>
      </c>
      <c r="O44" s="442"/>
      <c r="P44" s="442"/>
      <c r="Q44" s="442"/>
      <c r="R44" s="442"/>
      <c r="S44" s="442"/>
      <c r="T44" s="443"/>
      <c r="U44" s="441">
        <v>0</v>
      </c>
      <c r="V44" s="442">
        <v>0</v>
      </c>
      <c r="W44" s="442">
        <v>0</v>
      </c>
      <c r="X44" s="442">
        <v>4</v>
      </c>
      <c r="Y44" s="442"/>
      <c r="Z44" s="442"/>
      <c r="AA44" s="442"/>
      <c r="AB44" s="442"/>
      <c r="AC44" s="442"/>
      <c r="AD44" s="443"/>
      <c r="AE44" s="441">
        <v>4</v>
      </c>
      <c r="AF44" s="442">
        <v>4</v>
      </c>
      <c r="AG44" s="442">
        <v>38</v>
      </c>
      <c r="AH44" s="442">
        <v>1</v>
      </c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>
        <v>0</v>
      </c>
      <c r="BM44" s="442"/>
      <c r="BN44" s="442"/>
      <c r="BO44" s="442"/>
      <c r="BP44" s="442"/>
      <c r="BQ44" s="442"/>
      <c r="BR44" s="443"/>
      <c r="BS44" s="441">
        <v>1</v>
      </c>
      <c r="BT44" s="442">
        <v>2</v>
      </c>
      <c r="BU44" s="442">
        <v>34</v>
      </c>
      <c r="BV44" s="442">
        <v>4</v>
      </c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>
        <v>0</v>
      </c>
      <c r="CQ44" s="442"/>
      <c r="CR44" s="442"/>
      <c r="CS44" s="442"/>
      <c r="CT44" s="442"/>
      <c r="CU44" s="442"/>
      <c r="CV44" s="443"/>
      <c r="CW44" s="441">
        <v>0</v>
      </c>
      <c r="CX44" s="442">
        <v>0</v>
      </c>
      <c r="CY44" s="442">
        <v>1</v>
      </c>
      <c r="CZ44" s="442">
        <v>0</v>
      </c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>
        <v>0</v>
      </c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40.5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17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386.33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73.319999999999993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365</v>
      </c>
      <c r="HN44" s="77">
        <f t="shared" si="76"/>
        <v>1016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517.15</v>
      </c>
      <c r="HP44" s="77">
        <f t="shared" si="77"/>
        <v>1387.94</v>
      </c>
      <c r="HQ44" s="77">
        <f>+HM44+S!HM44+E!HM44+O!HM44</f>
        <v>775</v>
      </c>
      <c r="HR44" s="77">
        <f t="shared" si="78"/>
        <v>2348</v>
      </c>
      <c r="HS44" s="77">
        <f>+HO44+S!HO44+E!HO44+O!HO44</f>
        <v>1122.27</v>
      </c>
      <c r="HT44" s="77">
        <f t="shared" si="78"/>
        <v>3359.81</v>
      </c>
      <c r="HU44" s="13"/>
      <c r="HV44" s="35">
        <f t="shared" ref="HV44:HV55" si="79">+K44+U44+AE44+AO44+AY44+BI44+BS44+CC44+CM44+CW44+DG44+DQ44+EA44+EK44+EU44+FE44+FO44+FY44+GI44+GS44</f>
        <v>31</v>
      </c>
      <c r="HW44" s="35">
        <f t="shared" ref="HW44:HW55" si="80">+L44+V44+AF44+AP44+AZ44+BJ44+BT44+CD44+CN44+CX44+DH44+DR44+EB44+EL44+EV44+FF44+FP44+FZ44+GJ44+GT44</f>
        <v>6</v>
      </c>
      <c r="HX44" s="35">
        <f t="shared" si="65"/>
        <v>260</v>
      </c>
      <c r="HY44" s="35">
        <f t="shared" si="66"/>
        <v>68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18</v>
      </c>
      <c r="L45" s="445">
        <v>0</v>
      </c>
      <c r="M45" s="445">
        <v>181</v>
      </c>
      <c r="N45" s="445">
        <v>59</v>
      </c>
      <c r="O45" s="445"/>
      <c r="P45" s="445"/>
      <c r="Q45" s="445"/>
      <c r="R45" s="445"/>
      <c r="S45" s="445"/>
      <c r="T45" s="446"/>
      <c r="U45" s="444">
        <v>0</v>
      </c>
      <c r="V45" s="445">
        <v>0</v>
      </c>
      <c r="W45" s="445">
        <v>1</v>
      </c>
      <c r="X45" s="445">
        <v>5</v>
      </c>
      <c r="Y45" s="445"/>
      <c r="Z45" s="445"/>
      <c r="AA45" s="445"/>
      <c r="AB45" s="445"/>
      <c r="AC45" s="445"/>
      <c r="AD45" s="446"/>
      <c r="AE45" s="444">
        <v>3</v>
      </c>
      <c r="AF45" s="445">
        <v>5</v>
      </c>
      <c r="AG45" s="445">
        <v>31</v>
      </c>
      <c r="AH45" s="445">
        <v>0</v>
      </c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>
        <v>0</v>
      </c>
      <c r="BM45" s="445"/>
      <c r="BN45" s="445"/>
      <c r="BO45" s="445"/>
      <c r="BP45" s="445"/>
      <c r="BQ45" s="445"/>
      <c r="BR45" s="446"/>
      <c r="BS45" s="444">
        <v>0</v>
      </c>
      <c r="BT45" s="445">
        <v>2</v>
      </c>
      <c r="BU45" s="445">
        <v>23</v>
      </c>
      <c r="BV45" s="445">
        <v>1</v>
      </c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>
        <v>0</v>
      </c>
      <c r="CQ45" s="445"/>
      <c r="CR45" s="445"/>
      <c r="CS45" s="445"/>
      <c r="CT45" s="445"/>
      <c r="CU45" s="445"/>
      <c r="CV45" s="446"/>
      <c r="CW45" s="444">
        <v>0</v>
      </c>
      <c r="CX45" s="445">
        <v>0</v>
      </c>
      <c r="CY45" s="445">
        <v>0</v>
      </c>
      <c r="CZ45" s="445">
        <v>0</v>
      </c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>
        <v>0</v>
      </c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27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331.83000000000004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63.15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329</v>
      </c>
      <c r="HN45" s="23">
        <f t="shared" si="76"/>
        <v>1345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441.98</v>
      </c>
      <c r="HP45" s="23">
        <f t="shared" si="77"/>
        <v>1829.92</v>
      </c>
      <c r="HQ45" s="23">
        <f>+HM45+S!HM45+E!HM45+O!HM45</f>
        <v>762</v>
      </c>
      <c r="HR45" s="23">
        <f t="shared" si="78"/>
        <v>3110</v>
      </c>
      <c r="HS45" s="23">
        <f>+HO45+S!HO45+E!HO45+O!HO45</f>
        <v>1044.1199999999999</v>
      </c>
      <c r="HT45" s="23">
        <f t="shared" si="78"/>
        <v>4403.93</v>
      </c>
      <c r="HU45" s="13"/>
      <c r="HV45" s="25">
        <f t="shared" si="79"/>
        <v>21</v>
      </c>
      <c r="HW45" s="25">
        <f t="shared" si="80"/>
        <v>7</v>
      </c>
      <c r="HX45" s="25">
        <f t="shared" si="65"/>
        <v>236</v>
      </c>
      <c r="HY45" s="25">
        <f t="shared" si="66"/>
        <v>65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12</v>
      </c>
      <c r="L46" s="458">
        <v>0</v>
      </c>
      <c r="M46" s="458">
        <v>211</v>
      </c>
      <c r="N46" s="458">
        <v>69</v>
      </c>
      <c r="O46" s="458"/>
      <c r="P46" s="458"/>
      <c r="Q46" s="458"/>
      <c r="R46" s="458"/>
      <c r="S46" s="458"/>
      <c r="T46" s="459"/>
      <c r="U46" s="457">
        <v>0</v>
      </c>
      <c r="V46" s="458">
        <v>0</v>
      </c>
      <c r="W46" s="458">
        <v>1</v>
      </c>
      <c r="X46" s="458">
        <v>4</v>
      </c>
      <c r="Y46" s="458"/>
      <c r="Z46" s="458"/>
      <c r="AA46" s="458"/>
      <c r="AB46" s="458"/>
      <c r="AC46" s="458"/>
      <c r="AD46" s="459"/>
      <c r="AE46" s="457">
        <v>2</v>
      </c>
      <c r="AF46" s="458">
        <v>3</v>
      </c>
      <c r="AG46" s="458">
        <v>40</v>
      </c>
      <c r="AH46" s="458">
        <v>0</v>
      </c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>
        <v>0</v>
      </c>
      <c r="BM46" s="458"/>
      <c r="BN46" s="458"/>
      <c r="BO46" s="458"/>
      <c r="BP46" s="458"/>
      <c r="BQ46" s="458"/>
      <c r="BR46" s="459"/>
      <c r="BS46" s="457">
        <v>0</v>
      </c>
      <c r="BT46" s="458">
        <v>0</v>
      </c>
      <c r="BU46" s="458">
        <v>28</v>
      </c>
      <c r="BV46" s="458">
        <v>0</v>
      </c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>
        <v>0</v>
      </c>
      <c r="CQ46" s="458"/>
      <c r="CR46" s="458"/>
      <c r="CS46" s="458"/>
      <c r="CT46" s="458"/>
      <c r="CU46" s="458"/>
      <c r="CV46" s="459"/>
      <c r="CW46" s="457">
        <v>0</v>
      </c>
      <c r="CX46" s="458">
        <v>0</v>
      </c>
      <c r="CY46" s="458">
        <v>0</v>
      </c>
      <c r="CZ46" s="458">
        <v>0</v>
      </c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>
        <v>0</v>
      </c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18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9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401.33000000000004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70.319999999999993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370</v>
      </c>
      <c r="HN46" s="23">
        <f t="shared" si="76"/>
        <v>1375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498.65</v>
      </c>
      <c r="HP46" s="23">
        <f t="shared" si="77"/>
        <v>1872.42</v>
      </c>
      <c r="HQ46" s="23">
        <f>+HM46+S!HM46+E!HM46+O!HM46</f>
        <v>738</v>
      </c>
      <c r="HR46" s="23">
        <f t="shared" si="78"/>
        <v>3012</v>
      </c>
      <c r="HS46" s="23">
        <f>+HO46+S!HO46+E!HO46+O!HO46</f>
        <v>1006.12</v>
      </c>
      <c r="HT46" s="23">
        <f t="shared" si="78"/>
        <v>4207.59</v>
      </c>
      <c r="HU46" s="13"/>
      <c r="HV46" s="25">
        <f t="shared" si="79"/>
        <v>14</v>
      </c>
      <c r="HW46" s="25">
        <f t="shared" si="80"/>
        <v>3</v>
      </c>
      <c r="HX46" s="25">
        <f t="shared" si="65"/>
        <v>280</v>
      </c>
      <c r="HY46" s="25">
        <f t="shared" si="66"/>
        <v>73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16</v>
      </c>
      <c r="L47" s="462">
        <v>0</v>
      </c>
      <c r="M47" s="462">
        <v>257</v>
      </c>
      <c r="N47" s="462">
        <v>50</v>
      </c>
      <c r="O47" s="462"/>
      <c r="P47" s="462"/>
      <c r="Q47" s="462"/>
      <c r="R47" s="462"/>
      <c r="S47" s="462"/>
      <c r="T47" s="463"/>
      <c r="U47" s="461">
        <v>0</v>
      </c>
      <c r="V47" s="462">
        <v>0</v>
      </c>
      <c r="W47" s="462">
        <v>1</v>
      </c>
      <c r="X47" s="462">
        <v>2</v>
      </c>
      <c r="Y47" s="462"/>
      <c r="Z47" s="462"/>
      <c r="AA47" s="462"/>
      <c r="AB47" s="462"/>
      <c r="AC47" s="462"/>
      <c r="AD47" s="463"/>
      <c r="AE47" s="461">
        <v>3</v>
      </c>
      <c r="AF47" s="462">
        <v>6</v>
      </c>
      <c r="AG47" s="462">
        <v>43</v>
      </c>
      <c r="AH47" s="462">
        <v>1</v>
      </c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>
        <v>0</v>
      </c>
      <c r="BM47" s="462"/>
      <c r="BN47" s="462"/>
      <c r="BO47" s="462"/>
      <c r="BP47" s="462"/>
      <c r="BQ47" s="462"/>
      <c r="BR47" s="463"/>
      <c r="BS47" s="461">
        <v>0</v>
      </c>
      <c r="BT47" s="462">
        <v>0</v>
      </c>
      <c r="BU47" s="462">
        <v>35</v>
      </c>
      <c r="BV47" s="462">
        <v>0</v>
      </c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>
        <v>0</v>
      </c>
      <c r="CQ47" s="462"/>
      <c r="CR47" s="462"/>
      <c r="CS47" s="462"/>
      <c r="CT47" s="462"/>
      <c r="CU47" s="462"/>
      <c r="CV47" s="463"/>
      <c r="CW47" s="461">
        <v>0</v>
      </c>
      <c r="CX47" s="462">
        <v>0</v>
      </c>
      <c r="CY47" s="462">
        <v>0</v>
      </c>
      <c r="CZ47" s="462">
        <v>0</v>
      </c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>
        <v>0</v>
      </c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25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18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473.83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53.66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414</v>
      </c>
      <c r="HN47" s="74">
        <f t="shared" si="76"/>
        <v>1478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570.49</v>
      </c>
      <c r="HP47" s="74">
        <f t="shared" si="77"/>
        <v>2028.27</v>
      </c>
      <c r="HQ47" s="74">
        <f>+HM47+S!HM47+E!HM47+O!HM47</f>
        <v>741</v>
      </c>
      <c r="HR47" s="74">
        <f t="shared" si="78"/>
        <v>3016</v>
      </c>
      <c r="HS47" s="74">
        <f>+HO47+S!HO47+E!HO47+O!HO47</f>
        <v>1038.96</v>
      </c>
      <c r="HT47" s="74">
        <f t="shared" si="78"/>
        <v>4211.4699999999993</v>
      </c>
      <c r="HU47" s="13"/>
      <c r="HV47" s="75">
        <f t="shared" si="79"/>
        <v>19</v>
      </c>
      <c r="HW47" s="75">
        <f t="shared" si="80"/>
        <v>6</v>
      </c>
      <c r="HX47" s="75">
        <f t="shared" si="65"/>
        <v>336</v>
      </c>
      <c r="HY47" s="75">
        <f t="shared" si="66"/>
        <v>53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8</v>
      </c>
      <c r="L48" s="454">
        <v>0</v>
      </c>
      <c r="M48" s="454">
        <v>145</v>
      </c>
      <c r="N48" s="454">
        <v>44</v>
      </c>
      <c r="O48" s="454"/>
      <c r="P48" s="454"/>
      <c r="Q48" s="454"/>
      <c r="R48" s="454"/>
      <c r="S48" s="454"/>
      <c r="T48" s="455"/>
      <c r="U48" s="453">
        <v>0</v>
      </c>
      <c r="V48" s="454">
        <v>0</v>
      </c>
      <c r="W48" s="454">
        <v>1</v>
      </c>
      <c r="X48" s="454">
        <v>2</v>
      </c>
      <c r="Y48" s="454"/>
      <c r="Z48" s="454"/>
      <c r="AA48" s="454"/>
      <c r="AB48" s="454"/>
      <c r="AC48" s="454"/>
      <c r="AD48" s="455"/>
      <c r="AE48" s="453">
        <v>3</v>
      </c>
      <c r="AF48" s="454">
        <v>4</v>
      </c>
      <c r="AG48" s="454">
        <v>27</v>
      </c>
      <c r="AH48" s="454">
        <v>0</v>
      </c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>
        <v>0</v>
      </c>
      <c r="BM48" s="454"/>
      <c r="BN48" s="454"/>
      <c r="BO48" s="454"/>
      <c r="BP48" s="454"/>
      <c r="BQ48" s="454"/>
      <c r="BR48" s="455"/>
      <c r="BS48" s="453">
        <v>0</v>
      </c>
      <c r="BT48" s="454">
        <v>0</v>
      </c>
      <c r="BU48" s="454">
        <v>30</v>
      </c>
      <c r="BV48" s="454">
        <v>1</v>
      </c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>
        <v>0</v>
      </c>
      <c r="CQ48" s="454"/>
      <c r="CR48" s="454"/>
      <c r="CS48" s="454"/>
      <c r="CT48" s="454"/>
      <c r="CU48" s="454"/>
      <c r="CV48" s="455"/>
      <c r="CW48" s="453">
        <v>0</v>
      </c>
      <c r="CX48" s="454">
        <v>0</v>
      </c>
      <c r="CY48" s="454">
        <v>0</v>
      </c>
      <c r="CZ48" s="454">
        <v>0</v>
      </c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>
        <v>0</v>
      </c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17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12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301.33000000000004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47.16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265</v>
      </c>
      <c r="HN48" s="77">
        <f t="shared" si="76"/>
        <v>1378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377.49</v>
      </c>
      <c r="HP48" s="77">
        <f t="shared" si="77"/>
        <v>1888.61</v>
      </c>
      <c r="HQ48" s="77">
        <f>+HM48+S!HM48+E!HM48+O!HM48</f>
        <v>555</v>
      </c>
      <c r="HR48" s="77">
        <f t="shared" si="78"/>
        <v>2796</v>
      </c>
      <c r="HS48" s="77">
        <f>+HO48+S!HO48+E!HO48+O!HO48</f>
        <v>798.80000000000007</v>
      </c>
      <c r="HT48" s="77">
        <f t="shared" si="78"/>
        <v>3888</v>
      </c>
      <c r="HU48" s="13"/>
      <c r="HV48" s="35">
        <f t="shared" si="79"/>
        <v>11</v>
      </c>
      <c r="HW48" s="35">
        <f t="shared" si="80"/>
        <v>4</v>
      </c>
      <c r="HX48" s="35">
        <f t="shared" ref="HX48:HX79" si="81">+M48+W48+AG48+AQ48+BA48+BK48+BU48+CE48+CO48+CY48+DI48+DS48+EC48+EM48+EW48+FG48+FQ48+GA48+GK48+GU48</f>
        <v>203</v>
      </c>
      <c r="HY48" s="35">
        <f t="shared" ref="HY48:HY79" si="82">+N48+X48+AH48+AR48+BB48+BL48+BV48+CF48+CP48+CZ48+DJ48+DT48+ED48+EN48+EX48+FH48+FR48+GB48+GL48+GV48</f>
        <v>47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17</v>
      </c>
      <c r="L49" s="458">
        <v>0</v>
      </c>
      <c r="M49" s="458">
        <v>228</v>
      </c>
      <c r="N49" s="458">
        <v>42</v>
      </c>
      <c r="O49" s="458"/>
      <c r="P49" s="458"/>
      <c r="Q49" s="458"/>
      <c r="R49" s="458"/>
      <c r="S49" s="458"/>
      <c r="T49" s="459"/>
      <c r="U49" s="457">
        <v>0</v>
      </c>
      <c r="V49" s="458">
        <v>0</v>
      </c>
      <c r="W49" s="458">
        <v>1</v>
      </c>
      <c r="X49" s="458">
        <v>1</v>
      </c>
      <c r="Y49" s="458"/>
      <c r="Z49" s="458"/>
      <c r="AA49" s="458"/>
      <c r="AB49" s="458"/>
      <c r="AC49" s="458"/>
      <c r="AD49" s="459"/>
      <c r="AE49" s="457">
        <v>6</v>
      </c>
      <c r="AF49" s="458">
        <v>1</v>
      </c>
      <c r="AG49" s="458">
        <v>50</v>
      </c>
      <c r="AH49" s="458">
        <v>2</v>
      </c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>
        <v>0</v>
      </c>
      <c r="BM49" s="458"/>
      <c r="BN49" s="458"/>
      <c r="BO49" s="458"/>
      <c r="BP49" s="458"/>
      <c r="BQ49" s="458"/>
      <c r="BR49" s="459"/>
      <c r="BS49" s="457">
        <v>0</v>
      </c>
      <c r="BT49" s="458">
        <v>0</v>
      </c>
      <c r="BU49" s="458">
        <v>36</v>
      </c>
      <c r="BV49" s="458">
        <v>0</v>
      </c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>
        <v>0</v>
      </c>
      <c r="CQ49" s="458"/>
      <c r="CR49" s="458"/>
      <c r="CS49" s="458"/>
      <c r="CT49" s="458"/>
      <c r="CU49" s="458"/>
      <c r="CV49" s="459"/>
      <c r="CW49" s="457">
        <v>0</v>
      </c>
      <c r="CX49" s="458">
        <v>0</v>
      </c>
      <c r="CY49" s="458">
        <v>0</v>
      </c>
      <c r="CZ49" s="458">
        <v>0</v>
      </c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>
        <v>0</v>
      </c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35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3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468.33000000000004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48.33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384</v>
      </c>
      <c r="HN49" s="23">
        <f t="shared" si="76"/>
        <v>1433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554.66000000000008</v>
      </c>
      <c r="HP49" s="23">
        <f t="shared" si="77"/>
        <v>2001.29</v>
      </c>
      <c r="HQ49" s="23">
        <f>+HM49+S!HM49+E!HM49+O!HM49</f>
        <v>680</v>
      </c>
      <c r="HR49" s="23">
        <f t="shared" si="78"/>
        <v>2714</v>
      </c>
      <c r="HS49" s="23">
        <f>+HO49+S!HO49+E!HO49+O!HO49</f>
        <v>999.81000000000006</v>
      </c>
      <c r="HT49" s="23">
        <f t="shared" si="78"/>
        <v>3843.69</v>
      </c>
      <c r="HU49" s="13"/>
      <c r="HV49" s="25">
        <f t="shared" si="79"/>
        <v>23</v>
      </c>
      <c r="HW49" s="25">
        <f t="shared" si="80"/>
        <v>1</v>
      </c>
      <c r="HX49" s="25">
        <f t="shared" si="81"/>
        <v>315</v>
      </c>
      <c r="HY49" s="25">
        <f t="shared" si="82"/>
        <v>45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27</v>
      </c>
      <c r="L50" s="445">
        <v>5</v>
      </c>
      <c r="M50" s="445">
        <v>238</v>
      </c>
      <c r="N50" s="445">
        <v>43</v>
      </c>
      <c r="O50" s="445"/>
      <c r="P50" s="445"/>
      <c r="Q50" s="445"/>
      <c r="R50" s="445"/>
      <c r="S50" s="445"/>
      <c r="T50" s="446"/>
      <c r="U50" s="444">
        <v>0</v>
      </c>
      <c r="V50" s="445">
        <v>0</v>
      </c>
      <c r="W50" s="445">
        <v>1</v>
      </c>
      <c r="X50" s="445">
        <v>1</v>
      </c>
      <c r="Y50" s="445"/>
      <c r="Z50" s="445"/>
      <c r="AA50" s="445"/>
      <c r="AB50" s="445"/>
      <c r="AC50" s="445"/>
      <c r="AD50" s="446"/>
      <c r="AE50" s="444">
        <v>5</v>
      </c>
      <c r="AF50" s="445">
        <v>3</v>
      </c>
      <c r="AG50" s="445">
        <v>55</v>
      </c>
      <c r="AH50" s="445">
        <v>1</v>
      </c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>
        <v>0</v>
      </c>
      <c r="BM50" s="445"/>
      <c r="BN50" s="445"/>
      <c r="BO50" s="445"/>
      <c r="BP50" s="445"/>
      <c r="BQ50" s="445"/>
      <c r="BR50" s="446"/>
      <c r="BS50" s="444">
        <v>0</v>
      </c>
      <c r="BT50" s="445">
        <v>0</v>
      </c>
      <c r="BU50" s="445">
        <v>34</v>
      </c>
      <c r="BV50" s="445">
        <v>0</v>
      </c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>
        <v>0</v>
      </c>
      <c r="CQ50" s="445"/>
      <c r="CR50" s="445"/>
      <c r="CS50" s="445"/>
      <c r="CT50" s="445"/>
      <c r="CU50" s="445"/>
      <c r="CV50" s="446"/>
      <c r="CW50" s="444">
        <v>0</v>
      </c>
      <c r="CX50" s="445">
        <v>0</v>
      </c>
      <c r="CY50" s="445">
        <v>1</v>
      </c>
      <c r="CZ50" s="445">
        <v>0</v>
      </c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>
        <v>0</v>
      </c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42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14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488.66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46.33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414</v>
      </c>
      <c r="HN50" s="23">
        <f t="shared" si="76"/>
        <v>1477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590.99000000000012</v>
      </c>
      <c r="HP50" s="23">
        <f t="shared" si="77"/>
        <v>2093.63</v>
      </c>
      <c r="HQ50" s="23">
        <f>+HM50+S!HM50+E!HM50+O!HM50</f>
        <v>677</v>
      </c>
      <c r="HR50" s="23">
        <f t="shared" si="78"/>
        <v>2653</v>
      </c>
      <c r="HS50" s="23">
        <f>+HO50+S!HO50+E!HO50+O!HO50</f>
        <v>1013.9599999999999</v>
      </c>
      <c r="HT50" s="23">
        <f t="shared" si="78"/>
        <v>3851.53</v>
      </c>
      <c r="HV50" s="25">
        <f t="shared" si="79"/>
        <v>32</v>
      </c>
      <c r="HW50" s="25">
        <f t="shared" si="80"/>
        <v>8</v>
      </c>
      <c r="HX50" s="25">
        <f t="shared" si="81"/>
        <v>329</v>
      </c>
      <c r="HY50" s="25">
        <f t="shared" si="82"/>
        <v>45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35</v>
      </c>
      <c r="L51" s="448">
        <v>6</v>
      </c>
      <c r="M51" s="448">
        <v>255</v>
      </c>
      <c r="N51" s="448">
        <v>26</v>
      </c>
      <c r="O51" s="448"/>
      <c r="P51" s="448"/>
      <c r="Q51" s="448"/>
      <c r="R51" s="448"/>
      <c r="S51" s="448"/>
      <c r="T51" s="449"/>
      <c r="U51" s="447">
        <v>0</v>
      </c>
      <c r="V51" s="448">
        <v>0</v>
      </c>
      <c r="W51" s="448">
        <v>2</v>
      </c>
      <c r="X51" s="448">
        <v>1</v>
      </c>
      <c r="Y51" s="448"/>
      <c r="Z51" s="448"/>
      <c r="AA51" s="448"/>
      <c r="AB51" s="448"/>
      <c r="AC51" s="448"/>
      <c r="AD51" s="449"/>
      <c r="AE51" s="447">
        <v>6</v>
      </c>
      <c r="AF51" s="448">
        <v>5</v>
      </c>
      <c r="AG51" s="448">
        <v>62</v>
      </c>
      <c r="AH51" s="448">
        <v>2</v>
      </c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>
        <v>0</v>
      </c>
      <c r="BM51" s="448"/>
      <c r="BN51" s="448"/>
      <c r="BO51" s="448"/>
      <c r="BP51" s="448"/>
      <c r="BQ51" s="448"/>
      <c r="BR51" s="449"/>
      <c r="BS51" s="447">
        <v>0</v>
      </c>
      <c r="BT51" s="448">
        <v>0</v>
      </c>
      <c r="BU51" s="448">
        <v>40</v>
      </c>
      <c r="BV51" s="448">
        <v>0</v>
      </c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>
        <v>0</v>
      </c>
      <c r="CQ51" s="448"/>
      <c r="CR51" s="448"/>
      <c r="CS51" s="448"/>
      <c r="CT51" s="448"/>
      <c r="CU51" s="448"/>
      <c r="CV51" s="449"/>
      <c r="CW51" s="447">
        <v>0</v>
      </c>
      <c r="CX51" s="448">
        <v>0</v>
      </c>
      <c r="CY51" s="448">
        <v>0</v>
      </c>
      <c r="CZ51" s="448">
        <v>0</v>
      </c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>
        <v>0</v>
      </c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21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541.66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32.33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440</v>
      </c>
      <c r="HN51" s="74">
        <f t="shared" ref="HN51:HN82" si="89">+SUM(HM48:HM51)</f>
        <v>1503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647.99</v>
      </c>
      <c r="HP51" s="74">
        <f t="shared" ref="HP51:HP82" si="90">+SUM(HO48:HO51)</f>
        <v>2171.13</v>
      </c>
      <c r="HQ51" s="74">
        <f>+HM51+S!HM51+E!HM51+O!HM51</f>
        <v>745</v>
      </c>
      <c r="HR51" s="74">
        <f t="shared" si="78"/>
        <v>2657</v>
      </c>
      <c r="HS51" s="74">
        <f>+HO51+S!HO51+E!HO51+O!HO51</f>
        <v>1095.96</v>
      </c>
      <c r="HT51" s="74">
        <f t="shared" si="78"/>
        <v>3908.53</v>
      </c>
      <c r="HV51" s="75">
        <f t="shared" si="79"/>
        <v>41</v>
      </c>
      <c r="HW51" s="75">
        <f t="shared" si="80"/>
        <v>11</v>
      </c>
      <c r="HX51" s="75">
        <f t="shared" si="81"/>
        <v>359</v>
      </c>
      <c r="HY51" s="75">
        <f t="shared" si="82"/>
        <v>29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34</v>
      </c>
      <c r="L52" s="442">
        <v>8</v>
      </c>
      <c r="M52" s="442">
        <v>245</v>
      </c>
      <c r="N52" s="442">
        <v>20</v>
      </c>
      <c r="O52" s="442"/>
      <c r="P52" s="442"/>
      <c r="Q52" s="442"/>
      <c r="R52" s="442"/>
      <c r="S52" s="442"/>
      <c r="T52" s="443"/>
      <c r="U52" s="441">
        <v>0</v>
      </c>
      <c r="V52" s="442">
        <v>0</v>
      </c>
      <c r="W52" s="442">
        <v>2</v>
      </c>
      <c r="X52" s="442">
        <v>0</v>
      </c>
      <c r="Y52" s="442"/>
      <c r="Z52" s="442"/>
      <c r="AA52" s="442"/>
      <c r="AB52" s="442"/>
      <c r="AC52" s="442"/>
      <c r="AD52" s="443"/>
      <c r="AE52" s="441">
        <v>6</v>
      </c>
      <c r="AF52" s="442">
        <v>4</v>
      </c>
      <c r="AG52" s="442">
        <v>50</v>
      </c>
      <c r="AH52" s="442">
        <v>1</v>
      </c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>
        <v>0</v>
      </c>
      <c r="BM52" s="442"/>
      <c r="BN52" s="442"/>
      <c r="BO52" s="442"/>
      <c r="BP52" s="442"/>
      <c r="BQ52" s="442"/>
      <c r="BR52" s="443"/>
      <c r="BS52" s="441">
        <v>0</v>
      </c>
      <c r="BT52" s="442">
        <v>0</v>
      </c>
      <c r="BU52" s="442">
        <v>29</v>
      </c>
      <c r="BV52" s="442">
        <v>0</v>
      </c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>
        <v>0</v>
      </c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>
        <v>0</v>
      </c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>
        <v>0</v>
      </c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52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20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468.15999999999997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23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399</v>
      </c>
      <c r="HN52" s="77">
        <f t="shared" si="89"/>
        <v>1637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563.16000000000008</v>
      </c>
      <c r="HP52" s="77">
        <f>+SUM(HO49:HO52)</f>
        <v>2356.8000000000002</v>
      </c>
      <c r="HQ52" s="77">
        <f>+HM52+S!HM52+E!HM52+O!HM52</f>
        <v>678</v>
      </c>
      <c r="HR52" s="77">
        <f t="shared" si="78"/>
        <v>2780</v>
      </c>
      <c r="HS52" s="77">
        <f>+HO52+S!HO52+E!HO52+O!HO52</f>
        <v>971.30000000000007</v>
      </c>
      <c r="HT52" s="77">
        <f t="shared" si="78"/>
        <v>4081.03</v>
      </c>
      <c r="HV52" s="35">
        <f t="shared" si="79"/>
        <v>40</v>
      </c>
      <c r="HW52" s="35">
        <f t="shared" si="80"/>
        <v>12</v>
      </c>
      <c r="HX52" s="35">
        <f t="shared" si="81"/>
        <v>326</v>
      </c>
      <c r="HY52" s="35">
        <f t="shared" si="82"/>
        <v>21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24</v>
      </c>
      <c r="L53" s="445">
        <v>2</v>
      </c>
      <c r="M53" s="445">
        <v>260</v>
      </c>
      <c r="N53" s="445">
        <v>19</v>
      </c>
      <c r="O53" s="445"/>
      <c r="P53" s="445"/>
      <c r="Q53" s="445"/>
      <c r="R53" s="445"/>
      <c r="S53" s="445"/>
      <c r="T53" s="446"/>
      <c r="U53" s="444">
        <v>0</v>
      </c>
      <c r="V53" s="445">
        <v>0</v>
      </c>
      <c r="W53" s="445">
        <v>1</v>
      </c>
      <c r="X53" s="445">
        <v>2</v>
      </c>
      <c r="Y53" s="445"/>
      <c r="Z53" s="445"/>
      <c r="AA53" s="445"/>
      <c r="AB53" s="445"/>
      <c r="AC53" s="445"/>
      <c r="AD53" s="446"/>
      <c r="AE53" s="444">
        <v>3</v>
      </c>
      <c r="AF53" s="445">
        <v>5</v>
      </c>
      <c r="AG53" s="445">
        <v>48</v>
      </c>
      <c r="AH53" s="445">
        <v>2</v>
      </c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>
        <v>0</v>
      </c>
      <c r="BM53" s="445"/>
      <c r="BN53" s="445"/>
      <c r="BO53" s="445"/>
      <c r="BP53" s="445"/>
      <c r="BQ53" s="445"/>
      <c r="BR53" s="446"/>
      <c r="BS53" s="444">
        <v>0</v>
      </c>
      <c r="BT53" s="445">
        <v>1</v>
      </c>
      <c r="BU53" s="445">
        <v>22</v>
      </c>
      <c r="BV53" s="445">
        <v>0</v>
      </c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>
        <v>0</v>
      </c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>
        <v>0</v>
      </c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>
        <v>0</v>
      </c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33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19.5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459.33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25.66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389</v>
      </c>
      <c r="HN53" s="23">
        <f t="shared" si="89"/>
        <v>1642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537.49</v>
      </c>
      <c r="HP53" s="23">
        <f t="shared" si="90"/>
        <v>2339.63</v>
      </c>
      <c r="HQ53" s="23">
        <f>+HM53+S!HM53+E!HM53+O!HM53</f>
        <v>594</v>
      </c>
      <c r="HR53" s="23">
        <f t="shared" si="78"/>
        <v>2694</v>
      </c>
      <c r="HS53" s="23">
        <f>+HO53+S!HO53+E!HO53+O!HO53</f>
        <v>847.30000000000007</v>
      </c>
      <c r="HT53" s="23">
        <f t="shared" si="78"/>
        <v>3928.5200000000004</v>
      </c>
      <c r="HV53" s="25">
        <f t="shared" si="79"/>
        <v>27</v>
      </c>
      <c r="HW53" s="25">
        <f t="shared" si="80"/>
        <v>8</v>
      </c>
      <c r="HX53" s="25">
        <f t="shared" si="81"/>
        <v>331</v>
      </c>
      <c r="HY53" s="25">
        <f t="shared" si="82"/>
        <v>23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1228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1748.64</v>
      </c>
      <c r="HQ54" s="23">
        <f>+HM54+S!HM54+E!HM54+O!HM54</f>
        <v>0</v>
      </c>
      <c r="HR54" s="23">
        <f t="shared" si="78"/>
        <v>2017</v>
      </c>
      <c r="HS54" s="23">
        <f>+HO54+S!HO54+E!HO54+O!HO54</f>
        <v>0</v>
      </c>
      <c r="HT54" s="23">
        <f t="shared" si="78"/>
        <v>2914.5600000000004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788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1100.6500000000001</v>
      </c>
      <c r="HQ55" s="74">
        <f>+HM55+S!HM55+E!HM55+O!HM55</f>
        <v>0</v>
      </c>
      <c r="HR55" s="74">
        <f t="shared" si="78"/>
        <v>1272</v>
      </c>
      <c r="HS55" s="74">
        <f>+HO55+S!HO55+E!HO55+O!HO55</f>
        <v>0</v>
      </c>
      <c r="HT55" s="74">
        <f t="shared" si="78"/>
        <v>1818.6000000000001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389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537.49</v>
      </c>
      <c r="HQ56" s="77">
        <f>+HM56+S!HM56+E!HM56+O!HM56</f>
        <v>0</v>
      </c>
      <c r="HR56" s="77">
        <f t="shared" si="78"/>
        <v>594</v>
      </c>
      <c r="HS56" s="77">
        <f>+HO56+S!HO56+E!HO56+O!HO56</f>
        <v>0</v>
      </c>
      <c r="HT56" s="77">
        <f t="shared" si="78"/>
        <v>847.30000000000007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21</v>
      </c>
      <c r="L64" s="442">
        <v>24</v>
      </c>
      <c r="M64" s="442">
        <v>283</v>
      </c>
      <c r="N64" s="442">
        <v>25</v>
      </c>
      <c r="O64" s="442"/>
      <c r="P64" s="442"/>
      <c r="Q64" s="442"/>
      <c r="R64" s="442"/>
      <c r="S64" s="442"/>
      <c r="T64" s="443"/>
      <c r="U64" s="441">
        <v>0</v>
      </c>
      <c r="V64" s="442">
        <v>0</v>
      </c>
      <c r="W64" s="442">
        <v>4</v>
      </c>
      <c r="X64" s="442">
        <v>3</v>
      </c>
      <c r="Y64" s="442"/>
      <c r="Z64" s="442"/>
      <c r="AA64" s="442"/>
      <c r="AB64" s="442"/>
      <c r="AC64" s="442"/>
      <c r="AD64" s="443"/>
      <c r="AE64" s="441">
        <v>5</v>
      </c>
      <c r="AF64" s="442">
        <v>3</v>
      </c>
      <c r="AG64" s="442">
        <v>34</v>
      </c>
      <c r="AH64" s="442">
        <v>1</v>
      </c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>
        <v>0</v>
      </c>
      <c r="BM64" s="442"/>
      <c r="BN64" s="442"/>
      <c r="BO64" s="442"/>
      <c r="BP64" s="442"/>
      <c r="BQ64" s="442"/>
      <c r="BR64" s="443"/>
      <c r="BS64" s="441">
        <v>1</v>
      </c>
      <c r="BT64" s="442">
        <v>4</v>
      </c>
      <c r="BU64" s="442">
        <v>33</v>
      </c>
      <c r="BV64" s="442">
        <v>2</v>
      </c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>
        <v>0</v>
      </c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>
        <v>0</v>
      </c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>
        <v>0</v>
      </c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38.5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43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468.82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33.989999999999995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443</v>
      </c>
      <c r="HN64" s="77">
        <f t="shared" si="89"/>
        <v>443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584.30999999999995</v>
      </c>
      <c r="HP64" s="77">
        <f t="shared" si="90"/>
        <v>584.30999999999995</v>
      </c>
      <c r="HQ64" s="77">
        <f>+HM64+S!HM64+E!HM64+O!HM64</f>
        <v>724</v>
      </c>
      <c r="HR64" s="77">
        <f t="shared" si="78"/>
        <v>724</v>
      </c>
      <c r="HS64" s="77">
        <f>+HO64+S!HO64+E!HO64+O!HO64</f>
        <v>1004.42</v>
      </c>
      <c r="HT64" s="77">
        <f t="shared" si="78"/>
        <v>1004.42</v>
      </c>
      <c r="HV64" s="35">
        <f t="shared" si="91"/>
        <v>27</v>
      </c>
      <c r="HW64" s="35">
        <f t="shared" si="92"/>
        <v>31</v>
      </c>
      <c r="HX64" s="35">
        <f t="shared" si="81"/>
        <v>354</v>
      </c>
      <c r="HY64" s="35">
        <f t="shared" si="82"/>
        <v>31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17</v>
      </c>
      <c r="L65" s="445">
        <v>13</v>
      </c>
      <c r="M65" s="445">
        <v>306</v>
      </c>
      <c r="N65" s="445">
        <v>18</v>
      </c>
      <c r="O65" s="445"/>
      <c r="P65" s="445"/>
      <c r="Q65" s="445"/>
      <c r="R65" s="445"/>
      <c r="S65" s="445"/>
      <c r="T65" s="446"/>
      <c r="U65" s="444">
        <v>0</v>
      </c>
      <c r="V65" s="445">
        <v>0</v>
      </c>
      <c r="W65" s="445">
        <v>15</v>
      </c>
      <c r="X65" s="445">
        <v>0</v>
      </c>
      <c r="Y65" s="445"/>
      <c r="Z65" s="445"/>
      <c r="AA65" s="445"/>
      <c r="AB65" s="445"/>
      <c r="AC65" s="445"/>
      <c r="AD65" s="446"/>
      <c r="AE65" s="444">
        <v>3</v>
      </c>
      <c r="AF65" s="445">
        <v>4</v>
      </c>
      <c r="AG65" s="445">
        <v>30</v>
      </c>
      <c r="AH65" s="445">
        <v>1</v>
      </c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>
        <v>0</v>
      </c>
      <c r="BM65" s="445"/>
      <c r="BN65" s="445"/>
      <c r="BO65" s="445"/>
      <c r="BP65" s="445"/>
      <c r="BQ65" s="445"/>
      <c r="BR65" s="446"/>
      <c r="BS65" s="444">
        <v>3</v>
      </c>
      <c r="BT65" s="445">
        <v>2</v>
      </c>
      <c r="BU65" s="445">
        <v>34</v>
      </c>
      <c r="BV65" s="445">
        <v>0</v>
      </c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>
        <v>0</v>
      </c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0</v>
      </c>
      <c r="CZ65" s="445">
        <v>1</v>
      </c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>
        <v>0</v>
      </c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33.5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30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485.95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21.33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447</v>
      </c>
      <c r="HN65" s="23">
        <f t="shared" si="89"/>
        <v>890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570.78000000000009</v>
      </c>
      <c r="HP65" s="23">
        <f t="shared" si="90"/>
        <v>1155.0900000000001</v>
      </c>
      <c r="HQ65" s="23">
        <f>+HM65+S!HM65+E!HM65+O!HM65</f>
        <v>763</v>
      </c>
      <c r="HR65" s="23">
        <f t="shared" si="78"/>
        <v>1487</v>
      </c>
      <c r="HS65" s="23">
        <f>+HO65+S!HO65+E!HO65+O!HO65</f>
        <v>1070.23</v>
      </c>
      <c r="HT65" s="23">
        <f t="shared" si="78"/>
        <v>2074.65</v>
      </c>
      <c r="HV65" s="25">
        <f t="shared" si="91"/>
        <v>23</v>
      </c>
      <c r="HW65" s="25">
        <f t="shared" si="92"/>
        <v>19</v>
      </c>
      <c r="HX65" s="25">
        <f t="shared" si="81"/>
        <v>385</v>
      </c>
      <c r="HY65" s="25">
        <f t="shared" si="82"/>
        <v>20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17</v>
      </c>
      <c r="L66" s="445">
        <v>25</v>
      </c>
      <c r="M66" s="445">
        <v>282</v>
      </c>
      <c r="N66" s="445">
        <v>29</v>
      </c>
      <c r="O66" s="445"/>
      <c r="P66" s="445"/>
      <c r="Q66" s="445"/>
      <c r="R66" s="445"/>
      <c r="S66" s="445"/>
      <c r="T66" s="446"/>
      <c r="U66" s="444">
        <v>0</v>
      </c>
      <c r="V66" s="445">
        <v>0</v>
      </c>
      <c r="W66" s="445">
        <v>4</v>
      </c>
      <c r="X66" s="445">
        <v>3</v>
      </c>
      <c r="Y66" s="445"/>
      <c r="Z66" s="445"/>
      <c r="AA66" s="445"/>
      <c r="AB66" s="445"/>
      <c r="AC66" s="445"/>
      <c r="AD66" s="446"/>
      <c r="AE66" s="444">
        <v>4</v>
      </c>
      <c r="AF66" s="445">
        <v>4</v>
      </c>
      <c r="AG66" s="445">
        <v>35</v>
      </c>
      <c r="AH66" s="445">
        <v>1</v>
      </c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>
        <v>0</v>
      </c>
      <c r="BM66" s="445"/>
      <c r="BN66" s="445"/>
      <c r="BO66" s="445"/>
      <c r="BP66" s="445"/>
      <c r="BQ66" s="445"/>
      <c r="BR66" s="446"/>
      <c r="BS66" s="444">
        <v>0</v>
      </c>
      <c r="BT66" s="445">
        <v>1</v>
      </c>
      <c r="BU66" s="445">
        <v>29</v>
      </c>
      <c r="BV66" s="445">
        <v>0</v>
      </c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>
        <v>0</v>
      </c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>
        <v>0</v>
      </c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>
        <v>0</v>
      </c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29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39.5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460.82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32.989999999999995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434</v>
      </c>
      <c r="HN66" s="23">
        <f t="shared" si="89"/>
        <v>1324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562.30999999999995</v>
      </c>
      <c r="HP66" s="23">
        <f t="shared" si="90"/>
        <v>1717.4</v>
      </c>
      <c r="HQ66" s="23">
        <f>+HM66+S!HM66+E!HM66+O!HM66</f>
        <v>740</v>
      </c>
      <c r="HR66" s="23">
        <f t="shared" si="78"/>
        <v>2227</v>
      </c>
      <c r="HS66" s="23">
        <f>+HO66+S!HO66+E!HO66+O!HO66</f>
        <v>1021.0999999999999</v>
      </c>
      <c r="HT66" s="23">
        <f t="shared" si="78"/>
        <v>3095.75</v>
      </c>
      <c r="HV66" s="25">
        <f t="shared" si="91"/>
        <v>21</v>
      </c>
      <c r="HW66" s="25">
        <f t="shared" si="92"/>
        <v>30</v>
      </c>
      <c r="HX66" s="25">
        <f t="shared" si="81"/>
        <v>350</v>
      </c>
      <c r="HY66" s="25">
        <f t="shared" si="82"/>
        <v>33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26</v>
      </c>
      <c r="L67" s="448">
        <v>17</v>
      </c>
      <c r="M67" s="448">
        <v>327</v>
      </c>
      <c r="N67" s="448">
        <v>34</v>
      </c>
      <c r="O67" s="448"/>
      <c r="P67" s="448"/>
      <c r="Q67" s="448"/>
      <c r="R67" s="448"/>
      <c r="S67" s="448"/>
      <c r="T67" s="449"/>
      <c r="U67" s="447">
        <v>0</v>
      </c>
      <c r="V67" s="448">
        <v>0</v>
      </c>
      <c r="W67" s="448">
        <v>9</v>
      </c>
      <c r="X67" s="448">
        <v>6</v>
      </c>
      <c r="Y67" s="448"/>
      <c r="Z67" s="448"/>
      <c r="AA67" s="448"/>
      <c r="AB67" s="448"/>
      <c r="AC67" s="448"/>
      <c r="AD67" s="449"/>
      <c r="AE67" s="447">
        <v>5</v>
      </c>
      <c r="AF67" s="448">
        <v>4</v>
      </c>
      <c r="AG67" s="448">
        <v>27</v>
      </c>
      <c r="AH67" s="448">
        <v>0</v>
      </c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>
        <v>0</v>
      </c>
      <c r="BM67" s="448"/>
      <c r="BN67" s="448"/>
      <c r="BO67" s="448"/>
      <c r="BP67" s="448"/>
      <c r="BQ67" s="448"/>
      <c r="BR67" s="449"/>
      <c r="BS67" s="447">
        <v>1</v>
      </c>
      <c r="BT67" s="448">
        <v>0</v>
      </c>
      <c r="BU67" s="448">
        <v>32</v>
      </c>
      <c r="BV67" s="448">
        <v>0</v>
      </c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>
        <v>0</v>
      </c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1</v>
      </c>
      <c r="CZ67" s="448">
        <v>0</v>
      </c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>
        <v>0</v>
      </c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43.5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29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491.3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35.979999999999997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489</v>
      </c>
      <c r="HN67" s="74">
        <f t="shared" si="89"/>
        <v>1813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599.78000000000009</v>
      </c>
      <c r="HP67" s="74">
        <f t="shared" si="90"/>
        <v>2317.1800000000003</v>
      </c>
      <c r="HQ67" s="74">
        <f>+HM67+S!HM67+E!HM67+O!HM67</f>
        <v>779</v>
      </c>
      <c r="HR67" s="74">
        <f t="shared" si="78"/>
        <v>3006</v>
      </c>
      <c r="HS67" s="74">
        <f>+HO67+S!HO67+E!HO67+O!HO67</f>
        <v>1060.3900000000001</v>
      </c>
      <c r="HT67" s="74">
        <f t="shared" si="78"/>
        <v>4156.1400000000003</v>
      </c>
      <c r="HV67" s="75">
        <f t="shared" si="91"/>
        <v>32</v>
      </c>
      <c r="HW67" s="75">
        <f t="shared" si="92"/>
        <v>21</v>
      </c>
      <c r="HX67" s="75">
        <f t="shared" si="81"/>
        <v>396</v>
      </c>
      <c r="HY67" s="75">
        <f t="shared" si="82"/>
        <v>40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28</v>
      </c>
      <c r="L68" s="454">
        <v>23</v>
      </c>
      <c r="M68" s="454">
        <v>303</v>
      </c>
      <c r="N68" s="454">
        <v>15</v>
      </c>
      <c r="O68" s="454"/>
      <c r="P68" s="454"/>
      <c r="Q68" s="454"/>
      <c r="R68" s="454"/>
      <c r="S68" s="454"/>
      <c r="T68" s="455"/>
      <c r="U68" s="453">
        <v>0</v>
      </c>
      <c r="V68" s="454">
        <v>0</v>
      </c>
      <c r="W68" s="454">
        <v>13</v>
      </c>
      <c r="X68" s="454">
        <v>1</v>
      </c>
      <c r="Y68" s="454"/>
      <c r="Z68" s="454"/>
      <c r="AA68" s="454"/>
      <c r="AB68" s="454"/>
      <c r="AC68" s="454"/>
      <c r="AD68" s="455"/>
      <c r="AE68" s="453">
        <v>3</v>
      </c>
      <c r="AF68" s="454">
        <v>5</v>
      </c>
      <c r="AG68" s="454">
        <v>29</v>
      </c>
      <c r="AH68" s="454">
        <v>0</v>
      </c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>
        <v>0</v>
      </c>
      <c r="BM68" s="454"/>
      <c r="BN68" s="454"/>
      <c r="BO68" s="454"/>
      <c r="BP68" s="454"/>
      <c r="BQ68" s="454"/>
      <c r="BR68" s="455"/>
      <c r="BS68" s="453">
        <v>1</v>
      </c>
      <c r="BT68" s="454">
        <v>0</v>
      </c>
      <c r="BU68" s="454">
        <v>19</v>
      </c>
      <c r="BV68" s="454">
        <v>0</v>
      </c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>
        <v>0</v>
      </c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>
        <v>0</v>
      </c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>
        <v>0</v>
      </c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39.5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38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441.79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15.33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440</v>
      </c>
      <c r="HN68" s="77">
        <f t="shared" si="89"/>
        <v>1810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534.62</v>
      </c>
      <c r="HP68" s="77">
        <f t="shared" si="90"/>
        <v>2267.4900000000002</v>
      </c>
      <c r="HQ68" s="77">
        <f>+HM68+S!HM68+E!HM68+O!HM68</f>
        <v>744</v>
      </c>
      <c r="HR68" s="77">
        <f t="shared" si="78"/>
        <v>3026</v>
      </c>
      <c r="HS68" s="77">
        <f>+HO68+S!HO68+E!HO68+O!HO68</f>
        <v>1016.26</v>
      </c>
      <c r="HT68" s="77">
        <f t="shared" si="78"/>
        <v>4167.9800000000005</v>
      </c>
      <c r="HV68" s="35">
        <f t="shared" si="91"/>
        <v>32</v>
      </c>
      <c r="HW68" s="35">
        <f t="shared" si="92"/>
        <v>28</v>
      </c>
      <c r="HX68" s="35">
        <f t="shared" si="81"/>
        <v>364</v>
      </c>
      <c r="HY68" s="35">
        <f t="shared" si="82"/>
        <v>16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26</v>
      </c>
      <c r="L69" s="458">
        <v>17</v>
      </c>
      <c r="M69" s="458">
        <v>298</v>
      </c>
      <c r="N69" s="458">
        <v>23</v>
      </c>
      <c r="O69" s="458"/>
      <c r="P69" s="458"/>
      <c r="Q69" s="458"/>
      <c r="R69" s="458"/>
      <c r="S69" s="458"/>
      <c r="T69" s="459"/>
      <c r="U69" s="457">
        <v>0</v>
      </c>
      <c r="V69" s="458">
        <v>0</v>
      </c>
      <c r="W69" s="458">
        <v>9</v>
      </c>
      <c r="X69" s="458">
        <v>2</v>
      </c>
      <c r="Y69" s="458"/>
      <c r="Z69" s="458"/>
      <c r="AA69" s="458"/>
      <c r="AB69" s="458"/>
      <c r="AC69" s="458"/>
      <c r="AD69" s="459"/>
      <c r="AE69" s="457">
        <v>3</v>
      </c>
      <c r="AF69" s="458">
        <v>4</v>
      </c>
      <c r="AG69" s="458">
        <v>27</v>
      </c>
      <c r="AH69" s="458">
        <v>0</v>
      </c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>
        <v>0</v>
      </c>
      <c r="BM69" s="458"/>
      <c r="BN69" s="458"/>
      <c r="BO69" s="458"/>
      <c r="BP69" s="458"/>
      <c r="BQ69" s="458"/>
      <c r="BR69" s="459"/>
      <c r="BS69" s="457">
        <v>1</v>
      </c>
      <c r="BT69" s="458">
        <v>1</v>
      </c>
      <c r="BU69" s="458">
        <v>28</v>
      </c>
      <c r="BV69" s="458">
        <v>2</v>
      </c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>
        <v>0</v>
      </c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0</v>
      </c>
      <c r="CZ69" s="458">
        <v>0</v>
      </c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>
        <v>0</v>
      </c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37.5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31.5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451.97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28.66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441</v>
      </c>
      <c r="HN69" s="23">
        <f t="shared" si="89"/>
        <v>1804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549.63</v>
      </c>
      <c r="HP69" s="23">
        <f t="shared" si="90"/>
        <v>2246.34</v>
      </c>
      <c r="HQ69" s="23">
        <f>+HM69+S!HM69+E!HM69+O!HM69</f>
        <v>739</v>
      </c>
      <c r="HR69" s="23">
        <f t="shared" si="78"/>
        <v>3002</v>
      </c>
      <c r="HS69" s="23">
        <f>+HO69+S!HO69+E!HO69+O!HO69</f>
        <v>980.58</v>
      </c>
      <c r="HT69" s="23">
        <f t="shared" si="78"/>
        <v>4078.33</v>
      </c>
      <c r="HV69" s="25">
        <f t="shared" si="91"/>
        <v>30</v>
      </c>
      <c r="HW69" s="25">
        <f t="shared" si="92"/>
        <v>22</v>
      </c>
      <c r="HX69" s="25">
        <f t="shared" si="81"/>
        <v>362</v>
      </c>
      <c r="HY69" s="25">
        <f t="shared" si="82"/>
        <v>27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30</v>
      </c>
      <c r="L70" s="458">
        <v>24</v>
      </c>
      <c r="M70" s="458">
        <v>281</v>
      </c>
      <c r="N70" s="458">
        <v>28</v>
      </c>
      <c r="O70" s="458"/>
      <c r="P70" s="458"/>
      <c r="Q70" s="458"/>
      <c r="R70" s="458"/>
      <c r="S70" s="458"/>
      <c r="T70" s="459"/>
      <c r="U70" s="457">
        <v>0</v>
      </c>
      <c r="V70" s="458">
        <v>0</v>
      </c>
      <c r="W70" s="458">
        <v>14</v>
      </c>
      <c r="X70" s="458">
        <v>2</v>
      </c>
      <c r="Y70" s="458"/>
      <c r="Z70" s="458"/>
      <c r="AA70" s="458"/>
      <c r="AB70" s="458"/>
      <c r="AC70" s="458"/>
      <c r="AD70" s="459"/>
      <c r="AE70" s="457">
        <v>3</v>
      </c>
      <c r="AF70" s="458">
        <v>4</v>
      </c>
      <c r="AG70" s="458">
        <v>29</v>
      </c>
      <c r="AH70" s="458">
        <v>0</v>
      </c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>
        <v>0</v>
      </c>
      <c r="BM70" s="458"/>
      <c r="BN70" s="458"/>
      <c r="BO70" s="458"/>
      <c r="BP70" s="458"/>
      <c r="BQ70" s="458"/>
      <c r="BR70" s="459"/>
      <c r="BS70" s="457">
        <v>0</v>
      </c>
      <c r="BT70" s="458">
        <v>0</v>
      </c>
      <c r="BU70" s="458">
        <v>16</v>
      </c>
      <c r="BV70" s="458">
        <v>1</v>
      </c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>
        <v>0</v>
      </c>
      <c r="CQ70" s="458"/>
      <c r="CR70" s="458"/>
      <c r="CS70" s="458"/>
      <c r="CT70" s="458"/>
      <c r="CU70" s="458"/>
      <c r="CV70" s="459"/>
      <c r="CW70" s="457">
        <v>0</v>
      </c>
      <c r="CX70" s="458">
        <v>0</v>
      </c>
      <c r="CY70" s="458">
        <v>1</v>
      </c>
      <c r="CZ70" s="458">
        <v>0</v>
      </c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>
        <v>0</v>
      </c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39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36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412.95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31.16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433</v>
      </c>
      <c r="HN70" s="23">
        <f t="shared" si="89"/>
        <v>1803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519.11</v>
      </c>
      <c r="HP70" s="23">
        <f t="shared" si="90"/>
        <v>2203.1400000000003</v>
      </c>
      <c r="HQ70" s="23">
        <f>+HM70+S!HM70+E!HM70+O!HM70</f>
        <v>761</v>
      </c>
      <c r="HR70" s="23">
        <f t="shared" si="78"/>
        <v>3023</v>
      </c>
      <c r="HS70" s="23">
        <f>+HO70+S!HO70+E!HO70+O!HO70</f>
        <v>982.22</v>
      </c>
      <c r="HT70" s="23">
        <f t="shared" si="78"/>
        <v>4039.45</v>
      </c>
      <c r="HV70" s="25">
        <f t="shared" si="91"/>
        <v>33</v>
      </c>
      <c r="HW70" s="25">
        <f t="shared" si="92"/>
        <v>28</v>
      </c>
      <c r="HX70" s="25">
        <f t="shared" si="81"/>
        <v>341</v>
      </c>
      <c r="HY70" s="25">
        <f t="shared" si="82"/>
        <v>31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30</v>
      </c>
      <c r="L71" s="462">
        <v>16</v>
      </c>
      <c r="M71" s="462">
        <v>298</v>
      </c>
      <c r="N71" s="462">
        <v>21</v>
      </c>
      <c r="O71" s="462"/>
      <c r="P71" s="462"/>
      <c r="Q71" s="462"/>
      <c r="R71" s="462"/>
      <c r="S71" s="462"/>
      <c r="T71" s="463"/>
      <c r="U71" s="461">
        <v>0</v>
      </c>
      <c r="V71" s="462">
        <v>1</v>
      </c>
      <c r="W71" s="462">
        <v>2</v>
      </c>
      <c r="X71" s="462">
        <v>2</v>
      </c>
      <c r="Y71" s="462"/>
      <c r="Z71" s="462"/>
      <c r="AA71" s="462"/>
      <c r="AB71" s="462"/>
      <c r="AC71" s="462"/>
      <c r="AD71" s="463"/>
      <c r="AE71" s="461">
        <v>6</v>
      </c>
      <c r="AF71" s="462">
        <v>4</v>
      </c>
      <c r="AG71" s="462">
        <v>40</v>
      </c>
      <c r="AH71" s="462">
        <v>1</v>
      </c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>
        <v>0</v>
      </c>
      <c r="BM71" s="462"/>
      <c r="BN71" s="462"/>
      <c r="BO71" s="462"/>
      <c r="BP71" s="462"/>
      <c r="BQ71" s="462"/>
      <c r="BR71" s="463"/>
      <c r="BS71" s="461">
        <v>0</v>
      </c>
      <c r="BT71" s="462">
        <v>1</v>
      </c>
      <c r="BU71" s="462">
        <v>32</v>
      </c>
      <c r="BV71" s="462">
        <v>1</v>
      </c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>
        <v>0</v>
      </c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>
        <v>0</v>
      </c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>
        <v>0</v>
      </c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48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30.83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498.66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27.16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455</v>
      </c>
      <c r="HN71" s="74">
        <f t="shared" si="89"/>
        <v>1769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604.65</v>
      </c>
      <c r="HP71" s="74">
        <f t="shared" si="90"/>
        <v>2208.0100000000002</v>
      </c>
      <c r="HQ71" s="74">
        <f>+HM71+S!HM71+E!HM71+O!HM71</f>
        <v>765</v>
      </c>
      <c r="HR71" s="74">
        <f t="shared" si="78"/>
        <v>3009</v>
      </c>
      <c r="HS71" s="74">
        <f>+HO71+S!HO71+E!HO71+O!HO71</f>
        <v>1085.4599999999998</v>
      </c>
      <c r="HT71" s="74">
        <f t="shared" si="78"/>
        <v>4064.5200000000004</v>
      </c>
      <c r="HV71" s="75">
        <f t="shared" si="91"/>
        <v>36</v>
      </c>
      <c r="HW71" s="75">
        <f t="shared" si="92"/>
        <v>22</v>
      </c>
      <c r="HX71" s="75">
        <f t="shared" si="81"/>
        <v>372</v>
      </c>
      <c r="HY71" s="75">
        <f t="shared" si="82"/>
        <v>25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19</v>
      </c>
      <c r="L72" s="442">
        <v>11</v>
      </c>
      <c r="M72" s="442">
        <v>287</v>
      </c>
      <c r="N72" s="442">
        <v>17</v>
      </c>
      <c r="O72" s="442"/>
      <c r="P72" s="442"/>
      <c r="Q72" s="442"/>
      <c r="R72" s="442"/>
      <c r="S72" s="442"/>
      <c r="T72" s="443"/>
      <c r="U72" s="441">
        <v>0</v>
      </c>
      <c r="V72" s="442">
        <v>0</v>
      </c>
      <c r="W72" s="442">
        <v>9</v>
      </c>
      <c r="X72" s="442">
        <v>0</v>
      </c>
      <c r="Y72" s="442"/>
      <c r="Z72" s="442"/>
      <c r="AA72" s="442"/>
      <c r="AB72" s="442"/>
      <c r="AC72" s="442"/>
      <c r="AD72" s="443"/>
      <c r="AE72" s="441">
        <v>3</v>
      </c>
      <c r="AF72" s="442">
        <v>4</v>
      </c>
      <c r="AG72" s="442">
        <v>31</v>
      </c>
      <c r="AH72" s="442">
        <v>0</v>
      </c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>
        <v>0</v>
      </c>
      <c r="BM72" s="442"/>
      <c r="BN72" s="442"/>
      <c r="BO72" s="442"/>
      <c r="BP72" s="442"/>
      <c r="BQ72" s="442"/>
      <c r="BR72" s="443"/>
      <c r="BS72" s="441">
        <v>0</v>
      </c>
      <c r="BT72" s="442">
        <v>0</v>
      </c>
      <c r="BU72" s="442">
        <v>28</v>
      </c>
      <c r="BV72" s="442">
        <v>0</v>
      </c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>
        <v>0</v>
      </c>
      <c r="CQ72" s="442"/>
      <c r="CR72" s="442"/>
      <c r="CS72" s="442"/>
      <c r="CT72" s="442"/>
      <c r="CU72" s="442"/>
      <c r="CV72" s="443"/>
      <c r="CW72" s="441">
        <v>0</v>
      </c>
      <c r="CX72" s="442">
        <v>0</v>
      </c>
      <c r="CY72" s="442">
        <v>1</v>
      </c>
      <c r="CZ72" s="442">
        <v>0</v>
      </c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>
        <v>0</v>
      </c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28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23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453.3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17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410</v>
      </c>
      <c r="HN72" s="77">
        <f t="shared" si="89"/>
        <v>1739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521.30000000000007</v>
      </c>
      <c r="HP72" s="77">
        <f t="shared" si="90"/>
        <v>2194.69</v>
      </c>
      <c r="HQ72" s="77">
        <f>+HM72+S!HM72+E!HM72+O!HM72</f>
        <v>718</v>
      </c>
      <c r="HR72" s="77">
        <f t="shared" si="78"/>
        <v>2983</v>
      </c>
      <c r="HS72" s="77">
        <f>+HO72+S!HO72+E!HO72+O!HO72</f>
        <v>1017.77</v>
      </c>
      <c r="HT72" s="77">
        <f t="shared" si="78"/>
        <v>4066.03</v>
      </c>
      <c r="HV72" s="35">
        <f t="shared" si="91"/>
        <v>22</v>
      </c>
      <c r="HW72" s="35">
        <f t="shared" si="92"/>
        <v>15</v>
      </c>
      <c r="HX72" s="35">
        <f t="shared" si="81"/>
        <v>356</v>
      </c>
      <c r="HY72" s="35">
        <f t="shared" si="82"/>
        <v>17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27</v>
      </c>
      <c r="L73" s="445">
        <v>20</v>
      </c>
      <c r="M73" s="445">
        <v>274</v>
      </c>
      <c r="N73" s="445">
        <v>17</v>
      </c>
      <c r="O73" s="445"/>
      <c r="P73" s="445"/>
      <c r="Q73" s="445"/>
      <c r="R73" s="445"/>
      <c r="S73" s="445"/>
      <c r="T73" s="446"/>
      <c r="U73" s="444">
        <v>0</v>
      </c>
      <c r="V73" s="445">
        <v>0</v>
      </c>
      <c r="W73" s="445">
        <v>1</v>
      </c>
      <c r="X73" s="445">
        <v>2</v>
      </c>
      <c r="Y73" s="445"/>
      <c r="Z73" s="445"/>
      <c r="AA73" s="445"/>
      <c r="AB73" s="445"/>
      <c r="AC73" s="445"/>
      <c r="AD73" s="446"/>
      <c r="AE73" s="444">
        <v>3</v>
      </c>
      <c r="AF73" s="445">
        <v>3</v>
      </c>
      <c r="AG73" s="445">
        <v>34</v>
      </c>
      <c r="AH73" s="445">
        <v>0</v>
      </c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>
        <v>0</v>
      </c>
      <c r="BM73" s="445"/>
      <c r="BN73" s="445"/>
      <c r="BO73" s="445"/>
      <c r="BP73" s="445"/>
      <c r="BQ73" s="445"/>
      <c r="BR73" s="446"/>
      <c r="BS73" s="444">
        <v>0</v>
      </c>
      <c r="BT73" s="445">
        <v>0</v>
      </c>
      <c r="BU73" s="445">
        <v>25</v>
      </c>
      <c r="BV73" s="445">
        <v>0</v>
      </c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>
        <v>0</v>
      </c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>
        <v>0</v>
      </c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>
        <v>0</v>
      </c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36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29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438.83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17.66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406</v>
      </c>
      <c r="HN73" s="23">
        <f t="shared" si="89"/>
        <v>1704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521.49</v>
      </c>
      <c r="HP73" s="23">
        <f t="shared" si="90"/>
        <v>2166.5500000000002</v>
      </c>
      <c r="HQ73" s="23">
        <f>+HM73+S!HM73+E!HM73+O!HM73</f>
        <v>709</v>
      </c>
      <c r="HR73" s="23">
        <f t="shared" si="78"/>
        <v>2953</v>
      </c>
      <c r="HS73" s="23">
        <f>+HO73+S!HO73+E!HO73+O!HO73</f>
        <v>969.96</v>
      </c>
      <c r="HT73" s="23">
        <f t="shared" si="78"/>
        <v>4055.41</v>
      </c>
      <c r="HV73" s="25">
        <f t="shared" si="91"/>
        <v>30</v>
      </c>
      <c r="HW73" s="25">
        <f t="shared" si="92"/>
        <v>23</v>
      </c>
      <c r="HX73" s="25">
        <f t="shared" si="81"/>
        <v>334</v>
      </c>
      <c r="HY73" s="25">
        <f t="shared" si="82"/>
        <v>19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28</v>
      </c>
      <c r="L74" s="445">
        <v>17</v>
      </c>
      <c r="M74" s="445">
        <v>298</v>
      </c>
      <c r="N74" s="445">
        <v>28</v>
      </c>
      <c r="O74" s="445"/>
      <c r="P74" s="445"/>
      <c r="Q74" s="445"/>
      <c r="R74" s="445"/>
      <c r="S74" s="445"/>
      <c r="T74" s="446"/>
      <c r="U74" s="444">
        <v>0</v>
      </c>
      <c r="V74" s="445">
        <v>0</v>
      </c>
      <c r="W74" s="445">
        <v>6</v>
      </c>
      <c r="X74" s="445">
        <v>1</v>
      </c>
      <c r="Y74" s="445"/>
      <c r="Z74" s="445"/>
      <c r="AA74" s="445"/>
      <c r="AB74" s="445"/>
      <c r="AC74" s="445"/>
      <c r="AD74" s="446"/>
      <c r="AE74" s="444">
        <v>2</v>
      </c>
      <c r="AF74" s="445">
        <v>5</v>
      </c>
      <c r="AG74" s="445">
        <v>27</v>
      </c>
      <c r="AH74" s="445">
        <v>0</v>
      </c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>
        <v>0</v>
      </c>
      <c r="BM74" s="445"/>
      <c r="BN74" s="445"/>
      <c r="BO74" s="445"/>
      <c r="BP74" s="445"/>
      <c r="BQ74" s="445"/>
      <c r="BR74" s="446"/>
      <c r="BS74" s="444">
        <v>0</v>
      </c>
      <c r="BT74" s="445">
        <v>0</v>
      </c>
      <c r="BU74" s="445">
        <v>22</v>
      </c>
      <c r="BV74" s="445">
        <v>1</v>
      </c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>
        <v>0</v>
      </c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1</v>
      </c>
      <c r="CZ74" s="445">
        <v>0</v>
      </c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>
        <v>0</v>
      </c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34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32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436.31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30.83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436</v>
      </c>
      <c r="HN74" s="23">
        <f t="shared" si="89"/>
        <v>1707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533.14</v>
      </c>
      <c r="HP74" s="23">
        <f t="shared" si="90"/>
        <v>2180.58</v>
      </c>
      <c r="HQ74" s="23">
        <f>+HM74+S!HM74+E!HM74+O!HM74</f>
        <v>736</v>
      </c>
      <c r="HR74" s="23">
        <f t="shared" si="78"/>
        <v>2928</v>
      </c>
      <c r="HS74" s="23">
        <f>+HO74+S!HO74+E!HO74+O!HO74</f>
        <v>976.27999999999986</v>
      </c>
      <c r="HT74" s="23">
        <f t="shared" si="78"/>
        <v>4049.4699999999993</v>
      </c>
      <c r="HV74" s="25">
        <f t="shared" si="91"/>
        <v>30</v>
      </c>
      <c r="HW74" s="25">
        <f t="shared" si="92"/>
        <v>22</v>
      </c>
      <c r="HX74" s="25">
        <f t="shared" si="81"/>
        <v>354</v>
      </c>
      <c r="HY74" s="25">
        <f t="shared" si="82"/>
        <v>30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22</v>
      </c>
      <c r="L75" s="448">
        <v>18</v>
      </c>
      <c r="M75" s="448">
        <v>266</v>
      </c>
      <c r="N75" s="448">
        <v>16</v>
      </c>
      <c r="O75" s="448"/>
      <c r="P75" s="448"/>
      <c r="Q75" s="448"/>
      <c r="R75" s="448"/>
      <c r="S75" s="448"/>
      <c r="T75" s="449"/>
      <c r="U75" s="447">
        <v>0</v>
      </c>
      <c r="V75" s="448">
        <v>0</v>
      </c>
      <c r="W75" s="448">
        <v>3</v>
      </c>
      <c r="X75" s="448">
        <v>2</v>
      </c>
      <c r="Y75" s="448"/>
      <c r="Z75" s="448"/>
      <c r="AA75" s="448"/>
      <c r="AB75" s="448"/>
      <c r="AC75" s="448"/>
      <c r="AD75" s="449"/>
      <c r="AE75" s="447">
        <v>3</v>
      </c>
      <c r="AF75" s="448">
        <v>4</v>
      </c>
      <c r="AG75" s="448">
        <v>37</v>
      </c>
      <c r="AH75" s="448">
        <v>0</v>
      </c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>
        <v>0</v>
      </c>
      <c r="BM75" s="448"/>
      <c r="BN75" s="448"/>
      <c r="BO75" s="448"/>
      <c r="BP75" s="448"/>
      <c r="BQ75" s="448"/>
      <c r="BR75" s="449"/>
      <c r="BS75" s="447">
        <v>1</v>
      </c>
      <c r="BT75" s="448">
        <v>1</v>
      </c>
      <c r="BU75" s="448">
        <v>29</v>
      </c>
      <c r="BV75" s="448">
        <v>1</v>
      </c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>
        <v>0</v>
      </c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0</v>
      </c>
      <c r="CZ75" s="448">
        <v>0</v>
      </c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>
        <v>0</v>
      </c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33.5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32.5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450.49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19.16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403</v>
      </c>
      <c r="HN75" s="74">
        <f t="shared" si="89"/>
        <v>1655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535.65</v>
      </c>
      <c r="HP75" s="74">
        <f t="shared" si="90"/>
        <v>2111.58</v>
      </c>
      <c r="HQ75" s="74">
        <f>+HM75+S!HM75+E!HM75+O!HM75</f>
        <v>734</v>
      </c>
      <c r="HR75" s="74">
        <f t="shared" si="78"/>
        <v>2897</v>
      </c>
      <c r="HS75" s="74">
        <f>+HO75+S!HO75+E!HO75+O!HO75</f>
        <v>1028.27</v>
      </c>
      <c r="HT75" s="74">
        <f t="shared" si="78"/>
        <v>3992.2799999999997</v>
      </c>
      <c r="HV75" s="75">
        <f t="shared" si="91"/>
        <v>26</v>
      </c>
      <c r="HW75" s="75">
        <f t="shared" si="92"/>
        <v>23</v>
      </c>
      <c r="HX75" s="75">
        <f t="shared" si="81"/>
        <v>335</v>
      </c>
      <c r="HY75" s="75">
        <f t="shared" si="82"/>
        <v>19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1245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1590.2800000000002</v>
      </c>
      <c r="HQ76" s="77">
        <f>+HM76+S!HM76+E!HM76+O!HM76</f>
        <v>0</v>
      </c>
      <c r="HR76" s="77">
        <f t="shared" si="78"/>
        <v>2179</v>
      </c>
      <c r="HS76" s="77">
        <f>+HO76+S!HO76+E!HO76+O!HO76</f>
        <v>0</v>
      </c>
      <c r="HT76" s="77">
        <f t="shared" si="78"/>
        <v>2974.5099999999998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839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1068.79</v>
      </c>
      <c r="HQ77" s="23">
        <f>+HM77+S!HM77+E!HM77+O!HM77</f>
        <v>0</v>
      </c>
      <c r="HR77" s="23">
        <f t="shared" si="78"/>
        <v>1470</v>
      </c>
      <c r="HS77" s="23">
        <f>+HO77+S!HO77+E!HO77+O!HO77</f>
        <v>0</v>
      </c>
      <c r="HT77" s="23">
        <f t="shared" si="78"/>
        <v>2004.5499999999997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403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535.65</v>
      </c>
      <c r="HQ78" s="23">
        <f>+HM78+S!HM78+E!HM78+O!HM78</f>
        <v>0</v>
      </c>
      <c r="HR78" s="23">
        <f t="shared" si="78"/>
        <v>734</v>
      </c>
      <c r="HS78" s="23">
        <f>+HO78+S!HO78+E!HO78+O!HO78</f>
        <v>0</v>
      </c>
      <c r="HT78" s="23">
        <f t="shared" si="78"/>
        <v>1028.27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26</v>
      </c>
      <c r="L86" s="458">
        <v>21</v>
      </c>
      <c r="M86" s="458">
        <v>289</v>
      </c>
      <c r="N86" s="458">
        <v>40</v>
      </c>
      <c r="O86" s="458"/>
      <c r="P86" s="458"/>
      <c r="Q86" s="458"/>
      <c r="R86" s="458"/>
      <c r="S86" s="458"/>
      <c r="T86" s="459"/>
      <c r="U86" s="457">
        <v>0</v>
      </c>
      <c r="V86" s="458">
        <v>0</v>
      </c>
      <c r="W86" s="458">
        <v>22</v>
      </c>
      <c r="X86" s="458">
        <v>0</v>
      </c>
      <c r="Y86" s="458"/>
      <c r="Z86" s="458"/>
      <c r="AA86" s="458"/>
      <c r="AB86" s="458"/>
      <c r="AC86" s="458"/>
      <c r="AD86" s="459"/>
      <c r="AE86" s="457">
        <v>4</v>
      </c>
      <c r="AF86" s="458">
        <v>6</v>
      </c>
      <c r="AG86" s="458">
        <v>39</v>
      </c>
      <c r="AH86" s="458">
        <v>0</v>
      </c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>
        <v>0</v>
      </c>
      <c r="BM86" s="458"/>
      <c r="BN86" s="458"/>
      <c r="BO86" s="458"/>
      <c r="BP86" s="458"/>
      <c r="BQ86" s="458"/>
      <c r="BR86" s="459"/>
      <c r="BS86" s="457">
        <v>1</v>
      </c>
      <c r="BT86" s="458">
        <v>0</v>
      </c>
      <c r="BU86" s="458">
        <v>31</v>
      </c>
      <c r="BV86" s="458">
        <v>2</v>
      </c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>
        <v>0</v>
      </c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1</v>
      </c>
      <c r="CZ86" s="458">
        <v>0</v>
      </c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>
        <v>0</v>
      </c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40.5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39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491.09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45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482</v>
      </c>
      <c r="HN86" s="23">
        <f t="shared" si="106"/>
        <v>482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615.59</v>
      </c>
      <c r="HP86" s="23">
        <f t="shared" si="107"/>
        <v>615.59</v>
      </c>
      <c r="HQ86" s="23">
        <f>+HM86+S!HM86+E!HM86+O!HM86</f>
        <v>799</v>
      </c>
      <c r="HR86" s="23">
        <f t="shared" si="108"/>
        <v>799</v>
      </c>
      <c r="HS86" s="23">
        <f>+HO86+S!HO86+E!HO86+O!HO86</f>
        <v>1080.5</v>
      </c>
      <c r="HT86" s="23">
        <f t="shared" si="108"/>
        <v>1080.5</v>
      </c>
      <c r="HV86" s="25">
        <f t="shared" si="93"/>
        <v>31</v>
      </c>
      <c r="HW86" s="25">
        <f t="shared" si="94"/>
        <v>27</v>
      </c>
      <c r="HX86" s="25">
        <f t="shared" si="95"/>
        <v>382</v>
      </c>
      <c r="HY86" s="25">
        <f t="shared" si="96"/>
        <v>42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36</v>
      </c>
      <c r="L87" s="462">
        <v>14</v>
      </c>
      <c r="M87" s="462">
        <v>345</v>
      </c>
      <c r="N87" s="462">
        <v>25</v>
      </c>
      <c r="O87" s="462"/>
      <c r="P87" s="462"/>
      <c r="Q87" s="462"/>
      <c r="R87" s="462"/>
      <c r="S87" s="462"/>
      <c r="T87" s="463"/>
      <c r="U87" s="461">
        <v>0</v>
      </c>
      <c r="V87" s="462">
        <v>0</v>
      </c>
      <c r="W87" s="462">
        <v>11</v>
      </c>
      <c r="X87" s="462">
        <v>0</v>
      </c>
      <c r="Y87" s="462"/>
      <c r="Z87" s="462"/>
      <c r="AA87" s="462"/>
      <c r="AB87" s="462"/>
      <c r="AC87" s="462"/>
      <c r="AD87" s="463"/>
      <c r="AE87" s="461">
        <v>2</v>
      </c>
      <c r="AF87" s="462">
        <v>6</v>
      </c>
      <c r="AG87" s="462">
        <v>41</v>
      </c>
      <c r="AH87" s="462">
        <v>0</v>
      </c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>
        <v>0</v>
      </c>
      <c r="BM87" s="462"/>
      <c r="BN87" s="462"/>
      <c r="BO87" s="462"/>
      <c r="BP87" s="462"/>
      <c r="BQ87" s="462"/>
      <c r="BR87" s="463"/>
      <c r="BS87" s="461">
        <v>0</v>
      </c>
      <c r="BT87" s="462">
        <v>0</v>
      </c>
      <c r="BU87" s="462">
        <v>26</v>
      </c>
      <c r="BV87" s="462">
        <v>0</v>
      </c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>
        <v>0</v>
      </c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1</v>
      </c>
      <c r="CZ87" s="462">
        <v>0</v>
      </c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>
        <v>0</v>
      </c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42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32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536.96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25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507</v>
      </c>
      <c r="HN87" s="74">
        <f t="shared" si="106"/>
        <v>989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635.96</v>
      </c>
      <c r="HP87" s="74">
        <f t="shared" si="107"/>
        <v>1251.5500000000002</v>
      </c>
      <c r="HQ87" s="74">
        <f>+HM87+S!HM87+E!HM87+O!HM87</f>
        <v>841</v>
      </c>
      <c r="HR87" s="74">
        <f t="shared" si="108"/>
        <v>1640</v>
      </c>
      <c r="HS87" s="74">
        <f>+HO87+S!HO87+E!HO87+O!HO87</f>
        <v>1119</v>
      </c>
      <c r="HT87" s="74">
        <f t="shared" si="108"/>
        <v>2199.5</v>
      </c>
      <c r="HV87" s="75">
        <f t="shared" si="93"/>
        <v>38</v>
      </c>
      <c r="HW87" s="75">
        <f t="shared" si="94"/>
        <v>20</v>
      </c>
      <c r="HX87" s="75">
        <f t="shared" si="95"/>
        <v>424</v>
      </c>
      <c r="HY87" s="75">
        <f t="shared" si="96"/>
        <v>25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19</v>
      </c>
      <c r="L88" s="454">
        <v>28</v>
      </c>
      <c r="M88" s="454">
        <v>345</v>
      </c>
      <c r="N88" s="454">
        <v>16</v>
      </c>
      <c r="O88" s="454"/>
      <c r="P88" s="454"/>
      <c r="Q88" s="454"/>
      <c r="R88" s="454"/>
      <c r="S88" s="454"/>
      <c r="T88" s="455"/>
      <c r="U88" s="453">
        <v>0</v>
      </c>
      <c r="V88" s="454">
        <v>0</v>
      </c>
      <c r="W88" s="454">
        <v>28</v>
      </c>
      <c r="X88" s="454">
        <v>0</v>
      </c>
      <c r="Y88" s="454"/>
      <c r="Z88" s="454"/>
      <c r="AA88" s="454"/>
      <c r="AB88" s="454"/>
      <c r="AC88" s="454"/>
      <c r="AD88" s="455"/>
      <c r="AE88" s="453">
        <v>2</v>
      </c>
      <c r="AF88" s="454">
        <v>5</v>
      </c>
      <c r="AG88" s="454">
        <v>30</v>
      </c>
      <c r="AH88" s="454">
        <v>1</v>
      </c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>
        <v>0</v>
      </c>
      <c r="BM88" s="454"/>
      <c r="BN88" s="454"/>
      <c r="BO88" s="454"/>
      <c r="BP88" s="454"/>
      <c r="BQ88" s="454"/>
      <c r="BR88" s="455"/>
      <c r="BS88" s="453">
        <v>0</v>
      </c>
      <c r="BT88" s="454">
        <v>1</v>
      </c>
      <c r="BU88" s="454">
        <v>43</v>
      </c>
      <c r="BV88" s="454">
        <v>0</v>
      </c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>
        <v>0</v>
      </c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2</v>
      </c>
      <c r="CZ88" s="454">
        <v>0</v>
      </c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>
        <v>0</v>
      </c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25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45.5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552.4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19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520</v>
      </c>
      <c r="HN88" s="77">
        <f t="shared" si="106"/>
        <v>1509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641.9</v>
      </c>
      <c r="HP88" s="77">
        <f t="shared" si="107"/>
        <v>1893.4500000000003</v>
      </c>
      <c r="HQ88" s="77">
        <f>+HM88+S!HM88+E!HM88+O!HM88</f>
        <v>854</v>
      </c>
      <c r="HR88" s="77">
        <f t="shared" si="108"/>
        <v>2494</v>
      </c>
      <c r="HS88" s="77">
        <f>+HO88+S!HO88+E!HO88+O!HO88</f>
        <v>1118.1100000000001</v>
      </c>
      <c r="HT88" s="77">
        <f t="shared" si="108"/>
        <v>3317.61</v>
      </c>
      <c r="HU88" s="13"/>
      <c r="HV88" s="35">
        <f t="shared" si="93"/>
        <v>21</v>
      </c>
      <c r="HW88" s="35">
        <f t="shared" si="94"/>
        <v>34</v>
      </c>
      <c r="HX88" s="35">
        <f t="shared" si="95"/>
        <v>448</v>
      </c>
      <c r="HY88" s="35">
        <f t="shared" si="96"/>
        <v>17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7</v>
      </c>
      <c r="L89" s="445">
        <v>0</v>
      </c>
      <c r="M89" s="445">
        <v>256</v>
      </c>
      <c r="N89" s="445">
        <v>0</v>
      </c>
      <c r="O89" s="445"/>
      <c r="P89" s="445"/>
      <c r="Q89" s="445"/>
      <c r="R89" s="445"/>
      <c r="S89" s="445"/>
      <c r="T89" s="446"/>
      <c r="U89" s="444">
        <v>0</v>
      </c>
      <c r="V89" s="445">
        <v>0</v>
      </c>
      <c r="W89" s="445">
        <v>11</v>
      </c>
      <c r="X89" s="445">
        <v>0</v>
      </c>
      <c r="Y89" s="445"/>
      <c r="Z89" s="445"/>
      <c r="AA89" s="445"/>
      <c r="AB89" s="445"/>
      <c r="AC89" s="445"/>
      <c r="AD89" s="446"/>
      <c r="AE89" s="444">
        <v>2</v>
      </c>
      <c r="AF89" s="445">
        <v>4</v>
      </c>
      <c r="AG89" s="445">
        <v>34</v>
      </c>
      <c r="AH89" s="445">
        <v>0</v>
      </c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>
        <v>0</v>
      </c>
      <c r="BM89" s="445"/>
      <c r="BN89" s="445"/>
      <c r="BO89" s="445"/>
      <c r="BP89" s="445"/>
      <c r="BQ89" s="445"/>
      <c r="BR89" s="446"/>
      <c r="BS89" s="444">
        <v>0</v>
      </c>
      <c r="BT89" s="445">
        <v>0</v>
      </c>
      <c r="BU89" s="445">
        <v>23</v>
      </c>
      <c r="BV89" s="445">
        <v>0</v>
      </c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>
        <v>0</v>
      </c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>
        <v>2</v>
      </c>
      <c r="CZ89" s="445">
        <v>0</v>
      </c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>
        <v>0</v>
      </c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13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12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419.79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339</v>
      </c>
      <c r="HN89" s="23">
        <f t="shared" si="106"/>
        <v>1848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444.79</v>
      </c>
      <c r="HP89" s="23">
        <f t="shared" si="107"/>
        <v>2338.2400000000002</v>
      </c>
      <c r="HQ89" s="23">
        <f>+HM89+S!HM89+E!HM89+O!HM89</f>
        <v>694</v>
      </c>
      <c r="HR89" s="23">
        <f t="shared" si="108"/>
        <v>3188</v>
      </c>
      <c r="HS89" s="23">
        <f>+HO89+S!HO89+E!HO89+O!HO89</f>
        <v>935.82</v>
      </c>
      <c r="HT89" s="23">
        <f t="shared" si="108"/>
        <v>4253.43</v>
      </c>
      <c r="HU89" s="13"/>
      <c r="HV89" s="25">
        <f t="shared" si="93"/>
        <v>9</v>
      </c>
      <c r="HW89" s="25">
        <f t="shared" si="94"/>
        <v>4</v>
      </c>
      <c r="HX89" s="25">
        <f t="shared" si="95"/>
        <v>326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0</v>
      </c>
      <c r="L90" s="445">
        <v>0</v>
      </c>
      <c r="M90" s="445">
        <v>188</v>
      </c>
      <c r="N90" s="445">
        <v>0</v>
      </c>
      <c r="O90" s="445"/>
      <c r="P90" s="445"/>
      <c r="Q90" s="445"/>
      <c r="R90" s="445"/>
      <c r="S90" s="445"/>
      <c r="T90" s="446"/>
      <c r="U90" s="444">
        <v>0</v>
      </c>
      <c r="V90" s="445">
        <v>0</v>
      </c>
      <c r="W90" s="445">
        <v>5</v>
      </c>
      <c r="X90" s="445">
        <v>0</v>
      </c>
      <c r="Y90" s="445"/>
      <c r="Z90" s="445"/>
      <c r="AA90" s="445"/>
      <c r="AB90" s="445"/>
      <c r="AC90" s="445"/>
      <c r="AD90" s="446"/>
      <c r="AE90" s="444">
        <v>0</v>
      </c>
      <c r="AF90" s="445">
        <v>0</v>
      </c>
      <c r="AG90" s="445">
        <v>31</v>
      </c>
      <c r="AH90" s="445">
        <v>0</v>
      </c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>
        <v>0</v>
      </c>
      <c r="BM90" s="445"/>
      <c r="BN90" s="445"/>
      <c r="BO90" s="445"/>
      <c r="BP90" s="445"/>
      <c r="BQ90" s="445"/>
      <c r="BR90" s="446"/>
      <c r="BS90" s="444">
        <v>0</v>
      </c>
      <c r="BT90" s="445">
        <v>0</v>
      </c>
      <c r="BU90" s="445">
        <v>1</v>
      </c>
      <c r="BV90" s="445">
        <v>0</v>
      </c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>
        <v>0</v>
      </c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2</v>
      </c>
      <c r="CZ90" s="445">
        <v>0</v>
      </c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>
        <v>0</v>
      </c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285.81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227</v>
      </c>
      <c r="HN90" s="23">
        <f t="shared" si="106"/>
        <v>1593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285.81</v>
      </c>
      <c r="HP90" s="23">
        <f t="shared" si="107"/>
        <v>2008.46</v>
      </c>
      <c r="HQ90" s="23">
        <f>+HM90+S!HM90+E!HM90+O!HM90</f>
        <v>566</v>
      </c>
      <c r="HR90" s="23">
        <f t="shared" si="108"/>
        <v>2955</v>
      </c>
      <c r="HS90" s="23">
        <f>+HO90+S!HO90+E!HO90+O!HO90</f>
        <v>730.3900000000001</v>
      </c>
      <c r="HT90" s="23">
        <f t="shared" si="108"/>
        <v>3903.3200000000006</v>
      </c>
      <c r="HU90" s="13"/>
      <c r="HV90" s="25">
        <f t="shared" si="93"/>
        <v>0</v>
      </c>
      <c r="HW90" s="25">
        <f t="shared" si="94"/>
        <v>0</v>
      </c>
      <c r="HX90" s="25">
        <f t="shared" si="95"/>
        <v>227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0</v>
      </c>
      <c r="L91" s="448">
        <v>0</v>
      </c>
      <c r="M91" s="448">
        <v>150</v>
      </c>
      <c r="N91" s="448">
        <v>0</v>
      </c>
      <c r="O91" s="448"/>
      <c r="P91" s="448"/>
      <c r="Q91" s="448"/>
      <c r="R91" s="448"/>
      <c r="S91" s="448"/>
      <c r="T91" s="449"/>
      <c r="U91" s="447">
        <v>0</v>
      </c>
      <c r="V91" s="448">
        <v>0</v>
      </c>
      <c r="W91" s="448">
        <v>3</v>
      </c>
      <c r="X91" s="448">
        <v>0</v>
      </c>
      <c r="Y91" s="448"/>
      <c r="Z91" s="448"/>
      <c r="AA91" s="448"/>
      <c r="AB91" s="448"/>
      <c r="AC91" s="448"/>
      <c r="AD91" s="449"/>
      <c r="AE91" s="447">
        <v>0</v>
      </c>
      <c r="AF91" s="448">
        <v>0</v>
      </c>
      <c r="AG91" s="448">
        <v>26</v>
      </c>
      <c r="AH91" s="448">
        <v>0</v>
      </c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>
        <v>0</v>
      </c>
      <c r="BM91" s="448"/>
      <c r="BN91" s="448"/>
      <c r="BO91" s="448"/>
      <c r="BP91" s="448"/>
      <c r="BQ91" s="448"/>
      <c r="BR91" s="449"/>
      <c r="BS91" s="447">
        <v>0</v>
      </c>
      <c r="BT91" s="448">
        <v>0</v>
      </c>
      <c r="BU91" s="448">
        <v>11</v>
      </c>
      <c r="BV91" s="448">
        <v>0</v>
      </c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>
        <v>0</v>
      </c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1</v>
      </c>
      <c r="CZ91" s="448">
        <v>0</v>
      </c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>
        <v>0</v>
      </c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256.82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191</v>
      </c>
      <c r="HN91" s="74">
        <f t="shared" si="106"/>
        <v>1277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256.82</v>
      </c>
      <c r="HP91" s="74">
        <f t="shared" si="107"/>
        <v>1629.32</v>
      </c>
      <c r="HQ91" s="74">
        <f>+HM91+S!HM91+E!HM91+O!HM91</f>
        <v>498</v>
      </c>
      <c r="HR91" s="74">
        <f t="shared" si="108"/>
        <v>2612</v>
      </c>
      <c r="HS91" s="74">
        <f>+HO91+S!HO91+E!HO91+O!HO91</f>
        <v>653.78</v>
      </c>
      <c r="HT91" s="74">
        <f t="shared" si="108"/>
        <v>3438.1000000000004</v>
      </c>
      <c r="HU91" s="13"/>
      <c r="HV91" s="75">
        <f t="shared" si="93"/>
        <v>0</v>
      </c>
      <c r="HW91" s="75">
        <f t="shared" si="94"/>
        <v>0</v>
      </c>
      <c r="HX91" s="75">
        <f t="shared" si="95"/>
        <v>191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0</v>
      </c>
      <c r="L92" s="442">
        <v>0</v>
      </c>
      <c r="M92" s="442">
        <v>178</v>
      </c>
      <c r="N92" s="442">
        <v>0</v>
      </c>
      <c r="O92" s="442"/>
      <c r="P92" s="442"/>
      <c r="Q92" s="442"/>
      <c r="R92" s="442"/>
      <c r="S92" s="442"/>
      <c r="T92" s="443"/>
      <c r="U92" s="441">
        <v>0</v>
      </c>
      <c r="V92" s="442">
        <v>0</v>
      </c>
      <c r="W92" s="442">
        <v>4</v>
      </c>
      <c r="X92" s="442">
        <v>0</v>
      </c>
      <c r="Y92" s="442"/>
      <c r="Z92" s="442"/>
      <c r="AA92" s="442"/>
      <c r="AB92" s="442"/>
      <c r="AC92" s="442"/>
      <c r="AD92" s="443"/>
      <c r="AE92" s="441">
        <v>0</v>
      </c>
      <c r="AF92" s="442">
        <v>0</v>
      </c>
      <c r="AG92" s="442">
        <v>20</v>
      </c>
      <c r="AH92" s="442">
        <v>0</v>
      </c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>
        <v>0</v>
      </c>
      <c r="BM92" s="442"/>
      <c r="BN92" s="442"/>
      <c r="BO92" s="442"/>
      <c r="BP92" s="442"/>
      <c r="BQ92" s="442"/>
      <c r="BR92" s="443"/>
      <c r="BS92" s="441">
        <v>0</v>
      </c>
      <c r="BT92" s="442">
        <v>0</v>
      </c>
      <c r="BU92" s="442">
        <v>8</v>
      </c>
      <c r="BV92" s="442">
        <v>0</v>
      </c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>
        <v>0</v>
      </c>
      <c r="CQ92" s="442"/>
      <c r="CR92" s="442"/>
      <c r="CS92" s="442"/>
      <c r="CT92" s="442"/>
      <c r="CU92" s="442"/>
      <c r="CV92" s="443"/>
      <c r="CW92" s="441">
        <v>0</v>
      </c>
      <c r="CX92" s="442">
        <v>0</v>
      </c>
      <c r="CY92" s="442">
        <v>1</v>
      </c>
      <c r="CZ92" s="442">
        <v>0</v>
      </c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>
        <v>0</v>
      </c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259.64999999999998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211</v>
      </c>
      <c r="HN92" s="77">
        <f t="shared" si="106"/>
        <v>968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259.64999999999998</v>
      </c>
      <c r="HP92" s="77">
        <f t="shared" si="107"/>
        <v>1247.0700000000002</v>
      </c>
      <c r="HQ92" s="77">
        <f>+HM92+S!HM92+E!HM92+O!HM92</f>
        <v>491</v>
      </c>
      <c r="HR92" s="77">
        <f t="shared" si="108"/>
        <v>2249</v>
      </c>
      <c r="HS92" s="77">
        <f>+HO92+S!HO92+E!HO92+O!HO92</f>
        <v>616.91999999999985</v>
      </c>
      <c r="HT92" s="77">
        <f t="shared" si="108"/>
        <v>2936.91</v>
      </c>
      <c r="HV92" s="35">
        <f t="shared" si="93"/>
        <v>0</v>
      </c>
      <c r="HW92" s="35">
        <f t="shared" si="94"/>
        <v>0</v>
      </c>
      <c r="HX92" s="35">
        <f t="shared" si="95"/>
        <v>211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>
        <v>0</v>
      </c>
      <c r="M93" s="445">
        <v>134</v>
      </c>
      <c r="N93" s="445">
        <v>0</v>
      </c>
      <c r="O93" s="445"/>
      <c r="P93" s="445"/>
      <c r="Q93" s="445"/>
      <c r="R93" s="445"/>
      <c r="S93" s="445"/>
      <c r="T93" s="446"/>
      <c r="U93" s="444">
        <v>0</v>
      </c>
      <c r="V93" s="445">
        <v>0</v>
      </c>
      <c r="W93" s="445">
        <v>3</v>
      </c>
      <c r="X93" s="445">
        <v>0</v>
      </c>
      <c r="Y93" s="445"/>
      <c r="Z93" s="445"/>
      <c r="AA93" s="445"/>
      <c r="AB93" s="445"/>
      <c r="AC93" s="445"/>
      <c r="AD93" s="446"/>
      <c r="AE93" s="444">
        <v>0</v>
      </c>
      <c r="AF93" s="445">
        <v>0</v>
      </c>
      <c r="AG93" s="445">
        <v>27</v>
      </c>
      <c r="AH93" s="445">
        <v>0</v>
      </c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>
        <v>0</v>
      </c>
      <c r="BM93" s="445"/>
      <c r="BN93" s="445"/>
      <c r="BO93" s="445"/>
      <c r="BP93" s="445"/>
      <c r="BQ93" s="445"/>
      <c r="BR93" s="446"/>
      <c r="BS93" s="444">
        <v>0</v>
      </c>
      <c r="BT93" s="445">
        <v>0</v>
      </c>
      <c r="BU93" s="445">
        <v>6</v>
      </c>
      <c r="BV93" s="445">
        <v>0</v>
      </c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>
        <v>0</v>
      </c>
      <c r="CQ93" s="445"/>
      <c r="CR93" s="445"/>
      <c r="CS93" s="445"/>
      <c r="CT93" s="445"/>
      <c r="CU93" s="445"/>
      <c r="CV93" s="446"/>
      <c r="CW93" s="444">
        <v>0</v>
      </c>
      <c r="CX93" s="445">
        <v>0</v>
      </c>
      <c r="CY93" s="445">
        <v>2</v>
      </c>
      <c r="CZ93" s="445">
        <v>0</v>
      </c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>
        <v>0</v>
      </c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231.65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172</v>
      </c>
      <c r="HN93" s="23">
        <f t="shared" si="106"/>
        <v>801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231.65</v>
      </c>
      <c r="HP93" s="23">
        <f t="shared" si="107"/>
        <v>1033.93</v>
      </c>
      <c r="HQ93" s="23">
        <f>+HM93+S!HM93+E!HM93+O!HM93</f>
        <v>470</v>
      </c>
      <c r="HR93" s="23">
        <f t="shared" si="108"/>
        <v>2025</v>
      </c>
      <c r="HS93" s="23">
        <f>+HO93+S!HO93+E!HO93+O!HO93</f>
        <v>650.93000000000006</v>
      </c>
      <c r="HT93" s="23">
        <f t="shared" si="108"/>
        <v>2652.02</v>
      </c>
      <c r="HV93" s="25">
        <f t="shared" si="93"/>
        <v>0</v>
      </c>
      <c r="HW93" s="25">
        <f t="shared" si="94"/>
        <v>0</v>
      </c>
      <c r="HX93" s="25">
        <f t="shared" si="95"/>
        <v>172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>
        <v>0</v>
      </c>
      <c r="M94" s="445">
        <v>153</v>
      </c>
      <c r="N94" s="445">
        <v>0</v>
      </c>
      <c r="O94" s="445"/>
      <c r="P94" s="445"/>
      <c r="Q94" s="445"/>
      <c r="R94" s="445"/>
      <c r="S94" s="445"/>
      <c r="T94" s="446"/>
      <c r="U94" s="444">
        <v>0</v>
      </c>
      <c r="V94" s="445">
        <v>0</v>
      </c>
      <c r="W94" s="445">
        <v>2</v>
      </c>
      <c r="X94" s="445">
        <v>0</v>
      </c>
      <c r="Y94" s="445"/>
      <c r="Z94" s="445"/>
      <c r="AA94" s="445"/>
      <c r="AB94" s="445"/>
      <c r="AC94" s="445"/>
      <c r="AD94" s="446"/>
      <c r="AE94" s="444">
        <v>0</v>
      </c>
      <c r="AF94" s="445">
        <v>0</v>
      </c>
      <c r="AG94" s="445">
        <v>21</v>
      </c>
      <c r="AH94" s="445">
        <v>0</v>
      </c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>
        <v>0</v>
      </c>
      <c r="BM94" s="445"/>
      <c r="BN94" s="445"/>
      <c r="BO94" s="445"/>
      <c r="BP94" s="445"/>
      <c r="BQ94" s="445"/>
      <c r="BR94" s="446"/>
      <c r="BS94" s="444">
        <v>0</v>
      </c>
      <c r="BT94" s="445">
        <v>0</v>
      </c>
      <c r="BU94" s="445">
        <v>8</v>
      </c>
      <c r="BV94" s="445">
        <v>0</v>
      </c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>
        <v>0</v>
      </c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>
        <v>1</v>
      </c>
      <c r="CZ94" s="445">
        <v>0</v>
      </c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>
        <v>0</v>
      </c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236.99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185</v>
      </c>
      <c r="HN94" s="23">
        <f t="shared" si="106"/>
        <v>759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236.99</v>
      </c>
      <c r="HP94" s="23">
        <f t="shared" si="107"/>
        <v>985.11</v>
      </c>
      <c r="HQ94" s="23">
        <f>+HM94+S!HM94+E!HM94+O!HM94</f>
        <v>465</v>
      </c>
      <c r="HR94" s="23">
        <f t="shared" si="108"/>
        <v>1924</v>
      </c>
      <c r="HS94" s="23">
        <f>+HO94+S!HO94+E!HO94+O!HO94</f>
        <v>615.78</v>
      </c>
      <c r="HT94" s="23">
        <f t="shared" si="108"/>
        <v>2537.41</v>
      </c>
      <c r="HV94" s="25">
        <f t="shared" si="93"/>
        <v>0</v>
      </c>
      <c r="HW94" s="25">
        <f t="shared" si="94"/>
        <v>0</v>
      </c>
      <c r="HX94" s="25">
        <f t="shared" si="95"/>
        <v>185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0</v>
      </c>
      <c r="M95" s="448">
        <v>144</v>
      </c>
      <c r="N95" s="448">
        <v>0</v>
      </c>
      <c r="O95" s="448"/>
      <c r="P95" s="448"/>
      <c r="Q95" s="448"/>
      <c r="R95" s="448"/>
      <c r="S95" s="448"/>
      <c r="T95" s="449"/>
      <c r="U95" s="447">
        <v>0</v>
      </c>
      <c r="V95" s="448">
        <v>0</v>
      </c>
      <c r="W95" s="448">
        <v>3</v>
      </c>
      <c r="X95" s="448">
        <v>0</v>
      </c>
      <c r="Y95" s="448"/>
      <c r="Z95" s="448"/>
      <c r="AA95" s="448"/>
      <c r="AB95" s="448"/>
      <c r="AC95" s="448"/>
      <c r="AD95" s="449"/>
      <c r="AE95" s="447">
        <v>0</v>
      </c>
      <c r="AF95" s="448">
        <v>0</v>
      </c>
      <c r="AG95" s="448">
        <v>25</v>
      </c>
      <c r="AH95" s="448">
        <v>0</v>
      </c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>
        <v>0</v>
      </c>
      <c r="BM95" s="448"/>
      <c r="BN95" s="448"/>
      <c r="BO95" s="448"/>
      <c r="BP95" s="448"/>
      <c r="BQ95" s="448"/>
      <c r="BR95" s="449"/>
      <c r="BS95" s="447">
        <v>0</v>
      </c>
      <c r="BT95" s="448">
        <v>0</v>
      </c>
      <c r="BU95" s="448">
        <v>2</v>
      </c>
      <c r="BV95" s="448">
        <v>0</v>
      </c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>
        <v>0</v>
      </c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>
        <v>1</v>
      </c>
      <c r="CZ95" s="448">
        <v>0</v>
      </c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>
        <v>0</v>
      </c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225.32000000000002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175</v>
      </c>
      <c r="HN95" s="74">
        <f t="shared" si="106"/>
        <v>743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225.32000000000002</v>
      </c>
      <c r="HP95" s="74">
        <f t="shared" si="107"/>
        <v>953.61</v>
      </c>
      <c r="HQ95" s="74">
        <f>+HM95+S!HM95+E!HM95+O!HM95</f>
        <v>477</v>
      </c>
      <c r="HR95" s="74">
        <f t="shared" si="108"/>
        <v>1903</v>
      </c>
      <c r="HS95" s="74">
        <f>+HO95+S!HO95+E!HO95+O!HO95</f>
        <v>627.44000000000005</v>
      </c>
      <c r="HT95" s="74">
        <f t="shared" si="108"/>
        <v>2511.0699999999997</v>
      </c>
      <c r="HV95" s="75">
        <f t="shared" si="93"/>
        <v>0</v>
      </c>
      <c r="HW95" s="75">
        <f t="shared" si="94"/>
        <v>0</v>
      </c>
      <c r="HX95" s="75">
        <f t="shared" si="95"/>
        <v>175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0</v>
      </c>
      <c r="L96" s="442">
        <v>0</v>
      </c>
      <c r="M96" s="442">
        <v>150</v>
      </c>
      <c r="N96" s="442">
        <v>0</v>
      </c>
      <c r="O96" s="442"/>
      <c r="P96" s="442"/>
      <c r="Q96" s="442"/>
      <c r="R96" s="442"/>
      <c r="S96" s="442"/>
      <c r="T96" s="443"/>
      <c r="U96" s="441">
        <v>0</v>
      </c>
      <c r="V96" s="442">
        <v>0</v>
      </c>
      <c r="W96" s="442">
        <v>2</v>
      </c>
      <c r="X96" s="442">
        <v>0</v>
      </c>
      <c r="Y96" s="442"/>
      <c r="Z96" s="442"/>
      <c r="AA96" s="442"/>
      <c r="AB96" s="442"/>
      <c r="AC96" s="442"/>
      <c r="AD96" s="443"/>
      <c r="AE96" s="441">
        <v>0</v>
      </c>
      <c r="AF96" s="442">
        <v>0</v>
      </c>
      <c r="AG96" s="442">
        <v>33</v>
      </c>
      <c r="AH96" s="442">
        <v>0</v>
      </c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>
        <v>0</v>
      </c>
      <c r="BM96" s="442"/>
      <c r="BN96" s="442"/>
      <c r="BO96" s="442"/>
      <c r="BP96" s="442"/>
      <c r="BQ96" s="442"/>
      <c r="BR96" s="443"/>
      <c r="BS96" s="441">
        <v>0</v>
      </c>
      <c r="BT96" s="442">
        <v>0</v>
      </c>
      <c r="BU96" s="442">
        <v>4</v>
      </c>
      <c r="BV96" s="442">
        <v>0</v>
      </c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>
        <v>0</v>
      </c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>
        <v>0</v>
      </c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>
        <v>0</v>
      </c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259.65999999999997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189</v>
      </c>
      <c r="HN96" s="77">
        <f t="shared" si="106"/>
        <v>721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259.65999999999997</v>
      </c>
      <c r="HP96" s="77">
        <f t="shared" si="107"/>
        <v>953.62</v>
      </c>
      <c r="HQ96" s="77">
        <f>+HM96+S!HM96+E!HM96+O!HM96</f>
        <v>444</v>
      </c>
      <c r="HR96" s="77">
        <f t="shared" si="108"/>
        <v>1856</v>
      </c>
      <c r="HS96" s="77">
        <f>+HO96+S!HO96+E!HO96+O!HO96</f>
        <v>619.46999999999991</v>
      </c>
      <c r="HT96" s="77">
        <f t="shared" si="108"/>
        <v>2513.62</v>
      </c>
      <c r="HV96" s="35">
        <f t="shared" si="93"/>
        <v>0</v>
      </c>
      <c r="HW96" s="35">
        <f t="shared" si="94"/>
        <v>0</v>
      </c>
      <c r="HX96" s="35">
        <f t="shared" si="95"/>
        <v>189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0</v>
      </c>
      <c r="M97" s="445">
        <v>122</v>
      </c>
      <c r="N97" s="445">
        <v>0</v>
      </c>
      <c r="O97" s="445"/>
      <c r="P97" s="445"/>
      <c r="Q97" s="445"/>
      <c r="R97" s="445"/>
      <c r="S97" s="445"/>
      <c r="T97" s="446"/>
      <c r="U97" s="444">
        <v>0</v>
      </c>
      <c r="V97" s="445">
        <v>0</v>
      </c>
      <c r="W97" s="445">
        <v>3</v>
      </c>
      <c r="X97" s="445">
        <v>0</v>
      </c>
      <c r="Y97" s="445"/>
      <c r="Z97" s="445"/>
      <c r="AA97" s="445"/>
      <c r="AB97" s="445"/>
      <c r="AC97" s="445"/>
      <c r="AD97" s="446"/>
      <c r="AE97" s="444">
        <v>0</v>
      </c>
      <c r="AF97" s="445">
        <v>0</v>
      </c>
      <c r="AG97" s="445">
        <v>34</v>
      </c>
      <c r="AH97" s="445">
        <v>0</v>
      </c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>
        <v>0</v>
      </c>
      <c r="BM97" s="445"/>
      <c r="BN97" s="445"/>
      <c r="BO97" s="445"/>
      <c r="BP97" s="445"/>
      <c r="BQ97" s="445"/>
      <c r="BR97" s="446"/>
      <c r="BS97" s="444">
        <v>0</v>
      </c>
      <c r="BT97" s="445">
        <v>0</v>
      </c>
      <c r="BU97" s="445">
        <v>8</v>
      </c>
      <c r="BV97" s="445">
        <v>0</v>
      </c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>
        <v>0</v>
      </c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1</v>
      </c>
      <c r="CZ97" s="445">
        <v>0</v>
      </c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>
        <v>0</v>
      </c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245.32000000000002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168</v>
      </c>
      <c r="HN97" s="23">
        <f t="shared" si="106"/>
        <v>717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245.32000000000002</v>
      </c>
      <c r="HP97" s="23">
        <f t="shared" si="107"/>
        <v>967.29000000000008</v>
      </c>
      <c r="HQ97" s="23">
        <f>+HM97+S!HM97+E!HM97+O!HM97</f>
        <v>463</v>
      </c>
      <c r="HR97" s="23">
        <f t="shared" si="108"/>
        <v>1849</v>
      </c>
      <c r="HS97" s="23">
        <f>+HO97+S!HO97+E!HO97+O!HO97</f>
        <v>641.94000000000005</v>
      </c>
      <c r="HT97" s="23">
        <f t="shared" si="108"/>
        <v>2504.63</v>
      </c>
      <c r="HV97" s="25">
        <f t="shared" si="93"/>
        <v>0</v>
      </c>
      <c r="HW97" s="25">
        <f t="shared" si="94"/>
        <v>0</v>
      </c>
      <c r="HX97" s="25">
        <f t="shared" si="95"/>
        <v>168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532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730.30000000000007</v>
      </c>
      <c r="HQ98" s="23">
        <f>+HM98+S!HM98+E!HM98+O!HM98</f>
        <v>0</v>
      </c>
      <c r="HR98" s="23">
        <f t="shared" si="108"/>
        <v>1384</v>
      </c>
      <c r="HS98" s="23">
        <f>+HO98+S!HO98+E!HO98+O!HO98</f>
        <v>0</v>
      </c>
      <c r="HT98" s="23">
        <f t="shared" si="108"/>
        <v>1888.85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357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504.98</v>
      </c>
      <c r="HQ99" s="74">
        <f>+HM99+S!HM99+E!HM99+O!HM99</f>
        <v>0</v>
      </c>
      <c r="HR99" s="74">
        <f t="shared" si="108"/>
        <v>907</v>
      </c>
      <c r="HS99" s="74">
        <f>+HO99+S!HO99+E!HO99+O!HO99</f>
        <v>0</v>
      </c>
      <c r="HT99" s="74">
        <f t="shared" si="108"/>
        <v>1261.4099999999999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168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245.32000000000002</v>
      </c>
      <c r="HQ100" s="77">
        <f>+HM100+S!HM100+E!HM100+O!HM100</f>
        <v>0</v>
      </c>
      <c r="HR100" s="77">
        <f t="shared" si="108"/>
        <v>463</v>
      </c>
      <c r="HS100" s="77">
        <f>+HO100+S!HO100+E!HO100+O!HO100</f>
        <v>0</v>
      </c>
      <c r="HT100" s="77">
        <f t="shared" si="108"/>
        <v>641.94000000000005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1</v>
      </c>
      <c r="N129" s="420">
        <f>+Inicio!D15</f>
        <v>1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1</v>
      </c>
      <c r="X129" s="420">
        <f t="shared" si="174"/>
        <v>1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1</v>
      </c>
      <c r="AH129" s="420">
        <f t="shared" si="174"/>
        <v>1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1</v>
      </c>
      <c r="AR129" s="420">
        <f t="shared" si="174"/>
        <v>1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1</v>
      </c>
      <c r="BB129" s="420">
        <f t="shared" si="174"/>
        <v>1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1</v>
      </c>
      <c r="BL129" s="420">
        <f t="shared" si="174"/>
        <v>1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1</v>
      </c>
      <c r="BV129" s="420">
        <f t="shared" si="174"/>
        <v>1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1</v>
      </c>
      <c r="CF129" s="420">
        <f t="shared" si="174"/>
        <v>1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1</v>
      </c>
      <c r="CP129" s="420">
        <f t="shared" si="175"/>
        <v>1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1</v>
      </c>
      <c r="CZ129" s="420">
        <f t="shared" si="175"/>
        <v>1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1</v>
      </c>
      <c r="DJ129" s="420">
        <f t="shared" si="175"/>
        <v>1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1</v>
      </c>
      <c r="DT129" s="420">
        <f t="shared" si="175"/>
        <v>1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1</v>
      </c>
      <c r="ED129" s="420">
        <f t="shared" si="175"/>
        <v>1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1</v>
      </c>
      <c r="EN129" s="420">
        <f t="shared" si="175"/>
        <v>1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1</v>
      </c>
      <c r="EX129" s="420">
        <f t="shared" si="176"/>
        <v>1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1</v>
      </c>
      <c r="FH129" s="420">
        <f t="shared" si="176"/>
        <v>1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1</v>
      </c>
      <c r="FR129" s="420">
        <f t="shared" si="176"/>
        <v>1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1</v>
      </c>
      <c r="GB129" s="420">
        <f t="shared" si="176"/>
        <v>1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1</v>
      </c>
      <c r="GL129" s="420">
        <f t="shared" si="176"/>
        <v>1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1</v>
      </c>
      <c r="GV129" s="420">
        <f t="shared" si="176"/>
        <v>1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 t="e">
        <f t="shared" si="177"/>
        <v>#REF!</v>
      </c>
      <c r="N130" s="420" t="e">
        <f t="shared" si="177"/>
        <v>#REF!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 t="e">
        <f t="shared" si="177"/>
        <v>#REF!</v>
      </c>
      <c r="X130" s="420" t="e">
        <f t="shared" si="177"/>
        <v>#REF!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 t="e">
        <f t="shared" si="177"/>
        <v>#REF!</v>
      </c>
      <c r="AH130" s="420" t="e">
        <f t="shared" si="177"/>
        <v>#REF!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 t="e">
        <f t="shared" ref="AQ130:BV130" si="178">+IF(AQ129=1,AQ128,0)</f>
        <v>#REF!</v>
      </c>
      <c r="AR130" s="420" t="e">
        <f t="shared" si="178"/>
        <v>#REF!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 t="e">
        <f t="shared" si="178"/>
        <v>#REF!</v>
      </c>
      <c r="BB130" s="420" t="e">
        <f t="shared" si="178"/>
        <v>#REF!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 t="e">
        <f t="shared" si="178"/>
        <v>#REF!</v>
      </c>
      <c r="BL130" s="420" t="e">
        <f t="shared" si="178"/>
        <v>#REF!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 t="e">
        <f t="shared" si="178"/>
        <v>#REF!</v>
      </c>
      <c r="BV130" s="420" t="e">
        <f t="shared" si="178"/>
        <v>#REF!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 t="e">
        <f t="shared" si="179"/>
        <v>#REF!</v>
      </c>
      <c r="CF130" s="420" t="e">
        <f t="shared" si="179"/>
        <v>#REF!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 t="e">
        <f t="shared" si="179"/>
        <v>#REF!</v>
      </c>
      <c r="CP130" s="420" t="e">
        <f t="shared" si="179"/>
        <v>#REF!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 t="e">
        <f t="shared" si="179"/>
        <v>#REF!</v>
      </c>
      <c r="CZ130" s="420" t="e">
        <f t="shared" si="179"/>
        <v>#REF!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 t="e">
        <f t="shared" si="180"/>
        <v>#REF!</v>
      </c>
      <c r="DJ130" s="420" t="e">
        <f t="shared" si="180"/>
        <v>#REF!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 t="e">
        <f t="shared" si="180"/>
        <v>#REF!</v>
      </c>
      <c r="DT130" s="420" t="e">
        <f t="shared" si="180"/>
        <v>#REF!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 t="e">
        <f t="shared" si="180"/>
        <v>#REF!</v>
      </c>
      <c r="ED130" s="420" t="e">
        <f t="shared" si="180"/>
        <v>#REF!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 t="e">
        <f t="shared" si="181"/>
        <v>#REF!</v>
      </c>
      <c r="EN130" s="420" t="e">
        <f t="shared" si="181"/>
        <v>#REF!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 t="e">
        <f t="shared" si="181"/>
        <v>#REF!</v>
      </c>
      <c r="EX130" s="420" t="e">
        <f t="shared" si="181"/>
        <v>#REF!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 t="e">
        <f t="shared" si="181"/>
        <v>#REF!</v>
      </c>
      <c r="FH130" s="420" t="e">
        <f t="shared" si="181"/>
        <v>#REF!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 t="e">
        <f t="shared" si="182"/>
        <v>#REF!</v>
      </c>
      <c r="FR130" s="420" t="e">
        <f t="shared" si="182"/>
        <v>#REF!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 t="e">
        <f t="shared" si="182"/>
        <v>#REF!</v>
      </c>
      <c r="GB130" s="420" t="e">
        <f t="shared" si="182"/>
        <v>#REF!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 t="e">
        <f t="shared" si="182"/>
        <v>#REF!</v>
      </c>
      <c r="GL130" s="420" t="e">
        <f t="shared" si="182"/>
        <v>#REF!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 t="e">
        <f t="shared" ref="GU130:HB130" si="183">+IF(GU129=1,GU128,0)</f>
        <v>#REF!</v>
      </c>
      <c r="GV130" s="420" t="e">
        <f t="shared" si="183"/>
        <v>#REF!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zoomScale="25" zoomScaleNormal="25" workbookViewId="0">
      <selection activeCell="DG42" sqref="DG42:DJ97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1.7109375" style="4" customWidth="1"/>
    <col min="15" max="20" width="11.7109375" style="4" hidden="1" customWidth="1"/>
    <col min="21" max="24" width="11.7109375" style="4" customWidth="1"/>
    <col min="25" max="30" width="11.7109375" style="4" hidden="1" customWidth="1"/>
    <col min="31" max="34" width="11.7109375" style="4" customWidth="1"/>
    <col min="35" max="40" width="11.7109375" style="4" hidden="1" customWidth="1"/>
    <col min="41" max="44" width="11.7109375" style="4" customWidth="1"/>
    <col min="45" max="50" width="11.7109375" style="4" hidden="1" customWidth="1"/>
    <col min="51" max="54" width="11.7109375" style="4" customWidth="1"/>
    <col min="55" max="60" width="11.7109375" style="4" hidden="1" customWidth="1"/>
    <col min="61" max="64" width="11.7109375" style="4" customWidth="1"/>
    <col min="65" max="70" width="11.7109375" style="4" hidden="1" customWidth="1"/>
    <col min="71" max="74" width="11.7109375" style="4" customWidth="1"/>
    <col min="75" max="80" width="11.7109375" style="4" hidden="1" customWidth="1"/>
    <col min="81" max="84" width="11.7109375" style="4" customWidth="1"/>
    <col min="85" max="90" width="11.7109375" style="4" hidden="1" customWidth="1"/>
    <col min="91" max="94" width="11.7109375" style="4" customWidth="1"/>
    <col min="95" max="100" width="11.7109375" style="4" hidden="1" customWidth="1"/>
    <col min="101" max="104" width="11.7109375" style="4" customWidth="1"/>
    <col min="105" max="110" width="11.7109375" style="4" hidden="1" customWidth="1"/>
    <col min="111" max="114" width="11.7109375" style="4" customWidth="1"/>
    <col min="115" max="210" width="11.7109375" style="4" hidden="1" customWidth="1"/>
    <col min="211" max="214" width="11.7109375" style="4" customWidth="1"/>
    <col min="215" max="220" width="11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132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+IF(LEN(K12)&gt;1,IF(CONCATENATE(Inicio!K12,Inicio!L12)="","Mikipe",CONCATENATE(Inicio!K12,Inicio!L12)),"Mikipe")</f>
        <v>22</v>
      </c>
      <c r="L7" s="398" t="str">
        <f>+IF(LEN(K12)&gt;1,IF(CONCATENATE(Inicio!K13,Inicio!L13)="","Mikipe",CONCATENATE(Inicio!K13,Inicio!L13)),"Mikipe")</f>
        <v>24</v>
      </c>
      <c r="M7" s="398" t="str">
        <f>+IF(LEN(K12)&gt;1,IF(CONCATENATE(Inicio!K14,Inicio!L14)="","Mikipe",CONCATENATE(Inicio!K14,Inicio!L14)),"Mikipe")</f>
        <v>21</v>
      </c>
      <c r="N7" s="398" t="str">
        <f>+IF(LEN(K12)&gt;1,IF(CONCATENATE(Inicio!K15,Inicio!L15)="","Mikipe",CONCATENATE(Inicio!K15,Inicio!L15)),"Mikipe")</f>
        <v>23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22</v>
      </c>
      <c r="V7" s="399" t="str">
        <f>+IF(LEN(U12)&gt;1,L7,"Mikipe")</f>
        <v>24</v>
      </c>
      <c r="W7" s="399" t="str">
        <f>+IF(LEN(U12)&gt;1,M7,"Mikipe")</f>
        <v>21</v>
      </c>
      <c r="X7" s="399" t="str">
        <f>+IF(LEN(U12)&gt;1,N7,"Mikipe")</f>
        <v>23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22</v>
      </c>
      <c r="AF7" s="399" t="str">
        <f>+IF(LEN(U12)&gt;1,V7,"Mikipe")</f>
        <v>24</v>
      </c>
      <c r="AG7" s="399" t="str">
        <f>+IF(LEN(U12)&gt;1,W7,"Mikipe")</f>
        <v>21</v>
      </c>
      <c r="AH7" s="399" t="str">
        <f>+IF(LEN(U12)&gt;1,X7,"Mikipe")</f>
        <v>23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22</v>
      </c>
      <c r="AP7" s="399" t="str">
        <f>+IF(LEN(AO12)&gt;1,AF7,"Mikipe")</f>
        <v>24</v>
      </c>
      <c r="AQ7" s="399" t="str">
        <f>+IF(LEN(AO12)&gt;1,AG7,"Mikipe")</f>
        <v>21</v>
      </c>
      <c r="AR7" s="399" t="str">
        <f>+IF(LEN(AO12)&gt;1,AH7,"Mikipe")</f>
        <v>23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22</v>
      </c>
      <c r="AZ7" s="399" t="str">
        <f>+IF(LEN(AY12)&gt;1,AP7,"Mikipe")</f>
        <v>24</v>
      </c>
      <c r="BA7" s="399" t="str">
        <f>+IF(LEN(AY12)&gt;1,AQ7,"Mikipe")</f>
        <v>21</v>
      </c>
      <c r="BB7" s="399" t="str">
        <f>+IF(LEN(AY12)&gt;1,AR7,"Mikipe")</f>
        <v>23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22</v>
      </c>
      <c r="BJ7" s="399" t="str">
        <f>+IF(LEN(BI12)&gt;1,AZ7,"Mikipe")</f>
        <v>24</v>
      </c>
      <c r="BK7" s="399" t="str">
        <f>+IF(LEN(BI12)&gt;1,BA7,"Mikipe")</f>
        <v>21</v>
      </c>
      <c r="BL7" s="399" t="str">
        <f>+IF(LEN(BI12)&gt;1,BB7,"Mikipe")</f>
        <v>23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22</v>
      </c>
      <c r="BT7" s="399" t="str">
        <f>+IF(LEN(BS12)&gt;1,BJ7,"Mikipe")</f>
        <v>24</v>
      </c>
      <c r="BU7" s="399" t="str">
        <f>+IF(LEN(BS12)&gt;1,BK7,"Mikipe")</f>
        <v>21</v>
      </c>
      <c r="BV7" s="399" t="str">
        <f>+IF(LEN(BS12)&gt;1,BL7,"Mikipe")</f>
        <v>23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22</v>
      </c>
      <c r="CD7" s="399" t="str">
        <f>+IF(LEN(CC12)&gt;1,BT7,"Mikipe")</f>
        <v>24</v>
      </c>
      <c r="CE7" s="399" t="str">
        <f>+IF(LEN(CC12)&gt;1,BU7,"Mikipe")</f>
        <v>21</v>
      </c>
      <c r="CF7" s="399" t="str">
        <f>+IF(LEN(CC12)&gt;1,BV7,"Mikipe")</f>
        <v>23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22</v>
      </c>
      <c r="CN7" s="399" t="str">
        <f>+IF(LEN(CM12)&gt;1,CD7,"Mikipe")</f>
        <v>24</v>
      </c>
      <c r="CO7" s="399" t="str">
        <f>+IF(LEN(CM12)&gt;1,CE7,"Mikipe")</f>
        <v>21</v>
      </c>
      <c r="CP7" s="399" t="str">
        <f>+IF(LEN(CM12)&gt;1,CF7,"Mikipe")</f>
        <v>23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22</v>
      </c>
      <c r="CX7" s="399" t="str">
        <f>+IF(LEN(CW12)&gt;1,CN7,"Mikipe")</f>
        <v>24</v>
      </c>
      <c r="CY7" s="399" t="str">
        <f>+IF(LEN(CW12)&gt;1,CO7,"Mikipe")</f>
        <v>21</v>
      </c>
      <c r="CZ7" s="399" t="str">
        <f>+IF(LEN(CW12)&gt;1,CP7,"Mikipe")</f>
        <v>23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22</v>
      </c>
      <c r="DH7" s="399" t="str">
        <f>+IF(LEN(DG12)&gt;1,CX7,"Mikipe")</f>
        <v>24</v>
      </c>
      <c r="DI7" s="399" t="str">
        <f>+IF(LEN(DG12)&gt;1,CY7,"Mikipe")</f>
        <v>21</v>
      </c>
      <c r="DJ7" s="399" t="str">
        <f>+IF(LEN(DG12)&gt;1,CZ7,"Mikipe")</f>
        <v>23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1001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1001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1001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1001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1001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1001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1001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1001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1001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1001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1001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3</v>
      </c>
      <c r="DS8" s="18">
        <f t="shared" si="11"/>
        <v>3</v>
      </c>
      <c r="DT8" s="18">
        <f t="shared" si="11"/>
        <v>3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3</v>
      </c>
      <c r="EC8" s="18">
        <f t="shared" si="12"/>
        <v>3</v>
      </c>
      <c r="ED8" s="18">
        <f t="shared" si="12"/>
        <v>3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3</v>
      </c>
      <c r="EM8" s="18">
        <f t="shared" si="13"/>
        <v>3</v>
      </c>
      <c r="EN8" s="18">
        <f t="shared" si="13"/>
        <v>3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3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3</v>
      </c>
      <c r="FG8" s="18">
        <f t="shared" si="14"/>
        <v>3</v>
      </c>
      <c r="FH8" s="18">
        <f t="shared" si="14"/>
        <v>3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3</v>
      </c>
      <c r="FQ8" s="18">
        <f t="shared" si="15"/>
        <v>3</v>
      </c>
      <c r="FR8" s="18">
        <f t="shared" si="15"/>
        <v>3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3</v>
      </c>
      <c r="GA8" s="18">
        <f t="shared" si="16"/>
        <v>3</v>
      </c>
      <c r="GB8" s="18">
        <f t="shared" si="16"/>
        <v>3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3</v>
      </c>
      <c r="GK8" s="18">
        <f t="shared" si="17"/>
        <v>3</v>
      </c>
      <c r="GL8" s="18">
        <f t="shared" si="17"/>
        <v>3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3</v>
      </c>
      <c r="GU8" s="18">
        <f t="shared" si="18"/>
        <v>3</v>
      </c>
      <c r="GV8" s="18">
        <f t="shared" si="18"/>
        <v>3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1001</v>
      </c>
      <c r="HE8" s="44">
        <f t="shared" si="19"/>
        <v>1001</v>
      </c>
      <c r="HF8" s="44">
        <f t="shared" si="19"/>
        <v>1001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1001</v>
      </c>
      <c r="HT8" s="44">
        <f t="shared" si="20"/>
        <v>1001</v>
      </c>
      <c r="HU8" s="44">
        <f t="shared" si="20"/>
        <v>1001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49.9" customHeight="1">
      <c r="A9" s="553">
        <v>11</v>
      </c>
      <c r="B9" s="595">
        <f>+MIN(K16:HB111)</f>
        <v>0</v>
      </c>
      <c r="J9" s="772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4" t="s">
        <v>2</v>
      </c>
      <c r="HN9" s="774" t="s">
        <v>3</v>
      </c>
      <c r="HO9" s="774" t="s">
        <v>4</v>
      </c>
      <c r="HP9" s="774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7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Auto1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lineal1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Omnibus1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Microbús1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Rural1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Interprovincial1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Camión1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Tráiler1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Mototaxi1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Bicicleta1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Scooter1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n1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n1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n1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n1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n1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n1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n1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n1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n1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5"/>
      <c r="HN10" s="775"/>
      <c r="HO10" s="775"/>
      <c r="HP10" s="775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72"/>
      <c r="K11" s="527">
        <f>+Inicio!J12</f>
        <v>1</v>
      </c>
      <c r="L11" s="527">
        <f>+Inicio!J13</f>
        <v>1</v>
      </c>
      <c r="M11" s="527">
        <f>+Inicio!J14</f>
        <v>1</v>
      </c>
      <c r="N11" s="527">
        <f>+Inicio!J15</f>
        <v>1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1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1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1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1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1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1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1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1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1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1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1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1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1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1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1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1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1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1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1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5"/>
      <c r="HN11" s="775"/>
      <c r="HO11" s="775"/>
      <c r="HP11" s="775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5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2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5"/>
      <c r="HN12" s="775"/>
      <c r="HO12" s="775"/>
      <c r="HP12" s="775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3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5"/>
      <c r="HN13" s="775"/>
      <c r="HO13" s="775"/>
      <c r="HP13" s="775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3"/>
      <c r="K14" s="523" t="str">
        <f>+CONCATENATE(Inicio!N12,K11,Inicio!O12)</f>
        <v>Av. Rosa Lozano1Sur</v>
      </c>
      <c r="L14" s="524" t="str">
        <f>+CONCATENATE(Inicio!N13,L11,Inicio!O13)</f>
        <v>Av. Rosa Lozano1Sur</v>
      </c>
      <c r="M14" s="524" t="str">
        <f>+CONCATENATE(Inicio!N14,M11,Inicio!O14)</f>
        <v>Av. Rosa Lozano1Sur</v>
      </c>
      <c r="N14" s="524" t="str">
        <f>+CONCATENATE(Inicio!N15,N11,Inicio!O15)</f>
        <v>Av. Rosa Lozano1Sur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Rosa Lozano1Sur</v>
      </c>
      <c r="V14" s="524" t="str">
        <f t="shared" ref="V14:CG14" si="64">+L14</f>
        <v>Av. Rosa Lozano1Sur</v>
      </c>
      <c r="W14" s="524" t="str">
        <f t="shared" si="64"/>
        <v>Av. Rosa Lozano1Sur</v>
      </c>
      <c r="X14" s="524" t="str">
        <f t="shared" si="64"/>
        <v>Av. Rosa Lozano1Sur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Rosa Lozano1Sur</v>
      </c>
      <c r="AF14" s="524" t="str">
        <f t="shared" si="64"/>
        <v>Av. Rosa Lozano1Sur</v>
      </c>
      <c r="AG14" s="524" t="str">
        <f t="shared" si="64"/>
        <v>Av. Rosa Lozano1Sur</v>
      </c>
      <c r="AH14" s="524" t="str">
        <f t="shared" si="64"/>
        <v>Av. Rosa Lozano1Sur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Rosa Lozano1Sur</v>
      </c>
      <c r="AP14" s="524" t="str">
        <f t="shared" si="64"/>
        <v>Av. Rosa Lozano1Sur</v>
      </c>
      <c r="AQ14" s="524" t="str">
        <f t="shared" si="64"/>
        <v>Av. Rosa Lozano1Sur</v>
      </c>
      <c r="AR14" s="524" t="str">
        <f t="shared" si="64"/>
        <v>Av. Rosa Lozano1Sur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Rosa Lozano1Sur</v>
      </c>
      <c r="AZ14" s="524" t="str">
        <f t="shared" si="64"/>
        <v>Av. Rosa Lozano1Sur</v>
      </c>
      <c r="BA14" s="524" t="str">
        <f t="shared" si="64"/>
        <v>Av. Rosa Lozano1Sur</v>
      </c>
      <c r="BB14" s="524" t="str">
        <f t="shared" si="64"/>
        <v>Av. Rosa Lozano1Sur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Rosa Lozano1Sur</v>
      </c>
      <c r="BJ14" s="524" t="str">
        <f t="shared" si="64"/>
        <v>Av. Rosa Lozano1Sur</v>
      </c>
      <c r="BK14" s="524" t="str">
        <f t="shared" si="64"/>
        <v>Av. Rosa Lozano1Sur</v>
      </c>
      <c r="BL14" s="524" t="str">
        <f t="shared" si="64"/>
        <v>Av. Rosa Lozano1Sur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Rosa Lozano1Sur</v>
      </c>
      <c r="BT14" s="524" t="str">
        <f t="shared" si="64"/>
        <v>Av. Rosa Lozano1Sur</v>
      </c>
      <c r="BU14" s="524" t="str">
        <f t="shared" si="64"/>
        <v>Av. Rosa Lozano1Sur</v>
      </c>
      <c r="BV14" s="524" t="str">
        <f t="shared" si="64"/>
        <v>Av. Rosa Lozano1Sur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Rosa Lozano1Sur</v>
      </c>
      <c r="CD14" s="524" t="str">
        <f t="shared" si="64"/>
        <v>Av. Rosa Lozano1Sur</v>
      </c>
      <c r="CE14" s="524" t="str">
        <f t="shared" si="64"/>
        <v>Av. Rosa Lozano1Sur</v>
      </c>
      <c r="CF14" s="524" t="str">
        <f t="shared" si="64"/>
        <v>Av. Rosa Lozano1Sur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Rosa Lozano1Sur</v>
      </c>
      <c r="CN14" s="524" t="str">
        <f t="shared" si="65"/>
        <v>Av. Rosa Lozano1Sur</v>
      </c>
      <c r="CO14" s="524" t="str">
        <f t="shared" si="65"/>
        <v>Av. Rosa Lozano1Sur</v>
      </c>
      <c r="CP14" s="524" t="str">
        <f t="shared" si="65"/>
        <v>Av. Rosa Lozano1Sur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Rosa Lozano1Sur</v>
      </c>
      <c r="CX14" s="524" t="str">
        <f t="shared" si="65"/>
        <v>Av. Rosa Lozano1Sur</v>
      </c>
      <c r="CY14" s="524" t="str">
        <f t="shared" si="65"/>
        <v>Av. Rosa Lozano1Sur</v>
      </c>
      <c r="CZ14" s="524" t="str">
        <f t="shared" si="65"/>
        <v>Av. Rosa Lozano1Sur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Rosa Lozano1Sur</v>
      </c>
      <c r="DH14" s="524" t="str">
        <f t="shared" si="65"/>
        <v>Av. Rosa Lozano1Sur</v>
      </c>
      <c r="DI14" s="524" t="str">
        <f t="shared" si="65"/>
        <v>Av. Rosa Lozano1Sur</v>
      </c>
      <c r="DJ14" s="524" t="str">
        <f t="shared" si="65"/>
        <v>Av. Rosa Lozano1Sur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Rosa Lozano1Sur</v>
      </c>
      <c r="DR14" s="524" t="str">
        <f t="shared" si="65"/>
        <v>Av. Rosa Lozano1Sur</v>
      </c>
      <c r="DS14" s="524" t="str">
        <f t="shared" si="65"/>
        <v>Av. Rosa Lozano1Sur</v>
      </c>
      <c r="DT14" s="524" t="str">
        <f t="shared" si="65"/>
        <v>Av. Rosa Lozano1Sur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Rosa Lozano1Sur</v>
      </c>
      <c r="EB14" s="524" t="str">
        <f t="shared" si="65"/>
        <v>Av. Rosa Lozano1Sur</v>
      </c>
      <c r="EC14" s="524" t="str">
        <f t="shared" si="65"/>
        <v>Av. Rosa Lozano1Sur</v>
      </c>
      <c r="ED14" s="524" t="str">
        <f t="shared" si="65"/>
        <v>Av. Rosa Lozano1Sur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Rosa Lozano1Sur</v>
      </c>
      <c r="EL14" s="524" t="str">
        <f t="shared" si="65"/>
        <v>Av. Rosa Lozano1Sur</v>
      </c>
      <c r="EM14" s="524" t="str">
        <f t="shared" si="65"/>
        <v>Av. Rosa Lozano1Sur</v>
      </c>
      <c r="EN14" s="524" t="str">
        <f t="shared" si="65"/>
        <v>Av. Rosa Lozano1Sur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Rosa Lozano1Sur</v>
      </c>
      <c r="EV14" s="524" t="str">
        <f t="shared" si="66"/>
        <v>Av. Rosa Lozano1Sur</v>
      </c>
      <c r="EW14" s="524" t="str">
        <f t="shared" si="66"/>
        <v>Av. Rosa Lozano1Sur</v>
      </c>
      <c r="EX14" s="524" t="str">
        <f t="shared" si="66"/>
        <v>Av. Rosa Lozano1Sur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Rosa Lozano1Sur</v>
      </c>
      <c r="FF14" s="524" t="str">
        <f t="shared" si="66"/>
        <v>Av. Rosa Lozano1Sur</v>
      </c>
      <c r="FG14" s="524" t="str">
        <f t="shared" si="66"/>
        <v>Av. Rosa Lozano1Sur</v>
      </c>
      <c r="FH14" s="524" t="str">
        <f t="shared" si="66"/>
        <v>Av. Rosa Lozano1Sur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Rosa Lozano1Sur</v>
      </c>
      <c r="FP14" s="524" t="str">
        <f t="shared" si="66"/>
        <v>Av. Rosa Lozano1Sur</v>
      </c>
      <c r="FQ14" s="524" t="str">
        <f t="shared" si="66"/>
        <v>Av. Rosa Lozano1Sur</v>
      </c>
      <c r="FR14" s="524" t="str">
        <f t="shared" si="66"/>
        <v>Av. Rosa Lozano1Sur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Rosa Lozano1Sur</v>
      </c>
      <c r="FZ14" s="524" t="str">
        <f t="shared" si="66"/>
        <v>Av. Rosa Lozano1Sur</v>
      </c>
      <c r="GA14" s="524" t="str">
        <f t="shared" si="66"/>
        <v>Av. Rosa Lozano1Sur</v>
      </c>
      <c r="GB14" s="524" t="str">
        <f t="shared" si="66"/>
        <v>Av. Rosa Lozano1Sur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Rosa Lozano1Sur</v>
      </c>
      <c r="GJ14" s="524" t="str">
        <f t="shared" si="66"/>
        <v>Av. Rosa Lozano1Sur</v>
      </c>
      <c r="GK14" s="524" t="str">
        <f t="shared" si="66"/>
        <v>Av. Rosa Lozano1Sur</v>
      </c>
      <c r="GL14" s="524" t="str">
        <f t="shared" si="66"/>
        <v>Av. Rosa Lozano1Sur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Rosa Lozano1Sur</v>
      </c>
      <c r="GT14" s="524" t="str">
        <f t="shared" si="66"/>
        <v>Av. Rosa Lozano1Sur</v>
      </c>
      <c r="GU14" s="524" t="str">
        <f t="shared" si="66"/>
        <v>Av. Rosa Lozano1Sur</v>
      </c>
      <c r="GV14" s="524" t="str">
        <f t="shared" si="66"/>
        <v>Av. Rosa Lozano1Sur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Rosa Lozano1Sur</v>
      </c>
      <c r="HD14" s="371" t="str">
        <f t="shared" si="67"/>
        <v>Av. Rosa Lozano1Sur</v>
      </c>
      <c r="HE14" s="371" t="str">
        <f t="shared" si="67"/>
        <v>Av. Rosa Lozano1Sur</v>
      </c>
      <c r="HF14" s="371" t="str">
        <f t="shared" si="67"/>
        <v>Av. Rosa Lozano1Sur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5"/>
      <c r="HN14" s="775"/>
      <c r="HO14" s="775"/>
      <c r="HP14" s="775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10">
        <f>+IF(Inicio!M12="","A",Inicio!M12)</f>
        <v>20</v>
      </c>
      <c r="L15" s="9">
        <f>+IF(Inicio!M13="","A",Inicio!M13)</f>
        <v>21</v>
      </c>
      <c r="M15" s="9">
        <f>+IF(Inicio!M14="","A",Inicio!M14)</f>
        <v>22</v>
      </c>
      <c r="N15" s="9">
        <f>+IF(Inicio!M15="","A",Inicio!M15)</f>
        <v>23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20</v>
      </c>
      <c r="V15" s="9">
        <f t="shared" ref="V15:AD15" si="68">+L15</f>
        <v>21</v>
      </c>
      <c r="W15" s="9">
        <f t="shared" si="68"/>
        <v>22</v>
      </c>
      <c r="X15" s="9">
        <f t="shared" si="68"/>
        <v>23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20</v>
      </c>
      <c r="AF15" s="9">
        <f t="shared" si="69"/>
        <v>21</v>
      </c>
      <c r="AG15" s="9">
        <f t="shared" si="69"/>
        <v>22</v>
      </c>
      <c r="AH15" s="9">
        <f t="shared" si="69"/>
        <v>23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20</v>
      </c>
      <c r="AP15" s="9">
        <f t="shared" si="69"/>
        <v>21</v>
      </c>
      <c r="AQ15" s="9">
        <f t="shared" si="69"/>
        <v>22</v>
      </c>
      <c r="AR15" s="9">
        <f t="shared" si="69"/>
        <v>23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20</v>
      </c>
      <c r="AZ15" s="9">
        <f t="shared" si="69"/>
        <v>21</v>
      </c>
      <c r="BA15" s="9">
        <f t="shared" si="69"/>
        <v>22</v>
      </c>
      <c r="BB15" s="9">
        <f t="shared" si="69"/>
        <v>23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20</v>
      </c>
      <c r="BJ15" s="9">
        <f t="shared" si="69"/>
        <v>21</v>
      </c>
      <c r="BK15" s="9">
        <f t="shared" ref="BK15:CP15" si="70">+BA15</f>
        <v>22</v>
      </c>
      <c r="BL15" s="9">
        <f t="shared" si="70"/>
        <v>23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20</v>
      </c>
      <c r="BT15" s="9">
        <f t="shared" si="70"/>
        <v>21</v>
      </c>
      <c r="BU15" s="9">
        <f t="shared" si="70"/>
        <v>22</v>
      </c>
      <c r="BV15" s="9">
        <f t="shared" si="70"/>
        <v>23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20</v>
      </c>
      <c r="CD15" s="9">
        <f t="shared" si="70"/>
        <v>21</v>
      </c>
      <c r="CE15" s="9">
        <f t="shared" si="70"/>
        <v>22</v>
      </c>
      <c r="CF15" s="9">
        <f t="shared" si="70"/>
        <v>23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20</v>
      </c>
      <c r="CN15" s="9">
        <f t="shared" si="70"/>
        <v>21</v>
      </c>
      <c r="CO15" s="9">
        <f t="shared" si="70"/>
        <v>22</v>
      </c>
      <c r="CP15" s="9">
        <f t="shared" si="70"/>
        <v>23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20</v>
      </c>
      <c r="CX15" s="9">
        <f t="shared" si="71"/>
        <v>21</v>
      </c>
      <c r="CY15" s="9">
        <f t="shared" si="71"/>
        <v>22</v>
      </c>
      <c r="CZ15" s="9">
        <f t="shared" si="71"/>
        <v>23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20</v>
      </c>
      <c r="DH15" s="9">
        <f t="shared" si="71"/>
        <v>21</v>
      </c>
      <c r="DI15" s="9">
        <f t="shared" si="71"/>
        <v>22</v>
      </c>
      <c r="DJ15" s="9">
        <f t="shared" si="71"/>
        <v>23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20</v>
      </c>
      <c r="DR15" s="9">
        <f t="shared" si="71"/>
        <v>21</v>
      </c>
      <c r="DS15" s="9">
        <f t="shared" si="71"/>
        <v>22</v>
      </c>
      <c r="DT15" s="9">
        <f t="shared" si="71"/>
        <v>23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20</v>
      </c>
      <c r="EB15" s="9">
        <f t="shared" si="72"/>
        <v>21</v>
      </c>
      <c r="EC15" s="9">
        <f t="shared" si="72"/>
        <v>22</v>
      </c>
      <c r="ED15" s="9">
        <f t="shared" si="72"/>
        <v>23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20</v>
      </c>
      <c r="EL15" s="9">
        <f t="shared" si="72"/>
        <v>21</v>
      </c>
      <c r="EM15" s="9">
        <f t="shared" si="72"/>
        <v>22</v>
      </c>
      <c r="EN15" s="9">
        <f t="shared" si="72"/>
        <v>23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20</v>
      </c>
      <c r="EV15" s="9">
        <f t="shared" si="72"/>
        <v>21</v>
      </c>
      <c r="EW15" s="9">
        <f t="shared" si="72"/>
        <v>22</v>
      </c>
      <c r="EX15" s="9">
        <f t="shared" si="72"/>
        <v>23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20</v>
      </c>
      <c r="FF15" s="9">
        <f t="shared" si="73"/>
        <v>21</v>
      </c>
      <c r="FG15" s="9">
        <f t="shared" si="73"/>
        <v>22</v>
      </c>
      <c r="FH15" s="9">
        <f t="shared" si="73"/>
        <v>23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20</v>
      </c>
      <c r="FP15" s="9">
        <f t="shared" si="73"/>
        <v>21</v>
      </c>
      <c r="FQ15" s="9">
        <f t="shared" si="73"/>
        <v>22</v>
      </c>
      <c r="FR15" s="9">
        <f t="shared" si="73"/>
        <v>23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20</v>
      </c>
      <c r="FZ15" s="9">
        <f t="shared" si="73"/>
        <v>21</v>
      </c>
      <c r="GA15" s="9">
        <f t="shared" si="73"/>
        <v>22</v>
      </c>
      <c r="GB15" s="9">
        <f t="shared" si="73"/>
        <v>23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20</v>
      </c>
      <c r="GJ15" s="9">
        <f t="shared" si="74"/>
        <v>21</v>
      </c>
      <c r="GK15" s="9">
        <f t="shared" si="74"/>
        <v>22</v>
      </c>
      <c r="GL15" s="9">
        <f t="shared" si="74"/>
        <v>23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20</v>
      </c>
      <c r="GT15" s="9">
        <f t="shared" si="74"/>
        <v>21</v>
      </c>
      <c r="GU15" s="9">
        <f t="shared" si="74"/>
        <v>22</v>
      </c>
      <c r="GV15" s="9">
        <f t="shared" si="74"/>
        <v>23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20</v>
      </c>
      <c r="HD15" s="612">
        <f t="shared" si="67"/>
        <v>21</v>
      </c>
      <c r="HE15" s="612">
        <f t="shared" si="67"/>
        <v>22</v>
      </c>
      <c r="HF15" s="612">
        <f t="shared" si="67"/>
        <v>23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6"/>
      <c r="HN15" s="776"/>
      <c r="HO15" s="776"/>
      <c r="HP15" s="776"/>
      <c r="HQ15" s="27"/>
      <c r="HR15" s="26">
        <f t="shared" ref="HR15:IA15" si="75">+K15</f>
        <v>20</v>
      </c>
      <c r="HS15" s="26">
        <f t="shared" si="75"/>
        <v>21</v>
      </c>
      <c r="HT15" s="26">
        <f t="shared" si="75"/>
        <v>22</v>
      </c>
      <c r="HU15" s="26">
        <f t="shared" si="75"/>
        <v>23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33</v>
      </c>
      <c r="L42" s="445">
        <v>45</v>
      </c>
      <c r="M42" s="445">
        <v>132</v>
      </c>
      <c r="N42" s="445">
        <v>38</v>
      </c>
      <c r="O42" s="445"/>
      <c r="P42" s="445"/>
      <c r="Q42" s="445"/>
      <c r="R42" s="445"/>
      <c r="S42" s="445"/>
      <c r="T42" s="446"/>
      <c r="U42" s="444">
        <v>1</v>
      </c>
      <c r="V42" s="445">
        <v>1</v>
      </c>
      <c r="W42" s="445">
        <v>0</v>
      </c>
      <c r="X42" s="445">
        <v>0</v>
      </c>
      <c r="Y42" s="445"/>
      <c r="Z42" s="445"/>
      <c r="AA42" s="445"/>
      <c r="AB42" s="445"/>
      <c r="AC42" s="445"/>
      <c r="AD42" s="446"/>
      <c r="AE42" s="444">
        <v>8</v>
      </c>
      <c r="AF42" s="445">
        <v>6</v>
      </c>
      <c r="AG42" s="445">
        <v>60</v>
      </c>
      <c r="AH42" s="445">
        <v>14</v>
      </c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>
        <v>0</v>
      </c>
      <c r="BM42" s="445"/>
      <c r="BN42" s="445"/>
      <c r="BO42" s="445"/>
      <c r="BP42" s="445"/>
      <c r="BQ42" s="445"/>
      <c r="BR42" s="446"/>
      <c r="BS42" s="444">
        <v>6</v>
      </c>
      <c r="BT42" s="445">
        <v>4</v>
      </c>
      <c r="BU42" s="445">
        <v>5</v>
      </c>
      <c r="BV42" s="445">
        <v>7</v>
      </c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>
        <v>0</v>
      </c>
      <c r="CQ42" s="445"/>
      <c r="CR42" s="445"/>
      <c r="CS42" s="445"/>
      <c r="CT42" s="445"/>
      <c r="CU42" s="445"/>
      <c r="CV42" s="446"/>
      <c r="CW42" s="444">
        <v>0</v>
      </c>
      <c r="CX42" s="445">
        <v>0</v>
      </c>
      <c r="CY42" s="445">
        <v>0</v>
      </c>
      <c r="CZ42" s="445">
        <v>0</v>
      </c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>
        <v>0</v>
      </c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72.33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73.33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324.5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97.5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360</v>
      </c>
      <c r="HN42" s="22">
        <f t="shared" si="80"/>
        <v>360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567.66</v>
      </c>
      <c r="HP42" s="22">
        <f t="shared" si="81"/>
        <v>567.66</v>
      </c>
      <c r="HQ42" s="23"/>
      <c r="HR42" s="24">
        <f t="shared" si="92"/>
        <v>48</v>
      </c>
      <c r="HS42" s="24">
        <f t="shared" si="92"/>
        <v>56</v>
      </c>
      <c r="HT42" s="24">
        <f t="shared" si="84"/>
        <v>197</v>
      </c>
      <c r="HU42" s="24">
        <f t="shared" si="85"/>
        <v>59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29</v>
      </c>
      <c r="L43" s="448">
        <v>58</v>
      </c>
      <c r="M43" s="448">
        <v>78</v>
      </c>
      <c r="N43" s="448">
        <v>34</v>
      </c>
      <c r="O43" s="448"/>
      <c r="P43" s="448"/>
      <c r="Q43" s="448"/>
      <c r="R43" s="448"/>
      <c r="S43" s="448"/>
      <c r="T43" s="449"/>
      <c r="U43" s="447">
        <v>2</v>
      </c>
      <c r="V43" s="448">
        <v>4</v>
      </c>
      <c r="W43" s="448">
        <v>0</v>
      </c>
      <c r="X43" s="448">
        <v>0</v>
      </c>
      <c r="Y43" s="448"/>
      <c r="Z43" s="448"/>
      <c r="AA43" s="448"/>
      <c r="AB43" s="448"/>
      <c r="AC43" s="448"/>
      <c r="AD43" s="449"/>
      <c r="AE43" s="447">
        <v>11</v>
      </c>
      <c r="AF43" s="448">
        <v>6</v>
      </c>
      <c r="AG43" s="448">
        <v>56</v>
      </c>
      <c r="AH43" s="448">
        <v>10</v>
      </c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>
        <v>0</v>
      </c>
      <c r="BM43" s="448"/>
      <c r="BN43" s="448"/>
      <c r="BO43" s="448"/>
      <c r="BP43" s="448"/>
      <c r="BQ43" s="448"/>
      <c r="BR43" s="449"/>
      <c r="BS43" s="447">
        <v>2</v>
      </c>
      <c r="BT43" s="448">
        <v>2</v>
      </c>
      <c r="BU43" s="448">
        <v>3</v>
      </c>
      <c r="BV43" s="448">
        <v>2</v>
      </c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>
        <v>0</v>
      </c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0</v>
      </c>
      <c r="CZ43" s="448">
        <v>0</v>
      </c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>
        <v>0</v>
      </c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67.66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82.32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253.5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69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297</v>
      </c>
      <c r="HN43" s="80">
        <f t="shared" si="80"/>
        <v>657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472.48</v>
      </c>
      <c r="HP43" s="80">
        <f t="shared" si="81"/>
        <v>1040.1399999999999</v>
      </c>
      <c r="HQ43" s="23"/>
      <c r="HR43" s="81">
        <f t="shared" si="92"/>
        <v>44</v>
      </c>
      <c r="HS43" s="81">
        <f t="shared" si="92"/>
        <v>70</v>
      </c>
      <c r="HT43" s="81">
        <f t="shared" si="84"/>
        <v>137</v>
      </c>
      <c r="HU43" s="81">
        <f t="shared" si="85"/>
        <v>46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34</v>
      </c>
      <c r="L44" s="442">
        <v>64</v>
      </c>
      <c r="M44" s="442">
        <v>53</v>
      </c>
      <c r="N44" s="442">
        <v>15</v>
      </c>
      <c r="O44" s="442"/>
      <c r="P44" s="582"/>
      <c r="Q44" s="582"/>
      <c r="R44" s="582"/>
      <c r="S44" s="442"/>
      <c r="T44" s="443"/>
      <c r="U44" s="441">
        <v>0</v>
      </c>
      <c r="V44" s="442">
        <v>3</v>
      </c>
      <c r="W44" s="442">
        <v>0</v>
      </c>
      <c r="X44" s="442">
        <v>0</v>
      </c>
      <c r="Y44" s="442"/>
      <c r="Z44" s="582"/>
      <c r="AA44" s="582"/>
      <c r="AB44" s="582"/>
      <c r="AC44" s="442"/>
      <c r="AD44" s="443"/>
      <c r="AE44" s="441">
        <v>7</v>
      </c>
      <c r="AF44" s="442">
        <v>6</v>
      </c>
      <c r="AG44" s="442">
        <v>46</v>
      </c>
      <c r="AH44" s="442">
        <v>12</v>
      </c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>
        <v>0</v>
      </c>
      <c r="BM44" s="442"/>
      <c r="BN44" s="582"/>
      <c r="BO44" s="582"/>
      <c r="BP44" s="582"/>
      <c r="BQ44" s="442"/>
      <c r="BR44" s="443"/>
      <c r="BS44" s="441">
        <v>4</v>
      </c>
      <c r="BT44" s="442">
        <v>7</v>
      </c>
      <c r="BU44" s="442">
        <v>2</v>
      </c>
      <c r="BV44" s="442">
        <v>6</v>
      </c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>
        <v>0</v>
      </c>
      <c r="CQ44" s="442"/>
      <c r="CR44" s="582"/>
      <c r="CS44" s="582"/>
      <c r="CT44" s="582"/>
      <c r="CU44" s="442"/>
      <c r="CV44" s="443"/>
      <c r="CW44" s="441">
        <v>1</v>
      </c>
      <c r="CX44" s="442">
        <v>0</v>
      </c>
      <c r="CY44" s="442">
        <v>0</v>
      </c>
      <c r="CZ44" s="442">
        <v>0</v>
      </c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>
        <v>0</v>
      </c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31.33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70.490000000000009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196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66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260</v>
      </c>
      <c r="HN44" s="78">
        <f t="shared" si="80"/>
        <v>917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427.82</v>
      </c>
      <c r="HP44" s="78">
        <f t="shared" si="81"/>
        <v>1467.9599999999998</v>
      </c>
      <c r="HQ44" s="23"/>
      <c r="HR44" s="79">
        <f>+K44+U44+AE44+AO44+AY44+BI44+BS44+CC44+CM44+CW44+DG44+DQ44+EA44+EK44+EU44+FE44+FO44+FY44+GI44+GS44</f>
        <v>46</v>
      </c>
      <c r="HS44" s="79">
        <f>+K44+V44+AF44+AP44+AZ44+BJ44+BT44+CD44+CN44+CX44+DH44+DR44+EB44+EL44+EV44+FF44+FP44+FZ44+GJ44+GT44</f>
        <v>50</v>
      </c>
      <c r="HT44" s="79">
        <f t="shared" si="84"/>
        <v>101</v>
      </c>
      <c r="HU44" s="79">
        <f t="shared" si="85"/>
        <v>33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39</v>
      </c>
      <c r="L45" s="445">
        <v>74</v>
      </c>
      <c r="M45" s="445">
        <v>71</v>
      </c>
      <c r="N45" s="445">
        <v>24</v>
      </c>
      <c r="O45" s="445"/>
      <c r="P45" s="583"/>
      <c r="Q45" s="583"/>
      <c r="R45" s="583"/>
      <c r="S45" s="445"/>
      <c r="T45" s="446"/>
      <c r="U45" s="444">
        <v>0</v>
      </c>
      <c r="V45" s="445">
        <v>3</v>
      </c>
      <c r="W45" s="445">
        <v>0</v>
      </c>
      <c r="X45" s="445">
        <v>0</v>
      </c>
      <c r="Y45" s="445"/>
      <c r="Z45" s="583"/>
      <c r="AA45" s="583"/>
      <c r="AB45" s="583"/>
      <c r="AC45" s="445"/>
      <c r="AD45" s="446"/>
      <c r="AE45" s="444">
        <v>7</v>
      </c>
      <c r="AF45" s="445">
        <v>5</v>
      </c>
      <c r="AG45" s="445">
        <v>41</v>
      </c>
      <c r="AH45" s="445">
        <v>12</v>
      </c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>
        <v>0</v>
      </c>
      <c r="BM45" s="445"/>
      <c r="BN45" s="583"/>
      <c r="BO45" s="583"/>
      <c r="BP45" s="583"/>
      <c r="BQ45" s="445"/>
      <c r="BR45" s="446"/>
      <c r="BS45" s="444">
        <v>3</v>
      </c>
      <c r="BT45" s="445">
        <v>3</v>
      </c>
      <c r="BU45" s="445">
        <v>1</v>
      </c>
      <c r="BV45" s="445">
        <v>3</v>
      </c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>
        <v>0</v>
      </c>
      <c r="CQ45" s="445"/>
      <c r="CR45" s="583"/>
      <c r="CS45" s="583"/>
      <c r="CT45" s="583"/>
      <c r="CU45" s="445"/>
      <c r="CV45" s="446"/>
      <c r="CW45" s="444">
        <v>0</v>
      </c>
      <c r="CX45" s="445">
        <v>0</v>
      </c>
      <c r="CY45" s="445">
        <v>0</v>
      </c>
      <c r="CZ45" s="445">
        <v>0</v>
      </c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>
        <v>0</v>
      </c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28.5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62.49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196.5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67.5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286</v>
      </c>
      <c r="HN45" s="22">
        <f t="shared" si="80"/>
        <v>1203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428.99</v>
      </c>
      <c r="HP45" s="22">
        <f t="shared" si="81"/>
        <v>1896.9499999999998</v>
      </c>
      <c r="HQ45" s="23"/>
      <c r="HR45" s="24">
        <f>+K45+U45+AE45+AO45+AY45+BI45+BS45+CC45+CM45+CW45+DG45+DQ45+EA45+EK45+EU45+FE45+FO45+FY45+GI45+GS45</f>
        <v>49</v>
      </c>
      <c r="HS45" s="24">
        <f>+K45+V45+AF45+AP45+AZ45+BJ45+BT45+CD45+CN45+CX45+DH45+DR45+EB45+EL45+EV45+FF45+FP45+FZ45+GJ45+GT45</f>
        <v>50</v>
      </c>
      <c r="HT45" s="24">
        <f t="shared" si="84"/>
        <v>113</v>
      </c>
      <c r="HU45" s="24">
        <f t="shared" si="85"/>
        <v>39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32</v>
      </c>
      <c r="L46" s="458">
        <v>64</v>
      </c>
      <c r="M46" s="458">
        <v>49</v>
      </c>
      <c r="N46" s="458">
        <v>14</v>
      </c>
      <c r="O46" s="458"/>
      <c r="P46" s="664"/>
      <c r="Q46" s="664"/>
      <c r="R46" s="664"/>
      <c r="S46" s="458"/>
      <c r="T46" s="459"/>
      <c r="U46" s="457">
        <v>0</v>
      </c>
      <c r="V46" s="458">
        <v>3</v>
      </c>
      <c r="W46" s="458">
        <v>0</v>
      </c>
      <c r="X46" s="458">
        <v>0</v>
      </c>
      <c r="Y46" s="458"/>
      <c r="Z46" s="664"/>
      <c r="AA46" s="664"/>
      <c r="AB46" s="664"/>
      <c r="AC46" s="458"/>
      <c r="AD46" s="459"/>
      <c r="AE46" s="457">
        <v>9</v>
      </c>
      <c r="AF46" s="458">
        <v>5</v>
      </c>
      <c r="AG46" s="458">
        <v>22</v>
      </c>
      <c r="AH46" s="458">
        <v>11</v>
      </c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>
        <v>0</v>
      </c>
      <c r="BM46" s="458"/>
      <c r="BN46" s="664"/>
      <c r="BO46" s="664"/>
      <c r="BP46" s="664"/>
      <c r="BQ46" s="458"/>
      <c r="BR46" s="459"/>
      <c r="BS46" s="457">
        <v>7</v>
      </c>
      <c r="BT46" s="458">
        <v>5</v>
      </c>
      <c r="BU46" s="458">
        <v>1</v>
      </c>
      <c r="BV46" s="458">
        <v>3</v>
      </c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>
        <v>0</v>
      </c>
      <c r="CQ46" s="458"/>
      <c r="CR46" s="664"/>
      <c r="CS46" s="664"/>
      <c r="CT46" s="664"/>
      <c r="CU46" s="458"/>
      <c r="CV46" s="459"/>
      <c r="CW46" s="457">
        <v>0</v>
      </c>
      <c r="CX46" s="458">
        <v>0</v>
      </c>
      <c r="CY46" s="458">
        <v>0</v>
      </c>
      <c r="CZ46" s="458">
        <v>0</v>
      </c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>
        <v>0</v>
      </c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44.5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60.49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117.5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54.5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225</v>
      </c>
      <c r="HN46" s="22">
        <f t="shared" si="80"/>
        <v>1068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340.99</v>
      </c>
      <c r="HP46" s="22">
        <f t="shared" si="81"/>
        <v>1670.28</v>
      </c>
      <c r="HQ46" s="23"/>
      <c r="HR46" s="24">
        <f>+K46+U46+AE46+AO46+AY46+BI46+BS46+CC46+CM46+CW46+DG46+DQ46+EA46+EK46+EU46+FE46+FO46+FY46+GI46+GS46</f>
        <v>48</v>
      </c>
      <c r="HS46" s="24">
        <f>+K46+V46+AF46+AP46+AZ46+BJ46+BT46+CD46+CN46+CX46+DH46+DR46+EB46+EL46+EV46+FF46+FP46+FZ46+GJ46+GT46</f>
        <v>45</v>
      </c>
      <c r="HT46" s="24">
        <f t="shared" si="84"/>
        <v>72</v>
      </c>
      <c r="HU46" s="24">
        <f t="shared" si="85"/>
        <v>28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24</v>
      </c>
      <c r="L47" s="462">
        <v>56</v>
      </c>
      <c r="M47" s="462">
        <v>37</v>
      </c>
      <c r="N47" s="462">
        <v>0</v>
      </c>
      <c r="O47" s="462"/>
      <c r="P47" s="665"/>
      <c r="Q47" s="665"/>
      <c r="R47" s="665"/>
      <c r="S47" s="462"/>
      <c r="T47" s="463"/>
      <c r="U47" s="461">
        <v>1</v>
      </c>
      <c r="V47" s="462">
        <v>2</v>
      </c>
      <c r="W47" s="462">
        <v>0</v>
      </c>
      <c r="X47" s="462">
        <v>0</v>
      </c>
      <c r="Y47" s="462"/>
      <c r="Z47" s="665"/>
      <c r="AA47" s="665"/>
      <c r="AB47" s="665"/>
      <c r="AC47" s="462"/>
      <c r="AD47" s="463"/>
      <c r="AE47" s="461">
        <v>9</v>
      </c>
      <c r="AF47" s="462">
        <v>6</v>
      </c>
      <c r="AG47" s="462">
        <v>27</v>
      </c>
      <c r="AH47" s="462">
        <v>12</v>
      </c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>
        <v>0</v>
      </c>
      <c r="BM47" s="462"/>
      <c r="BN47" s="665"/>
      <c r="BO47" s="665"/>
      <c r="BP47" s="665"/>
      <c r="BQ47" s="462"/>
      <c r="BR47" s="463"/>
      <c r="BS47" s="461">
        <v>5</v>
      </c>
      <c r="BT47" s="462">
        <v>1</v>
      </c>
      <c r="BU47" s="462">
        <v>1</v>
      </c>
      <c r="BV47" s="462">
        <v>1</v>
      </c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>
        <v>0</v>
      </c>
      <c r="CQ47" s="462"/>
      <c r="CR47" s="665"/>
      <c r="CS47" s="665"/>
      <c r="CT47" s="665"/>
      <c r="CU47" s="462"/>
      <c r="CV47" s="463"/>
      <c r="CW47" s="461">
        <v>0</v>
      </c>
      <c r="CX47" s="462">
        <v>0</v>
      </c>
      <c r="CY47" s="462">
        <v>0</v>
      </c>
      <c r="CZ47" s="462">
        <v>0</v>
      </c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>
        <v>0</v>
      </c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39.83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45.16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120.5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38.5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182</v>
      </c>
      <c r="HN47" s="80">
        <f t="shared" si="80"/>
        <v>953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299.99</v>
      </c>
      <c r="HP47" s="80">
        <f t="shared" si="81"/>
        <v>1497.79</v>
      </c>
      <c r="HQ47" s="23"/>
      <c r="HR47" s="81">
        <f>+K47+U47+AE47+AO47+AY47+BI47+BS47+CC47+CM47+CW47+DG47+DQ47+EA47+EK47+EU47+FE47+FO47+FY47+GI47+GS47</f>
        <v>39</v>
      </c>
      <c r="HS47" s="81">
        <f>+K47+V47+AF47+AP47+AZ47+BJ47+BT47+CD47+CN47+CX47+DH47+DR47+EB47+EL47+EV47+FF47+FP47+FZ47+GJ47+GT47</f>
        <v>33</v>
      </c>
      <c r="HT47" s="81">
        <f t="shared" si="84"/>
        <v>65</v>
      </c>
      <c r="HU47" s="81">
        <f t="shared" si="85"/>
        <v>13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19</v>
      </c>
      <c r="L48" s="454">
        <v>57</v>
      </c>
      <c r="M48" s="454">
        <v>37</v>
      </c>
      <c r="N48" s="454">
        <v>5</v>
      </c>
      <c r="O48" s="454"/>
      <c r="P48" s="663"/>
      <c r="Q48" s="663"/>
      <c r="R48" s="663"/>
      <c r="S48" s="454"/>
      <c r="T48" s="455"/>
      <c r="U48" s="453">
        <v>1</v>
      </c>
      <c r="V48" s="454">
        <v>2</v>
      </c>
      <c r="W48" s="454">
        <v>0</v>
      </c>
      <c r="X48" s="454">
        <v>0</v>
      </c>
      <c r="Y48" s="454"/>
      <c r="Z48" s="663"/>
      <c r="AA48" s="663"/>
      <c r="AB48" s="663"/>
      <c r="AC48" s="454"/>
      <c r="AD48" s="455"/>
      <c r="AE48" s="453">
        <v>7</v>
      </c>
      <c r="AF48" s="454">
        <v>3</v>
      </c>
      <c r="AG48" s="454">
        <v>31</v>
      </c>
      <c r="AH48" s="454">
        <v>7</v>
      </c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>
        <v>0</v>
      </c>
      <c r="BM48" s="454"/>
      <c r="BN48" s="663"/>
      <c r="BO48" s="663"/>
      <c r="BP48" s="663"/>
      <c r="BQ48" s="454"/>
      <c r="BR48" s="455"/>
      <c r="BS48" s="453">
        <v>3</v>
      </c>
      <c r="BT48" s="454">
        <v>2</v>
      </c>
      <c r="BU48" s="454">
        <v>1</v>
      </c>
      <c r="BV48" s="454">
        <v>1</v>
      </c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>
        <v>0</v>
      </c>
      <c r="CQ48" s="454"/>
      <c r="CR48" s="663"/>
      <c r="CS48" s="663"/>
      <c r="CT48" s="663"/>
      <c r="CU48" s="454"/>
      <c r="CV48" s="455"/>
      <c r="CW48" s="453">
        <v>0</v>
      </c>
      <c r="CX48" s="454">
        <v>0</v>
      </c>
      <c r="CY48" s="454">
        <v>0</v>
      </c>
      <c r="CZ48" s="454">
        <v>0</v>
      </c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>
        <v>0</v>
      </c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47.83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71.66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132.5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28.5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176</v>
      </c>
      <c r="HN48" s="78">
        <f t="shared" si="80"/>
        <v>869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280.49</v>
      </c>
      <c r="HP48" s="78">
        <f t="shared" si="81"/>
        <v>1350.46</v>
      </c>
      <c r="HQ48" s="23"/>
      <c r="HR48" s="79">
        <f>+K48+U48+AE48+AO48+AY48+BI48+BS48+CC48+CM48+CW48+DG48+DQ48+EA48+EK48+EU48+FE48+FO48+FY48+GI48+GS48</f>
        <v>30</v>
      </c>
      <c r="HS48" s="79">
        <f t="shared" si="83"/>
        <v>64</v>
      </c>
      <c r="HT48" s="79">
        <f t="shared" si="84"/>
        <v>69</v>
      </c>
      <c r="HU48" s="79">
        <f t="shared" si="85"/>
        <v>13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25</v>
      </c>
      <c r="L49" s="458">
        <v>50</v>
      </c>
      <c r="M49" s="458">
        <v>28</v>
      </c>
      <c r="N49" s="458">
        <v>10</v>
      </c>
      <c r="O49" s="458"/>
      <c r="P49" s="664"/>
      <c r="Q49" s="664"/>
      <c r="R49" s="664"/>
      <c r="S49" s="458"/>
      <c r="T49" s="459"/>
      <c r="U49" s="457">
        <v>0</v>
      </c>
      <c r="V49" s="458">
        <v>1</v>
      </c>
      <c r="W49" s="458">
        <v>0</v>
      </c>
      <c r="X49" s="458">
        <v>0</v>
      </c>
      <c r="Y49" s="458"/>
      <c r="Z49" s="664"/>
      <c r="AA49" s="664"/>
      <c r="AB49" s="664"/>
      <c r="AC49" s="458"/>
      <c r="AD49" s="459"/>
      <c r="AE49" s="457">
        <v>5</v>
      </c>
      <c r="AF49" s="458">
        <v>3</v>
      </c>
      <c r="AG49" s="458">
        <v>30</v>
      </c>
      <c r="AH49" s="458">
        <v>5</v>
      </c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>
        <v>0</v>
      </c>
      <c r="BM49" s="458"/>
      <c r="BN49" s="664"/>
      <c r="BO49" s="664"/>
      <c r="BP49" s="664"/>
      <c r="BQ49" s="458"/>
      <c r="BR49" s="459"/>
      <c r="BS49" s="457">
        <v>8</v>
      </c>
      <c r="BT49" s="458">
        <v>3</v>
      </c>
      <c r="BU49" s="458">
        <v>3</v>
      </c>
      <c r="BV49" s="458">
        <v>4</v>
      </c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>
        <v>0</v>
      </c>
      <c r="CQ49" s="458"/>
      <c r="CR49" s="664"/>
      <c r="CS49" s="664"/>
      <c r="CT49" s="664"/>
      <c r="CU49" s="458"/>
      <c r="CV49" s="459"/>
      <c r="CW49" s="457">
        <v>0</v>
      </c>
      <c r="CX49" s="458">
        <v>0</v>
      </c>
      <c r="CY49" s="458">
        <v>0</v>
      </c>
      <c r="CZ49" s="458">
        <v>0</v>
      </c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>
        <v>0</v>
      </c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66.83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125.5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35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175</v>
      </c>
      <c r="HN49" s="22">
        <f t="shared" si="80"/>
        <v>758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287.33</v>
      </c>
      <c r="HP49" s="22">
        <f t="shared" si="81"/>
        <v>1208.8</v>
      </c>
      <c r="HQ49" s="23"/>
      <c r="HR49" s="24">
        <f t="shared" si="82"/>
        <v>38</v>
      </c>
      <c r="HS49" s="24">
        <f t="shared" si="83"/>
        <v>57</v>
      </c>
      <c r="HT49" s="24">
        <f t="shared" si="84"/>
        <v>61</v>
      </c>
      <c r="HU49" s="24">
        <f t="shared" si="85"/>
        <v>19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18</v>
      </c>
      <c r="L50" s="445">
        <v>27</v>
      </c>
      <c r="M50" s="445">
        <v>35</v>
      </c>
      <c r="N50" s="445">
        <v>11</v>
      </c>
      <c r="O50" s="445"/>
      <c r="P50" s="583"/>
      <c r="Q50" s="583"/>
      <c r="R50" s="583"/>
      <c r="S50" s="445"/>
      <c r="T50" s="446"/>
      <c r="U50" s="444">
        <v>0</v>
      </c>
      <c r="V50" s="445">
        <v>2</v>
      </c>
      <c r="W50" s="445">
        <v>0</v>
      </c>
      <c r="X50" s="445">
        <v>0</v>
      </c>
      <c r="Y50" s="445"/>
      <c r="Z50" s="583"/>
      <c r="AA50" s="583"/>
      <c r="AB50" s="583"/>
      <c r="AC50" s="445"/>
      <c r="AD50" s="446"/>
      <c r="AE50" s="444">
        <v>8</v>
      </c>
      <c r="AF50" s="445">
        <v>4</v>
      </c>
      <c r="AG50" s="445">
        <v>35</v>
      </c>
      <c r="AH50" s="445">
        <v>8</v>
      </c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>
        <v>0</v>
      </c>
      <c r="BM50" s="445"/>
      <c r="BN50" s="583"/>
      <c r="BO50" s="583"/>
      <c r="BP50" s="583"/>
      <c r="BQ50" s="445"/>
      <c r="BR50" s="446"/>
      <c r="BS50" s="444">
        <v>5</v>
      </c>
      <c r="BT50" s="445">
        <v>3</v>
      </c>
      <c r="BU50" s="445">
        <v>2</v>
      </c>
      <c r="BV50" s="445">
        <v>2</v>
      </c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>
        <v>0</v>
      </c>
      <c r="CQ50" s="445"/>
      <c r="CR50" s="583"/>
      <c r="CS50" s="583"/>
      <c r="CT50" s="583"/>
      <c r="CU50" s="445"/>
      <c r="CV50" s="446"/>
      <c r="CW50" s="444">
        <v>1</v>
      </c>
      <c r="CX50" s="445">
        <v>0</v>
      </c>
      <c r="CY50" s="445">
        <v>0</v>
      </c>
      <c r="CZ50" s="445">
        <v>0</v>
      </c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>
        <v>0</v>
      </c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54.83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47.16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145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40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161</v>
      </c>
      <c r="HN50" s="22">
        <f t="shared" si="80"/>
        <v>694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286.98999999999995</v>
      </c>
      <c r="HP50" s="22">
        <f t="shared" si="81"/>
        <v>1154.8</v>
      </c>
      <c r="HQ50" s="23"/>
      <c r="HR50" s="24">
        <f t="shared" si="82"/>
        <v>32</v>
      </c>
      <c r="HS50" s="24">
        <f t="shared" si="83"/>
        <v>36</v>
      </c>
      <c r="HT50" s="24">
        <f t="shared" si="84"/>
        <v>72</v>
      </c>
      <c r="HU50" s="24">
        <f t="shared" si="85"/>
        <v>21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21</v>
      </c>
      <c r="L51" s="448">
        <v>23</v>
      </c>
      <c r="M51" s="448">
        <v>64</v>
      </c>
      <c r="N51" s="448">
        <v>8</v>
      </c>
      <c r="O51" s="448"/>
      <c r="P51" s="584"/>
      <c r="Q51" s="584"/>
      <c r="R51" s="584"/>
      <c r="S51" s="448"/>
      <c r="T51" s="449"/>
      <c r="U51" s="447">
        <v>2</v>
      </c>
      <c r="V51" s="448">
        <v>1</v>
      </c>
      <c r="W51" s="448">
        <v>0</v>
      </c>
      <c r="X51" s="448">
        <v>0</v>
      </c>
      <c r="Y51" s="448"/>
      <c r="Z51" s="584"/>
      <c r="AA51" s="584"/>
      <c r="AB51" s="584"/>
      <c r="AC51" s="448"/>
      <c r="AD51" s="449"/>
      <c r="AE51" s="447">
        <v>9</v>
      </c>
      <c r="AF51" s="448">
        <v>3</v>
      </c>
      <c r="AG51" s="448">
        <v>25</v>
      </c>
      <c r="AH51" s="448">
        <v>6</v>
      </c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>
        <v>0</v>
      </c>
      <c r="BM51" s="448"/>
      <c r="BN51" s="584"/>
      <c r="BO51" s="584"/>
      <c r="BP51" s="584"/>
      <c r="BQ51" s="448"/>
      <c r="BR51" s="449"/>
      <c r="BS51" s="447">
        <v>6</v>
      </c>
      <c r="BT51" s="448">
        <v>2</v>
      </c>
      <c r="BU51" s="448">
        <v>3</v>
      </c>
      <c r="BV51" s="448">
        <v>4</v>
      </c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>
        <v>0</v>
      </c>
      <c r="CQ51" s="448"/>
      <c r="CR51" s="584"/>
      <c r="CS51" s="584"/>
      <c r="CT51" s="584"/>
      <c r="CU51" s="448"/>
      <c r="CV51" s="449"/>
      <c r="CW51" s="447">
        <v>0</v>
      </c>
      <c r="CX51" s="448">
        <v>0</v>
      </c>
      <c r="CY51" s="448">
        <v>0</v>
      </c>
      <c r="CZ51" s="448">
        <v>0</v>
      </c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>
        <v>0</v>
      </c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63.66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37.33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146.5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36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177</v>
      </c>
      <c r="HN51" s="80">
        <f t="shared" ref="HN51:HN82" si="93">+SUM(HM48:HM51)</f>
        <v>689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283.49</v>
      </c>
      <c r="HP51" s="80">
        <f t="shared" si="81"/>
        <v>1138.3</v>
      </c>
      <c r="HQ51" s="23"/>
      <c r="HR51" s="81">
        <f t="shared" si="82"/>
        <v>38</v>
      </c>
      <c r="HS51" s="81">
        <f t="shared" si="83"/>
        <v>29</v>
      </c>
      <c r="HT51" s="81">
        <f t="shared" si="84"/>
        <v>92</v>
      </c>
      <c r="HU51" s="81">
        <f t="shared" si="85"/>
        <v>18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22</v>
      </c>
      <c r="L52" s="442">
        <v>16</v>
      </c>
      <c r="M52" s="442">
        <v>60</v>
      </c>
      <c r="N52" s="442">
        <v>3</v>
      </c>
      <c r="O52" s="442"/>
      <c r="P52" s="442"/>
      <c r="Q52" s="442"/>
      <c r="R52" s="442"/>
      <c r="S52" s="442"/>
      <c r="T52" s="443"/>
      <c r="U52" s="441">
        <v>2</v>
      </c>
      <c r="V52" s="442">
        <v>0</v>
      </c>
      <c r="W52" s="442">
        <v>0</v>
      </c>
      <c r="X52" s="442">
        <v>0</v>
      </c>
      <c r="Y52" s="442"/>
      <c r="Z52" s="442"/>
      <c r="AA52" s="442"/>
      <c r="AB52" s="442"/>
      <c r="AC52" s="442"/>
      <c r="AD52" s="443"/>
      <c r="AE52" s="441">
        <v>7</v>
      </c>
      <c r="AF52" s="442">
        <v>2</v>
      </c>
      <c r="AG52" s="442">
        <v>30</v>
      </c>
      <c r="AH52" s="442">
        <v>5</v>
      </c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>
        <v>0</v>
      </c>
      <c r="BM52" s="442"/>
      <c r="BN52" s="442"/>
      <c r="BO52" s="442"/>
      <c r="BP52" s="442"/>
      <c r="BQ52" s="442"/>
      <c r="BR52" s="443"/>
      <c r="BS52" s="441">
        <v>6</v>
      </c>
      <c r="BT52" s="442">
        <v>1</v>
      </c>
      <c r="BU52" s="442">
        <v>1</v>
      </c>
      <c r="BV52" s="442">
        <v>1</v>
      </c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>
        <v>0</v>
      </c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>
        <v>0</v>
      </c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>
        <v>0</v>
      </c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58.66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24.5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152.5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20.5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156</v>
      </c>
      <c r="HN52" s="78">
        <f t="shared" si="93"/>
        <v>669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256.15999999999997</v>
      </c>
      <c r="HP52" s="78">
        <f t="shared" si="81"/>
        <v>1113.9699999999998</v>
      </c>
      <c r="HQ52" s="23"/>
      <c r="HR52" s="79">
        <f t="shared" si="82"/>
        <v>37</v>
      </c>
      <c r="HS52" s="79">
        <f t="shared" si="83"/>
        <v>19</v>
      </c>
      <c r="HT52" s="79">
        <f t="shared" ref="HT52:HT83" si="94">+M52+W52+AG52+AQ52+BA52+BK52+BU52+CE52+CO52+CY52+DI52+DS52+EC52+EM52+EW52+FG52+FQ52+GA52+GK52+GU52</f>
        <v>91</v>
      </c>
      <c r="HU52" s="79">
        <f t="shared" si="85"/>
        <v>9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24</v>
      </c>
      <c r="L53" s="445">
        <v>10</v>
      </c>
      <c r="M53" s="445">
        <v>28</v>
      </c>
      <c r="N53" s="445">
        <v>0</v>
      </c>
      <c r="O53" s="445"/>
      <c r="P53" s="445"/>
      <c r="Q53" s="445"/>
      <c r="R53" s="445"/>
      <c r="S53" s="445"/>
      <c r="T53" s="446"/>
      <c r="U53" s="444">
        <v>1</v>
      </c>
      <c r="V53" s="445">
        <v>2</v>
      </c>
      <c r="W53" s="445">
        <v>0</v>
      </c>
      <c r="X53" s="445">
        <v>0</v>
      </c>
      <c r="Y53" s="445"/>
      <c r="Z53" s="445"/>
      <c r="AA53" s="445"/>
      <c r="AB53" s="445"/>
      <c r="AC53" s="445"/>
      <c r="AD53" s="446"/>
      <c r="AE53" s="444">
        <v>5</v>
      </c>
      <c r="AF53" s="445">
        <v>3</v>
      </c>
      <c r="AG53" s="445">
        <v>25</v>
      </c>
      <c r="AH53" s="445">
        <v>6</v>
      </c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>
        <v>0</v>
      </c>
      <c r="BM53" s="445"/>
      <c r="BN53" s="445"/>
      <c r="BO53" s="445"/>
      <c r="BP53" s="445"/>
      <c r="BQ53" s="445"/>
      <c r="BR53" s="446"/>
      <c r="BS53" s="444">
        <v>2</v>
      </c>
      <c r="BT53" s="445">
        <v>0</v>
      </c>
      <c r="BU53" s="445">
        <v>0</v>
      </c>
      <c r="BV53" s="445">
        <v>0</v>
      </c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>
        <v>0</v>
      </c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>
        <v>0</v>
      </c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>
        <v>0</v>
      </c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44.33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19.66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103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18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106</v>
      </c>
      <c r="HN53" s="22">
        <f t="shared" si="93"/>
        <v>600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184.99</v>
      </c>
      <c r="HP53" s="22">
        <f t="shared" si="81"/>
        <v>1011.63</v>
      </c>
      <c r="HQ53" s="23"/>
      <c r="HR53" s="24">
        <f t="shared" si="82"/>
        <v>32</v>
      </c>
      <c r="HS53" s="24">
        <f t="shared" si="83"/>
        <v>15</v>
      </c>
      <c r="HT53" s="24">
        <f t="shared" si="94"/>
        <v>53</v>
      </c>
      <c r="HU53" s="24">
        <f t="shared" si="85"/>
        <v>6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439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724.64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262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441.15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106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184.99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33</v>
      </c>
      <c r="L64" s="442">
        <v>25</v>
      </c>
      <c r="M64" s="442">
        <v>29</v>
      </c>
      <c r="N64" s="442">
        <v>24</v>
      </c>
      <c r="O64" s="442"/>
      <c r="P64" s="442"/>
      <c r="Q64" s="442"/>
      <c r="R64" s="442"/>
      <c r="S64" s="442"/>
      <c r="T64" s="443"/>
      <c r="U64" s="441">
        <v>3</v>
      </c>
      <c r="V64" s="442">
        <v>2</v>
      </c>
      <c r="W64" s="442">
        <v>0</v>
      </c>
      <c r="X64" s="442">
        <v>0</v>
      </c>
      <c r="Y64" s="442"/>
      <c r="Z64" s="442"/>
      <c r="AA64" s="442"/>
      <c r="AB64" s="442"/>
      <c r="AC64" s="442"/>
      <c r="AD64" s="443"/>
      <c r="AE64" s="441">
        <v>5</v>
      </c>
      <c r="AF64" s="442">
        <v>2</v>
      </c>
      <c r="AG64" s="442">
        <v>31</v>
      </c>
      <c r="AH64" s="442">
        <v>6</v>
      </c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>
        <v>0</v>
      </c>
      <c r="BM64" s="442"/>
      <c r="BN64" s="442"/>
      <c r="BO64" s="442"/>
      <c r="BP64" s="442"/>
      <c r="BQ64" s="442"/>
      <c r="BR64" s="443"/>
      <c r="BS64" s="441">
        <v>6</v>
      </c>
      <c r="BT64" s="442">
        <v>2</v>
      </c>
      <c r="BU64" s="442">
        <v>2</v>
      </c>
      <c r="BV64" s="442">
        <v>4</v>
      </c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>
        <v>0</v>
      </c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>
        <v>0</v>
      </c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>
        <v>0</v>
      </c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63.99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36.659999999999997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127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52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174</v>
      </c>
      <c r="HN64" s="78">
        <f t="shared" si="93"/>
        <v>174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279.64999999999998</v>
      </c>
      <c r="HP64" s="78">
        <f t="shared" si="81"/>
        <v>279.64999999999998</v>
      </c>
      <c r="HQ64" s="23"/>
      <c r="HR64" s="79">
        <f t="shared" si="82"/>
        <v>47</v>
      </c>
      <c r="HS64" s="79">
        <f t="shared" si="83"/>
        <v>31</v>
      </c>
      <c r="HT64" s="79">
        <f t="shared" si="94"/>
        <v>62</v>
      </c>
      <c r="HU64" s="79">
        <f t="shared" si="85"/>
        <v>34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33</v>
      </c>
      <c r="L65" s="445">
        <v>16</v>
      </c>
      <c r="M65" s="445">
        <v>49</v>
      </c>
      <c r="N65" s="445">
        <v>19</v>
      </c>
      <c r="O65" s="445"/>
      <c r="P65" s="445"/>
      <c r="Q65" s="445"/>
      <c r="R65" s="445"/>
      <c r="S65" s="445"/>
      <c r="T65" s="446"/>
      <c r="U65" s="444">
        <v>3</v>
      </c>
      <c r="V65" s="445">
        <v>1</v>
      </c>
      <c r="W65" s="445">
        <v>0</v>
      </c>
      <c r="X65" s="445">
        <v>0</v>
      </c>
      <c r="Y65" s="445"/>
      <c r="Z65" s="445"/>
      <c r="AA65" s="445"/>
      <c r="AB65" s="445"/>
      <c r="AC65" s="445"/>
      <c r="AD65" s="446"/>
      <c r="AE65" s="444">
        <v>5</v>
      </c>
      <c r="AF65" s="445">
        <v>4</v>
      </c>
      <c r="AG65" s="445">
        <v>39</v>
      </c>
      <c r="AH65" s="445">
        <v>7</v>
      </c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>
        <v>0</v>
      </c>
      <c r="BM65" s="445"/>
      <c r="BN65" s="445"/>
      <c r="BO65" s="445"/>
      <c r="BP65" s="445"/>
      <c r="BQ65" s="445"/>
      <c r="BR65" s="446"/>
      <c r="BS65" s="444">
        <v>10</v>
      </c>
      <c r="BT65" s="445">
        <v>3</v>
      </c>
      <c r="BU65" s="445">
        <v>13</v>
      </c>
      <c r="BV65" s="445">
        <v>6</v>
      </c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>
        <v>0</v>
      </c>
      <c r="CQ65" s="445"/>
      <c r="CR65" s="445"/>
      <c r="CS65" s="445"/>
      <c r="CT65" s="445"/>
      <c r="CU65" s="445"/>
      <c r="CV65" s="446"/>
      <c r="CW65" s="444">
        <v>0</v>
      </c>
      <c r="CX65" s="445">
        <v>1</v>
      </c>
      <c r="CY65" s="445">
        <v>0</v>
      </c>
      <c r="CZ65" s="445">
        <v>0</v>
      </c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>
        <v>0</v>
      </c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73.990000000000009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36.159999999999997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198.5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55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209</v>
      </c>
      <c r="HN65" s="22">
        <f t="shared" si="93"/>
        <v>383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363.65</v>
      </c>
      <c r="HP65" s="22">
        <f t="shared" si="81"/>
        <v>643.29999999999995</v>
      </c>
      <c r="HQ65" s="23"/>
      <c r="HR65" s="24">
        <f t="shared" si="82"/>
        <v>51</v>
      </c>
      <c r="HS65" s="24">
        <f t="shared" si="83"/>
        <v>25</v>
      </c>
      <c r="HT65" s="24">
        <f t="shared" si="94"/>
        <v>101</v>
      </c>
      <c r="HU65" s="24">
        <f t="shared" si="85"/>
        <v>32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33</v>
      </c>
      <c r="L66" s="445">
        <v>28</v>
      </c>
      <c r="M66" s="445">
        <v>58</v>
      </c>
      <c r="N66" s="445">
        <v>38</v>
      </c>
      <c r="O66" s="445"/>
      <c r="P66" s="445"/>
      <c r="Q66" s="445"/>
      <c r="R66" s="445"/>
      <c r="S66" s="445"/>
      <c r="T66" s="446"/>
      <c r="U66" s="444">
        <v>3</v>
      </c>
      <c r="V66" s="445">
        <v>1</v>
      </c>
      <c r="W66" s="445">
        <v>0</v>
      </c>
      <c r="X66" s="445">
        <v>0</v>
      </c>
      <c r="Y66" s="445"/>
      <c r="Z66" s="445"/>
      <c r="AA66" s="445"/>
      <c r="AB66" s="445"/>
      <c r="AC66" s="445"/>
      <c r="AD66" s="446"/>
      <c r="AE66" s="444">
        <v>9</v>
      </c>
      <c r="AF66" s="445">
        <v>4</v>
      </c>
      <c r="AG66" s="445">
        <v>34</v>
      </c>
      <c r="AH66" s="445">
        <v>7</v>
      </c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>
        <v>0</v>
      </c>
      <c r="BM66" s="445"/>
      <c r="BN66" s="445"/>
      <c r="BO66" s="445"/>
      <c r="BP66" s="445"/>
      <c r="BQ66" s="445"/>
      <c r="BR66" s="446"/>
      <c r="BS66" s="444">
        <v>4</v>
      </c>
      <c r="BT66" s="445">
        <v>2</v>
      </c>
      <c r="BU66" s="445">
        <v>2</v>
      </c>
      <c r="BV66" s="445">
        <v>5</v>
      </c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>
        <v>0</v>
      </c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>
        <v>0</v>
      </c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>
        <v>0</v>
      </c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70.990000000000009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45.33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165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71.5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228</v>
      </c>
      <c r="HN66" s="22">
        <f t="shared" si="93"/>
        <v>611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352.82</v>
      </c>
      <c r="HP66" s="22">
        <f t="shared" si="81"/>
        <v>996.11999999999989</v>
      </c>
      <c r="HQ66" s="23"/>
      <c r="HR66" s="24">
        <f t="shared" si="82"/>
        <v>49</v>
      </c>
      <c r="HS66" s="24">
        <f t="shared" si="83"/>
        <v>35</v>
      </c>
      <c r="HT66" s="24">
        <f t="shared" si="94"/>
        <v>94</v>
      </c>
      <c r="HU66" s="24">
        <f t="shared" si="85"/>
        <v>50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28</v>
      </c>
      <c r="L67" s="448">
        <v>21</v>
      </c>
      <c r="M67" s="448">
        <v>51</v>
      </c>
      <c r="N67" s="448">
        <v>15</v>
      </c>
      <c r="O67" s="448"/>
      <c r="P67" s="448"/>
      <c r="Q67" s="448"/>
      <c r="R67" s="448"/>
      <c r="S67" s="448"/>
      <c r="T67" s="449"/>
      <c r="U67" s="447">
        <v>2</v>
      </c>
      <c r="V67" s="448">
        <v>1</v>
      </c>
      <c r="W67" s="448">
        <v>0</v>
      </c>
      <c r="X67" s="448">
        <v>0</v>
      </c>
      <c r="Y67" s="448"/>
      <c r="Z67" s="448"/>
      <c r="AA67" s="448"/>
      <c r="AB67" s="448"/>
      <c r="AC67" s="448"/>
      <c r="AD67" s="449"/>
      <c r="AE67" s="447">
        <v>8</v>
      </c>
      <c r="AF67" s="448">
        <v>3</v>
      </c>
      <c r="AG67" s="448">
        <v>42</v>
      </c>
      <c r="AH67" s="448">
        <v>7</v>
      </c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>
        <v>0</v>
      </c>
      <c r="BM67" s="448"/>
      <c r="BN67" s="448"/>
      <c r="BO67" s="448"/>
      <c r="BP67" s="448"/>
      <c r="BQ67" s="448"/>
      <c r="BR67" s="449"/>
      <c r="BS67" s="447">
        <v>5</v>
      </c>
      <c r="BT67" s="448">
        <v>4</v>
      </c>
      <c r="BU67" s="448">
        <v>5</v>
      </c>
      <c r="BV67" s="448">
        <v>6</v>
      </c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>
        <v>0</v>
      </c>
      <c r="CQ67" s="448"/>
      <c r="CR67" s="448"/>
      <c r="CS67" s="448"/>
      <c r="CT67" s="448"/>
      <c r="CU67" s="448"/>
      <c r="CV67" s="449"/>
      <c r="CW67" s="447">
        <v>1</v>
      </c>
      <c r="CX67" s="448">
        <v>0</v>
      </c>
      <c r="CY67" s="448">
        <v>0</v>
      </c>
      <c r="CZ67" s="448">
        <v>0</v>
      </c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>
        <v>0</v>
      </c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65.489999999999995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40.33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189.5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51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199</v>
      </c>
      <c r="HN67" s="80">
        <f t="shared" si="93"/>
        <v>810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346.32</v>
      </c>
      <c r="HP67" s="80">
        <f t="shared" si="81"/>
        <v>1342.4399999999998</v>
      </c>
      <c r="HQ67" s="23"/>
      <c r="HR67" s="81">
        <f t="shared" si="82"/>
        <v>44</v>
      </c>
      <c r="HS67" s="81">
        <f t="shared" si="83"/>
        <v>29</v>
      </c>
      <c r="HT67" s="81">
        <f t="shared" si="94"/>
        <v>98</v>
      </c>
      <c r="HU67" s="81">
        <f t="shared" si="85"/>
        <v>28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26</v>
      </c>
      <c r="L68" s="454">
        <v>16</v>
      </c>
      <c r="M68" s="454">
        <v>57</v>
      </c>
      <c r="N68" s="454">
        <v>28</v>
      </c>
      <c r="O68" s="454"/>
      <c r="P68" s="454"/>
      <c r="Q68" s="454"/>
      <c r="R68" s="454"/>
      <c r="S68" s="454"/>
      <c r="T68" s="455"/>
      <c r="U68" s="453">
        <v>1</v>
      </c>
      <c r="V68" s="454">
        <v>2</v>
      </c>
      <c r="W68" s="454">
        <v>0</v>
      </c>
      <c r="X68" s="454">
        <v>0</v>
      </c>
      <c r="Y68" s="454"/>
      <c r="Z68" s="454"/>
      <c r="AA68" s="454"/>
      <c r="AB68" s="454"/>
      <c r="AC68" s="454"/>
      <c r="AD68" s="455"/>
      <c r="AE68" s="453">
        <v>7</v>
      </c>
      <c r="AF68" s="454">
        <v>4</v>
      </c>
      <c r="AG68" s="454">
        <v>40</v>
      </c>
      <c r="AH68" s="454">
        <v>9</v>
      </c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>
        <v>0</v>
      </c>
      <c r="BM68" s="454"/>
      <c r="BN68" s="454"/>
      <c r="BO68" s="454"/>
      <c r="BP68" s="454"/>
      <c r="BQ68" s="454"/>
      <c r="BR68" s="455"/>
      <c r="BS68" s="453">
        <v>3</v>
      </c>
      <c r="BT68" s="454">
        <v>2</v>
      </c>
      <c r="BU68" s="454">
        <v>5</v>
      </c>
      <c r="BV68" s="454">
        <v>5</v>
      </c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>
        <v>0</v>
      </c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>
        <v>0</v>
      </c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>
        <v>0</v>
      </c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54.83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33.659999999999997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189.5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67.5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205</v>
      </c>
      <c r="HN68" s="78">
        <f t="shared" si="93"/>
        <v>841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345.49</v>
      </c>
      <c r="HP68" s="78">
        <f t="shared" si="81"/>
        <v>1408.28</v>
      </c>
      <c r="HQ68" s="23"/>
      <c r="HR68" s="79">
        <f t="shared" si="82"/>
        <v>37</v>
      </c>
      <c r="HS68" s="79">
        <f t="shared" si="83"/>
        <v>24</v>
      </c>
      <c r="HT68" s="79">
        <f t="shared" si="94"/>
        <v>102</v>
      </c>
      <c r="HU68" s="79">
        <f t="shared" si="85"/>
        <v>42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45</v>
      </c>
      <c r="L69" s="458">
        <v>25</v>
      </c>
      <c r="M69" s="458">
        <v>47</v>
      </c>
      <c r="N69" s="458">
        <v>21</v>
      </c>
      <c r="O69" s="458"/>
      <c r="P69" s="458"/>
      <c r="Q69" s="458"/>
      <c r="R69" s="458"/>
      <c r="S69" s="458"/>
      <c r="T69" s="459"/>
      <c r="U69" s="457">
        <v>4</v>
      </c>
      <c r="V69" s="458">
        <v>0</v>
      </c>
      <c r="W69" s="458">
        <v>0</v>
      </c>
      <c r="X69" s="458">
        <v>0</v>
      </c>
      <c r="Y69" s="458"/>
      <c r="Z69" s="458"/>
      <c r="AA69" s="458"/>
      <c r="AB69" s="458"/>
      <c r="AC69" s="458"/>
      <c r="AD69" s="459"/>
      <c r="AE69" s="457">
        <v>5</v>
      </c>
      <c r="AF69" s="458">
        <v>3</v>
      </c>
      <c r="AG69" s="458">
        <v>26</v>
      </c>
      <c r="AH69" s="458">
        <v>7</v>
      </c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>
        <v>0</v>
      </c>
      <c r="BM69" s="458"/>
      <c r="BN69" s="458"/>
      <c r="BO69" s="458"/>
      <c r="BP69" s="458"/>
      <c r="BQ69" s="458"/>
      <c r="BR69" s="459"/>
      <c r="BS69" s="457">
        <v>5</v>
      </c>
      <c r="BT69" s="458">
        <v>3</v>
      </c>
      <c r="BU69" s="458">
        <v>6</v>
      </c>
      <c r="BV69" s="458">
        <v>5</v>
      </c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>
        <v>0</v>
      </c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0</v>
      </c>
      <c r="CZ69" s="458">
        <v>0</v>
      </c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>
        <v>0</v>
      </c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73.819999999999993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41.5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140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54.5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202</v>
      </c>
      <c r="HN69" s="22">
        <f t="shared" si="93"/>
        <v>834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309.82</v>
      </c>
      <c r="HP69" s="22">
        <f t="shared" si="81"/>
        <v>1354.45</v>
      </c>
      <c r="HQ69" s="23"/>
      <c r="HR69" s="24">
        <f t="shared" si="82"/>
        <v>59</v>
      </c>
      <c r="HS69" s="24">
        <f t="shared" si="83"/>
        <v>31</v>
      </c>
      <c r="HT69" s="24">
        <f t="shared" si="94"/>
        <v>79</v>
      </c>
      <c r="HU69" s="24">
        <f t="shared" si="85"/>
        <v>33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38</v>
      </c>
      <c r="L70" s="458">
        <v>23</v>
      </c>
      <c r="M70" s="458">
        <v>72</v>
      </c>
      <c r="N70" s="458">
        <v>28</v>
      </c>
      <c r="O70" s="458"/>
      <c r="P70" s="458"/>
      <c r="Q70" s="458"/>
      <c r="R70" s="458"/>
      <c r="S70" s="458"/>
      <c r="T70" s="459"/>
      <c r="U70" s="457">
        <v>2</v>
      </c>
      <c r="V70" s="458">
        <v>2</v>
      </c>
      <c r="W70" s="458">
        <v>0</v>
      </c>
      <c r="X70" s="458">
        <v>0</v>
      </c>
      <c r="Y70" s="458"/>
      <c r="Z70" s="458"/>
      <c r="AA70" s="458"/>
      <c r="AB70" s="458"/>
      <c r="AC70" s="458"/>
      <c r="AD70" s="459"/>
      <c r="AE70" s="457">
        <v>7</v>
      </c>
      <c r="AF70" s="458">
        <v>3</v>
      </c>
      <c r="AG70" s="458">
        <v>30</v>
      </c>
      <c r="AH70" s="458">
        <v>11</v>
      </c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>
        <v>0</v>
      </c>
      <c r="BM70" s="458"/>
      <c r="BN70" s="458"/>
      <c r="BO70" s="458"/>
      <c r="BP70" s="458"/>
      <c r="BQ70" s="458"/>
      <c r="BR70" s="459"/>
      <c r="BS70" s="457">
        <v>2</v>
      </c>
      <c r="BT70" s="458">
        <v>1</v>
      </c>
      <c r="BU70" s="458">
        <v>2</v>
      </c>
      <c r="BV70" s="458">
        <v>2</v>
      </c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>
        <v>0</v>
      </c>
      <c r="CQ70" s="458"/>
      <c r="CR70" s="458"/>
      <c r="CS70" s="458"/>
      <c r="CT70" s="458"/>
      <c r="CU70" s="458"/>
      <c r="CV70" s="459"/>
      <c r="CW70" s="457">
        <v>1</v>
      </c>
      <c r="CX70" s="458">
        <v>0</v>
      </c>
      <c r="CY70" s="458">
        <v>0</v>
      </c>
      <c r="CZ70" s="458">
        <v>0</v>
      </c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>
        <v>0</v>
      </c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64.989999999999995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35.159999999999997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167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66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224</v>
      </c>
      <c r="HN70" s="22">
        <f t="shared" si="93"/>
        <v>830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333.15</v>
      </c>
      <c r="HP70" s="22">
        <f t="shared" si="81"/>
        <v>1334.7799999999997</v>
      </c>
      <c r="HQ70" s="23"/>
      <c r="HR70" s="24">
        <f t="shared" si="82"/>
        <v>50</v>
      </c>
      <c r="HS70" s="24">
        <f t="shared" si="83"/>
        <v>29</v>
      </c>
      <c r="HT70" s="24">
        <f t="shared" si="94"/>
        <v>104</v>
      </c>
      <c r="HU70" s="24">
        <f t="shared" si="85"/>
        <v>41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31</v>
      </c>
      <c r="L71" s="462">
        <v>21</v>
      </c>
      <c r="M71" s="462">
        <v>51</v>
      </c>
      <c r="N71" s="462">
        <v>39</v>
      </c>
      <c r="O71" s="462"/>
      <c r="P71" s="462"/>
      <c r="Q71" s="462"/>
      <c r="R71" s="462"/>
      <c r="S71" s="462"/>
      <c r="T71" s="463"/>
      <c r="U71" s="461">
        <v>1</v>
      </c>
      <c r="V71" s="462">
        <v>1</v>
      </c>
      <c r="W71" s="462">
        <v>0</v>
      </c>
      <c r="X71" s="462">
        <v>0</v>
      </c>
      <c r="Y71" s="462"/>
      <c r="Z71" s="462"/>
      <c r="AA71" s="462"/>
      <c r="AB71" s="462"/>
      <c r="AC71" s="462"/>
      <c r="AD71" s="463"/>
      <c r="AE71" s="461">
        <v>7</v>
      </c>
      <c r="AF71" s="462">
        <v>3</v>
      </c>
      <c r="AG71" s="462">
        <v>31</v>
      </c>
      <c r="AH71" s="462">
        <v>8</v>
      </c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>
        <v>0</v>
      </c>
      <c r="BM71" s="462"/>
      <c r="BN71" s="462"/>
      <c r="BO71" s="462"/>
      <c r="BP71" s="462"/>
      <c r="BQ71" s="462"/>
      <c r="BR71" s="463"/>
      <c r="BS71" s="461">
        <v>8</v>
      </c>
      <c r="BT71" s="462">
        <v>3</v>
      </c>
      <c r="BU71" s="462">
        <v>1</v>
      </c>
      <c r="BV71" s="462">
        <v>4</v>
      </c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>
        <v>0</v>
      </c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>
        <v>0</v>
      </c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>
        <v>0</v>
      </c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72.33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37.83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146.5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73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209</v>
      </c>
      <c r="HN71" s="80">
        <f t="shared" si="93"/>
        <v>840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329.65999999999997</v>
      </c>
      <c r="HP71" s="80">
        <f t="shared" si="81"/>
        <v>1318.12</v>
      </c>
      <c r="HQ71" s="23"/>
      <c r="HR71" s="81">
        <f t="shared" si="82"/>
        <v>47</v>
      </c>
      <c r="HS71" s="81">
        <f t="shared" si="83"/>
        <v>28</v>
      </c>
      <c r="HT71" s="81">
        <f t="shared" si="94"/>
        <v>83</v>
      </c>
      <c r="HU71" s="81">
        <f t="shared" si="85"/>
        <v>51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27</v>
      </c>
      <c r="L72" s="442">
        <v>31</v>
      </c>
      <c r="M72" s="442">
        <v>45</v>
      </c>
      <c r="N72" s="442">
        <v>36</v>
      </c>
      <c r="O72" s="442"/>
      <c r="P72" s="442"/>
      <c r="Q72" s="442"/>
      <c r="R72" s="442"/>
      <c r="S72" s="442"/>
      <c r="T72" s="443"/>
      <c r="U72" s="441">
        <v>2</v>
      </c>
      <c r="V72" s="442">
        <v>0</v>
      </c>
      <c r="W72" s="442">
        <v>0</v>
      </c>
      <c r="X72" s="442">
        <v>0</v>
      </c>
      <c r="Y72" s="442"/>
      <c r="Z72" s="442"/>
      <c r="AA72" s="442"/>
      <c r="AB72" s="442"/>
      <c r="AC72" s="442"/>
      <c r="AD72" s="443"/>
      <c r="AE72" s="441">
        <v>7</v>
      </c>
      <c r="AF72" s="442">
        <v>6</v>
      </c>
      <c r="AG72" s="442">
        <v>29</v>
      </c>
      <c r="AH72" s="442">
        <v>13</v>
      </c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>
        <v>0</v>
      </c>
      <c r="BM72" s="442"/>
      <c r="BN72" s="442"/>
      <c r="BO72" s="442"/>
      <c r="BP72" s="442"/>
      <c r="BQ72" s="442"/>
      <c r="BR72" s="443"/>
      <c r="BS72" s="441">
        <v>6</v>
      </c>
      <c r="BT72" s="442">
        <v>5</v>
      </c>
      <c r="BU72" s="442">
        <v>7</v>
      </c>
      <c r="BV72" s="442">
        <v>8</v>
      </c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>
        <v>0</v>
      </c>
      <c r="CQ72" s="442"/>
      <c r="CR72" s="442"/>
      <c r="CS72" s="442"/>
      <c r="CT72" s="442"/>
      <c r="CU72" s="442"/>
      <c r="CV72" s="443"/>
      <c r="CW72" s="441">
        <v>1</v>
      </c>
      <c r="CX72" s="442">
        <v>0</v>
      </c>
      <c r="CY72" s="442">
        <v>0</v>
      </c>
      <c r="CZ72" s="442">
        <v>0</v>
      </c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>
        <v>0</v>
      </c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63.989999999999995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61.5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149.5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95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223</v>
      </c>
      <c r="HN72" s="78">
        <f t="shared" si="93"/>
        <v>858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369.98999999999995</v>
      </c>
      <c r="HP72" s="78">
        <f t="shared" si="81"/>
        <v>1342.62</v>
      </c>
      <c r="HQ72" s="23"/>
      <c r="HR72" s="79">
        <f t="shared" si="82"/>
        <v>43</v>
      </c>
      <c r="HS72" s="79">
        <f t="shared" si="83"/>
        <v>42</v>
      </c>
      <c r="HT72" s="79">
        <f t="shared" si="94"/>
        <v>81</v>
      </c>
      <c r="HU72" s="79">
        <f t="shared" si="85"/>
        <v>57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39</v>
      </c>
      <c r="L73" s="445">
        <v>32</v>
      </c>
      <c r="M73" s="445">
        <v>49</v>
      </c>
      <c r="N73" s="445">
        <v>42</v>
      </c>
      <c r="O73" s="445"/>
      <c r="P73" s="445"/>
      <c r="Q73" s="445"/>
      <c r="R73" s="445"/>
      <c r="S73" s="445"/>
      <c r="T73" s="446"/>
      <c r="U73" s="444">
        <v>1</v>
      </c>
      <c r="V73" s="445">
        <v>2</v>
      </c>
      <c r="W73" s="445">
        <v>0</v>
      </c>
      <c r="X73" s="445">
        <v>0</v>
      </c>
      <c r="Y73" s="445"/>
      <c r="Z73" s="445"/>
      <c r="AA73" s="445"/>
      <c r="AB73" s="445"/>
      <c r="AC73" s="445"/>
      <c r="AD73" s="446"/>
      <c r="AE73" s="444">
        <v>5</v>
      </c>
      <c r="AF73" s="445">
        <v>4</v>
      </c>
      <c r="AG73" s="445">
        <v>26</v>
      </c>
      <c r="AH73" s="445">
        <v>7</v>
      </c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>
        <v>0</v>
      </c>
      <c r="BM73" s="445"/>
      <c r="BN73" s="445"/>
      <c r="BO73" s="445"/>
      <c r="BP73" s="445"/>
      <c r="BQ73" s="445"/>
      <c r="BR73" s="446"/>
      <c r="BS73" s="444">
        <v>7</v>
      </c>
      <c r="BT73" s="445">
        <v>2</v>
      </c>
      <c r="BU73" s="445">
        <v>8</v>
      </c>
      <c r="BV73" s="445">
        <v>4</v>
      </c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>
        <v>0</v>
      </c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>
        <v>0</v>
      </c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>
        <v>0</v>
      </c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71.83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49.66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147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73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228</v>
      </c>
      <c r="HN73" s="22">
        <f t="shared" si="93"/>
        <v>884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341.49</v>
      </c>
      <c r="HP73" s="22">
        <f t="shared" si="81"/>
        <v>1374.29</v>
      </c>
      <c r="HQ73" s="23"/>
      <c r="HR73" s="24">
        <f t="shared" si="82"/>
        <v>52</v>
      </c>
      <c r="HS73" s="24">
        <f t="shared" si="83"/>
        <v>40</v>
      </c>
      <c r="HT73" s="24">
        <f t="shared" si="94"/>
        <v>83</v>
      </c>
      <c r="HU73" s="24">
        <f t="shared" si="85"/>
        <v>53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27</v>
      </c>
      <c r="L74" s="445">
        <v>25</v>
      </c>
      <c r="M74" s="445">
        <v>61</v>
      </c>
      <c r="N74" s="445">
        <v>33</v>
      </c>
      <c r="O74" s="445"/>
      <c r="P74" s="445"/>
      <c r="Q74" s="445"/>
      <c r="R74" s="445"/>
      <c r="S74" s="445"/>
      <c r="T74" s="446"/>
      <c r="U74" s="444">
        <v>1</v>
      </c>
      <c r="V74" s="445">
        <v>1</v>
      </c>
      <c r="W74" s="445">
        <v>0</v>
      </c>
      <c r="X74" s="445">
        <v>0</v>
      </c>
      <c r="Y74" s="445"/>
      <c r="Z74" s="445"/>
      <c r="AA74" s="445"/>
      <c r="AB74" s="445"/>
      <c r="AC74" s="445"/>
      <c r="AD74" s="446"/>
      <c r="AE74" s="444">
        <v>5</v>
      </c>
      <c r="AF74" s="445">
        <v>5</v>
      </c>
      <c r="AG74" s="445">
        <v>32</v>
      </c>
      <c r="AH74" s="445">
        <v>9</v>
      </c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>
        <v>0</v>
      </c>
      <c r="BM74" s="445"/>
      <c r="BN74" s="445"/>
      <c r="BO74" s="445"/>
      <c r="BP74" s="445"/>
      <c r="BQ74" s="445"/>
      <c r="BR74" s="446"/>
      <c r="BS74" s="444">
        <v>3</v>
      </c>
      <c r="BT74" s="445">
        <v>3</v>
      </c>
      <c r="BU74" s="445">
        <v>2</v>
      </c>
      <c r="BV74" s="445">
        <v>3</v>
      </c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>
        <v>0</v>
      </c>
      <c r="CQ74" s="445"/>
      <c r="CR74" s="445"/>
      <c r="CS74" s="445"/>
      <c r="CT74" s="445"/>
      <c r="CU74" s="445"/>
      <c r="CV74" s="446"/>
      <c r="CW74" s="444">
        <v>1</v>
      </c>
      <c r="CX74" s="445">
        <v>0</v>
      </c>
      <c r="CY74" s="445">
        <v>0</v>
      </c>
      <c r="CZ74" s="445">
        <v>0</v>
      </c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>
        <v>0</v>
      </c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50.16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47.83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162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67.5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211</v>
      </c>
      <c r="HN74" s="22">
        <f t="shared" si="93"/>
        <v>871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327.48999999999995</v>
      </c>
      <c r="HP74" s="22">
        <f t="shared" si="81"/>
        <v>1368.6299999999999</v>
      </c>
      <c r="HQ74" s="23"/>
      <c r="HR74" s="24">
        <f t="shared" si="82"/>
        <v>37</v>
      </c>
      <c r="HS74" s="24">
        <f t="shared" si="83"/>
        <v>34</v>
      </c>
      <c r="HT74" s="24">
        <f t="shared" si="94"/>
        <v>95</v>
      </c>
      <c r="HU74" s="24">
        <f t="shared" si="85"/>
        <v>45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34</v>
      </c>
      <c r="L75" s="448">
        <v>24</v>
      </c>
      <c r="M75" s="448">
        <v>63</v>
      </c>
      <c r="N75" s="448">
        <v>39</v>
      </c>
      <c r="O75" s="448"/>
      <c r="P75" s="448"/>
      <c r="Q75" s="448"/>
      <c r="R75" s="448"/>
      <c r="S75" s="448"/>
      <c r="T75" s="449"/>
      <c r="U75" s="447">
        <v>3</v>
      </c>
      <c r="V75" s="448">
        <v>2</v>
      </c>
      <c r="W75" s="448">
        <v>0</v>
      </c>
      <c r="X75" s="448">
        <v>0</v>
      </c>
      <c r="Y75" s="448"/>
      <c r="Z75" s="448"/>
      <c r="AA75" s="448"/>
      <c r="AB75" s="448"/>
      <c r="AC75" s="448"/>
      <c r="AD75" s="449"/>
      <c r="AE75" s="447">
        <v>7</v>
      </c>
      <c r="AF75" s="448">
        <v>6</v>
      </c>
      <c r="AG75" s="448">
        <v>33</v>
      </c>
      <c r="AH75" s="448">
        <v>10</v>
      </c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>
        <v>0</v>
      </c>
      <c r="BM75" s="448"/>
      <c r="BN75" s="448"/>
      <c r="BO75" s="448"/>
      <c r="BP75" s="448"/>
      <c r="BQ75" s="448"/>
      <c r="BR75" s="449"/>
      <c r="BS75" s="447">
        <v>4</v>
      </c>
      <c r="BT75" s="448">
        <v>4</v>
      </c>
      <c r="BU75" s="448">
        <v>6</v>
      </c>
      <c r="BV75" s="448">
        <v>5</v>
      </c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>
        <v>0</v>
      </c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0</v>
      </c>
      <c r="CZ75" s="448">
        <v>0</v>
      </c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>
        <v>0</v>
      </c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65.990000000000009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52.66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177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81.5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240</v>
      </c>
      <c r="HN75" s="80">
        <f t="shared" si="93"/>
        <v>902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377.15</v>
      </c>
      <c r="HP75" s="80">
        <f t="shared" si="81"/>
        <v>1416.12</v>
      </c>
      <c r="HQ75" s="23"/>
      <c r="HR75" s="81">
        <f t="shared" si="82"/>
        <v>48</v>
      </c>
      <c r="HS75" s="81">
        <f t="shared" si="83"/>
        <v>36</v>
      </c>
      <c r="HT75" s="81">
        <f t="shared" si="94"/>
        <v>102</v>
      </c>
      <c r="HU75" s="81">
        <f t="shared" si="85"/>
        <v>54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679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1046.1300000000001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451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704.63999999999987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240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377.15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31</v>
      </c>
      <c r="L86" s="458">
        <v>17</v>
      </c>
      <c r="M86" s="458">
        <v>41</v>
      </c>
      <c r="N86" s="458">
        <v>27</v>
      </c>
      <c r="O86" s="458"/>
      <c r="P86" s="458"/>
      <c r="Q86" s="458"/>
      <c r="R86" s="458"/>
      <c r="S86" s="458"/>
      <c r="T86" s="459"/>
      <c r="U86" s="457">
        <v>6</v>
      </c>
      <c r="V86" s="458">
        <v>0</v>
      </c>
      <c r="W86" s="458">
        <v>0</v>
      </c>
      <c r="X86" s="458">
        <v>0</v>
      </c>
      <c r="Y86" s="458"/>
      <c r="Z86" s="458"/>
      <c r="AA86" s="458"/>
      <c r="AB86" s="458"/>
      <c r="AC86" s="458"/>
      <c r="AD86" s="459"/>
      <c r="AE86" s="457">
        <v>10</v>
      </c>
      <c r="AF86" s="458">
        <v>6</v>
      </c>
      <c r="AG86" s="458">
        <v>29</v>
      </c>
      <c r="AH86" s="458">
        <v>14</v>
      </c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>
        <v>0</v>
      </c>
      <c r="BM86" s="458"/>
      <c r="BN86" s="458"/>
      <c r="BO86" s="458"/>
      <c r="BP86" s="458"/>
      <c r="BQ86" s="458"/>
      <c r="BR86" s="459"/>
      <c r="BS86" s="457">
        <v>3</v>
      </c>
      <c r="BT86" s="458">
        <v>1</v>
      </c>
      <c r="BU86" s="458">
        <v>1</v>
      </c>
      <c r="BV86" s="458">
        <v>2</v>
      </c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>
        <v>0</v>
      </c>
      <c r="CQ86" s="458"/>
      <c r="CR86" s="458"/>
      <c r="CS86" s="458"/>
      <c r="CT86" s="458"/>
      <c r="CU86" s="458"/>
      <c r="CV86" s="459"/>
      <c r="CW86" s="457">
        <v>1</v>
      </c>
      <c r="CX86" s="458">
        <v>0</v>
      </c>
      <c r="CY86" s="458">
        <v>0</v>
      </c>
      <c r="CZ86" s="458">
        <v>0</v>
      </c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>
        <v>0</v>
      </c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70.809999999999988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37.5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130.5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74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189</v>
      </c>
      <c r="HN86" s="22">
        <f t="shared" si="98"/>
        <v>189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312.81</v>
      </c>
      <c r="HP86" s="22">
        <f t="shared" si="99"/>
        <v>312.81</v>
      </c>
      <c r="HQ86" s="23"/>
      <c r="HR86" s="24">
        <f t="shared" si="100"/>
        <v>51</v>
      </c>
      <c r="HS86" s="24">
        <f t="shared" si="101"/>
        <v>24</v>
      </c>
      <c r="HT86" s="24">
        <f t="shared" si="102"/>
        <v>71</v>
      </c>
      <c r="HU86" s="24">
        <f t="shared" si="103"/>
        <v>43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40</v>
      </c>
      <c r="L87" s="462">
        <v>28</v>
      </c>
      <c r="M87" s="462">
        <v>31</v>
      </c>
      <c r="N87" s="462">
        <v>25</v>
      </c>
      <c r="O87" s="462"/>
      <c r="P87" s="462"/>
      <c r="Q87" s="462"/>
      <c r="R87" s="462"/>
      <c r="S87" s="462"/>
      <c r="T87" s="463"/>
      <c r="U87" s="461">
        <v>9</v>
      </c>
      <c r="V87" s="462">
        <v>0</v>
      </c>
      <c r="W87" s="462">
        <v>0</v>
      </c>
      <c r="X87" s="462">
        <v>0</v>
      </c>
      <c r="Y87" s="462"/>
      <c r="Z87" s="462"/>
      <c r="AA87" s="462"/>
      <c r="AB87" s="462"/>
      <c r="AC87" s="462"/>
      <c r="AD87" s="463"/>
      <c r="AE87" s="461">
        <v>6</v>
      </c>
      <c r="AF87" s="462">
        <v>7</v>
      </c>
      <c r="AG87" s="462">
        <v>28</v>
      </c>
      <c r="AH87" s="462">
        <v>15</v>
      </c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>
        <v>0</v>
      </c>
      <c r="BM87" s="462"/>
      <c r="BN87" s="462"/>
      <c r="BO87" s="462"/>
      <c r="BP87" s="462"/>
      <c r="BQ87" s="462"/>
      <c r="BR87" s="463"/>
      <c r="BS87" s="461">
        <v>3</v>
      </c>
      <c r="BT87" s="462">
        <v>2</v>
      </c>
      <c r="BU87" s="462">
        <v>2</v>
      </c>
      <c r="BV87" s="462">
        <v>4</v>
      </c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>
        <v>0</v>
      </c>
      <c r="CQ87" s="462"/>
      <c r="CR87" s="462"/>
      <c r="CS87" s="462"/>
      <c r="CT87" s="462"/>
      <c r="CU87" s="462"/>
      <c r="CV87" s="463"/>
      <c r="CW87" s="461">
        <v>1</v>
      </c>
      <c r="CX87" s="462">
        <v>0</v>
      </c>
      <c r="CY87" s="462">
        <v>0</v>
      </c>
      <c r="CZ87" s="462">
        <v>0</v>
      </c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>
        <v>0</v>
      </c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68.8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54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120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80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201</v>
      </c>
      <c r="HN87" s="80">
        <f t="shared" si="98"/>
        <v>390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322.8</v>
      </c>
      <c r="HP87" s="80">
        <f t="shared" si="99"/>
        <v>635.61</v>
      </c>
      <c r="HQ87" s="23"/>
      <c r="HR87" s="81">
        <f t="shared" si="100"/>
        <v>59</v>
      </c>
      <c r="HS87" s="81">
        <f t="shared" si="101"/>
        <v>37</v>
      </c>
      <c r="HT87" s="81">
        <f t="shared" si="102"/>
        <v>61</v>
      </c>
      <c r="HU87" s="81">
        <f t="shared" si="103"/>
        <v>44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44</v>
      </c>
      <c r="L88" s="454">
        <v>20</v>
      </c>
      <c r="M88" s="454">
        <v>43</v>
      </c>
      <c r="N88" s="454">
        <v>28</v>
      </c>
      <c r="O88" s="454"/>
      <c r="P88" s="454"/>
      <c r="Q88" s="454"/>
      <c r="R88" s="454"/>
      <c r="S88" s="454"/>
      <c r="T88" s="455"/>
      <c r="U88" s="453">
        <v>7</v>
      </c>
      <c r="V88" s="454">
        <v>0</v>
      </c>
      <c r="W88" s="454">
        <v>0</v>
      </c>
      <c r="X88" s="454">
        <v>0</v>
      </c>
      <c r="Y88" s="454"/>
      <c r="Z88" s="454"/>
      <c r="AA88" s="454"/>
      <c r="AB88" s="454"/>
      <c r="AC88" s="454"/>
      <c r="AD88" s="455"/>
      <c r="AE88" s="453">
        <v>5</v>
      </c>
      <c r="AF88" s="454">
        <v>5</v>
      </c>
      <c r="AG88" s="454">
        <v>27</v>
      </c>
      <c r="AH88" s="454">
        <v>12</v>
      </c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>
        <v>0</v>
      </c>
      <c r="BM88" s="454"/>
      <c r="BN88" s="454"/>
      <c r="BO88" s="454"/>
      <c r="BP88" s="454"/>
      <c r="BQ88" s="454"/>
      <c r="BR88" s="455"/>
      <c r="BS88" s="453">
        <v>6</v>
      </c>
      <c r="BT88" s="454">
        <v>5</v>
      </c>
      <c r="BU88" s="454">
        <v>3</v>
      </c>
      <c r="BV88" s="454">
        <v>10</v>
      </c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>
        <v>0</v>
      </c>
      <c r="CQ88" s="454"/>
      <c r="CR88" s="454"/>
      <c r="CS88" s="454"/>
      <c r="CT88" s="454"/>
      <c r="CU88" s="454"/>
      <c r="CV88" s="455"/>
      <c r="CW88" s="453">
        <v>2</v>
      </c>
      <c r="CX88" s="454">
        <v>0</v>
      </c>
      <c r="CY88" s="454">
        <v>0</v>
      </c>
      <c r="CZ88" s="454">
        <v>0</v>
      </c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>
        <v>0</v>
      </c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76.97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47.5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131.5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89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217</v>
      </c>
      <c r="HN88" s="78">
        <f t="shared" si="98"/>
        <v>607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344.97</v>
      </c>
      <c r="HP88" s="78">
        <f t="shared" si="99"/>
        <v>980.58</v>
      </c>
      <c r="HQ88" s="23"/>
      <c r="HR88" s="79">
        <f t="shared" si="100"/>
        <v>64</v>
      </c>
      <c r="HS88" s="79">
        <f t="shared" si="101"/>
        <v>30</v>
      </c>
      <c r="HT88" s="79">
        <f t="shared" si="102"/>
        <v>73</v>
      </c>
      <c r="HU88" s="79">
        <f t="shared" si="103"/>
        <v>50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44</v>
      </c>
      <c r="L89" s="445">
        <v>21</v>
      </c>
      <c r="M89" s="445">
        <v>41</v>
      </c>
      <c r="N89" s="445">
        <v>35</v>
      </c>
      <c r="O89" s="445"/>
      <c r="P89" s="445"/>
      <c r="Q89" s="445"/>
      <c r="R89" s="445"/>
      <c r="S89" s="445"/>
      <c r="T89" s="446"/>
      <c r="U89" s="444">
        <v>10</v>
      </c>
      <c r="V89" s="445">
        <v>0</v>
      </c>
      <c r="W89" s="445">
        <v>0</v>
      </c>
      <c r="X89" s="445">
        <v>0</v>
      </c>
      <c r="Y89" s="445"/>
      <c r="Z89" s="445"/>
      <c r="AA89" s="445"/>
      <c r="AB89" s="445"/>
      <c r="AC89" s="445"/>
      <c r="AD89" s="446"/>
      <c r="AE89" s="444">
        <v>8</v>
      </c>
      <c r="AF89" s="445">
        <v>4</v>
      </c>
      <c r="AG89" s="445">
        <v>30</v>
      </c>
      <c r="AH89" s="445">
        <v>9</v>
      </c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>
        <v>0</v>
      </c>
      <c r="BM89" s="445"/>
      <c r="BN89" s="445"/>
      <c r="BO89" s="445"/>
      <c r="BP89" s="445"/>
      <c r="BQ89" s="445"/>
      <c r="BR89" s="446"/>
      <c r="BS89" s="444">
        <v>4</v>
      </c>
      <c r="BT89" s="445">
        <v>3</v>
      </c>
      <c r="BU89" s="445">
        <v>2</v>
      </c>
      <c r="BV89" s="445">
        <v>4</v>
      </c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>
        <v>0</v>
      </c>
      <c r="CQ89" s="445"/>
      <c r="CR89" s="445"/>
      <c r="CS89" s="445"/>
      <c r="CT89" s="445"/>
      <c r="CU89" s="445"/>
      <c r="CV89" s="446"/>
      <c r="CW89" s="444">
        <v>2</v>
      </c>
      <c r="CX89" s="445">
        <v>0</v>
      </c>
      <c r="CY89" s="445">
        <v>0</v>
      </c>
      <c r="CZ89" s="445">
        <v>0</v>
      </c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>
        <v>0</v>
      </c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81.96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40.5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136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72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217</v>
      </c>
      <c r="HN89" s="22">
        <f t="shared" si="98"/>
        <v>824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330.46000000000004</v>
      </c>
      <c r="HP89" s="22">
        <f t="shared" si="99"/>
        <v>1311.04</v>
      </c>
      <c r="HQ89" s="23"/>
      <c r="HR89" s="24">
        <f t="shared" si="100"/>
        <v>68</v>
      </c>
      <c r="HS89" s="24">
        <f t="shared" si="101"/>
        <v>28</v>
      </c>
      <c r="HT89" s="24">
        <f t="shared" si="102"/>
        <v>73</v>
      </c>
      <c r="HU89" s="24">
        <f t="shared" si="103"/>
        <v>48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51</v>
      </c>
      <c r="L90" s="445">
        <v>16</v>
      </c>
      <c r="M90" s="445">
        <v>38</v>
      </c>
      <c r="N90" s="445">
        <v>15</v>
      </c>
      <c r="O90" s="445"/>
      <c r="P90" s="445"/>
      <c r="Q90" s="445"/>
      <c r="R90" s="445"/>
      <c r="S90" s="445"/>
      <c r="T90" s="446"/>
      <c r="U90" s="444">
        <v>6</v>
      </c>
      <c r="V90" s="445">
        <v>0</v>
      </c>
      <c r="W90" s="445">
        <v>0</v>
      </c>
      <c r="X90" s="445">
        <v>0</v>
      </c>
      <c r="Y90" s="445"/>
      <c r="Z90" s="445"/>
      <c r="AA90" s="445"/>
      <c r="AB90" s="445"/>
      <c r="AC90" s="445"/>
      <c r="AD90" s="446"/>
      <c r="AE90" s="444">
        <v>9</v>
      </c>
      <c r="AF90" s="445">
        <v>4</v>
      </c>
      <c r="AG90" s="445">
        <v>21</v>
      </c>
      <c r="AH90" s="445">
        <v>8</v>
      </c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>
        <v>0</v>
      </c>
      <c r="BM90" s="445"/>
      <c r="BN90" s="445"/>
      <c r="BO90" s="445"/>
      <c r="BP90" s="445"/>
      <c r="BQ90" s="445"/>
      <c r="BR90" s="446"/>
      <c r="BS90" s="444">
        <v>2</v>
      </c>
      <c r="BT90" s="445">
        <v>1</v>
      </c>
      <c r="BU90" s="445">
        <v>1</v>
      </c>
      <c r="BV90" s="445">
        <v>3</v>
      </c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>
        <v>0</v>
      </c>
      <c r="CQ90" s="445"/>
      <c r="CR90" s="445"/>
      <c r="CS90" s="445"/>
      <c r="CT90" s="445"/>
      <c r="CU90" s="445"/>
      <c r="CV90" s="446"/>
      <c r="CW90" s="444">
        <v>2</v>
      </c>
      <c r="CX90" s="445">
        <v>0</v>
      </c>
      <c r="CY90" s="445">
        <v>0</v>
      </c>
      <c r="CZ90" s="445">
        <v>0</v>
      </c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>
        <v>0</v>
      </c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85.639999999999986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30.5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103.5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46.5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177</v>
      </c>
      <c r="HN90" s="22">
        <f t="shared" si="98"/>
        <v>812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266.14000000000004</v>
      </c>
      <c r="HP90" s="22">
        <f t="shared" si="99"/>
        <v>1264.3700000000001</v>
      </c>
      <c r="HQ90" s="23"/>
      <c r="HR90" s="24">
        <f t="shared" si="100"/>
        <v>70</v>
      </c>
      <c r="HS90" s="24">
        <f t="shared" si="101"/>
        <v>21</v>
      </c>
      <c r="HT90" s="24">
        <f t="shared" si="102"/>
        <v>60</v>
      </c>
      <c r="HU90" s="24">
        <f t="shared" si="103"/>
        <v>26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54</v>
      </c>
      <c r="L91" s="448">
        <v>11</v>
      </c>
      <c r="M91" s="448">
        <v>55</v>
      </c>
      <c r="N91" s="448">
        <v>1</v>
      </c>
      <c r="O91" s="448"/>
      <c r="P91" s="448"/>
      <c r="Q91" s="448"/>
      <c r="R91" s="448"/>
      <c r="S91" s="448"/>
      <c r="T91" s="449"/>
      <c r="U91" s="447">
        <v>3</v>
      </c>
      <c r="V91" s="448">
        <v>0</v>
      </c>
      <c r="W91" s="448">
        <v>0</v>
      </c>
      <c r="X91" s="448">
        <v>0</v>
      </c>
      <c r="Y91" s="448"/>
      <c r="Z91" s="448"/>
      <c r="AA91" s="448"/>
      <c r="AB91" s="448"/>
      <c r="AC91" s="448"/>
      <c r="AD91" s="449"/>
      <c r="AE91" s="447">
        <v>8</v>
      </c>
      <c r="AF91" s="448">
        <v>2</v>
      </c>
      <c r="AG91" s="448">
        <v>14</v>
      </c>
      <c r="AH91" s="448">
        <v>4</v>
      </c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>
        <v>0</v>
      </c>
      <c r="BM91" s="448"/>
      <c r="BN91" s="448"/>
      <c r="BO91" s="448"/>
      <c r="BP91" s="448"/>
      <c r="BQ91" s="448"/>
      <c r="BR91" s="449"/>
      <c r="BS91" s="447">
        <v>2</v>
      </c>
      <c r="BT91" s="448">
        <v>0</v>
      </c>
      <c r="BU91" s="448">
        <v>0</v>
      </c>
      <c r="BV91" s="448">
        <v>0</v>
      </c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>
        <v>0</v>
      </c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>
        <v>0</v>
      </c>
      <c r="CZ91" s="448">
        <v>0</v>
      </c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>
        <v>0</v>
      </c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84.320000000000007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17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97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13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155</v>
      </c>
      <c r="HN91" s="80">
        <f t="shared" si="98"/>
        <v>766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211.32000000000002</v>
      </c>
      <c r="HP91" s="80">
        <f t="shared" si="99"/>
        <v>1152.8900000000001</v>
      </c>
      <c r="HQ91" s="23"/>
      <c r="HR91" s="81">
        <f t="shared" si="100"/>
        <v>68</v>
      </c>
      <c r="HS91" s="81">
        <f t="shared" si="101"/>
        <v>13</v>
      </c>
      <c r="HT91" s="81">
        <f t="shared" si="102"/>
        <v>69</v>
      </c>
      <c r="HU91" s="81">
        <f t="shared" si="103"/>
        <v>5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46</v>
      </c>
      <c r="L92" s="442">
        <v>0</v>
      </c>
      <c r="M92" s="442">
        <v>38</v>
      </c>
      <c r="N92" s="442">
        <v>0</v>
      </c>
      <c r="O92" s="442"/>
      <c r="P92" s="582"/>
      <c r="Q92" s="582"/>
      <c r="R92" s="582"/>
      <c r="S92" s="442"/>
      <c r="T92" s="443"/>
      <c r="U92" s="441">
        <v>4</v>
      </c>
      <c r="V92" s="442">
        <v>0</v>
      </c>
      <c r="W92" s="442">
        <v>0</v>
      </c>
      <c r="X92" s="442">
        <v>0</v>
      </c>
      <c r="Y92" s="442"/>
      <c r="Z92" s="582"/>
      <c r="AA92" s="582"/>
      <c r="AB92" s="582"/>
      <c r="AC92" s="442"/>
      <c r="AD92" s="443"/>
      <c r="AE92" s="441">
        <v>8</v>
      </c>
      <c r="AF92" s="442">
        <v>2</v>
      </c>
      <c r="AG92" s="442">
        <v>12</v>
      </c>
      <c r="AH92" s="442">
        <v>4</v>
      </c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>
        <v>0</v>
      </c>
      <c r="BM92" s="442"/>
      <c r="BN92" s="582"/>
      <c r="BO92" s="582"/>
      <c r="BP92" s="582"/>
      <c r="BQ92" s="442"/>
      <c r="BR92" s="443"/>
      <c r="BS92" s="441">
        <v>3</v>
      </c>
      <c r="BT92" s="442">
        <v>0</v>
      </c>
      <c r="BU92" s="442">
        <v>0</v>
      </c>
      <c r="BV92" s="442">
        <v>1</v>
      </c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>
        <v>0</v>
      </c>
      <c r="CQ92" s="442"/>
      <c r="CR92" s="582"/>
      <c r="CS92" s="582"/>
      <c r="CT92" s="582"/>
      <c r="CU92" s="442"/>
      <c r="CV92" s="443"/>
      <c r="CW92" s="441">
        <v>1</v>
      </c>
      <c r="CX92" s="442">
        <v>0</v>
      </c>
      <c r="CY92" s="442">
        <v>0</v>
      </c>
      <c r="CZ92" s="442">
        <v>0</v>
      </c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>
        <v>0</v>
      </c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79.149999999999991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6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74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14.5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119</v>
      </c>
      <c r="HN92" s="78">
        <f t="shared" si="98"/>
        <v>668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173.65</v>
      </c>
      <c r="HP92" s="78">
        <f t="shared" si="99"/>
        <v>981.57000000000016</v>
      </c>
      <c r="HQ92" s="23"/>
      <c r="HR92" s="79">
        <f t="shared" si="100"/>
        <v>62</v>
      </c>
      <c r="HS92" s="79">
        <f t="shared" si="101"/>
        <v>2</v>
      </c>
      <c r="HT92" s="79">
        <f t="shared" si="102"/>
        <v>50</v>
      </c>
      <c r="HU92" s="79">
        <f t="shared" si="103"/>
        <v>5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52</v>
      </c>
      <c r="L93" s="445">
        <v>7</v>
      </c>
      <c r="M93" s="445">
        <v>38</v>
      </c>
      <c r="N93" s="445">
        <v>0</v>
      </c>
      <c r="O93" s="445"/>
      <c r="P93" s="583"/>
      <c r="Q93" s="583"/>
      <c r="R93" s="583"/>
      <c r="S93" s="445"/>
      <c r="T93" s="446"/>
      <c r="U93" s="444">
        <v>3</v>
      </c>
      <c r="V93" s="445">
        <v>0</v>
      </c>
      <c r="W93" s="445">
        <v>0</v>
      </c>
      <c r="X93" s="445">
        <v>0</v>
      </c>
      <c r="Y93" s="445"/>
      <c r="Z93" s="583"/>
      <c r="AA93" s="583"/>
      <c r="AB93" s="583"/>
      <c r="AC93" s="445"/>
      <c r="AD93" s="446"/>
      <c r="AE93" s="444">
        <v>9</v>
      </c>
      <c r="AF93" s="445">
        <v>3</v>
      </c>
      <c r="AG93" s="445">
        <v>30</v>
      </c>
      <c r="AH93" s="445">
        <v>5</v>
      </c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>
        <v>0</v>
      </c>
      <c r="BM93" s="445"/>
      <c r="BN93" s="583"/>
      <c r="BO93" s="583"/>
      <c r="BP93" s="583"/>
      <c r="BQ93" s="445"/>
      <c r="BR93" s="446"/>
      <c r="BS93" s="444">
        <v>1</v>
      </c>
      <c r="BT93" s="445">
        <v>0</v>
      </c>
      <c r="BU93" s="445">
        <v>0</v>
      </c>
      <c r="BV93" s="445">
        <v>0</v>
      </c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>
        <v>0</v>
      </c>
      <c r="CQ93" s="445"/>
      <c r="CR93" s="583"/>
      <c r="CS93" s="583"/>
      <c r="CT93" s="583"/>
      <c r="CU93" s="445"/>
      <c r="CV93" s="446"/>
      <c r="CW93" s="444">
        <v>2</v>
      </c>
      <c r="CX93" s="445">
        <v>0</v>
      </c>
      <c r="CY93" s="445">
        <v>0</v>
      </c>
      <c r="CZ93" s="445">
        <v>0</v>
      </c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>
        <v>0</v>
      </c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83.15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16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128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15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150</v>
      </c>
      <c r="HN93" s="22">
        <f t="shared" si="98"/>
        <v>601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242.15</v>
      </c>
      <c r="HP93" s="22">
        <f t="shared" si="99"/>
        <v>893.26</v>
      </c>
      <c r="HQ93" s="23"/>
      <c r="HR93" s="24">
        <f t="shared" si="100"/>
        <v>67</v>
      </c>
      <c r="HS93" s="24">
        <f t="shared" si="101"/>
        <v>10</v>
      </c>
      <c r="HT93" s="24">
        <f t="shared" si="102"/>
        <v>68</v>
      </c>
      <c r="HU93" s="24">
        <f t="shared" si="103"/>
        <v>5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50</v>
      </c>
      <c r="L94" s="445">
        <v>5</v>
      </c>
      <c r="M94" s="445">
        <v>27</v>
      </c>
      <c r="N94" s="445">
        <v>0</v>
      </c>
      <c r="O94" s="445"/>
      <c r="P94" s="583"/>
      <c r="Q94" s="583"/>
      <c r="R94" s="583"/>
      <c r="S94" s="445"/>
      <c r="T94" s="446"/>
      <c r="U94" s="444">
        <v>2</v>
      </c>
      <c r="V94" s="445">
        <v>0</v>
      </c>
      <c r="W94" s="445">
        <v>0</v>
      </c>
      <c r="X94" s="445">
        <v>0</v>
      </c>
      <c r="Y94" s="445"/>
      <c r="Z94" s="583"/>
      <c r="AA94" s="583"/>
      <c r="AB94" s="583"/>
      <c r="AC94" s="445"/>
      <c r="AD94" s="446"/>
      <c r="AE94" s="444">
        <v>9</v>
      </c>
      <c r="AF94" s="445">
        <v>1</v>
      </c>
      <c r="AG94" s="445">
        <v>22</v>
      </c>
      <c r="AH94" s="445">
        <v>3</v>
      </c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>
        <v>0</v>
      </c>
      <c r="BM94" s="445"/>
      <c r="BN94" s="583"/>
      <c r="BO94" s="583"/>
      <c r="BP94" s="583"/>
      <c r="BQ94" s="445"/>
      <c r="BR94" s="446"/>
      <c r="BS94" s="444">
        <v>1</v>
      </c>
      <c r="BT94" s="445">
        <v>0</v>
      </c>
      <c r="BU94" s="445">
        <v>0</v>
      </c>
      <c r="BV94" s="445">
        <v>0</v>
      </c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>
        <v>0</v>
      </c>
      <c r="CQ94" s="445"/>
      <c r="CR94" s="583"/>
      <c r="CS94" s="583"/>
      <c r="CT94" s="583"/>
      <c r="CU94" s="445"/>
      <c r="CV94" s="446"/>
      <c r="CW94" s="444">
        <v>1</v>
      </c>
      <c r="CX94" s="445">
        <v>0</v>
      </c>
      <c r="CY94" s="445">
        <v>0</v>
      </c>
      <c r="CZ94" s="445">
        <v>0</v>
      </c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>
        <v>0</v>
      </c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80.489999999999995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8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93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9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121</v>
      </c>
      <c r="HN94" s="22">
        <f t="shared" si="98"/>
        <v>545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190.49</v>
      </c>
      <c r="HP94" s="22">
        <f t="shared" si="99"/>
        <v>817.61</v>
      </c>
      <c r="HQ94" s="23"/>
      <c r="HR94" s="24">
        <f t="shared" si="100"/>
        <v>63</v>
      </c>
      <c r="HS94" s="24">
        <f t="shared" si="101"/>
        <v>6</v>
      </c>
      <c r="HT94" s="24">
        <f t="shared" si="102"/>
        <v>49</v>
      </c>
      <c r="HU94" s="24">
        <f t="shared" si="103"/>
        <v>3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50</v>
      </c>
      <c r="L95" s="448">
        <v>12</v>
      </c>
      <c r="M95" s="448">
        <v>44</v>
      </c>
      <c r="N95" s="448">
        <v>1</v>
      </c>
      <c r="O95" s="448"/>
      <c r="P95" s="584"/>
      <c r="Q95" s="584"/>
      <c r="R95" s="584"/>
      <c r="S95" s="448"/>
      <c r="T95" s="449"/>
      <c r="U95" s="447">
        <v>3</v>
      </c>
      <c r="V95" s="448">
        <v>0</v>
      </c>
      <c r="W95" s="448">
        <v>0</v>
      </c>
      <c r="X95" s="448">
        <v>0</v>
      </c>
      <c r="Y95" s="448"/>
      <c r="Z95" s="584"/>
      <c r="AA95" s="584"/>
      <c r="AB95" s="584"/>
      <c r="AC95" s="448"/>
      <c r="AD95" s="449"/>
      <c r="AE95" s="447">
        <v>9</v>
      </c>
      <c r="AF95" s="448">
        <v>1</v>
      </c>
      <c r="AG95" s="448">
        <v>19</v>
      </c>
      <c r="AH95" s="448">
        <v>2</v>
      </c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>
        <v>0</v>
      </c>
      <c r="BM95" s="448"/>
      <c r="BN95" s="584"/>
      <c r="BO95" s="584"/>
      <c r="BP95" s="584"/>
      <c r="BQ95" s="448"/>
      <c r="BR95" s="449"/>
      <c r="BS95" s="447">
        <v>3</v>
      </c>
      <c r="BT95" s="448">
        <v>0</v>
      </c>
      <c r="BU95" s="448">
        <v>0</v>
      </c>
      <c r="BV95" s="448">
        <v>0</v>
      </c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>
        <v>0</v>
      </c>
      <c r="CQ95" s="448"/>
      <c r="CR95" s="584"/>
      <c r="CS95" s="584"/>
      <c r="CT95" s="584"/>
      <c r="CU95" s="448"/>
      <c r="CV95" s="449"/>
      <c r="CW95" s="447">
        <v>1</v>
      </c>
      <c r="CX95" s="448">
        <v>0</v>
      </c>
      <c r="CY95" s="448">
        <v>0</v>
      </c>
      <c r="CZ95" s="448">
        <v>0</v>
      </c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>
        <v>0</v>
      </c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85.820000000000007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15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101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7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145</v>
      </c>
      <c r="HN95" s="80">
        <f t="shared" si="98"/>
        <v>535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208.82000000000002</v>
      </c>
      <c r="HP95" s="80">
        <f t="shared" si="99"/>
        <v>815.11</v>
      </c>
      <c r="HQ95" s="23"/>
      <c r="HR95" s="81">
        <f t="shared" si="100"/>
        <v>66</v>
      </c>
      <c r="HS95" s="81">
        <f t="shared" si="101"/>
        <v>13</v>
      </c>
      <c r="HT95" s="81">
        <f t="shared" si="102"/>
        <v>63</v>
      </c>
      <c r="HU95" s="81">
        <f t="shared" si="103"/>
        <v>3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45</v>
      </c>
      <c r="L96" s="442">
        <v>6</v>
      </c>
      <c r="M96" s="442">
        <v>25</v>
      </c>
      <c r="N96" s="442">
        <v>0</v>
      </c>
      <c r="O96" s="442"/>
      <c r="P96" s="442"/>
      <c r="Q96" s="442"/>
      <c r="R96" s="442"/>
      <c r="S96" s="442"/>
      <c r="T96" s="443"/>
      <c r="U96" s="441">
        <v>2</v>
      </c>
      <c r="V96" s="442">
        <v>0</v>
      </c>
      <c r="W96" s="442">
        <v>0</v>
      </c>
      <c r="X96" s="442">
        <v>0</v>
      </c>
      <c r="Y96" s="442"/>
      <c r="Z96" s="442"/>
      <c r="AA96" s="442"/>
      <c r="AB96" s="442"/>
      <c r="AC96" s="442"/>
      <c r="AD96" s="443"/>
      <c r="AE96" s="441">
        <v>8</v>
      </c>
      <c r="AF96" s="442">
        <v>1</v>
      </c>
      <c r="AG96" s="442">
        <v>21</v>
      </c>
      <c r="AH96" s="442">
        <v>2</v>
      </c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>
        <v>0</v>
      </c>
      <c r="BM96" s="442"/>
      <c r="BN96" s="442"/>
      <c r="BO96" s="442"/>
      <c r="BP96" s="442"/>
      <c r="BQ96" s="442"/>
      <c r="BR96" s="443"/>
      <c r="BS96" s="441">
        <v>4</v>
      </c>
      <c r="BT96" s="442">
        <v>0</v>
      </c>
      <c r="BU96" s="442">
        <v>0</v>
      </c>
      <c r="BV96" s="442">
        <v>0</v>
      </c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>
        <v>0</v>
      </c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>
        <v>0</v>
      </c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>
        <v>0</v>
      </c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79.66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9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88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6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114</v>
      </c>
      <c r="HN96" s="78">
        <f t="shared" si="98"/>
        <v>530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182.66</v>
      </c>
      <c r="HP96" s="78">
        <f t="shared" si="99"/>
        <v>824.12</v>
      </c>
      <c r="HQ96" s="23"/>
      <c r="HR96" s="79">
        <f t="shared" si="100"/>
        <v>59</v>
      </c>
      <c r="HS96" s="79">
        <f t="shared" si="101"/>
        <v>7</v>
      </c>
      <c r="HT96" s="79">
        <f t="shared" si="102"/>
        <v>46</v>
      </c>
      <c r="HU96" s="79">
        <f t="shared" si="103"/>
        <v>2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43</v>
      </c>
      <c r="L97" s="445">
        <v>9</v>
      </c>
      <c r="M97" s="445">
        <v>55</v>
      </c>
      <c r="N97" s="445">
        <v>0</v>
      </c>
      <c r="O97" s="445"/>
      <c r="P97" s="445"/>
      <c r="Q97" s="445"/>
      <c r="R97" s="445"/>
      <c r="S97" s="445"/>
      <c r="T97" s="446"/>
      <c r="U97" s="444">
        <v>3</v>
      </c>
      <c r="V97" s="445">
        <v>0</v>
      </c>
      <c r="W97" s="445">
        <v>0</v>
      </c>
      <c r="X97" s="445">
        <v>0</v>
      </c>
      <c r="Y97" s="445"/>
      <c r="Z97" s="445"/>
      <c r="AA97" s="445"/>
      <c r="AB97" s="445"/>
      <c r="AC97" s="445"/>
      <c r="AD97" s="446"/>
      <c r="AE97" s="444">
        <v>10</v>
      </c>
      <c r="AF97" s="445">
        <v>2</v>
      </c>
      <c r="AG97" s="445">
        <v>20</v>
      </c>
      <c r="AH97" s="445">
        <v>3</v>
      </c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>
        <v>0</v>
      </c>
      <c r="BM97" s="445"/>
      <c r="BN97" s="445"/>
      <c r="BO97" s="445"/>
      <c r="BP97" s="445"/>
      <c r="BQ97" s="445"/>
      <c r="BR97" s="446"/>
      <c r="BS97" s="444">
        <v>2</v>
      </c>
      <c r="BT97" s="445">
        <v>1</v>
      </c>
      <c r="BU97" s="445">
        <v>0</v>
      </c>
      <c r="BV97" s="445">
        <v>0</v>
      </c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>
        <v>0</v>
      </c>
      <c r="CQ97" s="445"/>
      <c r="CR97" s="445"/>
      <c r="CS97" s="445"/>
      <c r="CT97" s="445"/>
      <c r="CU97" s="445"/>
      <c r="CV97" s="446"/>
      <c r="CW97" s="444">
        <v>1</v>
      </c>
      <c r="CX97" s="445">
        <v>0</v>
      </c>
      <c r="CY97" s="445">
        <v>0</v>
      </c>
      <c r="CZ97" s="445">
        <v>0</v>
      </c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>
        <v>0</v>
      </c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79.320000000000007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17.5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115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9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149</v>
      </c>
      <c r="HN97" s="22">
        <f t="shared" si="98"/>
        <v>529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220.82000000000002</v>
      </c>
      <c r="HP97" s="22">
        <f t="shared" si="99"/>
        <v>802.79000000000008</v>
      </c>
      <c r="HQ97" s="23"/>
      <c r="HR97" s="24">
        <f t="shared" si="100"/>
        <v>59</v>
      </c>
      <c r="HS97" s="24">
        <f t="shared" si="101"/>
        <v>12</v>
      </c>
      <c r="HT97" s="24">
        <f t="shared" si="102"/>
        <v>75</v>
      </c>
      <c r="HU97" s="24">
        <f t="shared" si="103"/>
        <v>3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408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612.30000000000007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263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403.48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149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220.82000000000002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15" customHeight="1">
      <c r="A113" s="450" t="e">
        <f>+N!A113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15" customHeight="1">
      <c r="A114" s="450" t="e">
        <f>+N!A114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19.899999999999999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19.899999999999999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19.899999999999999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19.899999999999999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19.899999999999999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19.899999999999999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19.899999999999999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19.899999999999999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1</v>
      </c>
      <c r="M129" s="420">
        <f>+Inicio!J14</f>
        <v>1</v>
      </c>
      <c r="N129" s="420">
        <f>+Inicio!J15</f>
        <v>1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1</v>
      </c>
      <c r="W129" s="420">
        <f t="shared" si="163"/>
        <v>1</v>
      </c>
      <c r="X129" s="420">
        <f t="shared" si="163"/>
        <v>1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1</v>
      </c>
      <c r="AG129" s="420">
        <f t="shared" si="163"/>
        <v>1</v>
      </c>
      <c r="AH129" s="420">
        <f t="shared" si="163"/>
        <v>1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1</v>
      </c>
      <c r="AQ129" s="420">
        <f t="shared" si="163"/>
        <v>1</v>
      </c>
      <c r="AR129" s="420">
        <f t="shared" si="163"/>
        <v>1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1</v>
      </c>
      <c r="BA129" s="420">
        <f t="shared" si="163"/>
        <v>1</v>
      </c>
      <c r="BB129" s="420">
        <f t="shared" si="163"/>
        <v>1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1</v>
      </c>
      <c r="BK129" s="420">
        <f t="shared" si="163"/>
        <v>1</v>
      </c>
      <c r="BL129" s="420">
        <f t="shared" si="163"/>
        <v>1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1</v>
      </c>
      <c r="BU129" s="420">
        <f t="shared" si="163"/>
        <v>1</v>
      </c>
      <c r="BV129" s="420">
        <f t="shared" si="163"/>
        <v>1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1</v>
      </c>
      <c r="CE129" s="420">
        <f t="shared" si="163"/>
        <v>1</v>
      </c>
      <c r="CF129" s="420">
        <f t="shared" si="163"/>
        <v>1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1</v>
      </c>
      <c r="CO129" s="420">
        <f t="shared" si="164"/>
        <v>1</v>
      </c>
      <c r="CP129" s="420">
        <f t="shared" si="164"/>
        <v>1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1</v>
      </c>
      <c r="CY129" s="420">
        <f t="shared" si="164"/>
        <v>1</v>
      </c>
      <c r="CZ129" s="420">
        <f t="shared" si="164"/>
        <v>1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1</v>
      </c>
      <c r="DI129" s="420">
        <f t="shared" si="164"/>
        <v>1</v>
      </c>
      <c r="DJ129" s="420">
        <f t="shared" si="164"/>
        <v>1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1</v>
      </c>
      <c r="DS129" s="420">
        <f t="shared" si="165"/>
        <v>1</v>
      </c>
      <c r="DT129" s="420">
        <f t="shared" si="165"/>
        <v>1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1</v>
      </c>
      <c r="EC129" s="420">
        <f t="shared" si="165"/>
        <v>1</v>
      </c>
      <c r="ED129" s="420">
        <f t="shared" si="165"/>
        <v>1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1</v>
      </c>
      <c r="EM129" s="420">
        <f t="shared" si="165"/>
        <v>1</v>
      </c>
      <c r="EN129" s="420">
        <f t="shared" si="165"/>
        <v>1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1</v>
      </c>
      <c r="EW129" s="420">
        <f t="shared" si="166"/>
        <v>1</v>
      </c>
      <c r="EX129" s="420">
        <f t="shared" si="166"/>
        <v>1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1</v>
      </c>
      <c r="FG129" s="420">
        <f t="shared" si="166"/>
        <v>1</v>
      </c>
      <c r="FH129" s="420">
        <f t="shared" si="166"/>
        <v>1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1</v>
      </c>
      <c r="FQ129" s="420">
        <f t="shared" si="166"/>
        <v>1</v>
      </c>
      <c r="FR129" s="420">
        <f t="shared" si="166"/>
        <v>1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1</v>
      </c>
      <c r="GA129" s="420">
        <f t="shared" ref="GA129:HB129" si="167">+FQ129</f>
        <v>1</v>
      </c>
      <c r="GB129" s="420">
        <f t="shared" si="167"/>
        <v>1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1</v>
      </c>
      <c r="GK129" s="420">
        <f t="shared" si="167"/>
        <v>1</v>
      </c>
      <c r="GL129" s="420">
        <f t="shared" si="167"/>
        <v>1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1</v>
      </c>
      <c r="GU129" s="420">
        <f t="shared" si="167"/>
        <v>1</v>
      </c>
      <c r="GV129" s="420">
        <f t="shared" si="167"/>
        <v>1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 t="e">
        <f t="shared" ref="L130:BW130" si="168">+IF(L129=1,L128,0)</f>
        <v>#REF!</v>
      </c>
      <c r="M130" s="420" t="e">
        <f t="shared" si="168"/>
        <v>#REF!</v>
      </c>
      <c r="N130" s="420" t="e">
        <f t="shared" si="168"/>
        <v>#REF!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 t="e">
        <f t="shared" si="168"/>
        <v>#REF!</v>
      </c>
      <c r="W130" s="420" t="e">
        <f t="shared" si="168"/>
        <v>#REF!</v>
      </c>
      <c r="X130" s="420" t="e">
        <f t="shared" si="168"/>
        <v>#REF!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 t="e">
        <f t="shared" si="168"/>
        <v>#REF!</v>
      </c>
      <c r="AG130" s="420" t="e">
        <f t="shared" si="168"/>
        <v>#REF!</v>
      </c>
      <c r="AH130" s="420" t="e">
        <f t="shared" si="168"/>
        <v>#REF!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 t="e">
        <f t="shared" si="168"/>
        <v>#REF!</v>
      </c>
      <c r="AQ130" s="420" t="e">
        <f t="shared" si="168"/>
        <v>#REF!</v>
      </c>
      <c r="AR130" s="420" t="e">
        <f t="shared" si="168"/>
        <v>#REF!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 t="e">
        <f t="shared" si="168"/>
        <v>#REF!</v>
      </c>
      <c r="BA130" s="420" t="e">
        <f t="shared" si="168"/>
        <v>#REF!</v>
      </c>
      <c r="BB130" s="420" t="e">
        <f t="shared" si="168"/>
        <v>#REF!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 t="e">
        <f t="shared" si="168"/>
        <v>#REF!</v>
      </c>
      <c r="BK130" s="420" t="e">
        <f t="shared" si="168"/>
        <v>#REF!</v>
      </c>
      <c r="BL130" s="420" t="e">
        <f t="shared" si="168"/>
        <v>#REF!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 t="e">
        <f t="shared" si="168"/>
        <v>#REF!</v>
      </c>
      <c r="BU130" s="420" t="e">
        <f t="shared" si="168"/>
        <v>#REF!</v>
      </c>
      <c r="BV130" s="420" t="e">
        <f t="shared" si="168"/>
        <v>#REF!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 t="e">
        <f t="shared" si="169"/>
        <v>#REF!</v>
      </c>
      <c r="CE130" s="420" t="e">
        <f t="shared" si="169"/>
        <v>#REF!</v>
      </c>
      <c r="CF130" s="420" t="e">
        <f t="shared" si="169"/>
        <v>#REF!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 t="e">
        <f t="shared" si="169"/>
        <v>#REF!</v>
      </c>
      <c r="CO130" s="420" t="e">
        <f t="shared" si="169"/>
        <v>#REF!</v>
      </c>
      <c r="CP130" s="420" t="e">
        <f t="shared" si="169"/>
        <v>#REF!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 t="e">
        <f t="shared" si="169"/>
        <v>#REF!</v>
      </c>
      <c r="CY130" s="420" t="e">
        <f t="shared" si="169"/>
        <v>#REF!</v>
      </c>
      <c r="CZ130" s="420" t="e">
        <f t="shared" si="169"/>
        <v>#REF!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 t="e">
        <f t="shared" si="169"/>
        <v>#REF!</v>
      </c>
      <c r="DI130" s="420" t="e">
        <f t="shared" si="169"/>
        <v>#REF!</v>
      </c>
      <c r="DJ130" s="420" t="e">
        <f t="shared" si="169"/>
        <v>#REF!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 t="e">
        <f t="shared" si="169"/>
        <v>#REF!</v>
      </c>
      <c r="DS130" s="420" t="e">
        <f t="shared" si="169"/>
        <v>#REF!</v>
      </c>
      <c r="DT130" s="420" t="e">
        <f t="shared" si="169"/>
        <v>#REF!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 t="e">
        <f t="shared" si="169"/>
        <v>#REF!</v>
      </c>
      <c r="EC130" s="420" t="e">
        <f t="shared" si="169"/>
        <v>#REF!</v>
      </c>
      <c r="ED130" s="420" t="e">
        <f t="shared" si="169"/>
        <v>#REF!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 t="e">
        <f t="shared" si="170"/>
        <v>#REF!</v>
      </c>
      <c r="EM130" s="420" t="e">
        <f t="shared" si="170"/>
        <v>#REF!</v>
      </c>
      <c r="EN130" s="420" t="e">
        <f t="shared" si="170"/>
        <v>#REF!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 t="e">
        <f t="shared" si="170"/>
        <v>#REF!</v>
      </c>
      <c r="EW130" s="420" t="e">
        <f t="shared" si="170"/>
        <v>#REF!</v>
      </c>
      <c r="EX130" s="420" t="e">
        <f t="shared" si="170"/>
        <v>#REF!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 t="e">
        <f t="shared" si="170"/>
        <v>#REF!</v>
      </c>
      <c r="FG130" s="420" t="e">
        <f t="shared" si="170"/>
        <v>#REF!</v>
      </c>
      <c r="FH130" s="420" t="e">
        <f t="shared" si="170"/>
        <v>#REF!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 t="e">
        <f t="shared" si="170"/>
        <v>#REF!</v>
      </c>
      <c r="FQ130" s="420" t="e">
        <f t="shared" si="170"/>
        <v>#REF!</v>
      </c>
      <c r="FR130" s="420" t="e">
        <f t="shared" si="170"/>
        <v>#REF!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 t="e">
        <f t="shared" si="170"/>
        <v>#REF!</v>
      </c>
      <c r="GA130" s="420" t="e">
        <f t="shared" si="170"/>
        <v>#REF!</v>
      </c>
      <c r="GB130" s="420" t="e">
        <f t="shared" si="170"/>
        <v>#REF!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 t="e">
        <f t="shared" si="170"/>
        <v>#REF!</v>
      </c>
      <c r="GK130" s="420" t="e">
        <f t="shared" si="170"/>
        <v>#REF!</v>
      </c>
      <c r="GL130" s="420" t="e">
        <f t="shared" si="170"/>
        <v>#REF!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 t="e">
        <f t="shared" si="170"/>
        <v>#REF!</v>
      </c>
      <c r="GU130" s="420" t="e">
        <f t="shared" si="170"/>
        <v>#REF!</v>
      </c>
      <c r="GV130" s="420" t="e">
        <f t="shared" ref="GV130:HB130" si="171">+IF(GV129=1,GV128,0)</f>
        <v>#REF!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topLeftCell="A42" zoomScale="40" zoomScaleNormal="40" workbookViewId="0">
      <selection activeCell="DG42" sqref="DG42:DI97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62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32</v>
      </c>
      <c r="L7" s="398" t="str">
        <f>+IF(LEN(K12)&gt;1,IF(CONCATENATE(Inicio!E25,Inicio!F25)="","Mikipe",CONCATENATE(Inicio!E25,Inicio!F25)),"Mikipe")</f>
        <v>34</v>
      </c>
      <c r="M7" s="398" t="str">
        <f>+IF(LEN(K12)&gt;1,IF(CONCATENATE(Inicio!E26,Inicio!F26)="","Mikipe",CONCATENATE(Inicio!E26,Inicio!F26)),"Mikipe")</f>
        <v>31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32</v>
      </c>
      <c r="V7" s="399" t="str">
        <f>+IF(LEN(U12)&gt;1,L7,"Mikipe")</f>
        <v>34</v>
      </c>
      <c r="W7" s="399" t="str">
        <f>+IF(LEN(U12)&gt;1,M7,"Mikipe")</f>
        <v>31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32</v>
      </c>
      <c r="AF7" s="399" t="str">
        <f>+IF(LEN(U12)&gt;1,V7,"Mikipe")</f>
        <v>34</v>
      </c>
      <c r="AG7" s="399" t="str">
        <f>+IF(LEN(U12)&gt;1,W7,"Mikipe")</f>
        <v>31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32</v>
      </c>
      <c r="AP7" s="399" t="str">
        <f>+IF(LEN(AO12)&gt;1,AF7,"Mikipe")</f>
        <v>34</v>
      </c>
      <c r="AQ7" s="399" t="str">
        <f>+IF(LEN(AO12)&gt;1,AG7,"Mikipe")</f>
        <v>31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32</v>
      </c>
      <c r="AZ7" s="399" t="str">
        <f>+IF(LEN(AY12)&gt;1,AP7,"Mikipe")</f>
        <v>34</v>
      </c>
      <c r="BA7" s="399" t="str">
        <f>+IF(LEN(AY12)&gt;1,AQ7,"Mikipe")</f>
        <v>31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32</v>
      </c>
      <c r="BJ7" s="399" t="str">
        <f>+IF(LEN(BI12)&gt;1,AZ7,"Mikipe")</f>
        <v>34</v>
      </c>
      <c r="BK7" s="399" t="str">
        <f>+IF(LEN(BI12)&gt;1,BA7,"Mikipe")</f>
        <v>31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32</v>
      </c>
      <c r="BT7" s="399" t="str">
        <f>+IF(LEN(BS12)&gt;1,BJ7,"Mikipe")</f>
        <v>34</v>
      </c>
      <c r="BU7" s="399" t="str">
        <f>+IF(LEN(BS12)&gt;1,BK7,"Mikipe")</f>
        <v>31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32</v>
      </c>
      <c r="CD7" s="399" t="str">
        <f>+IF(LEN(CC12)&gt;1,BT7,"Mikipe")</f>
        <v>34</v>
      </c>
      <c r="CE7" s="399" t="str">
        <f>+IF(LEN(CC12)&gt;1,BU7,"Mikipe")</f>
        <v>31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32</v>
      </c>
      <c r="CN7" s="399" t="str">
        <f>+IF(LEN(CM12)&gt;1,CD7,"Mikipe")</f>
        <v>34</v>
      </c>
      <c r="CO7" s="399" t="str">
        <f>+IF(LEN(CM12)&gt;1,CE7,"Mikipe")</f>
        <v>31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32</v>
      </c>
      <c r="CX7" s="399" t="str">
        <f>+IF(LEN(CW12)&gt;1,CN7,"Mikipe")</f>
        <v>34</v>
      </c>
      <c r="CY7" s="399" t="str">
        <f>+IF(LEN(CW12)&gt;1,CO7,"Mikipe")</f>
        <v>31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32</v>
      </c>
      <c r="DH7" s="399" t="str">
        <f>+IF(LEN(DG12)&gt;1,CX7,"Mikipe")</f>
        <v>34</v>
      </c>
      <c r="DI7" s="399" t="str">
        <f>+IF(LEN(DG12)&gt;1,CY7,"Mikipe")</f>
        <v>31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1001</v>
      </c>
      <c r="L8" s="18">
        <f t="shared" si="0"/>
        <v>1001</v>
      </c>
      <c r="M8" s="18">
        <f t="shared" si="0"/>
        <v>1001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1001</v>
      </c>
      <c r="V8" s="18">
        <f t="shared" si="1"/>
        <v>1001</v>
      </c>
      <c r="W8" s="18">
        <f t="shared" si="1"/>
        <v>1001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1001</v>
      </c>
      <c r="AF8" s="18">
        <f t="shared" si="2"/>
        <v>1001</v>
      </c>
      <c r="AG8" s="18">
        <f t="shared" si="2"/>
        <v>1001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1001</v>
      </c>
      <c r="AP8" s="18">
        <f t="shared" si="3"/>
        <v>1001</v>
      </c>
      <c r="AQ8" s="18">
        <f t="shared" si="3"/>
        <v>1001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1001</v>
      </c>
      <c r="AZ8" s="18">
        <f t="shared" si="4"/>
        <v>1001</v>
      </c>
      <c r="BA8" s="18">
        <f t="shared" si="4"/>
        <v>1001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1001</v>
      </c>
      <c r="BJ8" s="18">
        <f t="shared" si="5"/>
        <v>1001</v>
      </c>
      <c r="BK8" s="18">
        <f t="shared" si="5"/>
        <v>1001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1001</v>
      </c>
      <c r="BT8" s="18">
        <f t="shared" si="6"/>
        <v>1001</v>
      </c>
      <c r="BU8" s="18">
        <f t="shared" si="6"/>
        <v>1001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1001</v>
      </c>
      <c r="CD8" s="18">
        <f t="shared" si="7"/>
        <v>1001</v>
      </c>
      <c r="CE8" s="18">
        <f t="shared" si="7"/>
        <v>1001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1001</v>
      </c>
      <c r="CN8" s="18">
        <f t="shared" si="8"/>
        <v>1001</v>
      </c>
      <c r="CO8" s="18">
        <f t="shared" si="8"/>
        <v>1001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1001</v>
      </c>
      <c r="CX8" s="18">
        <f t="shared" si="9"/>
        <v>1001</v>
      </c>
      <c r="CY8" s="18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1001</v>
      </c>
      <c r="HS8" s="44">
        <f t="shared" si="20"/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10</v>
      </c>
      <c r="B9" s="595">
        <f>+MIN(K16:HB111)</f>
        <v>0</v>
      </c>
      <c r="J9" s="773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4" t="s">
        <v>2</v>
      </c>
      <c r="HN9" s="774" t="s">
        <v>3</v>
      </c>
      <c r="HO9" s="774" t="s">
        <v>4</v>
      </c>
      <c r="HP9" s="774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6.149999999999999" hidden="1" customHeight="1">
      <c r="J10" s="773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5"/>
      <c r="HN10" s="775"/>
      <c r="HO10" s="775"/>
      <c r="HP10" s="775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6.149999999999999" hidden="1" customHeight="1">
      <c r="A11" s="421"/>
      <c r="J11" s="773"/>
      <c r="K11" s="527">
        <f>+Inicio!D24</f>
        <v>1</v>
      </c>
      <c r="L11" s="527">
        <f>+Inicio!D25</f>
        <v>1</v>
      </c>
      <c r="M11" s="527">
        <f>+Inicio!D26</f>
        <v>1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1</v>
      </c>
      <c r="V11" s="527">
        <f>+L11</f>
        <v>1</v>
      </c>
      <c r="W11" s="527">
        <f t="shared" ref="W11:AD11" si="25">+M11</f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5"/>
      <c r="HN11" s="775"/>
      <c r="HO11" s="775"/>
      <c r="HP11" s="775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4.9" customHeight="1">
      <c r="A12" s="75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5"/>
      <c r="HN12" s="775"/>
      <c r="HO12" s="775"/>
      <c r="HP12" s="775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4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3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5"/>
      <c r="HN13" s="775"/>
      <c r="HO13" s="775"/>
      <c r="HP13" s="775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4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3"/>
      <c r="K14" s="525" t="str">
        <f>+CONCATENATE(Inicio!H24,K11,Inicio!I24)</f>
        <v>Jr. Geranios1Este</v>
      </c>
      <c r="L14" s="523" t="str">
        <f>+CONCATENATE(Inicio!H25,L11,Inicio!I25)</f>
        <v>Jr. Geranios1Este</v>
      </c>
      <c r="M14" s="524" t="str">
        <f>+CONCATENATE(Inicio!H26,M11,Inicio!I26)</f>
        <v>Jr. Geranios1Este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Jr. Geranios1Este</v>
      </c>
      <c r="V14" s="523" t="str">
        <f>+L14</f>
        <v>Jr. Geranios1Este</v>
      </c>
      <c r="W14" s="524" t="str">
        <f t="shared" ref="W14:CG14" si="65">+M14</f>
        <v>Jr. Geranios1Este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Jr. Geranios1Este</v>
      </c>
      <c r="AF14" s="523" t="str">
        <f t="shared" si="65"/>
        <v>Jr. Geranios1Este</v>
      </c>
      <c r="AG14" s="524" t="str">
        <f t="shared" si="65"/>
        <v>Jr. Geranios1Este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Jr. Geranios1Este</v>
      </c>
      <c r="AP14" s="523" t="str">
        <f t="shared" si="65"/>
        <v>Jr. Geranios1Este</v>
      </c>
      <c r="AQ14" s="524" t="str">
        <f t="shared" si="65"/>
        <v>Jr. Geranios1Este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Jr. Geranios1Este</v>
      </c>
      <c r="AZ14" s="523" t="str">
        <f t="shared" si="65"/>
        <v>Jr. Geranios1Este</v>
      </c>
      <c r="BA14" s="524" t="str">
        <f t="shared" si="65"/>
        <v>Jr. Geranios1Este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Jr. Geranios1Este</v>
      </c>
      <c r="BJ14" s="523" t="str">
        <f t="shared" si="65"/>
        <v>Jr. Geranios1Este</v>
      </c>
      <c r="BK14" s="524" t="str">
        <f t="shared" si="65"/>
        <v>Jr. Geranios1Este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Jr. Geranios1Este</v>
      </c>
      <c r="BT14" s="523" t="str">
        <f t="shared" si="65"/>
        <v>Jr. Geranios1Este</v>
      </c>
      <c r="BU14" s="524" t="str">
        <f t="shared" si="65"/>
        <v>Jr. Geranios1Este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Jr. Geranios1Este</v>
      </c>
      <c r="CD14" s="523" t="str">
        <f t="shared" si="65"/>
        <v>Jr. Geranios1Este</v>
      </c>
      <c r="CE14" s="524" t="str">
        <f t="shared" si="65"/>
        <v>Jr. Geranios1Este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Jr. Geranios1Este</v>
      </c>
      <c r="CN14" s="524" t="str">
        <f t="shared" si="66"/>
        <v>Jr. Geranios1Este</v>
      </c>
      <c r="CO14" s="524" t="str">
        <f t="shared" si="66"/>
        <v>Jr. Geranios1Este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Jr. Geranios1Este</v>
      </c>
      <c r="CX14" s="524" t="str">
        <f t="shared" si="66"/>
        <v>Jr. Geranios1Este</v>
      </c>
      <c r="CY14" s="524" t="str">
        <f t="shared" si="66"/>
        <v>Jr. Geranios1Este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Jr. Geranios1Este</v>
      </c>
      <c r="DH14" s="524" t="str">
        <f t="shared" si="66"/>
        <v>Jr. Geranios1Este</v>
      </c>
      <c r="DI14" s="524" t="str">
        <f t="shared" si="66"/>
        <v>Jr. Geranios1Este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Jr. Geranios1Este</v>
      </c>
      <c r="DR14" s="524" t="str">
        <f t="shared" si="66"/>
        <v>Jr. Geranios1Este</v>
      </c>
      <c r="DS14" s="524" t="str">
        <f t="shared" si="66"/>
        <v>Jr. Geranios1Este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Jr. Geranios1Este</v>
      </c>
      <c r="EB14" s="524" t="str">
        <f t="shared" si="66"/>
        <v>Jr. Geranios1Este</v>
      </c>
      <c r="EC14" s="524" t="str">
        <f t="shared" si="66"/>
        <v>Jr. Geranios1Este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Jr. Geranios1Este</v>
      </c>
      <c r="EL14" s="524" t="str">
        <f t="shared" si="66"/>
        <v>Jr. Geranios1Este</v>
      </c>
      <c r="EM14" s="524" t="str">
        <f t="shared" si="66"/>
        <v>Jr. Geranios1Este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Jr. Geranios1Este</v>
      </c>
      <c r="EV14" s="524" t="str">
        <f t="shared" si="67"/>
        <v>Jr. Geranios1Este</v>
      </c>
      <c r="EW14" s="524" t="str">
        <f t="shared" si="67"/>
        <v>Jr. Geranios1Este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Jr. Geranios1Este</v>
      </c>
      <c r="FF14" s="524" t="str">
        <f t="shared" si="67"/>
        <v>Jr. Geranios1Este</v>
      </c>
      <c r="FG14" s="524" t="str">
        <f t="shared" si="67"/>
        <v>Jr. Geranios1Este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Jr. Geranios1Este</v>
      </c>
      <c r="FP14" s="524" t="str">
        <f t="shared" si="67"/>
        <v>Jr. Geranios1Este</v>
      </c>
      <c r="FQ14" s="524" t="str">
        <f t="shared" si="67"/>
        <v>Jr. Geranios1Este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Jr. Geranios1Este</v>
      </c>
      <c r="FZ14" s="524" t="str">
        <f t="shared" si="67"/>
        <v>Jr. Geranios1Este</v>
      </c>
      <c r="GA14" s="524" t="str">
        <f t="shared" si="67"/>
        <v>Jr. Geranios1Este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Jr. Geranios1Este</v>
      </c>
      <c r="GJ14" s="524" t="str">
        <f t="shared" si="67"/>
        <v>Jr. Geranios1Este</v>
      </c>
      <c r="GK14" s="524" t="str">
        <f t="shared" si="67"/>
        <v>Jr. Geranios1Este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Jr. Geranios1Este</v>
      </c>
      <c r="GT14" s="524" t="str">
        <f t="shared" si="67"/>
        <v>Jr. Geranios1Este</v>
      </c>
      <c r="GU14" s="524" t="str">
        <f t="shared" si="67"/>
        <v>Jr. Geranios1Este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Jr. Geranios1Este</v>
      </c>
      <c r="HD14" s="371" t="str">
        <f t="shared" si="64"/>
        <v>Jr. Geranios1Este</v>
      </c>
      <c r="HE14" s="371" t="str">
        <f t="shared" si="64"/>
        <v>Jr. Geranios1Este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5"/>
      <c r="HN14" s="775"/>
      <c r="HO14" s="775"/>
      <c r="HP14" s="775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>
        <f>+IF(Inicio!G24="","M",Inicio!G24)</f>
        <v>31</v>
      </c>
      <c r="L15" s="10">
        <f>+IF(Inicio!G25="","M",Inicio!G25)</f>
        <v>32</v>
      </c>
      <c r="M15" s="9">
        <f>+IF(Inicio!G26="","M",Inicio!G26)</f>
        <v>33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>
        <f>+K15</f>
        <v>31</v>
      </c>
      <c r="V15" s="10">
        <f>+L15</f>
        <v>32</v>
      </c>
      <c r="W15" s="9">
        <f t="shared" ref="W15:CG15" si="68">+M15</f>
        <v>33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>
        <f t="shared" si="68"/>
        <v>31</v>
      </c>
      <c r="AF15" s="10">
        <f t="shared" si="68"/>
        <v>32</v>
      </c>
      <c r="AG15" s="9">
        <f t="shared" si="68"/>
        <v>33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>
        <f t="shared" si="68"/>
        <v>31</v>
      </c>
      <c r="AP15" s="10">
        <f t="shared" si="68"/>
        <v>32</v>
      </c>
      <c r="AQ15" s="9">
        <f t="shared" si="68"/>
        <v>33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>
        <f t="shared" si="68"/>
        <v>31</v>
      </c>
      <c r="AZ15" s="10">
        <f t="shared" si="68"/>
        <v>32</v>
      </c>
      <c r="BA15" s="9">
        <f t="shared" si="68"/>
        <v>33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>
        <f t="shared" si="68"/>
        <v>31</v>
      </c>
      <c r="BJ15" s="10">
        <f t="shared" si="68"/>
        <v>32</v>
      </c>
      <c r="BK15" s="9">
        <f t="shared" si="68"/>
        <v>33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>
        <f t="shared" si="68"/>
        <v>31</v>
      </c>
      <c r="BT15" s="10">
        <f t="shared" si="68"/>
        <v>32</v>
      </c>
      <c r="BU15" s="9">
        <f t="shared" si="68"/>
        <v>33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>
        <f t="shared" si="68"/>
        <v>31</v>
      </c>
      <c r="CD15" s="10">
        <f t="shared" si="68"/>
        <v>32</v>
      </c>
      <c r="CE15" s="9">
        <f t="shared" si="68"/>
        <v>33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>
        <f t="shared" si="69"/>
        <v>31</v>
      </c>
      <c r="CN15" s="9">
        <f t="shared" si="69"/>
        <v>32</v>
      </c>
      <c r="CO15" s="9">
        <f t="shared" si="69"/>
        <v>33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>
        <f t="shared" si="69"/>
        <v>31</v>
      </c>
      <c r="CX15" s="9">
        <f t="shared" si="69"/>
        <v>32</v>
      </c>
      <c r="CY15" s="9">
        <f t="shared" si="69"/>
        <v>33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>
        <f t="shared" si="69"/>
        <v>31</v>
      </c>
      <c r="DH15" s="9">
        <f t="shared" si="69"/>
        <v>32</v>
      </c>
      <c r="DI15" s="9">
        <f t="shared" si="69"/>
        <v>33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>
        <f t="shared" si="69"/>
        <v>31</v>
      </c>
      <c r="DR15" s="9">
        <f t="shared" si="69"/>
        <v>32</v>
      </c>
      <c r="DS15" s="9">
        <f t="shared" si="69"/>
        <v>33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>
        <f t="shared" si="69"/>
        <v>31</v>
      </c>
      <c r="EB15" s="9">
        <f t="shared" si="69"/>
        <v>32</v>
      </c>
      <c r="EC15" s="9">
        <f t="shared" si="69"/>
        <v>33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>
        <f t="shared" si="69"/>
        <v>31</v>
      </c>
      <c r="EL15" s="9">
        <f t="shared" si="69"/>
        <v>32</v>
      </c>
      <c r="EM15" s="9">
        <f t="shared" si="69"/>
        <v>33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>
        <f t="shared" si="70"/>
        <v>31</v>
      </c>
      <c r="EV15" s="9">
        <f t="shared" si="70"/>
        <v>32</v>
      </c>
      <c r="EW15" s="9">
        <f t="shared" si="70"/>
        <v>33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>
        <f t="shared" si="70"/>
        <v>31</v>
      </c>
      <c r="FF15" s="9">
        <f t="shared" si="70"/>
        <v>32</v>
      </c>
      <c r="FG15" s="9">
        <f t="shared" si="70"/>
        <v>33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>
        <f t="shared" si="70"/>
        <v>31</v>
      </c>
      <c r="FP15" s="9">
        <f t="shared" si="70"/>
        <v>32</v>
      </c>
      <c r="FQ15" s="9">
        <f t="shared" si="70"/>
        <v>33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>
        <f t="shared" si="70"/>
        <v>31</v>
      </c>
      <c r="FZ15" s="9">
        <f t="shared" si="70"/>
        <v>32</v>
      </c>
      <c r="GA15" s="9">
        <f t="shared" si="70"/>
        <v>33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>
        <f t="shared" si="70"/>
        <v>31</v>
      </c>
      <c r="GJ15" s="9">
        <f t="shared" si="70"/>
        <v>32</v>
      </c>
      <c r="GK15" s="9">
        <f t="shared" si="70"/>
        <v>33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>
        <f t="shared" si="70"/>
        <v>31</v>
      </c>
      <c r="GT15" s="9">
        <f t="shared" si="70"/>
        <v>32</v>
      </c>
      <c r="GU15" s="9">
        <f t="shared" si="70"/>
        <v>33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>
        <f>+GS15</f>
        <v>31</v>
      </c>
      <c r="HD15" s="612">
        <f t="shared" si="64"/>
        <v>32</v>
      </c>
      <c r="HE15" s="612">
        <f t="shared" si="64"/>
        <v>33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6"/>
      <c r="HN15" s="776"/>
      <c r="HO15" s="776"/>
      <c r="HP15" s="776"/>
      <c r="HQ15" s="27"/>
      <c r="HR15" s="26">
        <f>+K15</f>
        <v>31</v>
      </c>
      <c r="HS15" s="26">
        <f>+L15</f>
        <v>32</v>
      </c>
      <c r="HT15" s="26">
        <f t="shared" ref="HT15:IA15" si="71">+M15</f>
        <v>33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11</v>
      </c>
      <c r="L42" s="445">
        <v>20</v>
      </c>
      <c r="M42" s="445">
        <v>24</v>
      </c>
      <c r="N42" s="445"/>
      <c r="O42" s="445"/>
      <c r="P42" s="445"/>
      <c r="Q42" s="445"/>
      <c r="R42" s="445"/>
      <c r="S42" s="445"/>
      <c r="T42" s="446"/>
      <c r="U42" s="444">
        <v>1</v>
      </c>
      <c r="V42" s="445">
        <v>2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5</v>
      </c>
      <c r="AF42" s="445">
        <v>1</v>
      </c>
      <c r="AG42" s="445">
        <v>12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2</v>
      </c>
      <c r="BT42" s="445">
        <v>1</v>
      </c>
      <c r="BU42" s="445">
        <v>0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1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31.33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26.49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60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80</v>
      </c>
      <c r="HN42" s="22">
        <f t="shared" si="86"/>
        <v>80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117.82000000000001</v>
      </c>
      <c r="HP42" s="22">
        <f t="shared" si="87"/>
        <v>117.82000000000001</v>
      </c>
      <c r="HQ42" s="23"/>
      <c r="HR42" s="24">
        <f t="shared" si="73"/>
        <v>19</v>
      </c>
      <c r="HS42" s="24">
        <f t="shared" si="74"/>
        <v>25</v>
      </c>
      <c r="HT42" s="24">
        <f t="shared" si="78"/>
        <v>36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6</v>
      </c>
      <c r="L43" s="448">
        <v>24</v>
      </c>
      <c r="M43" s="448">
        <v>32</v>
      </c>
      <c r="N43" s="448"/>
      <c r="O43" s="448"/>
      <c r="P43" s="448"/>
      <c r="Q43" s="448"/>
      <c r="R43" s="448"/>
      <c r="S43" s="448"/>
      <c r="T43" s="449"/>
      <c r="U43" s="447">
        <v>2</v>
      </c>
      <c r="V43" s="448">
        <v>6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3</v>
      </c>
      <c r="AF43" s="448">
        <v>0</v>
      </c>
      <c r="AG43" s="448">
        <v>7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1</v>
      </c>
      <c r="BT43" s="448">
        <v>0</v>
      </c>
      <c r="BU43" s="448">
        <v>0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18.16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25.98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53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81</v>
      </c>
      <c r="HN43" s="80">
        <f t="shared" si="86"/>
        <v>161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97.14</v>
      </c>
      <c r="HP43" s="80">
        <f t="shared" si="87"/>
        <v>214.96</v>
      </c>
      <c r="HQ43" s="23"/>
      <c r="HR43" s="81">
        <f t="shared" si="73"/>
        <v>12</v>
      </c>
      <c r="HS43" s="81">
        <f t="shared" si="74"/>
        <v>30</v>
      </c>
      <c r="HT43" s="81">
        <f t="shared" si="78"/>
        <v>39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15</v>
      </c>
      <c r="L44" s="442">
        <v>50</v>
      </c>
      <c r="M44" s="442">
        <v>21</v>
      </c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5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6</v>
      </c>
      <c r="AF44" s="442">
        <v>0</v>
      </c>
      <c r="AG44" s="442">
        <v>5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2</v>
      </c>
      <c r="BT44" s="442">
        <v>0</v>
      </c>
      <c r="BU44" s="442">
        <v>0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582"/>
      <c r="CS44" s="582"/>
      <c r="CT44" s="442"/>
      <c r="CU44" s="442"/>
      <c r="CV44" s="443"/>
      <c r="CW44" s="441">
        <v>2</v>
      </c>
      <c r="CX44" s="442">
        <v>0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38.659999999999997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51.65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36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106</v>
      </c>
      <c r="HN44" s="78">
        <f t="shared" si="86"/>
        <v>267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126.31</v>
      </c>
      <c r="HP44" s="78">
        <f t="shared" si="87"/>
        <v>341.27</v>
      </c>
      <c r="HQ44" s="23"/>
      <c r="HR44" s="79">
        <f t="shared" si="73"/>
        <v>25</v>
      </c>
      <c r="HS44" s="79">
        <f t="shared" si="74"/>
        <v>55</v>
      </c>
      <c r="HT44" s="79">
        <f t="shared" si="78"/>
        <v>26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10</v>
      </c>
      <c r="L45" s="445">
        <v>39</v>
      </c>
      <c r="M45" s="445">
        <v>26</v>
      </c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4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5</v>
      </c>
      <c r="AF45" s="445">
        <v>0</v>
      </c>
      <c r="AG45" s="445">
        <v>4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1</v>
      </c>
      <c r="BT45" s="445">
        <v>1</v>
      </c>
      <c r="BU45" s="445">
        <v>0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583"/>
      <c r="CS45" s="583"/>
      <c r="CT45" s="445"/>
      <c r="CU45" s="445"/>
      <c r="CV45" s="446"/>
      <c r="CW45" s="444">
        <v>0</v>
      </c>
      <c r="CX45" s="445">
        <v>0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27.5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42.82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38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90</v>
      </c>
      <c r="HN45" s="22">
        <f t="shared" si="86"/>
        <v>357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108.32</v>
      </c>
      <c r="HP45" s="22">
        <f t="shared" si="87"/>
        <v>449.59</v>
      </c>
      <c r="HQ45" s="23"/>
      <c r="HR45" s="24">
        <f t="shared" si="73"/>
        <v>16</v>
      </c>
      <c r="HS45" s="24">
        <f t="shared" si="74"/>
        <v>44</v>
      </c>
      <c r="HT45" s="24">
        <f t="shared" si="78"/>
        <v>30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>
        <v>12</v>
      </c>
      <c r="L46" s="445">
        <v>62</v>
      </c>
      <c r="M46" s="445">
        <v>6</v>
      </c>
      <c r="N46" s="445"/>
      <c r="O46" s="445"/>
      <c r="P46" s="445"/>
      <c r="Q46" s="445"/>
      <c r="R46" s="445"/>
      <c r="S46" s="445"/>
      <c r="T46" s="446"/>
      <c r="U46" s="444">
        <v>0</v>
      </c>
      <c r="V46" s="445">
        <v>4</v>
      </c>
      <c r="W46" s="445">
        <v>0</v>
      </c>
      <c r="X46" s="445"/>
      <c r="Y46" s="445"/>
      <c r="Z46" s="445"/>
      <c r="AA46" s="445"/>
      <c r="AB46" s="445"/>
      <c r="AC46" s="445"/>
      <c r="AD46" s="446"/>
      <c r="AE46" s="444">
        <v>4</v>
      </c>
      <c r="AF46" s="445">
        <v>0</v>
      </c>
      <c r="AG46" s="445">
        <v>1</v>
      </c>
      <c r="AH46" s="445"/>
      <c r="AI46" s="445"/>
      <c r="AJ46" s="445"/>
      <c r="AK46" s="445"/>
      <c r="AL46" s="445"/>
      <c r="AM46" s="445"/>
      <c r="AN46" s="446"/>
      <c r="AO46" s="444">
        <v>0</v>
      </c>
      <c r="AP46" s="445">
        <v>0</v>
      </c>
      <c r="AQ46" s="445">
        <v>0</v>
      </c>
      <c r="AR46" s="445">
        <v>0</v>
      </c>
      <c r="AS46" s="445">
        <v>0</v>
      </c>
      <c r="AT46" s="445">
        <v>0</v>
      </c>
      <c r="AU46" s="445">
        <v>0</v>
      </c>
      <c r="AV46" s="445">
        <v>0</v>
      </c>
      <c r="AW46" s="445">
        <v>0</v>
      </c>
      <c r="AX46" s="446">
        <v>0</v>
      </c>
      <c r="AY46" s="444">
        <v>0</v>
      </c>
      <c r="AZ46" s="445">
        <v>0</v>
      </c>
      <c r="BA46" s="445">
        <v>0</v>
      </c>
      <c r="BB46" s="445">
        <v>0</v>
      </c>
      <c r="BC46" s="445">
        <v>0</v>
      </c>
      <c r="BD46" s="445">
        <v>0</v>
      </c>
      <c r="BE46" s="445">
        <v>0</v>
      </c>
      <c r="BF46" s="445">
        <v>0</v>
      </c>
      <c r="BG46" s="445">
        <v>0</v>
      </c>
      <c r="BH46" s="446">
        <v>0</v>
      </c>
      <c r="BI46" s="444">
        <v>0</v>
      </c>
      <c r="BJ46" s="445">
        <v>0</v>
      </c>
      <c r="BK46" s="445">
        <v>0</v>
      </c>
      <c r="BL46" s="445"/>
      <c r="BM46" s="445"/>
      <c r="BN46" s="445"/>
      <c r="BO46" s="445"/>
      <c r="BP46" s="445"/>
      <c r="BQ46" s="445"/>
      <c r="BR46" s="446"/>
      <c r="BS46" s="444">
        <v>4</v>
      </c>
      <c r="BT46" s="445">
        <v>1</v>
      </c>
      <c r="BU46" s="445">
        <v>0</v>
      </c>
      <c r="BV46" s="445"/>
      <c r="BW46" s="445"/>
      <c r="BX46" s="445"/>
      <c r="BY46" s="445"/>
      <c r="BZ46" s="445"/>
      <c r="CA46" s="445"/>
      <c r="CB46" s="446"/>
      <c r="CC46" s="444">
        <v>0</v>
      </c>
      <c r="CD46" s="445">
        <v>0</v>
      </c>
      <c r="CE46" s="445">
        <v>0</v>
      </c>
      <c r="CF46" s="445">
        <v>0</v>
      </c>
      <c r="CG46" s="445">
        <v>0</v>
      </c>
      <c r="CH46" s="445">
        <v>0</v>
      </c>
      <c r="CI46" s="445">
        <v>0</v>
      </c>
      <c r="CJ46" s="445">
        <v>0</v>
      </c>
      <c r="CK46" s="445">
        <v>0</v>
      </c>
      <c r="CL46" s="446">
        <v>0</v>
      </c>
      <c r="CM46" s="444">
        <v>0</v>
      </c>
      <c r="CN46" s="445">
        <v>0</v>
      </c>
      <c r="CO46" s="445">
        <v>0</v>
      </c>
      <c r="CP46" s="445"/>
      <c r="CQ46" s="445"/>
      <c r="CR46" s="583"/>
      <c r="CS46" s="583"/>
      <c r="CT46" s="445"/>
      <c r="CU46" s="445"/>
      <c r="CV46" s="446"/>
      <c r="CW46" s="444">
        <v>0</v>
      </c>
      <c r="CX46" s="445">
        <v>1</v>
      </c>
      <c r="CY46" s="445">
        <v>0</v>
      </c>
      <c r="CZ46" s="445"/>
      <c r="DA46" s="445"/>
      <c r="DB46" s="445"/>
      <c r="DC46" s="445"/>
      <c r="DD46" s="445"/>
      <c r="DE46" s="445"/>
      <c r="DF46" s="446"/>
      <c r="DG46" s="444">
        <v>0</v>
      </c>
      <c r="DH46" s="445">
        <v>0</v>
      </c>
      <c r="DI46" s="445">
        <v>0</v>
      </c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34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66.149999999999991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9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95</v>
      </c>
      <c r="HN46" s="22">
        <f t="shared" si="86"/>
        <v>372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109.14999999999999</v>
      </c>
      <c r="HP46" s="22">
        <f t="shared" si="87"/>
        <v>440.91999999999996</v>
      </c>
      <c r="HQ46" s="23"/>
      <c r="HR46" s="24">
        <f t="shared" si="73"/>
        <v>20</v>
      </c>
      <c r="HS46" s="24">
        <f t="shared" si="74"/>
        <v>68</v>
      </c>
      <c r="HT46" s="24">
        <f t="shared" ref="HT46:HT63" si="88">+M46+W46+AG46+AQ46+BA46+BK46+BU46+CE46+CO46+CY46+DI46+DS46+EC46+EM46+EW46+FG46+FQ46+GA46+GK46+GU46</f>
        <v>7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>
        <v>15</v>
      </c>
      <c r="L47" s="448">
        <v>62</v>
      </c>
      <c r="M47" s="448">
        <v>4</v>
      </c>
      <c r="N47" s="448"/>
      <c r="O47" s="448"/>
      <c r="P47" s="448"/>
      <c r="Q47" s="448"/>
      <c r="R47" s="448"/>
      <c r="S47" s="448"/>
      <c r="T47" s="449"/>
      <c r="U47" s="447">
        <v>1</v>
      </c>
      <c r="V47" s="448">
        <v>2</v>
      </c>
      <c r="W47" s="448">
        <v>0</v>
      </c>
      <c r="X47" s="448"/>
      <c r="Y47" s="448"/>
      <c r="Z47" s="448"/>
      <c r="AA47" s="448"/>
      <c r="AB47" s="448"/>
      <c r="AC47" s="448"/>
      <c r="AD47" s="449"/>
      <c r="AE47" s="447">
        <v>4</v>
      </c>
      <c r="AF47" s="448">
        <v>0</v>
      </c>
      <c r="AG47" s="448">
        <v>1</v>
      </c>
      <c r="AH47" s="448"/>
      <c r="AI47" s="448"/>
      <c r="AJ47" s="448"/>
      <c r="AK47" s="448"/>
      <c r="AL47" s="448"/>
      <c r="AM47" s="448"/>
      <c r="AN47" s="449"/>
      <c r="AO47" s="447">
        <v>0</v>
      </c>
      <c r="AP47" s="448">
        <v>0</v>
      </c>
      <c r="AQ47" s="448">
        <v>0</v>
      </c>
      <c r="AR47" s="448">
        <v>0</v>
      </c>
      <c r="AS47" s="448">
        <v>0</v>
      </c>
      <c r="AT47" s="448">
        <v>0</v>
      </c>
      <c r="AU47" s="448">
        <v>0</v>
      </c>
      <c r="AV47" s="448">
        <v>0</v>
      </c>
      <c r="AW47" s="448">
        <v>0</v>
      </c>
      <c r="AX47" s="449">
        <v>0</v>
      </c>
      <c r="AY47" s="447">
        <v>0</v>
      </c>
      <c r="AZ47" s="448">
        <v>0</v>
      </c>
      <c r="BA47" s="448">
        <v>0</v>
      </c>
      <c r="BB47" s="448">
        <v>0</v>
      </c>
      <c r="BC47" s="448">
        <v>0</v>
      </c>
      <c r="BD47" s="448">
        <v>0</v>
      </c>
      <c r="BE47" s="448">
        <v>0</v>
      </c>
      <c r="BF47" s="448">
        <v>0</v>
      </c>
      <c r="BG47" s="448">
        <v>0</v>
      </c>
      <c r="BH47" s="449">
        <v>0</v>
      </c>
      <c r="BI47" s="447">
        <v>0</v>
      </c>
      <c r="BJ47" s="448">
        <v>0</v>
      </c>
      <c r="BK47" s="448">
        <v>0</v>
      </c>
      <c r="BL47" s="448"/>
      <c r="BM47" s="448"/>
      <c r="BN47" s="448"/>
      <c r="BO47" s="448"/>
      <c r="BP47" s="448"/>
      <c r="BQ47" s="448"/>
      <c r="BR47" s="449"/>
      <c r="BS47" s="447">
        <v>4</v>
      </c>
      <c r="BT47" s="448">
        <v>0</v>
      </c>
      <c r="BU47" s="448">
        <v>0</v>
      </c>
      <c r="BV47" s="448"/>
      <c r="BW47" s="448"/>
      <c r="BX47" s="448"/>
      <c r="BY47" s="448"/>
      <c r="BZ47" s="448"/>
      <c r="CA47" s="448"/>
      <c r="CB47" s="449"/>
      <c r="CC47" s="447">
        <v>0</v>
      </c>
      <c r="CD47" s="448">
        <v>0</v>
      </c>
      <c r="CE47" s="448">
        <v>0</v>
      </c>
      <c r="CF47" s="448">
        <v>0</v>
      </c>
      <c r="CG47" s="448">
        <v>0</v>
      </c>
      <c r="CH47" s="448">
        <v>0</v>
      </c>
      <c r="CI47" s="448">
        <v>0</v>
      </c>
      <c r="CJ47" s="448">
        <v>0</v>
      </c>
      <c r="CK47" s="448">
        <v>0</v>
      </c>
      <c r="CL47" s="449">
        <v>0</v>
      </c>
      <c r="CM47" s="447">
        <v>0</v>
      </c>
      <c r="CN47" s="448">
        <v>0</v>
      </c>
      <c r="CO47" s="448">
        <v>0</v>
      </c>
      <c r="CP47" s="448"/>
      <c r="CQ47" s="448"/>
      <c r="CR47" s="584"/>
      <c r="CS47" s="584"/>
      <c r="CT47" s="448"/>
      <c r="CU47" s="448"/>
      <c r="CV47" s="449"/>
      <c r="CW47" s="447">
        <v>0</v>
      </c>
      <c r="CX47" s="448">
        <v>2</v>
      </c>
      <c r="CY47" s="448">
        <v>0</v>
      </c>
      <c r="CZ47" s="448"/>
      <c r="DA47" s="448"/>
      <c r="DB47" s="448"/>
      <c r="DC47" s="448"/>
      <c r="DD47" s="448"/>
      <c r="DE47" s="448"/>
      <c r="DF47" s="449"/>
      <c r="DG47" s="447">
        <v>0</v>
      </c>
      <c r="DH47" s="448">
        <v>0</v>
      </c>
      <c r="DI47" s="448">
        <v>0</v>
      </c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37.33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63.319999999999993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7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95</v>
      </c>
      <c r="HN47" s="80">
        <f t="shared" si="86"/>
        <v>386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107.64999999999999</v>
      </c>
      <c r="HP47" s="80">
        <f t="shared" si="87"/>
        <v>451.42999999999995</v>
      </c>
      <c r="HQ47" s="23"/>
      <c r="HR47" s="81">
        <f t="shared" si="73"/>
        <v>24</v>
      </c>
      <c r="HS47" s="81">
        <f t="shared" si="74"/>
        <v>66</v>
      </c>
      <c r="HT47" s="81">
        <f t="shared" si="88"/>
        <v>5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12</v>
      </c>
      <c r="L48" s="454">
        <v>39</v>
      </c>
      <c r="M48" s="454">
        <v>14</v>
      </c>
      <c r="N48" s="454"/>
      <c r="O48" s="454"/>
      <c r="P48" s="454"/>
      <c r="Q48" s="454"/>
      <c r="R48" s="454"/>
      <c r="S48" s="454"/>
      <c r="T48" s="455"/>
      <c r="U48" s="453">
        <v>1</v>
      </c>
      <c r="V48" s="454">
        <v>2</v>
      </c>
      <c r="W48" s="454">
        <v>0</v>
      </c>
      <c r="X48" s="454"/>
      <c r="Y48" s="454"/>
      <c r="Z48" s="454"/>
      <c r="AA48" s="454"/>
      <c r="AB48" s="454"/>
      <c r="AC48" s="454"/>
      <c r="AD48" s="455"/>
      <c r="AE48" s="453">
        <v>3</v>
      </c>
      <c r="AF48" s="454">
        <v>0</v>
      </c>
      <c r="AG48" s="454">
        <v>5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2</v>
      </c>
      <c r="BT48" s="454">
        <v>0</v>
      </c>
      <c r="BU48" s="454">
        <v>0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663"/>
      <c r="CS48" s="663"/>
      <c r="CT48" s="454"/>
      <c r="CU48" s="454"/>
      <c r="CV48" s="455"/>
      <c r="CW48" s="453">
        <v>0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26.33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39.659999999999997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29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78</v>
      </c>
      <c r="HN48" s="78">
        <f t="shared" si="86"/>
        <v>358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94.99</v>
      </c>
      <c r="HP48" s="78">
        <f t="shared" si="87"/>
        <v>420.10999999999996</v>
      </c>
      <c r="HQ48" s="23"/>
      <c r="HR48" s="79">
        <f t="shared" ref="HR48:HR70" si="90">+K48+U48+AE48+AO48+AY48+BI48+BS48+CC48+CM48+CW48+DG48+DQ48+EA48+EK48+EU48+FE48+FO48+FY48+GI48+GS48</f>
        <v>18</v>
      </c>
      <c r="HS48" s="79">
        <f t="shared" ref="HS48:HS70" si="91">+L48+V48+AF48+AP48+AZ48+BJ48+BT48+CD48+CN48+CX48+DH48+DR48+EB48+EL48+EV48+FF48+FP48+FZ48+GJ48+GT48</f>
        <v>41</v>
      </c>
      <c r="HT48" s="79">
        <f t="shared" si="88"/>
        <v>19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13</v>
      </c>
      <c r="L49" s="458">
        <v>38</v>
      </c>
      <c r="M49" s="458">
        <v>9</v>
      </c>
      <c r="N49" s="458"/>
      <c r="O49" s="458"/>
      <c r="P49" s="458"/>
      <c r="Q49" s="458"/>
      <c r="R49" s="458"/>
      <c r="S49" s="458"/>
      <c r="T49" s="459"/>
      <c r="U49" s="457">
        <v>1</v>
      </c>
      <c r="V49" s="458">
        <v>1</v>
      </c>
      <c r="W49" s="458">
        <v>0</v>
      </c>
      <c r="X49" s="458"/>
      <c r="Y49" s="458"/>
      <c r="Z49" s="458"/>
      <c r="AA49" s="458"/>
      <c r="AB49" s="458"/>
      <c r="AC49" s="458"/>
      <c r="AD49" s="459"/>
      <c r="AE49" s="457">
        <v>5</v>
      </c>
      <c r="AF49" s="458">
        <v>0</v>
      </c>
      <c r="AG49" s="458">
        <v>5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3</v>
      </c>
      <c r="BT49" s="458">
        <v>0</v>
      </c>
      <c r="BU49" s="458">
        <v>0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664"/>
      <c r="CS49" s="664"/>
      <c r="CT49" s="458"/>
      <c r="CU49" s="458"/>
      <c r="CV49" s="459"/>
      <c r="CW49" s="457">
        <v>0</v>
      </c>
      <c r="CX49" s="458">
        <v>1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35.83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38.659999999999997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24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76</v>
      </c>
      <c r="HN49" s="22">
        <f t="shared" si="86"/>
        <v>344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98.49</v>
      </c>
      <c r="HP49" s="22">
        <f t="shared" si="87"/>
        <v>410.28</v>
      </c>
      <c r="HQ49" s="23"/>
      <c r="HR49" s="24">
        <f t="shared" si="90"/>
        <v>22</v>
      </c>
      <c r="HS49" s="24">
        <f t="shared" si="91"/>
        <v>40</v>
      </c>
      <c r="HT49" s="24">
        <f t="shared" si="88"/>
        <v>14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>
        <v>14</v>
      </c>
      <c r="L50" s="458">
        <v>21</v>
      </c>
      <c r="M50" s="458">
        <v>8</v>
      </c>
      <c r="N50" s="458"/>
      <c r="O50" s="458"/>
      <c r="P50" s="458"/>
      <c r="Q50" s="458"/>
      <c r="R50" s="458"/>
      <c r="S50" s="458"/>
      <c r="T50" s="459"/>
      <c r="U50" s="457">
        <v>0</v>
      </c>
      <c r="V50" s="458">
        <v>2</v>
      </c>
      <c r="W50" s="458">
        <v>0</v>
      </c>
      <c r="X50" s="458"/>
      <c r="Y50" s="458"/>
      <c r="Z50" s="458"/>
      <c r="AA50" s="458"/>
      <c r="AB50" s="458"/>
      <c r="AC50" s="458"/>
      <c r="AD50" s="459"/>
      <c r="AE50" s="457">
        <v>5</v>
      </c>
      <c r="AF50" s="458">
        <v>0</v>
      </c>
      <c r="AG50" s="458">
        <v>3</v>
      </c>
      <c r="AH50" s="458"/>
      <c r="AI50" s="458"/>
      <c r="AJ50" s="458"/>
      <c r="AK50" s="458"/>
      <c r="AL50" s="458"/>
      <c r="AM50" s="458"/>
      <c r="AN50" s="459"/>
      <c r="AO50" s="457">
        <v>0</v>
      </c>
      <c r="AP50" s="458">
        <v>0</v>
      </c>
      <c r="AQ50" s="458">
        <v>0</v>
      </c>
      <c r="AR50" s="458">
        <v>0</v>
      </c>
      <c r="AS50" s="458">
        <v>0</v>
      </c>
      <c r="AT50" s="458">
        <v>0</v>
      </c>
      <c r="AU50" s="458">
        <v>0</v>
      </c>
      <c r="AV50" s="458">
        <v>0</v>
      </c>
      <c r="AW50" s="458">
        <v>0</v>
      </c>
      <c r="AX50" s="459">
        <v>0</v>
      </c>
      <c r="AY50" s="457">
        <v>0</v>
      </c>
      <c r="AZ50" s="458">
        <v>0</v>
      </c>
      <c r="BA50" s="458">
        <v>0</v>
      </c>
      <c r="BB50" s="458">
        <v>0</v>
      </c>
      <c r="BC50" s="458">
        <v>0</v>
      </c>
      <c r="BD50" s="458">
        <v>0</v>
      </c>
      <c r="BE50" s="458">
        <v>0</v>
      </c>
      <c r="BF50" s="458">
        <v>0</v>
      </c>
      <c r="BG50" s="458">
        <v>0</v>
      </c>
      <c r="BH50" s="459">
        <v>0</v>
      </c>
      <c r="BI50" s="457">
        <v>0</v>
      </c>
      <c r="BJ50" s="458">
        <v>0</v>
      </c>
      <c r="BK50" s="458">
        <v>0</v>
      </c>
      <c r="BL50" s="458"/>
      <c r="BM50" s="458"/>
      <c r="BN50" s="458"/>
      <c r="BO50" s="458"/>
      <c r="BP50" s="458"/>
      <c r="BQ50" s="458"/>
      <c r="BR50" s="459"/>
      <c r="BS50" s="457">
        <v>4</v>
      </c>
      <c r="BT50" s="458">
        <v>0</v>
      </c>
      <c r="BU50" s="458">
        <v>0</v>
      </c>
      <c r="BV50" s="458"/>
      <c r="BW50" s="458"/>
      <c r="BX50" s="458"/>
      <c r="BY50" s="458"/>
      <c r="BZ50" s="458"/>
      <c r="CA50" s="458"/>
      <c r="CB50" s="459"/>
      <c r="CC50" s="457">
        <v>0</v>
      </c>
      <c r="CD50" s="458">
        <v>0</v>
      </c>
      <c r="CE50" s="458">
        <v>0</v>
      </c>
      <c r="CF50" s="458">
        <v>0</v>
      </c>
      <c r="CG50" s="458">
        <v>0</v>
      </c>
      <c r="CH50" s="458">
        <v>0</v>
      </c>
      <c r="CI50" s="458">
        <v>0</v>
      </c>
      <c r="CJ50" s="458">
        <v>0</v>
      </c>
      <c r="CK50" s="458">
        <v>0</v>
      </c>
      <c r="CL50" s="459">
        <v>0</v>
      </c>
      <c r="CM50" s="457">
        <v>0</v>
      </c>
      <c r="CN50" s="458">
        <v>0</v>
      </c>
      <c r="CO50" s="458">
        <v>0</v>
      </c>
      <c r="CP50" s="458"/>
      <c r="CQ50" s="458"/>
      <c r="CR50" s="664"/>
      <c r="CS50" s="664"/>
      <c r="CT50" s="458"/>
      <c r="CU50" s="458"/>
      <c r="CV50" s="459"/>
      <c r="CW50" s="457">
        <v>1</v>
      </c>
      <c r="CX50" s="458">
        <v>1</v>
      </c>
      <c r="CY50" s="458">
        <v>0</v>
      </c>
      <c r="CZ50" s="458"/>
      <c r="DA50" s="458"/>
      <c r="DB50" s="458"/>
      <c r="DC50" s="458"/>
      <c r="DD50" s="458"/>
      <c r="DE50" s="458"/>
      <c r="DF50" s="459"/>
      <c r="DG50" s="457">
        <v>0</v>
      </c>
      <c r="DH50" s="458">
        <v>0</v>
      </c>
      <c r="DI50" s="458">
        <v>0</v>
      </c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39.33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21.99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17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59</v>
      </c>
      <c r="HN50" s="22">
        <f t="shared" si="86"/>
        <v>308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78.319999999999993</v>
      </c>
      <c r="HP50" s="22">
        <f t="shared" si="87"/>
        <v>379.45</v>
      </c>
      <c r="HQ50" s="23"/>
      <c r="HR50" s="24">
        <f t="shared" si="90"/>
        <v>24</v>
      </c>
      <c r="HS50" s="24">
        <f t="shared" si="91"/>
        <v>24</v>
      </c>
      <c r="HT50" s="24">
        <f t="shared" si="88"/>
        <v>11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>
        <v>23</v>
      </c>
      <c r="L51" s="462">
        <v>0</v>
      </c>
      <c r="M51" s="462">
        <v>23</v>
      </c>
      <c r="N51" s="462"/>
      <c r="O51" s="462"/>
      <c r="P51" s="462"/>
      <c r="Q51" s="462"/>
      <c r="R51" s="462"/>
      <c r="S51" s="462"/>
      <c r="T51" s="463"/>
      <c r="U51" s="461">
        <v>3</v>
      </c>
      <c r="V51" s="462">
        <v>0</v>
      </c>
      <c r="W51" s="462">
        <v>0</v>
      </c>
      <c r="X51" s="462"/>
      <c r="Y51" s="462"/>
      <c r="Z51" s="462"/>
      <c r="AA51" s="462"/>
      <c r="AB51" s="462"/>
      <c r="AC51" s="462"/>
      <c r="AD51" s="463"/>
      <c r="AE51" s="461">
        <v>4</v>
      </c>
      <c r="AF51" s="462">
        <v>0</v>
      </c>
      <c r="AG51" s="462">
        <v>5</v>
      </c>
      <c r="AH51" s="462"/>
      <c r="AI51" s="462"/>
      <c r="AJ51" s="462"/>
      <c r="AK51" s="462"/>
      <c r="AL51" s="462"/>
      <c r="AM51" s="462"/>
      <c r="AN51" s="463"/>
      <c r="AO51" s="461">
        <v>0</v>
      </c>
      <c r="AP51" s="462">
        <v>0</v>
      </c>
      <c r="AQ51" s="462">
        <v>0</v>
      </c>
      <c r="AR51" s="462">
        <v>0</v>
      </c>
      <c r="AS51" s="462">
        <v>0</v>
      </c>
      <c r="AT51" s="462">
        <v>0</v>
      </c>
      <c r="AU51" s="462">
        <v>0</v>
      </c>
      <c r="AV51" s="462">
        <v>0</v>
      </c>
      <c r="AW51" s="462">
        <v>0</v>
      </c>
      <c r="AX51" s="463">
        <v>0</v>
      </c>
      <c r="AY51" s="461">
        <v>0</v>
      </c>
      <c r="AZ51" s="462">
        <v>0</v>
      </c>
      <c r="BA51" s="462">
        <v>0</v>
      </c>
      <c r="BB51" s="462">
        <v>0</v>
      </c>
      <c r="BC51" s="462">
        <v>0</v>
      </c>
      <c r="BD51" s="462">
        <v>0</v>
      </c>
      <c r="BE51" s="462">
        <v>0</v>
      </c>
      <c r="BF51" s="462">
        <v>0</v>
      </c>
      <c r="BG51" s="462">
        <v>0</v>
      </c>
      <c r="BH51" s="463">
        <v>0</v>
      </c>
      <c r="BI51" s="461">
        <v>0</v>
      </c>
      <c r="BJ51" s="462">
        <v>0</v>
      </c>
      <c r="BK51" s="462">
        <v>0</v>
      </c>
      <c r="BL51" s="462"/>
      <c r="BM51" s="462"/>
      <c r="BN51" s="462"/>
      <c r="BO51" s="462"/>
      <c r="BP51" s="462"/>
      <c r="BQ51" s="462"/>
      <c r="BR51" s="463"/>
      <c r="BS51" s="461">
        <v>4</v>
      </c>
      <c r="BT51" s="462">
        <v>0</v>
      </c>
      <c r="BU51" s="462">
        <v>0</v>
      </c>
      <c r="BV51" s="462"/>
      <c r="BW51" s="462"/>
      <c r="BX51" s="462"/>
      <c r="BY51" s="462"/>
      <c r="BZ51" s="462"/>
      <c r="CA51" s="462"/>
      <c r="CB51" s="463"/>
      <c r="CC51" s="461">
        <v>0</v>
      </c>
      <c r="CD51" s="462">
        <v>0</v>
      </c>
      <c r="CE51" s="462">
        <v>0</v>
      </c>
      <c r="CF51" s="462">
        <v>0</v>
      </c>
      <c r="CG51" s="462">
        <v>0</v>
      </c>
      <c r="CH51" s="462">
        <v>0</v>
      </c>
      <c r="CI51" s="462">
        <v>0</v>
      </c>
      <c r="CJ51" s="462">
        <v>0</v>
      </c>
      <c r="CK51" s="462">
        <v>0</v>
      </c>
      <c r="CL51" s="463">
        <v>0</v>
      </c>
      <c r="CM51" s="461">
        <v>0</v>
      </c>
      <c r="CN51" s="462">
        <v>0</v>
      </c>
      <c r="CO51" s="462">
        <v>0</v>
      </c>
      <c r="CP51" s="462"/>
      <c r="CQ51" s="462"/>
      <c r="CR51" s="665"/>
      <c r="CS51" s="665"/>
      <c r="CT51" s="462"/>
      <c r="CU51" s="462"/>
      <c r="CV51" s="463"/>
      <c r="CW51" s="461">
        <v>0</v>
      </c>
      <c r="CX51" s="462">
        <v>0</v>
      </c>
      <c r="CY51" s="462">
        <v>0</v>
      </c>
      <c r="CZ51" s="462"/>
      <c r="DA51" s="462"/>
      <c r="DB51" s="462"/>
      <c r="DC51" s="462"/>
      <c r="DD51" s="462"/>
      <c r="DE51" s="462"/>
      <c r="DF51" s="463"/>
      <c r="DG51" s="461">
        <v>0</v>
      </c>
      <c r="DH51" s="462">
        <v>0</v>
      </c>
      <c r="DI51" s="462">
        <v>0</v>
      </c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45.989999999999995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38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62</v>
      </c>
      <c r="HN51" s="80">
        <f t="shared" ref="HN51:HN82" si="96">+SUM(HM48:HM51)</f>
        <v>275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83.990000000000009</v>
      </c>
      <c r="HP51" s="80">
        <f>+SUM(HO48:HO51)</f>
        <v>355.78999999999996</v>
      </c>
      <c r="HQ51" s="23"/>
      <c r="HR51" s="81">
        <f t="shared" si="90"/>
        <v>34</v>
      </c>
      <c r="HS51" s="81">
        <f t="shared" si="91"/>
        <v>0</v>
      </c>
      <c r="HT51" s="81">
        <f t="shared" si="88"/>
        <v>28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14</v>
      </c>
      <c r="L52" s="442">
        <v>0</v>
      </c>
      <c r="M52" s="442">
        <v>25</v>
      </c>
      <c r="N52" s="442"/>
      <c r="O52" s="442"/>
      <c r="P52" s="442"/>
      <c r="Q52" s="442"/>
      <c r="R52" s="442"/>
      <c r="S52" s="442"/>
      <c r="T52" s="443"/>
      <c r="U52" s="441">
        <v>3</v>
      </c>
      <c r="V52" s="442">
        <v>0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4</v>
      </c>
      <c r="AF52" s="442">
        <v>0</v>
      </c>
      <c r="AG52" s="442">
        <v>3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3</v>
      </c>
      <c r="BT52" s="442">
        <v>0</v>
      </c>
      <c r="BU52" s="442">
        <v>0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1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34.49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0.33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34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53</v>
      </c>
      <c r="HN52" s="78">
        <f t="shared" si="96"/>
        <v>250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68.820000000000007</v>
      </c>
      <c r="HP52" s="78">
        <f t="shared" si="87"/>
        <v>329.62</v>
      </c>
      <c r="HQ52" s="23"/>
      <c r="HR52" s="79">
        <f t="shared" si="90"/>
        <v>24</v>
      </c>
      <c r="HS52" s="79">
        <f t="shared" si="91"/>
        <v>1</v>
      </c>
      <c r="HT52" s="79">
        <f t="shared" si="88"/>
        <v>28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15</v>
      </c>
      <c r="L53" s="445">
        <v>2</v>
      </c>
      <c r="M53" s="445">
        <v>23</v>
      </c>
      <c r="N53" s="445"/>
      <c r="O53" s="445"/>
      <c r="P53" s="445"/>
      <c r="Q53" s="445"/>
      <c r="R53" s="445"/>
      <c r="S53" s="445"/>
      <c r="T53" s="446"/>
      <c r="U53" s="444">
        <v>1</v>
      </c>
      <c r="V53" s="445">
        <v>2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4</v>
      </c>
      <c r="AF53" s="445">
        <v>0</v>
      </c>
      <c r="AG53" s="445">
        <v>4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1</v>
      </c>
      <c r="BT53" s="445">
        <v>0</v>
      </c>
      <c r="BU53" s="445">
        <v>0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29.83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2.66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35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52</v>
      </c>
      <c r="HN53" s="22">
        <f t="shared" si="96"/>
        <v>226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67.490000000000009</v>
      </c>
      <c r="HP53" s="22">
        <f t="shared" si="87"/>
        <v>298.62</v>
      </c>
      <c r="HQ53" s="23"/>
      <c r="HR53" s="24">
        <f t="shared" si="90"/>
        <v>21</v>
      </c>
      <c r="HS53" s="24">
        <f t="shared" si="91"/>
        <v>4</v>
      </c>
      <c r="HT53" s="24">
        <f t="shared" si="88"/>
        <v>27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167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220.3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105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136.31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52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67.490000000000009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17</v>
      </c>
      <c r="L64" s="442">
        <v>10</v>
      </c>
      <c r="M64" s="442">
        <v>20</v>
      </c>
      <c r="N64" s="442"/>
      <c r="O64" s="442"/>
      <c r="P64" s="442"/>
      <c r="Q64" s="442"/>
      <c r="R64" s="442"/>
      <c r="S64" s="442"/>
      <c r="T64" s="443"/>
      <c r="U64" s="441">
        <v>4</v>
      </c>
      <c r="V64" s="442">
        <v>3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6</v>
      </c>
      <c r="AF64" s="442">
        <v>0</v>
      </c>
      <c r="AG64" s="442">
        <v>5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2</v>
      </c>
      <c r="BT64" s="442">
        <v>0</v>
      </c>
      <c r="BU64" s="442">
        <v>0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41.32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10.99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35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67</v>
      </c>
      <c r="HN64" s="78">
        <f t="shared" si="96"/>
        <v>67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87.31</v>
      </c>
      <c r="HP64" s="78">
        <f t="shared" si="87"/>
        <v>87.31</v>
      </c>
      <c r="HQ64" s="23"/>
      <c r="HR64" s="79">
        <f t="shared" si="90"/>
        <v>29</v>
      </c>
      <c r="HS64" s="79">
        <f t="shared" si="91"/>
        <v>13</v>
      </c>
      <c r="HT64" s="79">
        <f t="shared" ref="HT64:HT70" si="97">+M64+W64+AG64+AQ64+BA64+BK64+BU64+CE64+CO64+CY64+DI64+DS64+EC64+EM64+EW64+FG64+FQ64+GA64+GK64+GU64</f>
        <v>25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29</v>
      </c>
      <c r="L65" s="445">
        <v>5</v>
      </c>
      <c r="M65" s="445">
        <v>14</v>
      </c>
      <c r="N65" s="445"/>
      <c r="O65" s="445"/>
      <c r="P65" s="445"/>
      <c r="Q65" s="445"/>
      <c r="R65" s="445"/>
      <c r="S65" s="445"/>
      <c r="T65" s="446"/>
      <c r="U65" s="444">
        <v>3</v>
      </c>
      <c r="V65" s="445">
        <v>2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5</v>
      </c>
      <c r="AF65" s="445">
        <v>0</v>
      </c>
      <c r="AG65" s="445">
        <v>6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2</v>
      </c>
      <c r="BT65" s="445">
        <v>0</v>
      </c>
      <c r="BU65" s="445">
        <v>1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2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49.989999999999995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6.32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34.5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69</v>
      </c>
      <c r="HN65" s="22">
        <f t="shared" si="96"/>
        <v>136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90.81</v>
      </c>
      <c r="HP65" s="22">
        <f t="shared" si="87"/>
        <v>178.12</v>
      </c>
      <c r="HQ65" s="23"/>
      <c r="HR65" s="24">
        <f t="shared" si="90"/>
        <v>39</v>
      </c>
      <c r="HS65" s="24">
        <f t="shared" si="91"/>
        <v>9</v>
      </c>
      <c r="HT65" s="24">
        <f t="shared" si="97"/>
        <v>21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17</v>
      </c>
      <c r="L66" s="445">
        <v>0</v>
      </c>
      <c r="M66" s="445">
        <v>9</v>
      </c>
      <c r="N66" s="445"/>
      <c r="O66" s="445"/>
      <c r="P66" s="445"/>
      <c r="Q66" s="445"/>
      <c r="R66" s="445"/>
      <c r="S66" s="445"/>
      <c r="T66" s="446"/>
      <c r="U66" s="444">
        <v>4</v>
      </c>
      <c r="V66" s="445">
        <v>1</v>
      </c>
      <c r="W66" s="445">
        <v>0</v>
      </c>
      <c r="X66" s="445"/>
      <c r="Y66" s="445"/>
      <c r="Z66" s="445"/>
      <c r="AA66" s="445"/>
      <c r="AB66" s="445"/>
      <c r="AC66" s="445"/>
      <c r="AD66" s="446"/>
      <c r="AE66" s="444">
        <v>4</v>
      </c>
      <c r="AF66" s="445">
        <v>0</v>
      </c>
      <c r="AG66" s="445">
        <v>8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2</v>
      </c>
      <c r="BT66" s="445">
        <v>0</v>
      </c>
      <c r="BU66" s="445">
        <v>0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35.32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0.33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33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45</v>
      </c>
      <c r="HN66" s="22">
        <f t="shared" si="96"/>
        <v>181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68.650000000000006</v>
      </c>
      <c r="HP66" s="22">
        <f t="shared" si="87"/>
        <v>246.77</v>
      </c>
      <c r="HQ66" s="23"/>
      <c r="HR66" s="24">
        <f t="shared" si="90"/>
        <v>27</v>
      </c>
      <c r="HS66" s="24">
        <f t="shared" si="91"/>
        <v>1</v>
      </c>
      <c r="HT66" s="24">
        <f t="shared" si="97"/>
        <v>17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19</v>
      </c>
      <c r="L67" s="448">
        <v>0</v>
      </c>
      <c r="M67" s="448">
        <v>12</v>
      </c>
      <c r="N67" s="448"/>
      <c r="O67" s="448"/>
      <c r="P67" s="448"/>
      <c r="Q67" s="448"/>
      <c r="R67" s="448"/>
      <c r="S67" s="448"/>
      <c r="T67" s="449"/>
      <c r="U67" s="447">
        <v>3</v>
      </c>
      <c r="V67" s="448">
        <v>1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4</v>
      </c>
      <c r="AF67" s="448">
        <v>0</v>
      </c>
      <c r="AG67" s="448">
        <v>5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2</v>
      </c>
      <c r="BT67" s="448">
        <v>0</v>
      </c>
      <c r="BU67" s="448">
        <v>0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2</v>
      </c>
      <c r="CX67" s="448">
        <v>3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37.649999999999991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1.32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27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51</v>
      </c>
      <c r="HN67" s="80">
        <f t="shared" si="96"/>
        <v>232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65.97</v>
      </c>
      <c r="HP67" s="80">
        <f t="shared" si="87"/>
        <v>312.74</v>
      </c>
      <c r="HQ67" s="23"/>
      <c r="HR67" s="81">
        <f t="shared" si="90"/>
        <v>30</v>
      </c>
      <c r="HS67" s="81">
        <f t="shared" si="91"/>
        <v>4</v>
      </c>
      <c r="HT67" s="81">
        <f t="shared" si="97"/>
        <v>17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>
        <v>20</v>
      </c>
      <c r="L68" s="442">
        <v>0</v>
      </c>
      <c r="M68" s="442">
        <v>14</v>
      </c>
      <c r="N68" s="442"/>
      <c r="O68" s="442"/>
      <c r="P68" s="442"/>
      <c r="Q68" s="442"/>
      <c r="R68" s="442"/>
      <c r="S68" s="442"/>
      <c r="T68" s="443"/>
      <c r="U68" s="441">
        <v>1</v>
      </c>
      <c r="V68" s="442">
        <v>2</v>
      </c>
      <c r="W68" s="442">
        <v>0</v>
      </c>
      <c r="X68" s="442"/>
      <c r="Y68" s="442"/>
      <c r="Z68" s="442"/>
      <c r="AA68" s="442"/>
      <c r="AB68" s="442"/>
      <c r="AC68" s="442"/>
      <c r="AD68" s="443"/>
      <c r="AE68" s="441">
        <v>6</v>
      </c>
      <c r="AF68" s="442">
        <v>2</v>
      </c>
      <c r="AG68" s="442">
        <v>6</v>
      </c>
      <c r="AH68" s="442"/>
      <c r="AI68" s="442"/>
      <c r="AJ68" s="442"/>
      <c r="AK68" s="442"/>
      <c r="AL68" s="442"/>
      <c r="AM68" s="442"/>
      <c r="AN68" s="443"/>
      <c r="AO68" s="441">
        <v>0</v>
      </c>
      <c r="AP68" s="442">
        <v>0</v>
      </c>
      <c r="AQ68" s="442">
        <v>0</v>
      </c>
      <c r="AR68" s="442">
        <v>0</v>
      </c>
      <c r="AS68" s="442">
        <v>0</v>
      </c>
      <c r="AT68" s="442">
        <v>0</v>
      </c>
      <c r="AU68" s="442">
        <v>0</v>
      </c>
      <c r="AV68" s="442">
        <v>0</v>
      </c>
      <c r="AW68" s="442">
        <v>0</v>
      </c>
      <c r="AX68" s="443">
        <v>0</v>
      </c>
      <c r="AY68" s="441">
        <v>0</v>
      </c>
      <c r="AZ68" s="442">
        <v>0</v>
      </c>
      <c r="BA68" s="442">
        <v>0</v>
      </c>
      <c r="BB68" s="442">
        <v>0</v>
      </c>
      <c r="BC68" s="442">
        <v>0</v>
      </c>
      <c r="BD68" s="442">
        <v>0</v>
      </c>
      <c r="BE68" s="442">
        <v>0</v>
      </c>
      <c r="BF68" s="442">
        <v>0</v>
      </c>
      <c r="BG68" s="442">
        <v>0</v>
      </c>
      <c r="BH68" s="443">
        <v>0</v>
      </c>
      <c r="BI68" s="441">
        <v>0</v>
      </c>
      <c r="BJ68" s="442">
        <v>0</v>
      </c>
      <c r="BK68" s="442">
        <v>0</v>
      </c>
      <c r="BL68" s="442"/>
      <c r="BM68" s="442"/>
      <c r="BN68" s="442"/>
      <c r="BO68" s="442"/>
      <c r="BP68" s="442"/>
      <c r="BQ68" s="442"/>
      <c r="BR68" s="443"/>
      <c r="BS68" s="441">
        <v>2</v>
      </c>
      <c r="BT68" s="442">
        <v>0</v>
      </c>
      <c r="BU68" s="442">
        <v>0</v>
      </c>
      <c r="BV68" s="442"/>
      <c r="BW68" s="442"/>
      <c r="BX68" s="442"/>
      <c r="BY68" s="442"/>
      <c r="BZ68" s="442"/>
      <c r="CA68" s="442"/>
      <c r="CB68" s="443"/>
      <c r="CC68" s="441">
        <v>0</v>
      </c>
      <c r="CD68" s="442">
        <v>0</v>
      </c>
      <c r="CE68" s="442">
        <v>0</v>
      </c>
      <c r="CF68" s="442">
        <v>0</v>
      </c>
      <c r="CG68" s="442">
        <v>0</v>
      </c>
      <c r="CH68" s="442">
        <v>0</v>
      </c>
      <c r="CI68" s="442">
        <v>0</v>
      </c>
      <c r="CJ68" s="442">
        <v>0</v>
      </c>
      <c r="CK68" s="442">
        <v>0</v>
      </c>
      <c r="CL68" s="443">
        <v>0</v>
      </c>
      <c r="CM68" s="441">
        <v>0</v>
      </c>
      <c r="CN68" s="442">
        <v>0</v>
      </c>
      <c r="CO68" s="442">
        <v>0</v>
      </c>
      <c r="CP68" s="442"/>
      <c r="CQ68" s="442"/>
      <c r="CR68" s="442"/>
      <c r="CS68" s="442"/>
      <c r="CT68" s="442"/>
      <c r="CU68" s="442"/>
      <c r="CV68" s="443"/>
      <c r="CW68" s="441">
        <v>0</v>
      </c>
      <c r="CX68" s="442">
        <v>0</v>
      </c>
      <c r="CY68" s="442">
        <v>0</v>
      </c>
      <c r="CZ68" s="442"/>
      <c r="DA68" s="442"/>
      <c r="DB68" s="442"/>
      <c r="DC68" s="442"/>
      <c r="DD68" s="442"/>
      <c r="DE68" s="442"/>
      <c r="DF68" s="443"/>
      <c r="DG68" s="441">
        <v>0</v>
      </c>
      <c r="DH68" s="442">
        <v>0</v>
      </c>
      <c r="DI68" s="442">
        <v>0</v>
      </c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43.33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6.66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32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53</v>
      </c>
      <c r="HN68" s="78">
        <f t="shared" si="96"/>
        <v>218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81.990000000000009</v>
      </c>
      <c r="HP68" s="78">
        <f t="shared" si="87"/>
        <v>307.42</v>
      </c>
      <c r="HQ68" s="23"/>
      <c r="HR68" s="79">
        <f t="shared" si="90"/>
        <v>29</v>
      </c>
      <c r="HS68" s="79">
        <f t="shared" si="91"/>
        <v>4</v>
      </c>
      <c r="HT68" s="79">
        <f t="shared" si="97"/>
        <v>20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>
        <v>15</v>
      </c>
      <c r="L69" s="445">
        <v>0</v>
      </c>
      <c r="M69" s="445">
        <v>16</v>
      </c>
      <c r="N69" s="445"/>
      <c r="O69" s="445"/>
      <c r="P69" s="445"/>
      <c r="Q69" s="445"/>
      <c r="R69" s="445"/>
      <c r="S69" s="445"/>
      <c r="T69" s="446"/>
      <c r="U69" s="444">
        <v>4</v>
      </c>
      <c r="V69" s="445">
        <v>0</v>
      </c>
      <c r="W69" s="445">
        <v>0</v>
      </c>
      <c r="X69" s="445"/>
      <c r="Y69" s="445"/>
      <c r="Z69" s="445"/>
      <c r="AA69" s="445"/>
      <c r="AB69" s="445"/>
      <c r="AC69" s="445"/>
      <c r="AD69" s="446"/>
      <c r="AE69" s="444">
        <v>4</v>
      </c>
      <c r="AF69" s="445">
        <v>1</v>
      </c>
      <c r="AG69" s="445">
        <v>6</v>
      </c>
      <c r="AH69" s="445"/>
      <c r="AI69" s="445"/>
      <c r="AJ69" s="445"/>
      <c r="AK69" s="445"/>
      <c r="AL69" s="445"/>
      <c r="AM69" s="445"/>
      <c r="AN69" s="446"/>
      <c r="AO69" s="444">
        <v>0</v>
      </c>
      <c r="AP69" s="445">
        <v>0</v>
      </c>
      <c r="AQ69" s="445">
        <v>0</v>
      </c>
      <c r="AR69" s="445">
        <v>0</v>
      </c>
      <c r="AS69" s="445">
        <v>0</v>
      </c>
      <c r="AT69" s="445">
        <v>0</v>
      </c>
      <c r="AU69" s="445">
        <v>0</v>
      </c>
      <c r="AV69" s="445">
        <v>0</v>
      </c>
      <c r="AW69" s="445">
        <v>0</v>
      </c>
      <c r="AX69" s="446">
        <v>0</v>
      </c>
      <c r="AY69" s="444">
        <v>0</v>
      </c>
      <c r="AZ69" s="445">
        <v>0</v>
      </c>
      <c r="BA69" s="445">
        <v>0</v>
      </c>
      <c r="BB69" s="445">
        <v>0</v>
      </c>
      <c r="BC69" s="445">
        <v>0</v>
      </c>
      <c r="BD69" s="445">
        <v>0</v>
      </c>
      <c r="BE69" s="445">
        <v>0</v>
      </c>
      <c r="BF69" s="445">
        <v>0</v>
      </c>
      <c r="BG69" s="445">
        <v>0</v>
      </c>
      <c r="BH69" s="446">
        <v>0</v>
      </c>
      <c r="BI69" s="444">
        <v>0</v>
      </c>
      <c r="BJ69" s="445">
        <v>0</v>
      </c>
      <c r="BK69" s="445">
        <v>0</v>
      </c>
      <c r="BL69" s="445"/>
      <c r="BM69" s="445"/>
      <c r="BN69" s="445"/>
      <c r="BO69" s="445"/>
      <c r="BP69" s="445"/>
      <c r="BQ69" s="445"/>
      <c r="BR69" s="446"/>
      <c r="BS69" s="444">
        <v>1</v>
      </c>
      <c r="BT69" s="445">
        <v>0</v>
      </c>
      <c r="BU69" s="445">
        <v>0</v>
      </c>
      <c r="BV69" s="445"/>
      <c r="BW69" s="445"/>
      <c r="BX69" s="445"/>
      <c r="BY69" s="445"/>
      <c r="BZ69" s="445"/>
      <c r="CA69" s="445"/>
      <c r="CB69" s="446"/>
      <c r="CC69" s="444">
        <v>0</v>
      </c>
      <c r="CD69" s="445">
        <v>0</v>
      </c>
      <c r="CE69" s="445">
        <v>0</v>
      </c>
      <c r="CF69" s="445">
        <v>0</v>
      </c>
      <c r="CG69" s="445">
        <v>0</v>
      </c>
      <c r="CH69" s="445">
        <v>0</v>
      </c>
      <c r="CI69" s="445">
        <v>0</v>
      </c>
      <c r="CJ69" s="445">
        <v>0</v>
      </c>
      <c r="CK69" s="445">
        <v>0</v>
      </c>
      <c r="CL69" s="446">
        <v>0</v>
      </c>
      <c r="CM69" s="444">
        <v>0</v>
      </c>
      <c r="CN69" s="445">
        <v>0</v>
      </c>
      <c r="CO69" s="445">
        <v>0</v>
      </c>
      <c r="CP69" s="445"/>
      <c r="CQ69" s="445"/>
      <c r="CR69" s="445"/>
      <c r="CS69" s="445"/>
      <c r="CT69" s="445"/>
      <c r="CU69" s="445"/>
      <c r="CV69" s="446"/>
      <c r="CW69" s="444">
        <v>0</v>
      </c>
      <c r="CX69" s="445">
        <v>2</v>
      </c>
      <c r="CY69" s="445">
        <v>0</v>
      </c>
      <c r="CZ69" s="445"/>
      <c r="DA69" s="445"/>
      <c r="DB69" s="445"/>
      <c r="DC69" s="445"/>
      <c r="DD69" s="445"/>
      <c r="DE69" s="445"/>
      <c r="DF69" s="446"/>
      <c r="DG69" s="444">
        <v>0</v>
      </c>
      <c r="DH69" s="445">
        <v>0</v>
      </c>
      <c r="DI69" s="445">
        <v>0</v>
      </c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30.82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3.66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34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49</v>
      </c>
      <c r="HN69" s="22">
        <f t="shared" si="96"/>
        <v>198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68.47999999999999</v>
      </c>
      <c r="HP69" s="22">
        <f t="shared" si="87"/>
        <v>285.09000000000003</v>
      </c>
      <c r="HQ69" s="23"/>
      <c r="HR69" s="24">
        <f t="shared" si="90"/>
        <v>24</v>
      </c>
      <c r="HS69" s="24">
        <f t="shared" si="91"/>
        <v>3</v>
      </c>
      <c r="HT69" s="24">
        <f t="shared" si="97"/>
        <v>22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>
        <v>23</v>
      </c>
      <c r="L70" s="445">
        <v>6</v>
      </c>
      <c r="M70" s="445">
        <v>14</v>
      </c>
      <c r="N70" s="445"/>
      <c r="O70" s="445"/>
      <c r="P70" s="445"/>
      <c r="Q70" s="445"/>
      <c r="R70" s="445"/>
      <c r="S70" s="445"/>
      <c r="T70" s="446"/>
      <c r="U70" s="444">
        <v>2</v>
      </c>
      <c r="V70" s="445">
        <v>3</v>
      </c>
      <c r="W70" s="445">
        <v>0</v>
      </c>
      <c r="X70" s="445"/>
      <c r="Y70" s="445"/>
      <c r="Z70" s="445"/>
      <c r="AA70" s="445"/>
      <c r="AB70" s="445"/>
      <c r="AC70" s="445"/>
      <c r="AD70" s="446"/>
      <c r="AE70" s="444">
        <v>6</v>
      </c>
      <c r="AF70" s="445">
        <v>2</v>
      </c>
      <c r="AG70" s="445">
        <v>4</v>
      </c>
      <c r="AH70" s="445"/>
      <c r="AI70" s="445"/>
      <c r="AJ70" s="445"/>
      <c r="AK70" s="445"/>
      <c r="AL70" s="445"/>
      <c r="AM70" s="445"/>
      <c r="AN70" s="446"/>
      <c r="AO70" s="444">
        <v>0</v>
      </c>
      <c r="AP70" s="445">
        <v>0</v>
      </c>
      <c r="AQ70" s="445">
        <v>0</v>
      </c>
      <c r="AR70" s="445">
        <v>0</v>
      </c>
      <c r="AS70" s="445">
        <v>0</v>
      </c>
      <c r="AT70" s="445">
        <v>0</v>
      </c>
      <c r="AU70" s="445">
        <v>0</v>
      </c>
      <c r="AV70" s="445">
        <v>0</v>
      </c>
      <c r="AW70" s="445">
        <v>0</v>
      </c>
      <c r="AX70" s="446">
        <v>0</v>
      </c>
      <c r="AY70" s="444">
        <v>0</v>
      </c>
      <c r="AZ70" s="445">
        <v>0</v>
      </c>
      <c r="BA70" s="445">
        <v>0</v>
      </c>
      <c r="BB70" s="445">
        <v>0</v>
      </c>
      <c r="BC70" s="445">
        <v>0</v>
      </c>
      <c r="BD70" s="445">
        <v>0</v>
      </c>
      <c r="BE70" s="445">
        <v>0</v>
      </c>
      <c r="BF70" s="445">
        <v>0</v>
      </c>
      <c r="BG70" s="445">
        <v>0</v>
      </c>
      <c r="BH70" s="446">
        <v>0</v>
      </c>
      <c r="BI70" s="444">
        <v>0</v>
      </c>
      <c r="BJ70" s="445">
        <v>0</v>
      </c>
      <c r="BK70" s="445">
        <v>0</v>
      </c>
      <c r="BL70" s="445"/>
      <c r="BM70" s="445"/>
      <c r="BN70" s="445"/>
      <c r="BO70" s="445"/>
      <c r="BP70" s="445"/>
      <c r="BQ70" s="445"/>
      <c r="BR70" s="446"/>
      <c r="BS70" s="444">
        <v>2</v>
      </c>
      <c r="BT70" s="445">
        <v>0</v>
      </c>
      <c r="BU70" s="445">
        <v>0</v>
      </c>
      <c r="BV70" s="445"/>
      <c r="BW70" s="445"/>
      <c r="BX70" s="445"/>
      <c r="BY70" s="445"/>
      <c r="BZ70" s="445"/>
      <c r="CA70" s="445"/>
      <c r="CB70" s="446"/>
      <c r="CC70" s="444">
        <v>0</v>
      </c>
      <c r="CD70" s="445">
        <v>0</v>
      </c>
      <c r="CE70" s="445">
        <v>0</v>
      </c>
      <c r="CF70" s="445">
        <v>0</v>
      </c>
      <c r="CG70" s="445">
        <v>0</v>
      </c>
      <c r="CH70" s="445">
        <v>0</v>
      </c>
      <c r="CI70" s="445">
        <v>0</v>
      </c>
      <c r="CJ70" s="445">
        <v>0</v>
      </c>
      <c r="CK70" s="445">
        <v>0</v>
      </c>
      <c r="CL70" s="446">
        <v>0</v>
      </c>
      <c r="CM70" s="444">
        <v>0</v>
      </c>
      <c r="CN70" s="445">
        <v>0</v>
      </c>
      <c r="CO70" s="445">
        <v>0</v>
      </c>
      <c r="CP70" s="445"/>
      <c r="CQ70" s="445"/>
      <c r="CR70" s="445"/>
      <c r="CS70" s="445"/>
      <c r="CT70" s="445"/>
      <c r="CU70" s="445"/>
      <c r="CV70" s="446"/>
      <c r="CW70" s="444">
        <v>1</v>
      </c>
      <c r="CX70" s="445">
        <v>2</v>
      </c>
      <c r="CY70" s="445">
        <v>0</v>
      </c>
      <c r="CZ70" s="445"/>
      <c r="DA70" s="445"/>
      <c r="DB70" s="445"/>
      <c r="DC70" s="445"/>
      <c r="DD70" s="445"/>
      <c r="DE70" s="445"/>
      <c r="DF70" s="446"/>
      <c r="DG70" s="444">
        <v>0</v>
      </c>
      <c r="DH70" s="445">
        <v>0</v>
      </c>
      <c r="DI70" s="445">
        <v>0</v>
      </c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46.989999999999995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13.65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26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65</v>
      </c>
      <c r="HN70" s="22">
        <f t="shared" si="96"/>
        <v>218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86.64</v>
      </c>
      <c r="HP70" s="22">
        <f t="shared" si="87"/>
        <v>303.08</v>
      </c>
      <c r="HQ70" s="23"/>
      <c r="HR70" s="24">
        <f t="shared" si="90"/>
        <v>34</v>
      </c>
      <c r="HS70" s="24">
        <f t="shared" si="91"/>
        <v>13</v>
      </c>
      <c r="HT70" s="24">
        <f t="shared" si="97"/>
        <v>18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>
        <v>17</v>
      </c>
      <c r="L71" s="448">
        <v>0</v>
      </c>
      <c r="M71" s="448">
        <v>12</v>
      </c>
      <c r="N71" s="448"/>
      <c r="O71" s="448"/>
      <c r="P71" s="448"/>
      <c r="Q71" s="448"/>
      <c r="R71" s="448"/>
      <c r="S71" s="448"/>
      <c r="T71" s="449"/>
      <c r="U71" s="447">
        <v>1</v>
      </c>
      <c r="V71" s="448">
        <v>1</v>
      </c>
      <c r="W71" s="448">
        <v>0</v>
      </c>
      <c r="X71" s="448"/>
      <c r="Y71" s="448"/>
      <c r="Z71" s="448"/>
      <c r="AA71" s="448"/>
      <c r="AB71" s="448"/>
      <c r="AC71" s="448"/>
      <c r="AD71" s="449"/>
      <c r="AE71" s="447">
        <v>7</v>
      </c>
      <c r="AF71" s="448">
        <v>2</v>
      </c>
      <c r="AG71" s="448">
        <v>8</v>
      </c>
      <c r="AH71" s="448"/>
      <c r="AI71" s="448"/>
      <c r="AJ71" s="448"/>
      <c r="AK71" s="448"/>
      <c r="AL71" s="448"/>
      <c r="AM71" s="448"/>
      <c r="AN71" s="449"/>
      <c r="AO71" s="447">
        <v>0</v>
      </c>
      <c r="AP71" s="448">
        <v>0</v>
      </c>
      <c r="AQ71" s="448">
        <v>0</v>
      </c>
      <c r="AR71" s="448">
        <v>0</v>
      </c>
      <c r="AS71" s="448">
        <v>0</v>
      </c>
      <c r="AT71" s="448">
        <v>0</v>
      </c>
      <c r="AU71" s="448">
        <v>0</v>
      </c>
      <c r="AV71" s="448">
        <v>0</v>
      </c>
      <c r="AW71" s="448">
        <v>0</v>
      </c>
      <c r="AX71" s="449">
        <v>0</v>
      </c>
      <c r="AY71" s="447">
        <v>0</v>
      </c>
      <c r="AZ71" s="448">
        <v>0</v>
      </c>
      <c r="BA71" s="448">
        <v>0</v>
      </c>
      <c r="BB71" s="448">
        <v>0</v>
      </c>
      <c r="BC71" s="448">
        <v>0</v>
      </c>
      <c r="BD71" s="448">
        <v>0</v>
      </c>
      <c r="BE71" s="448">
        <v>0</v>
      </c>
      <c r="BF71" s="448">
        <v>0</v>
      </c>
      <c r="BG71" s="448">
        <v>0</v>
      </c>
      <c r="BH71" s="449">
        <v>0</v>
      </c>
      <c r="BI71" s="447">
        <v>0</v>
      </c>
      <c r="BJ71" s="448">
        <v>0</v>
      </c>
      <c r="BK71" s="448">
        <v>0</v>
      </c>
      <c r="BL71" s="448"/>
      <c r="BM71" s="448"/>
      <c r="BN71" s="448"/>
      <c r="BO71" s="448"/>
      <c r="BP71" s="448"/>
      <c r="BQ71" s="448"/>
      <c r="BR71" s="449"/>
      <c r="BS71" s="447">
        <v>4</v>
      </c>
      <c r="BT71" s="448">
        <v>0</v>
      </c>
      <c r="BU71" s="448">
        <v>0</v>
      </c>
      <c r="BV71" s="448"/>
      <c r="BW71" s="448"/>
      <c r="BX71" s="448"/>
      <c r="BY71" s="448"/>
      <c r="BZ71" s="448"/>
      <c r="CA71" s="448"/>
      <c r="CB71" s="449"/>
      <c r="CC71" s="447">
        <v>0</v>
      </c>
      <c r="CD71" s="448">
        <v>0</v>
      </c>
      <c r="CE71" s="448">
        <v>0</v>
      </c>
      <c r="CF71" s="448">
        <v>0</v>
      </c>
      <c r="CG71" s="448">
        <v>0</v>
      </c>
      <c r="CH71" s="448">
        <v>0</v>
      </c>
      <c r="CI71" s="448">
        <v>0</v>
      </c>
      <c r="CJ71" s="448">
        <v>0</v>
      </c>
      <c r="CK71" s="448">
        <v>0</v>
      </c>
      <c r="CL71" s="449">
        <v>0</v>
      </c>
      <c r="CM71" s="447">
        <v>0</v>
      </c>
      <c r="CN71" s="448">
        <v>0</v>
      </c>
      <c r="CO71" s="448">
        <v>0</v>
      </c>
      <c r="CP71" s="448"/>
      <c r="CQ71" s="448"/>
      <c r="CR71" s="448"/>
      <c r="CS71" s="448"/>
      <c r="CT71" s="448"/>
      <c r="CU71" s="448"/>
      <c r="CV71" s="449"/>
      <c r="CW71" s="447">
        <v>0</v>
      </c>
      <c r="CX71" s="448">
        <v>2</v>
      </c>
      <c r="CY71" s="448">
        <v>0</v>
      </c>
      <c r="CZ71" s="448"/>
      <c r="DA71" s="448"/>
      <c r="DB71" s="448"/>
      <c r="DC71" s="448"/>
      <c r="DD71" s="448"/>
      <c r="DE71" s="448"/>
      <c r="DF71" s="449"/>
      <c r="DG71" s="447">
        <v>0</v>
      </c>
      <c r="DH71" s="448">
        <v>0</v>
      </c>
      <c r="DI71" s="448">
        <v>0</v>
      </c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48.33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6.99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36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54</v>
      </c>
      <c r="HN71" s="80">
        <f t="shared" si="96"/>
        <v>221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91.32</v>
      </c>
      <c r="HP71" s="80">
        <f t="shared" si="87"/>
        <v>328.43</v>
      </c>
      <c r="HQ71" s="23"/>
      <c r="HR71" s="81">
        <f t="shared" ref="HR71:HR111" si="98">+K71+U71+AE71+AO71+AY71+BI71+BS71+CC71+CM71+CW71+DG71+DQ71+EA71+EK71+EU71+FE71+FO71+FY71+GI71+GS71</f>
        <v>29</v>
      </c>
      <c r="HS71" s="81">
        <f>+L71+V71+AF71+AP71+AZ71+BJ71+BT71+CD71+CN69+CX71+DH71+DR71+EB71+EL71+EV71+FF71+FP71+FZ71+GJ71+GT71</f>
        <v>5</v>
      </c>
      <c r="HT71" s="81">
        <f t="shared" ref="HT71:HU73" si="99">+M71+W71+AG71+AQ71+BA71+BK71+BU71+CE71+CO69+CY71+DI71+DS71+EC71+EM71+EW71+FG71+FQ71+GA71+GK71+GU71</f>
        <v>20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18</v>
      </c>
      <c r="L72" s="442">
        <v>0</v>
      </c>
      <c r="M72" s="442">
        <v>6</v>
      </c>
      <c r="N72" s="442"/>
      <c r="O72" s="442"/>
      <c r="P72" s="442"/>
      <c r="Q72" s="442"/>
      <c r="R72" s="442"/>
      <c r="S72" s="442"/>
      <c r="T72" s="443"/>
      <c r="U72" s="441">
        <v>2</v>
      </c>
      <c r="V72" s="442">
        <v>0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5</v>
      </c>
      <c r="AF72" s="442">
        <v>1</v>
      </c>
      <c r="AG72" s="442">
        <v>8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4</v>
      </c>
      <c r="BT72" s="442">
        <v>0</v>
      </c>
      <c r="BU72" s="442">
        <v>1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1</v>
      </c>
      <c r="CX72" s="442">
        <v>0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43.989999999999995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32.5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46</v>
      </c>
      <c r="HN72" s="78">
        <f t="shared" si="96"/>
        <v>214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79.489999999999995</v>
      </c>
      <c r="HP72" s="78">
        <f t="shared" si="87"/>
        <v>325.93</v>
      </c>
      <c r="HQ72" s="23"/>
      <c r="HR72" s="79">
        <f t="shared" si="98"/>
        <v>30</v>
      </c>
      <c r="HS72" s="79">
        <f>+L72+V72+AF72+AP72+AZ72+BJ72+BT72+CD72+CN70+CX72+DH72+DR72+EB72+EL72+EV72+FF72+FP72+FZ72+GJ72+GT72</f>
        <v>1</v>
      </c>
      <c r="HT72" s="79">
        <f t="shared" si="99"/>
        <v>15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14</v>
      </c>
      <c r="L73" s="445">
        <v>0</v>
      </c>
      <c r="M73" s="445">
        <v>7</v>
      </c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3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5</v>
      </c>
      <c r="AF73" s="445">
        <v>1</v>
      </c>
      <c r="AG73" s="445">
        <v>5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5</v>
      </c>
      <c r="BT73" s="445">
        <v>0</v>
      </c>
      <c r="BU73" s="445">
        <v>0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2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41.5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4.6500000000000004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22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42</v>
      </c>
      <c r="HN73" s="22">
        <f t="shared" si="96"/>
        <v>207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68.149999999999991</v>
      </c>
      <c r="HP73" s="22">
        <f t="shared" si="87"/>
        <v>325.59999999999997</v>
      </c>
      <c r="HQ73" s="23"/>
      <c r="HR73" s="24">
        <f t="shared" si="98"/>
        <v>24</v>
      </c>
      <c r="HS73" s="24">
        <f>+L73+V73+AF73+AP73+AZ73+BJ73+BT73+CD73+CN71+CX73+DH73+DR73+EB73+EL73+EV73+FF73+FP73+FZ73+GJ73+GT73</f>
        <v>6</v>
      </c>
      <c r="HT73" s="24">
        <f t="shared" si="99"/>
        <v>12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23</v>
      </c>
      <c r="L74" s="445">
        <v>0</v>
      </c>
      <c r="M74" s="445">
        <v>14</v>
      </c>
      <c r="N74" s="445"/>
      <c r="O74" s="445"/>
      <c r="P74" s="445"/>
      <c r="Q74" s="445"/>
      <c r="R74" s="445"/>
      <c r="S74" s="445"/>
      <c r="T74" s="446"/>
      <c r="U74" s="444">
        <v>1</v>
      </c>
      <c r="V74" s="445">
        <v>1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5</v>
      </c>
      <c r="AF74" s="445">
        <v>2</v>
      </c>
      <c r="AG74" s="445">
        <v>4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2</v>
      </c>
      <c r="BT74" s="445">
        <v>0</v>
      </c>
      <c r="BU74" s="445">
        <v>0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1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43.66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6.33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26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53</v>
      </c>
      <c r="HN74" s="22">
        <f t="shared" si="96"/>
        <v>195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75.989999999999995</v>
      </c>
      <c r="HP74" s="22">
        <f t="shared" si="87"/>
        <v>314.95</v>
      </c>
      <c r="HQ74" s="23"/>
      <c r="HR74" s="24">
        <f t="shared" si="98"/>
        <v>32</v>
      </c>
      <c r="HS74" s="24">
        <f t="shared" ref="HS74:HS111" si="100">+L74+V74+AF74+AP74+AZ74+BJ74+BT74+CD74+CN74+CX74+DH74+DR74+EB74+EL74+EV74+FF74+FP74+FZ74+GJ74+GT74</f>
        <v>3</v>
      </c>
      <c r="HT74" s="24">
        <f t="shared" si="78"/>
        <v>18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21</v>
      </c>
      <c r="L75" s="448">
        <v>0</v>
      </c>
      <c r="M75" s="448">
        <v>17</v>
      </c>
      <c r="N75" s="448"/>
      <c r="O75" s="448"/>
      <c r="P75" s="448"/>
      <c r="Q75" s="448"/>
      <c r="R75" s="448"/>
      <c r="S75" s="448"/>
      <c r="T75" s="449"/>
      <c r="U75" s="447">
        <v>2</v>
      </c>
      <c r="V75" s="448">
        <v>3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4</v>
      </c>
      <c r="AF75" s="448">
        <v>1</v>
      </c>
      <c r="AG75" s="448">
        <v>3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3</v>
      </c>
      <c r="BT75" s="448">
        <v>0</v>
      </c>
      <c r="BU75" s="448">
        <v>1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41.16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4.32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28.5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56</v>
      </c>
      <c r="HN75" s="80">
        <f t="shared" si="96"/>
        <v>197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73.98</v>
      </c>
      <c r="HP75" s="80">
        <f t="shared" si="87"/>
        <v>297.61</v>
      </c>
      <c r="HQ75" s="23"/>
      <c r="HR75" s="81">
        <f t="shared" si="98"/>
        <v>30</v>
      </c>
      <c r="HS75" s="81">
        <f t="shared" si="100"/>
        <v>5</v>
      </c>
      <c r="HT75" s="81">
        <f t="shared" si="78"/>
        <v>21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151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218.12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109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149.97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56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73.98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17</v>
      </c>
      <c r="L86" s="458">
        <v>0</v>
      </c>
      <c r="M86" s="458">
        <v>11</v>
      </c>
      <c r="N86" s="458"/>
      <c r="O86" s="458"/>
      <c r="P86" s="458"/>
      <c r="Q86" s="458"/>
      <c r="R86" s="458"/>
      <c r="S86" s="458"/>
      <c r="T86" s="459"/>
      <c r="U86" s="457">
        <v>8</v>
      </c>
      <c r="V86" s="458">
        <v>0</v>
      </c>
      <c r="W86" s="458">
        <v>0</v>
      </c>
      <c r="X86" s="458"/>
      <c r="Y86" s="458"/>
      <c r="Z86" s="458"/>
      <c r="AA86" s="458"/>
      <c r="AB86" s="458"/>
      <c r="AC86" s="458"/>
      <c r="AD86" s="459"/>
      <c r="AE86" s="457">
        <v>7</v>
      </c>
      <c r="AF86" s="458">
        <v>3</v>
      </c>
      <c r="AG86" s="458">
        <v>4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2</v>
      </c>
      <c r="BT86" s="458">
        <v>0</v>
      </c>
      <c r="BU86" s="458">
        <v>0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2</v>
      </c>
      <c r="CX86" s="458">
        <v>0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46.3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9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23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54</v>
      </c>
      <c r="HN86" s="22">
        <f t="shared" si="112"/>
        <v>54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78.3</v>
      </c>
      <c r="HP86" s="22">
        <f t="shared" si="113"/>
        <v>78.3</v>
      </c>
      <c r="HQ86" s="23"/>
      <c r="HR86" s="24">
        <f t="shared" si="98"/>
        <v>36</v>
      </c>
      <c r="HS86" s="24">
        <f t="shared" si="100"/>
        <v>3</v>
      </c>
      <c r="HT86" s="24">
        <f t="shared" si="103"/>
        <v>15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10</v>
      </c>
      <c r="L87" s="462">
        <v>0</v>
      </c>
      <c r="M87" s="462">
        <v>14</v>
      </c>
      <c r="N87" s="462"/>
      <c r="O87" s="462"/>
      <c r="P87" s="462"/>
      <c r="Q87" s="462"/>
      <c r="R87" s="462"/>
      <c r="S87" s="462"/>
      <c r="T87" s="463"/>
      <c r="U87" s="461">
        <v>13</v>
      </c>
      <c r="V87" s="462">
        <v>0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7</v>
      </c>
      <c r="AF87" s="462">
        <v>2</v>
      </c>
      <c r="AG87" s="462">
        <v>8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2</v>
      </c>
      <c r="BT87" s="462">
        <v>0</v>
      </c>
      <c r="BU87" s="462">
        <v>0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1</v>
      </c>
      <c r="CX87" s="462">
        <v>0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40.619999999999997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6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38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57</v>
      </c>
      <c r="HN87" s="80">
        <f t="shared" si="112"/>
        <v>111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84.61999999999999</v>
      </c>
      <c r="HP87" s="80">
        <f t="shared" si="113"/>
        <v>162.91999999999999</v>
      </c>
      <c r="HQ87" s="23"/>
      <c r="HR87" s="81">
        <f t="shared" si="98"/>
        <v>33</v>
      </c>
      <c r="HS87" s="81">
        <f t="shared" si="100"/>
        <v>2</v>
      </c>
      <c r="HT87" s="81">
        <f t="shared" si="103"/>
        <v>22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15</v>
      </c>
      <c r="L88" s="454">
        <v>0</v>
      </c>
      <c r="M88" s="454">
        <v>9</v>
      </c>
      <c r="N88" s="454"/>
      <c r="O88" s="454"/>
      <c r="P88" s="454"/>
      <c r="Q88" s="454"/>
      <c r="R88" s="454"/>
      <c r="S88" s="454"/>
      <c r="T88" s="455"/>
      <c r="U88" s="453">
        <v>10</v>
      </c>
      <c r="V88" s="454">
        <v>0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4</v>
      </c>
      <c r="AF88" s="454">
        <v>1</v>
      </c>
      <c r="AG88" s="454">
        <v>6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3</v>
      </c>
      <c r="BT88" s="454">
        <v>0</v>
      </c>
      <c r="BU88" s="454">
        <v>0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3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38.79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3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27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51</v>
      </c>
      <c r="HN88" s="78">
        <f t="shared" si="112"/>
        <v>162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68.789999999999992</v>
      </c>
      <c r="HP88" s="78">
        <f t="shared" si="113"/>
        <v>231.70999999999998</v>
      </c>
      <c r="HQ88" s="23"/>
      <c r="HR88" s="79">
        <f t="shared" si="98"/>
        <v>35</v>
      </c>
      <c r="HS88" s="79">
        <f t="shared" si="100"/>
        <v>1</v>
      </c>
      <c r="HT88" s="79">
        <f t="shared" si="103"/>
        <v>15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>
        <v>32</v>
      </c>
      <c r="L89" s="458">
        <v>0</v>
      </c>
      <c r="M89" s="458">
        <v>3</v>
      </c>
      <c r="N89" s="458"/>
      <c r="O89" s="458"/>
      <c r="P89" s="458"/>
      <c r="Q89" s="458"/>
      <c r="R89" s="458"/>
      <c r="S89" s="458"/>
      <c r="T89" s="459"/>
      <c r="U89" s="457">
        <v>12</v>
      </c>
      <c r="V89" s="458">
        <v>0</v>
      </c>
      <c r="W89" s="458">
        <v>0</v>
      </c>
      <c r="X89" s="458"/>
      <c r="Y89" s="458"/>
      <c r="Z89" s="458"/>
      <c r="AA89" s="458"/>
      <c r="AB89" s="458"/>
      <c r="AC89" s="458"/>
      <c r="AD89" s="459"/>
      <c r="AE89" s="457">
        <v>8</v>
      </c>
      <c r="AF89" s="458">
        <v>2</v>
      </c>
      <c r="AG89" s="458">
        <v>5</v>
      </c>
      <c r="AH89" s="458"/>
      <c r="AI89" s="458"/>
      <c r="AJ89" s="458"/>
      <c r="AK89" s="458"/>
      <c r="AL89" s="458"/>
      <c r="AM89" s="458"/>
      <c r="AN89" s="459"/>
      <c r="AO89" s="457">
        <v>0</v>
      </c>
      <c r="AP89" s="458">
        <v>0</v>
      </c>
      <c r="AQ89" s="458">
        <v>0</v>
      </c>
      <c r="AR89" s="458">
        <v>0</v>
      </c>
      <c r="AS89" s="458">
        <v>0</v>
      </c>
      <c r="AT89" s="458">
        <v>0</v>
      </c>
      <c r="AU89" s="458">
        <v>0</v>
      </c>
      <c r="AV89" s="458">
        <v>0</v>
      </c>
      <c r="AW89" s="458">
        <v>0</v>
      </c>
      <c r="AX89" s="459">
        <v>0</v>
      </c>
      <c r="AY89" s="457">
        <v>0</v>
      </c>
      <c r="AZ89" s="458">
        <v>0</v>
      </c>
      <c r="BA89" s="458">
        <v>0</v>
      </c>
      <c r="BB89" s="458">
        <v>0</v>
      </c>
      <c r="BC89" s="458">
        <v>0</v>
      </c>
      <c r="BD89" s="458">
        <v>0</v>
      </c>
      <c r="BE89" s="458">
        <v>0</v>
      </c>
      <c r="BF89" s="458">
        <v>0</v>
      </c>
      <c r="BG89" s="458">
        <v>0</v>
      </c>
      <c r="BH89" s="459">
        <v>0</v>
      </c>
      <c r="BI89" s="457">
        <v>0</v>
      </c>
      <c r="BJ89" s="458">
        <v>0</v>
      </c>
      <c r="BK89" s="458">
        <v>0</v>
      </c>
      <c r="BL89" s="458"/>
      <c r="BM89" s="458"/>
      <c r="BN89" s="458"/>
      <c r="BO89" s="458"/>
      <c r="BP89" s="458"/>
      <c r="BQ89" s="458"/>
      <c r="BR89" s="459"/>
      <c r="BS89" s="457">
        <v>2</v>
      </c>
      <c r="BT89" s="458">
        <v>0</v>
      </c>
      <c r="BU89" s="458">
        <v>0</v>
      </c>
      <c r="BV89" s="458"/>
      <c r="BW89" s="458"/>
      <c r="BX89" s="458"/>
      <c r="BY89" s="458"/>
      <c r="BZ89" s="458"/>
      <c r="CA89" s="458"/>
      <c r="CB89" s="459"/>
      <c r="CC89" s="457">
        <v>0</v>
      </c>
      <c r="CD89" s="458">
        <v>0</v>
      </c>
      <c r="CE89" s="458">
        <v>0</v>
      </c>
      <c r="CF89" s="458">
        <v>0</v>
      </c>
      <c r="CG89" s="458">
        <v>0</v>
      </c>
      <c r="CH89" s="458">
        <v>0</v>
      </c>
      <c r="CI89" s="458">
        <v>0</v>
      </c>
      <c r="CJ89" s="458">
        <v>0</v>
      </c>
      <c r="CK89" s="458">
        <v>0</v>
      </c>
      <c r="CL89" s="459">
        <v>0</v>
      </c>
      <c r="CM89" s="457">
        <v>0</v>
      </c>
      <c r="CN89" s="458">
        <v>0</v>
      </c>
      <c r="CO89" s="458">
        <v>0</v>
      </c>
      <c r="CP89" s="458"/>
      <c r="CQ89" s="458"/>
      <c r="CR89" s="458"/>
      <c r="CS89" s="458"/>
      <c r="CT89" s="458"/>
      <c r="CU89" s="458"/>
      <c r="CV89" s="459"/>
      <c r="CW89" s="457">
        <v>2</v>
      </c>
      <c r="CX89" s="458">
        <v>0</v>
      </c>
      <c r="CY89" s="458">
        <v>0</v>
      </c>
      <c r="CZ89" s="458"/>
      <c r="DA89" s="458"/>
      <c r="DB89" s="458"/>
      <c r="DC89" s="458"/>
      <c r="DD89" s="458"/>
      <c r="DE89" s="458"/>
      <c r="DF89" s="459"/>
      <c r="DG89" s="457">
        <v>0</v>
      </c>
      <c r="DH89" s="458">
        <v>0</v>
      </c>
      <c r="DI89" s="458">
        <v>0</v>
      </c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65.62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6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18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66</v>
      </c>
      <c r="HN89" s="22">
        <f t="shared" si="112"/>
        <v>228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89.62</v>
      </c>
      <c r="HP89" s="22">
        <f t="shared" si="113"/>
        <v>321.33</v>
      </c>
      <c r="HQ89" s="23"/>
      <c r="HR89" s="24">
        <f t="shared" si="98"/>
        <v>56</v>
      </c>
      <c r="HS89" s="24">
        <f t="shared" si="100"/>
        <v>2</v>
      </c>
      <c r="HT89" s="24">
        <f t="shared" si="103"/>
        <v>8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46</v>
      </c>
      <c r="L90" s="445">
        <v>0</v>
      </c>
      <c r="M90" s="445">
        <v>1</v>
      </c>
      <c r="N90" s="445"/>
      <c r="O90" s="445"/>
      <c r="P90" s="445"/>
      <c r="Q90" s="445"/>
      <c r="R90" s="445"/>
      <c r="S90" s="445"/>
      <c r="T90" s="446"/>
      <c r="U90" s="444">
        <v>7</v>
      </c>
      <c r="V90" s="445">
        <v>0</v>
      </c>
      <c r="W90" s="445">
        <v>0</v>
      </c>
      <c r="X90" s="445"/>
      <c r="Y90" s="445"/>
      <c r="Z90" s="445"/>
      <c r="AA90" s="445"/>
      <c r="AB90" s="445"/>
      <c r="AC90" s="445"/>
      <c r="AD90" s="446"/>
      <c r="AE90" s="444">
        <v>7</v>
      </c>
      <c r="AF90" s="445">
        <v>0</v>
      </c>
      <c r="AG90" s="445">
        <v>1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2</v>
      </c>
      <c r="BT90" s="445">
        <v>0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2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74.97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4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66</v>
      </c>
      <c r="HN90" s="22">
        <f t="shared" si="112"/>
        <v>240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78.97</v>
      </c>
      <c r="HP90" s="22">
        <f t="shared" si="113"/>
        <v>322</v>
      </c>
      <c r="HQ90" s="23"/>
      <c r="HR90" s="24">
        <f t="shared" si="98"/>
        <v>64</v>
      </c>
      <c r="HS90" s="24">
        <f t="shared" si="100"/>
        <v>0</v>
      </c>
      <c r="HT90" s="24">
        <f t="shared" si="103"/>
        <v>2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57</v>
      </c>
      <c r="L91" s="448">
        <v>0</v>
      </c>
      <c r="M91" s="448">
        <v>0</v>
      </c>
      <c r="N91" s="448"/>
      <c r="O91" s="448"/>
      <c r="P91" s="448"/>
      <c r="Q91" s="448"/>
      <c r="R91" s="448"/>
      <c r="S91" s="448"/>
      <c r="T91" s="449"/>
      <c r="U91" s="447">
        <v>3</v>
      </c>
      <c r="V91" s="448">
        <v>0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8</v>
      </c>
      <c r="AF91" s="448">
        <v>0</v>
      </c>
      <c r="AG91" s="448">
        <v>1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3</v>
      </c>
      <c r="BT91" s="448">
        <v>0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89.820000000000007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3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73</v>
      </c>
      <c r="HN91" s="80">
        <f t="shared" si="112"/>
        <v>256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92.820000000000007</v>
      </c>
      <c r="HP91" s="80">
        <f t="shared" si="113"/>
        <v>330.2</v>
      </c>
      <c r="HQ91" s="23"/>
      <c r="HR91" s="81">
        <f t="shared" si="98"/>
        <v>72</v>
      </c>
      <c r="HS91" s="81">
        <f t="shared" si="100"/>
        <v>0</v>
      </c>
      <c r="HT91" s="81">
        <f t="shared" si="103"/>
        <v>1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55</v>
      </c>
      <c r="L92" s="442">
        <v>0</v>
      </c>
      <c r="M92" s="442">
        <v>0</v>
      </c>
      <c r="N92" s="442"/>
      <c r="O92" s="442"/>
      <c r="P92" s="442"/>
      <c r="Q92" s="442"/>
      <c r="R92" s="442"/>
      <c r="S92" s="442"/>
      <c r="T92" s="443"/>
      <c r="U92" s="441">
        <v>5</v>
      </c>
      <c r="V92" s="442">
        <v>0</v>
      </c>
      <c r="W92" s="442">
        <v>0</v>
      </c>
      <c r="X92" s="442"/>
      <c r="Y92" s="442"/>
      <c r="Z92" s="442"/>
      <c r="AA92" s="442"/>
      <c r="AB92" s="442"/>
      <c r="AC92" s="442"/>
      <c r="AD92" s="443"/>
      <c r="AE92" s="441">
        <v>8</v>
      </c>
      <c r="AF92" s="442">
        <v>0</v>
      </c>
      <c r="AG92" s="442">
        <v>0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2</v>
      </c>
      <c r="BT92" s="442">
        <v>0</v>
      </c>
      <c r="BU92" s="442">
        <v>0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582"/>
      <c r="CS92" s="582"/>
      <c r="CT92" s="442"/>
      <c r="CU92" s="442"/>
      <c r="CV92" s="443"/>
      <c r="CW92" s="441">
        <v>2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86.31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72</v>
      </c>
      <c r="HN92" s="78">
        <f t="shared" si="112"/>
        <v>277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86.31</v>
      </c>
      <c r="HP92" s="78">
        <f t="shared" si="113"/>
        <v>347.72</v>
      </c>
      <c r="HQ92" s="23"/>
      <c r="HR92" s="79">
        <f t="shared" si="98"/>
        <v>72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50</v>
      </c>
      <c r="L93" s="445">
        <v>0</v>
      </c>
      <c r="M93" s="445">
        <v>0</v>
      </c>
      <c r="N93" s="445"/>
      <c r="O93" s="445"/>
      <c r="P93" s="445"/>
      <c r="Q93" s="445"/>
      <c r="R93" s="445"/>
      <c r="S93" s="445"/>
      <c r="T93" s="446"/>
      <c r="U93" s="444">
        <v>3</v>
      </c>
      <c r="V93" s="445">
        <v>0</v>
      </c>
      <c r="W93" s="445">
        <v>0</v>
      </c>
      <c r="X93" s="445"/>
      <c r="Y93" s="445"/>
      <c r="Z93" s="445"/>
      <c r="AA93" s="445"/>
      <c r="AB93" s="445"/>
      <c r="AC93" s="445"/>
      <c r="AD93" s="446"/>
      <c r="AE93" s="444">
        <v>8</v>
      </c>
      <c r="AF93" s="445">
        <v>0</v>
      </c>
      <c r="AG93" s="445">
        <v>1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2</v>
      </c>
      <c r="BT93" s="445">
        <v>0</v>
      </c>
      <c r="BU93" s="445">
        <v>0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583"/>
      <c r="CS93" s="583"/>
      <c r="CT93" s="445"/>
      <c r="CU93" s="445"/>
      <c r="CV93" s="446"/>
      <c r="CW93" s="444">
        <v>2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80.650000000000006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3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66</v>
      </c>
      <c r="HN93" s="22">
        <f t="shared" si="112"/>
        <v>277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83.65</v>
      </c>
      <c r="HP93" s="22">
        <f t="shared" si="113"/>
        <v>341.75</v>
      </c>
      <c r="HQ93" s="23"/>
      <c r="HR93" s="24">
        <f t="shared" si="98"/>
        <v>65</v>
      </c>
      <c r="HS93" s="24">
        <f t="shared" si="100"/>
        <v>0</v>
      </c>
      <c r="HT93" s="24">
        <f t="shared" si="103"/>
        <v>1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53</v>
      </c>
      <c r="L94" s="445">
        <v>0</v>
      </c>
      <c r="M94" s="445">
        <v>0</v>
      </c>
      <c r="N94" s="445"/>
      <c r="O94" s="445"/>
      <c r="P94" s="445"/>
      <c r="Q94" s="445"/>
      <c r="R94" s="445"/>
      <c r="S94" s="445"/>
      <c r="T94" s="446"/>
      <c r="U94" s="444">
        <v>3</v>
      </c>
      <c r="V94" s="445">
        <v>0</v>
      </c>
      <c r="W94" s="445">
        <v>0</v>
      </c>
      <c r="X94" s="445"/>
      <c r="Y94" s="445"/>
      <c r="Z94" s="445"/>
      <c r="AA94" s="445"/>
      <c r="AB94" s="445"/>
      <c r="AC94" s="445"/>
      <c r="AD94" s="446"/>
      <c r="AE94" s="444">
        <v>8</v>
      </c>
      <c r="AF94" s="445">
        <v>0</v>
      </c>
      <c r="AG94" s="445">
        <v>0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2</v>
      </c>
      <c r="BT94" s="445">
        <v>0</v>
      </c>
      <c r="BU94" s="445">
        <v>0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583"/>
      <c r="CS94" s="583"/>
      <c r="CT94" s="445"/>
      <c r="CU94" s="445"/>
      <c r="CV94" s="446"/>
      <c r="CW94" s="444">
        <v>2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83.65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68</v>
      </c>
      <c r="HN94" s="22">
        <f t="shared" si="112"/>
        <v>279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83.65</v>
      </c>
      <c r="HP94" s="22">
        <f t="shared" si="113"/>
        <v>346.42999999999995</v>
      </c>
      <c r="HQ94" s="23"/>
      <c r="HR94" s="24">
        <f t="shared" si="98"/>
        <v>68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50</v>
      </c>
      <c r="L95" s="448">
        <v>0</v>
      </c>
      <c r="M95" s="448">
        <v>0</v>
      </c>
      <c r="N95" s="448"/>
      <c r="O95" s="448"/>
      <c r="P95" s="448"/>
      <c r="Q95" s="448"/>
      <c r="R95" s="448"/>
      <c r="S95" s="448"/>
      <c r="T95" s="449"/>
      <c r="U95" s="447">
        <v>4</v>
      </c>
      <c r="V95" s="448">
        <v>0</v>
      </c>
      <c r="W95" s="448">
        <v>0</v>
      </c>
      <c r="X95" s="448"/>
      <c r="Y95" s="448"/>
      <c r="Z95" s="448"/>
      <c r="AA95" s="448"/>
      <c r="AB95" s="448"/>
      <c r="AC95" s="448"/>
      <c r="AD95" s="449"/>
      <c r="AE95" s="447">
        <v>9</v>
      </c>
      <c r="AF95" s="448">
        <v>0</v>
      </c>
      <c r="AG95" s="448">
        <v>1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3</v>
      </c>
      <c r="BT95" s="448">
        <v>0</v>
      </c>
      <c r="BU95" s="448">
        <v>0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584"/>
      <c r="CS95" s="584"/>
      <c r="CT95" s="448"/>
      <c r="CU95" s="448"/>
      <c r="CV95" s="449"/>
      <c r="CW95" s="447">
        <v>1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86.149999999999991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3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68</v>
      </c>
      <c r="HN95" s="80">
        <f t="shared" si="112"/>
        <v>274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89.149999999999991</v>
      </c>
      <c r="HP95" s="80">
        <f t="shared" si="113"/>
        <v>342.76</v>
      </c>
      <c r="HQ95" s="23"/>
      <c r="HR95" s="81">
        <f t="shared" si="98"/>
        <v>67</v>
      </c>
      <c r="HS95" s="81">
        <f t="shared" si="100"/>
        <v>0</v>
      </c>
      <c r="HT95" s="81">
        <f t="shared" si="103"/>
        <v>1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43</v>
      </c>
      <c r="L96" s="442">
        <v>0</v>
      </c>
      <c r="M96" s="442">
        <v>0</v>
      </c>
      <c r="N96" s="442"/>
      <c r="O96" s="442"/>
      <c r="P96" s="442"/>
      <c r="Q96" s="442"/>
      <c r="R96" s="442"/>
      <c r="S96" s="442"/>
      <c r="T96" s="443"/>
      <c r="U96" s="441">
        <v>2</v>
      </c>
      <c r="V96" s="442">
        <v>0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6</v>
      </c>
      <c r="AF96" s="442">
        <v>0</v>
      </c>
      <c r="AG96" s="442">
        <v>1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5</v>
      </c>
      <c r="BT96" s="442">
        <v>0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74.16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3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57</v>
      </c>
      <c r="HN96" s="78">
        <f t="shared" si="112"/>
        <v>259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77.16</v>
      </c>
      <c r="HP96" s="78">
        <f t="shared" si="113"/>
        <v>333.61</v>
      </c>
      <c r="HQ96" s="23"/>
      <c r="HR96" s="79">
        <f t="shared" si="98"/>
        <v>56</v>
      </c>
      <c r="HS96" s="79">
        <f t="shared" si="100"/>
        <v>0</v>
      </c>
      <c r="HT96" s="79">
        <f t="shared" si="103"/>
        <v>1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42</v>
      </c>
      <c r="L97" s="445">
        <v>0</v>
      </c>
      <c r="M97" s="445">
        <v>0</v>
      </c>
      <c r="N97" s="445"/>
      <c r="O97" s="445"/>
      <c r="P97" s="445"/>
      <c r="Q97" s="445"/>
      <c r="R97" s="445"/>
      <c r="S97" s="445"/>
      <c r="T97" s="446"/>
      <c r="U97" s="444">
        <v>3</v>
      </c>
      <c r="V97" s="445">
        <v>0</v>
      </c>
      <c r="W97" s="445">
        <v>0</v>
      </c>
      <c r="X97" s="445"/>
      <c r="Y97" s="445"/>
      <c r="Z97" s="445"/>
      <c r="AA97" s="445"/>
      <c r="AB97" s="445"/>
      <c r="AC97" s="445"/>
      <c r="AD97" s="446"/>
      <c r="AE97" s="444">
        <v>9</v>
      </c>
      <c r="AF97" s="445">
        <v>0</v>
      </c>
      <c r="AG97" s="445">
        <v>0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2</v>
      </c>
      <c r="BT97" s="445">
        <v>0</v>
      </c>
      <c r="BU97" s="445">
        <v>0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2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75.650000000000006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58</v>
      </c>
      <c r="HN97" s="22">
        <f t="shared" si="112"/>
        <v>251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75.650000000000006</v>
      </c>
      <c r="HP97" s="22">
        <f t="shared" si="113"/>
        <v>325.61</v>
      </c>
      <c r="HQ97" s="23"/>
      <c r="HR97" s="24">
        <f t="shared" si="98"/>
        <v>58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183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241.96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115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152.81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58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75.650000000000006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+S!A112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15" customHeight="1">
      <c r="A113" s="450" t="e">
        <f>+S!A113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15" customHeight="1">
      <c r="A114" s="450" t="e">
        <f>+S!A114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15" customHeight="1">
      <c r="A115" s="450" t="e">
        <f>+S!A115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15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15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15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15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19.899999999999999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19.899999999999999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19.899999999999999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19.899999999999999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19.899999999999999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19.899999999999999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19.899999999999999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19.899999999999999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1</v>
      </c>
      <c r="L129" s="420">
        <f>+Inicio!D25</f>
        <v>1</v>
      </c>
      <c r="M129" s="420">
        <f>+Inicio!D26</f>
        <v>1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1</v>
      </c>
      <c r="V129" s="420">
        <f t="shared" ref="V129:CG129" si="167">+L129</f>
        <v>1</v>
      </c>
      <c r="W129" s="420">
        <f t="shared" si="167"/>
        <v>1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1</v>
      </c>
      <c r="AF129" s="420">
        <f t="shared" si="167"/>
        <v>1</v>
      </c>
      <c r="AG129" s="420">
        <f t="shared" si="167"/>
        <v>1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1</v>
      </c>
      <c r="AP129" s="420">
        <f t="shared" si="167"/>
        <v>1</v>
      </c>
      <c r="AQ129" s="420">
        <f t="shared" si="167"/>
        <v>1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1</v>
      </c>
      <c r="AZ129" s="420">
        <f t="shared" si="167"/>
        <v>1</v>
      </c>
      <c r="BA129" s="420">
        <f t="shared" si="167"/>
        <v>1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1</v>
      </c>
      <c r="BJ129" s="420">
        <f t="shared" si="167"/>
        <v>1</v>
      </c>
      <c r="BK129" s="420">
        <f t="shared" si="167"/>
        <v>1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1</v>
      </c>
      <c r="BT129" s="420">
        <f t="shared" si="167"/>
        <v>1</v>
      </c>
      <c r="BU129" s="420">
        <f t="shared" si="167"/>
        <v>1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1</v>
      </c>
      <c r="CD129" s="420">
        <f t="shared" si="167"/>
        <v>1</v>
      </c>
      <c r="CE129" s="420">
        <f t="shared" si="167"/>
        <v>1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1</v>
      </c>
      <c r="CN129" s="420">
        <f t="shared" si="168"/>
        <v>1</v>
      </c>
      <c r="CO129" s="420">
        <f t="shared" si="168"/>
        <v>1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1</v>
      </c>
      <c r="CX129" s="420">
        <f t="shared" si="168"/>
        <v>1</v>
      </c>
      <c r="CY129" s="420">
        <f t="shared" si="168"/>
        <v>1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1</v>
      </c>
      <c r="DH129" s="420">
        <f t="shared" si="168"/>
        <v>1</v>
      </c>
      <c r="DI129" s="420">
        <f t="shared" si="168"/>
        <v>1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1</v>
      </c>
      <c r="DR129" s="420">
        <f t="shared" si="168"/>
        <v>1</v>
      </c>
      <c r="DS129" s="420">
        <f t="shared" si="168"/>
        <v>1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1</v>
      </c>
      <c r="EB129" s="420">
        <f t="shared" si="168"/>
        <v>1</v>
      </c>
      <c r="EC129" s="420">
        <f t="shared" si="168"/>
        <v>1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1</v>
      </c>
      <c r="EL129" s="420">
        <f t="shared" si="168"/>
        <v>1</v>
      </c>
      <c r="EM129" s="420">
        <f t="shared" si="168"/>
        <v>1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1</v>
      </c>
      <c r="EV129" s="420">
        <f t="shared" si="169"/>
        <v>1</v>
      </c>
      <c r="EW129" s="420">
        <f t="shared" si="169"/>
        <v>1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1</v>
      </c>
      <c r="FF129" s="420">
        <f t="shared" si="169"/>
        <v>1</v>
      </c>
      <c r="FG129" s="420">
        <f t="shared" si="169"/>
        <v>1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1</v>
      </c>
      <c r="FP129" s="420">
        <f t="shared" si="169"/>
        <v>1</v>
      </c>
      <c r="FQ129" s="420">
        <f t="shared" si="169"/>
        <v>1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1</v>
      </c>
      <c r="FZ129" s="420">
        <f t="shared" si="169"/>
        <v>1</v>
      </c>
      <c r="GA129" s="420">
        <f t="shared" si="169"/>
        <v>1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1</v>
      </c>
      <c r="GJ129" s="420">
        <f t="shared" si="169"/>
        <v>1</v>
      </c>
      <c r="GK129" s="420">
        <f t="shared" si="169"/>
        <v>1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1</v>
      </c>
      <c r="GT129" s="420">
        <f t="shared" si="169"/>
        <v>1</v>
      </c>
      <c r="GU129" s="420">
        <f t="shared" si="169"/>
        <v>1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 t="e">
        <f>+IF(K129=1,K128,0)</f>
        <v>#REF!</v>
      </c>
      <c r="L130" s="420" t="e">
        <f t="shared" ref="L130:BW130" si="170">+IF(L129=1,L128,0)</f>
        <v>#REF!</v>
      </c>
      <c r="M130" s="420" t="e">
        <f t="shared" si="170"/>
        <v>#REF!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 t="e">
        <f t="shared" si="170"/>
        <v>#REF!</v>
      </c>
      <c r="V130" s="420" t="e">
        <f t="shared" si="170"/>
        <v>#REF!</v>
      </c>
      <c r="W130" s="420" t="e">
        <f t="shared" si="170"/>
        <v>#REF!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 t="e">
        <f t="shared" si="170"/>
        <v>#REF!</v>
      </c>
      <c r="AF130" s="420" t="e">
        <f t="shared" si="170"/>
        <v>#REF!</v>
      </c>
      <c r="AG130" s="420" t="e">
        <f t="shared" si="170"/>
        <v>#REF!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 t="e">
        <f t="shared" si="170"/>
        <v>#REF!</v>
      </c>
      <c r="AP130" s="420" t="e">
        <f t="shared" si="170"/>
        <v>#REF!</v>
      </c>
      <c r="AQ130" s="420" t="e">
        <f t="shared" si="170"/>
        <v>#REF!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 t="e">
        <f t="shared" si="170"/>
        <v>#REF!</v>
      </c>
      <c r="AZ130" s="420" t="e">
        <f t="shared" si="170"/>
        <v>#REF!</v>
      </c>
      <c r="BA130" s="420" t="e">
        <f t="shared" si="170"/>
        <v>#REF!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 t="e">
        <f t="shared" si="170"/>
        <v>#REF!</v>
      </c>
      <c r="BJ130" s="420" t="e">
        <f t="shared" si="170"/>
        <v>#REF!</v>
      </c>
      <c r="BK130" s="420" t="e">
        <f t="shared" si="170"/>
        <v>#REF!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 t="e">
        <f t="shared" si="170"/>
        <v>#REF!</v>
      </c>
      <c r="BT130" s="420" t="e">
        <f t="shared" si="170"/>
        <v>#REF!</v>
      </c>
      <c r="BU130" s="420" t="e">
        <f t="shared" si="170"/>
        <v>#REF!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 t="e">
        <f t="shared" si="171"/>
        <v>#REF!</v>
      </c>
      <c r="CD130" s="420" t="e">
        <f t="shared" si="171"/>
        <v>#REF!</v>
      </c>
      <c r="CE130" s="420" t="e">
        <f t="shared" si="171"/>
        <v>#REF!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 t="e">
        <f t="shared" si="171"/>
        <v>#REF!</v>
      </c>
      <c r="CN130" s="420" t="e">
        <f t="shared" si="171"/>
        <v>#REF!</v>
      </c>
      <c r="CO130" s="420" t="e">
        <f t="shared" si="171"/>
        <v>#REF!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 t="e">
        <f t="shared" si="171"/>
        <v>#REF!</v>
      </c>
      <c r="CX130" s="420" t="e">
        <f t="shared" si="171"/>
        <v>#REF!</v>
      </c>
      <c r="CY130" s="420" t="e">
        <f t="shared" si="171"/>
        <v>#REF!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 t="e">
        <f t="shared" si="171"/>
        <v>#REF!</v>
      </c>
      <c r="DH130" s="420" t="e">
        <f t="shared" si="171"/>
        <v>#REF!</v>
      </c>
      <c r="DI130" s="420" t="e">
        <f t="shared" si="171"/>
        <v>#REF!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 t="e">
        <f t="shared" si="171"/>
        <v>#REF!</v>
      </c>
      <c r="DR130" s="420" t="e">
        <f t="shared" si="171"/>
        <v>#REF!</v>
      </c>
      <c r="DS130" s="420" t="e">
        <f t="shared" si="171"/>
        <v>#REF!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 t="e">
        <f t="shared" si="171"/>
        <v>#REF!</v>
      </c>
      <c r="EB130" s="420" t="e">
        <f t="shared" si="171"/>
        <v>#REF!</v>
      </c>
      <c r="EC130" s="420" t="e">
        <f t="shared" si="171"/>
        <v>#REF!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 t="e">
        <f t="shared" si="172"/>
        <v>#REF!</v>
      </c>
      <c r="EL130" s="420" t="e">
        <f t="shared" si="172"/>
        <v>#REF!</v>
      </c>
      <c r="EM130" s="420" t="e">
        <f t="shared" si="172"/>
        <v>#REF!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 t="e">
        <f t="shared" si="172"/>
        <v>#REF!</v>
      </c>
      <c r="EV130" s="420" t="e">
        <f t="shared" si="172"/>
        <v>#REF!</v>
      </c>
      <c r="EW130" s="420" t="e">
        <f t="shared" si="172"/>
        <v>#REF!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 t="e">
        <f t="shared" si="172"/>
        <v>#REF!</v>
      </c>
      <c r="FF130" s="420" t="e">
        <f t="shared" si="172"/>
        <v>#REF!</v>
      </c>
      <c r="FG130" s="420" t="e">
        <f t="shared" si="172"/>
        <v>#REF!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 t="e">
        <f t="shared" si="172"/>
        <v>#REF!</v>
      </c>
      <c r="FP130" s="420" t="e">
        <f t="shared" si="172"/>
        <v>#REF!</v>
      </c>
      <c r="FQ130" s="420" t="e">
        <f t="shared" si="172"/>
        <v>#REF!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 t="e">
        <f t="shared" si="172"/>
        <v>#REF!</v>
      </c>
      <c r="FZ130" s="420" t="e">
        <f t="shared" si="172"/>
        <v>#REF!</v>
      </c>
      <c r="GA130" s="420" t="e">
        <f t="shared" si="172"/>
        <v>#REF!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 t="e">
        <f t="shared" si="172"/>
        <v>#REF!</v>
      </c>
      <c r="GJ130" s="420" t="e">
        <f t="shared" si="172"/>
        <v>#REF!</v>
      </c>
      <c r="GK130" s="420" t="e">
        <f t="shared" si="172"/>
        <v>#REF!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 t="e">
        <f t="shared" si="172"/>
        <v>#REF!</v>
      </c>
      <c r="GT130" s="420" t="e">
        <f t="shared" si="172"/>
        <v>#REF!</v>
      </c>
      <c r="GU130" s="420" t="e">
        <f t="shared" si="172"/>
        <v>#REF!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B121:I121"/>
    <mergeCell ref="B123:I123"/>
    <mergeCell ref="B122:I122"/>
    <mergeCell ref="HP9:HP15"/>
    <mergeCell ref="J9:J15"/>
    <mergeCell ref="HM9:HM15"/>
    <mergeCell ref="HN9:HN15"/>
    <mergeCell ref="HO9:HO15"/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zoomScale="55" zoomScaleNormal="5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1" width="22.7109375" style="4" customWidth="1"/>
    <col min="52" max="53" width="18.7109375" style="4" customWidth="1"/>
    <col min="54" max="60" width="18.7109375" style="4" hidden="1" customWidth="1"/>
    <col min="61" max="61" width="22.7109375" style="4" customWidth="1"/>
    <col min="62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3" width="18.7109375" style="4" customWidth="1"/>
    <col min="214" max="220" width="18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76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+IF(LEN(K12)&gt;1,IF(CONCATENATE(Inicio!K24,Inicio!L24)="","Mikipe",CONCATENATE(Inicio!K24,Inicio!L24)),"Mikipe")</f>
        <v>41</v>
      </c>
      <c r="L7" s="398" t="str">
        <f>+IF(LEN(K12)&gt;1,IF(CONCATENATE(Inicio!K25,Inicio!L25)="","Mikipe",CONCATENATE(Inicio!K25,Inicio!L25)),"Mikipe")</f>
        <v>43</v>
      </c>
      <c r="M7" s="398" t="str">
        <f>+IF(LEN(K12)&gt;1,IF(CONCATENATE(Inicio!K26,Inicio!L26)="","Mikipe",CONCATENATE(Inicio!K26,Inicio!L26)),"Mikipe")</f>
        <v>44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41</v>
      </c>
      <c r="V7" s="399" t="str">
        <f>+IF(LEN(U12)&gt;1,L7,"Mikipe")</f>
        <v>43</v>
      </c>
      <c r="W7" s="399" t="str">
        <f>+IF(LEN(U12)&gt;1,M7,"Mikipe")</f>
        <v>44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41</v>
      </c>
      <c r="AF7" s="399" t="str">
        <f>+IF(LEN(U12)&gt;1,V7,"Mikipe")</f>
        <v>43</v>
      </c>
      <c r="AG7" s="399" t="str">
        <f>+IF(LEN(U12)&gt;1,W7,"Mikipe")</f>
        <v>44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41</v>
      </c>
      <c r="AP7" s="399" t="str">
        <f>+IF(LEN(AO12)&gt;1,AF7,"Mikipe")</f>
        <v>43</v>
      </c>
      <c r="AQ7" s="399" t="str">
        <f>+IF(LEN(AO12)&gt;1,AG7,"Mikipe")</f>
        <v>44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41</v>
      </c>
      <c r="AZ7" s="399" t="str">
        <f>+IF(LEN(AY12)&gt;1,AP7,"Mikipe")</f>
        <v>43</v>
      </c>
      <c r="BA7" s="399" t="str">
        <f>+IF(LEN(AY12)&gt;1,AQ7,"Mikipe")</f>
        <v>44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41</v>
      </c>
      <c r="BJ7" s="399" t="str">
        <f>+IF(LEN(BI12)&gt;1,AZ7,"Mikipe")</f>
        <v>43</v>
      </c>
      <c r="BK7" s="399" t="str">
        <f>+IF(LEN(BI12)&gt;1,BA7,"Mikipe")</f>
        <v>44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41</v>
      </c>
      <c r="BT7" s="399" t="str">
        <f>+IF(LEN(BS12)&gt;1,BJ7,"Mikipe")</f>
        <v>43</v>
      </c>
      <c r="BU7" s="399" t="str">
        <f>+IF(LEN(BS12)&gt;1,BK7,"Mikipe")</f>
        <v>44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41</v>
      </c>
      <c r="CD7" s="399" t="str">
        <f>+IF(LEN(CC12)&gt;1,BT7,"Mikipe")</f>
        <v>43</v>
      </c>
      <c r="CE7" s="399" t="str">
        <f>+IF(LEN(CC12)&gt;1,BU7,"Mikipe")</f>
        <v>44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41</v>
      </c>
      <c r="CN7" s="399" t="str">
        <f>+IF(LEN(CM12)&gt;1,CD7,"Mikipe")</f>
        <v>43</v>
      </c>
      <c r="CO7" s="399" t="str">
        <f>+IF(LEN(CM12)&gt;1,CE7,"Mikipe")</f>
        <v>44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41</v>
      </c>
      <c r="CX7" s="399" t="str">
        <f>+IF(LEN(CW12)&gt;1,CN7,"Mikipe")</f>
        <v>43</v>
      </c>
      <c r="CY7" s="399" t="str">
        <f>+IF(LEN(CW12)&gt;1,CO7,"Mikipe")</f>
        <v>44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41</v>
      </c>
      <c r="DH7" s="399" t="str">
        <f>+IF(LEN(DG12)&gt;1,CX7,"Mikipe")</f>
        <v>43</v>
      </c>
      <c r="DI7" s="399" t="str">
        <f>+IF(LEN(DG12)&gt;1,CY7,"Mikipe")</f>
        <v>44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1001</v>
      </c>
      <c r="M8" s="18">
        <f t="shared" si="0"/>
        <v>1001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1001</v>
      </c>
      <c r="W8" s="18">
        <f t="shared" si="1"/>
        <v>1001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1001</v>
      </c>
      <c r="AG8" s="18">
        <f t="shared" si="2"/>
        <v>1001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1001</v>
      </c>
      <c r="AQ8" s="18">
        <f t="shared" si="3"/>
        <v>1001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1001</v>
      </c>
      <c r="BA8" s="18">
        <f t="shared" si="4"/>
        <v>1001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1001</v>
      </c>
      <c r="BK8" s="18">
        <f t="shared" si="5"/>
        <v>1001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1001</v>
      </c>
      <c r="BU8" s="18">
        <f t="shared" si="6"/>
        <v>1001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1001</v>
      </c>
      <c r="CE8" s="18">
        <f t="shared" si="7"/>
        <v>1001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1001</v>
      </c>
      <c r="CO8" s="18">
        <f t="shared" si="8"/>
        <v>1001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1001</v>
      </c>
      <c r="CY8" s="18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18</v>
      </c>
      <c r="B9" s="595">
        <f>+MIN(K16:HB111)</f>
        <v>0</v>
      </c>
      <c r="J9" s="773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4" t="s">
        <v>2</v>
      </c>
      <c r="HN9" s="774" t="s">
        <v>3</v>
      </c>
      <c r="HO9" s="774" t="s">
        <v>4</v>
      </c>
      <c r="HP9" s="774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73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5"/>
      <c r="HN10" s="775"/>
      <c r="HO10" s="775"/>
      <c r="HP10" s="775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73"/>
      <c r="K11" s="527">
        <f>+Inicio!J24</f>
        <v>1</v>
      </c>
      <c r="L11" s="527">
        <f>+Inicio!J25</f>
        <v>1</v>
      </c>
      <c r="M11" s="527">
        <f>+Inicio!J26</f>
        <v>1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5"/>
      <c r="HN11" s="775"/>
      <c r="HO11" s="775"/>
      <c r="HP11" s="775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5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5"/>
      <c r="HN12" s="775"/>
      <c r="HO12" s="775"/>
      <c r="HP12" s="775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3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5"/>
      <c r="HN13" s="775"/>
      <c r="HO13" s="775"/>
      <c r="HP13" s="775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3"/>
      <c r="K14" s="524" t="str">
        <f>+CONCATENATE(Inicio!N24,K11,Inicio!O24)</f>
        <v>Jr. Geranios1Oeste</v>
      </c>
      <c r="L14" s="524" t="str">
        <f>+CONCATENATE(Inicio!N25,L11,Inicio!O25)</f>
        <v>Jr. Geranios1Oeste</v>
      </c>
      <c r="M14" s="524" t="str">
        <f>+CONCATENATE(Inicio!N26,M11,Inicio!O26)</f>
        <v>Jr. Geranios1Oeste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Jr. Geranios1Oeste</v>
      </c>
      <c r="V14" s="524" t="str">
        <f t="shared" ref="V14:CG14" si="65">+L14</f>
        <v>Jr. Geranios1Oeste</v>
      </c>
      <c r="W14" s="524" t="str">
        <f t="shared" si="65"/>
        <v>Jr. Geranios1Oeste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Jr. Geranios1Oeste</v>
      </c>
      <c r="AF14" s="524" t="str">
        <f t="shared" si="65"/>
        <v>Jr. Geranios1Oeste</v>
      </c>
      <c r="AG14" s="524" t="str">
        <f t="shared" si="65"/>
        <v>Jr. Geranios1Oeste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Jr. Geranios1Oeste</v>
      </c>
      <c r="AP14" s="524" t="str">
        <f t="shared" si="65"/>
        <v>Jr. Geranios1Oeste</v>
      </c>
      <c r="AQ14" s="524" t="str">
        <f t="shared" si="65"/>
        <v>Jr. Geranios1Oeste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Jr. Geranios1Oeste</v>
      </c>
      <c r="AZ14" s="524" t="str">
        <f t="shared" si="65"/>
        <v>Jr. Geranios1Oeste</v>
      </c>
      <c r="BA14" s="524" t="str">
        <f t="shared" si="65"/>
        <v>Jr. Geranios1Oeste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Jr. Geranios1Oeste</v>
      </c>
      <c r="BJ14" s="524" t="str">
        <f t="shared" si="65"/>
        <v>Jr. Geranios1Oeste</v>
      </c>
      <c r="BK14" s="524" t="str">
        <f t="shared" si="65"/>
        <v>Jr. Geranios1Oeste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Jr. Geranios1Oeste</v>
      </c>
      <c r="BT14" s="524" t="str">
        <f t="shared" si="65"/>
        <v>Jr. Geranios1Oeste</v>
      </c>
      <c r="BU14" s="524" t="str">
        <f t="shared" si="65"/>
        <v>Jr. Geranios1Oeste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Jr. Geranios1Oeste</v>
      </c>
      <c r="CD14" s="524" t="str">
        <f t="shared" si="65"/>
        <v>Jr. Geranios1Oeste</v>
      </c>
      <c r="CE14" s="524" t="str">
        <f t="shared" si="65"/>
        <v>Jr. Geranios1Oeste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Jr. Geranios1Oeste</v>
      </c>
      <c r="CN14" s="524" t="str">
        <f t="shared" si="66"/>
        <v>Jr. Geranios1Oeste</v>
      </c>
      <c r="CO14" s="524" t="str">
        <f t="shared" si="66"/>
        <v>Jr. Geranios1Oeste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Jr. Geranios1Oeste</v>
      </c>
      <c r="CX14" s="524" t="str">
        <f t="shared" si="66"/>
        <v>Jr. Geranios1Oeste</v>
      </c>
      <c r="CY14" s="524" t="str">
        <f t="shared" si="66"/>
        <v>Jr. Geranios1Oeste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Jr. Geranios1Oeste</v>
      </c>
      <c r="DH14" s="524" t="str">
        <f t="shared" si="66"/>
        <v>Jr. Geranios1Oeste</v>
      </c>
      <c r="DI14" s="524" t="str">
        <f t="shared" si="66"/>
        <v>Jr. Geranios1Oeste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Jr. Geranios1Oeste</v>
      </c>
      <c r="DR14" s="524" t="str">
        <f t="shared" si="66"/>
        <v>Jr. Geranios1Oeste</v>
      </c>
      <c r="DS14" s="524" t="str">
        <f t="shared" si="66"/>
        <v>Jr. Geranios1Oeste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Jr. Geranios1Oeste</v>
      </c>
      <c r="EB14" s="524" t="str">
        <f t="shared" si="66"/>
        <v>Jr. Geranios1Oeste</v>
      </c>
      <c r="EC14" s="524" t="str">
        <f t="shared" si="66"/>
        <v>Jr. Geranios1Oeste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Jr. Geranios1Oeste</v>
      </c>
      <c r="EL14" s="524" t="str">
        <f t="shared" si="66"/>
        <v>Jr. Geranios1Oeste</v>
      </c>
      <c r="EM14" s="524" t="str">
        <f t="shared" si="66"/>
        <v>Jr. Geranios1Oeste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Jr. Geranios1Oeste</v>
      </c>
      <c r="EV14" s="524" t="str">
        <f t="shared" si="67"/>
        <v>Jr. Geranios1Oeste</v>
      </c>
      <c r="EW14" s="524" t="str">
        <f t="shared" si="67"/>
        <v>Jr. Geranios1Oeste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Jr. Geranios1Oeste</v>
      </c>
      <c r="FF14" s="524" t="str">
        <f t="shared" si="67"/>
        <v>Jr. Geranios1Oeste</v>
      </c>
      <c r="FG14" s="524" t="str">
        <f t="shared" si="67"/>
        <v>Jr. Geranios1Oeste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Jr. Geranios1Oeste</v>
      </c>
      <c r="FP14" s="524" t="str">
        <f t="shared" si="67"/>
        <v>Jr. Geranios1Oeste</v>
      </c>
      <c r="FQ14" s="524" t="str">
        <f t="shared" si="67"/>
        <v>Jr. Geranios1Oeste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Jr. Geranios1Oeste</v>
      </c>
      <c r="FZ14" s="524" t="str">
        <f t="shared" si="67"/>
        <v>Jr. Geranios1Oeste</v>
      </c>
      <c r="GA14" s="524" t="str">
        <f t="shared" si="67"/>
        <v>Jr. Geranios1Oeste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Jr. Geranios1Oeste</v>
      </c>
      <c r="GJ14" s="523" t="str">
        <f t="shared" si="67"/>
        <v>Jr. Geranios1Oeste</v>
      </c>
      <c r="GK14" s="524" t="str">
        <f t="shared" si="67"/>
        <v>Jr. Geranios1Oeste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Jr. Geranios1Oeste</v>
      </c>
      <c r="GT14" s="523" t="str">
        <f t="shared" si="67"/>
        <v>Jr. Geranios1Oeste</v>
      </c>
      <c r="GU14" s="524" t="str">
        <f t="shared" si="67"/>
        <v>Jr. Geranios1Oeste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Jr. Geranios1Oeste</v>
      </c>
      <c r="HD14" s="371" t="str">
        <f t="shared" si="64"/>
        <v>Jr. Geranios1Oeste</v>
      </c>
      <c r="HE14" s="371" t="str">
        <f t="shared" si="64"/>
        <v>Jr. Geranios1Oeste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5"/>
      <c r="HN14" s="775"/>
      <c r="HO14" s="775"/>
      <c r="HP14" s="775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>
        <f>+IF(Inicio!M24="","I",Inicio!M24)</f>
        <v>41</v>
      </c>
      <c r="L15" s="9">
        <f>+IF(Inicio!M25="","I",Inicio!M25)</f>
        <v>42</v>
      </c>
      <c r="M15" s="9">
        <f>+IF(Inicio!M26="","I",Inicio!M26)</f>
        <v>43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41</v>
      </c>
      <c r="V15" s="9">
        <f t="shared" ref="V15:CG15" si="68">+L15</f>
        <v>42</v>
      </c>
      <c r="W15" s="9">
        <f t="shared" si="68"/>
        <v>43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41</v>
      </c>
      <c r="AF15" s="9">
        <f t="shared" si="68"/>
        <v>42</v>
      </c>
      <c r="AG15" s="9">
        <f t="shared" si="68"/>
        <v>43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41</v>
      </c>
      <c r="AP15" s="9">
        <f t="shared" si="68"/>
        <v>42</v>
      </c>
      <c r="AQ15" s="9">
        <f t="shared" si="68"/>
        <v>43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41</v>
      </c>
      <c r="AZ15" s="9">
        <f t="shared" si="68"/>
        <v>42</v>
      </c>
      <c r="BA15" s="9">
        <f t="shared" si="68"/>
        <v>43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41</v>
      </c>
      <c r="BJ15" s="9">
        <f t="shared" si="68"/>
        <v>42</v>
      </c>
      <c r="BK15" s="9">
        <f t="shared" si="68"/>
        <v>43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41</v>
      </c>
      <c r="BT15" s="9">
        <f t="shared" si="68"/>
        <v>42</v>
      </c>
      <c r="BU15" s="9">
        <f t="shared" si="68"/>
        <v>43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41</v>
      </c>
      <c r="CD15" s="9">
        <f t="shared" si="68"/>
        <v>42</v>
      </c>
      <c r="CE15" s="9">
        <f t="shared" si="68"/>
        <v>43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41</v>
      </c>
      <c r="CN15" s="9">
        <f t="shared" si="69"/>
        <v>42</v>
      </c>
      <c r="CO15" s="9">
        <f t="shared" si="69"/>
        <v>43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41</v>
      </c>
      <c r="CX15" s="9">
        <f t="shared" si="69"/>
        <v>42</v>
      </c>
      <c r="CY15" s="9">
        <f t="shared" si="69"/>
        <v>43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41</v>
      </c>
      <c r="DH15" s="9">
        <f t="shared" si="69"/>
        <v>42</v>
      </c>
      <c r="DI15" s="9">
        <f t="shared" si="69"/>
        <v>43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41</v>
      </c>
      <c r="DR15" s="9">
        <f t="shared" si="69"/>
        <v>42</v>
      </c>
      <c r="DS15" s="9">
        <f t="shared" si="69"/>
        <v>43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41</v>
      </c>
      <c r="EB15" s="9">
        <f t="shared" si="69"/>
        <v>42</v>
      </c>
      <c r="EC15" s="9">
        <f t="shared" si="69"/>
        <v>43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41</v>
      </c>
      <c r="EL15" s="9">
        <f t="shared" si="69"/>
        <v>42</v>
      </c>
      <c r="EM15" s="9">
        <f t="shared" si="69"/>
        <v>43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41</v>
      </c>
      <c r="EV15" s="9">
        <f t="shared" si="70"/>
        <v>42</v>
      </c>
      <c r="EW15" s="9">
        <f t="shared" si="70"/>
        <v>43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41</v>
      </c>
      <c r="FF15" s="9">
        <f>+EV15</f>
        <v>42</v>
      </c>
      <c r="FG15" s="9">
        <f t="shared" si="70"/>
        <v>43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41</v>
      </c>
      <c r="FP15" s="9">
        <f t="shared" si="70"/>
        <v>42</v>
      </c>
      <c r="FQ15" s="9">
        <f t="shared" si="70"/>
        <v>43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41</v>
      </c>
      <c r="FZ15" s="9">
        <f t="shared" si="70"/>
        <v>42</v>
      </c>
      <c r="GA15" s="9">
        <f t="shared" si="70"/>
        <v>43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41</v>
      </c>
      <c r="GJ15" s="10">
        <f t="shared" si="70"/>
        <v>42</v>
      </c>
      <c r="GK15" s="9">
        <f t="shared" si="70"/>
        <v>43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41</v>
      </c>
      <c r="GT15" s="10">
        <f t="shared" si="70"/>
        <v>42</v>
      </c>
      <c r="GU15" s="9">
        <f t="shared" si="70"/>
        <v>43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41</v>
      </c>
      <c r="HD15" s="612">
        <f t="shared" si="64"/>
        <v>42</v>
      </c>
      <c r="HE15" s="612">
        <f t="shared" si="64"/>
        <v>43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6"/>
      <c r="HN15" s="776"/>
      <c r="HO15" s="776"/>
      <c r="HP15" s="776"/>
      <c r="HQ15" s="27"/>
      <c r="HR15" s="26">
        <f t="shared" ref="HR15:IA15" si="71">+K15</f>
        <v>41</v>
      </c>
      <c r="HS15" s="26">
        <f t="shared" si="71"/>
        <v>42</v>
      </c>
      <c r="HT15" s="26">
        <f t="shared" si="71"/>
        <v>43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40</v>
      </c>
      <c r="L42" s="445">
        <v>0</v>
      </c>
      <c r="M42" s="445">
        <v>12</v>
      </c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0</v>
      </c>
      <c r="W42" s="445">
        <v>1</v>
      </c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0</v>
      </c>
      <c r="AG42" s="445">
        <v>1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0</v>
      </c>
      <c r="BT42" s="445">
        <v>0</v>
      </c>
      <c r="BU42" s="445">
        <v>1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0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17.829999999999998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56</v>
      </c>
      <c r="HN42" s="22">
        <f t="shared" si="86"/>
        <v>56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60.83</v>
      </c>
      <c r="HP42" s="22">
        <f t="shared" si="87"/>
        <v>60.83</v>
      </c>
      <c r="HQ42" s="23"/>
      <c r="HR42" s="24">
        <f t="shared" si="75"/>
        <v>41</v>
      </c>
      <c r="HS42" s="24">
        <f t="shared" si="76"/>
        <v>0</v>
      </c>
      <c r="HT42" s="24">
        <f t="shared" si="77"/>
        <v>15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28</v>
      </c>
      <c r="L43" s="448">
        <v>0</v>
      </c>
      <c r="M43" s="448">
        <v>13</v>
      </c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0</v>
      </c>
      <c r="W43" s="448">
        <v>4</v>
      </c>
      <c r="X43" s="448"/>
      <c r="Y43" s="448"/>
      <c r="Z43" s="448"/>
      <c r="AA43" s="448"/>
      <c r="AB43" s="448"/>
      <c r="AC43" s="448"/>
      <c r="AD43" s="449"/>
      <c r="AE43" s="447">
        <v>1</v>
      </c>
      <c r="AF43" s="448">
        <v>0</v>
      </c>
      <c r="AG43" s="448">
        <v>1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0</v>
      </c>
      <c r="BT43" s="448">
        <v>0</v>
      </c>
      <c r="BU43" s="448">
        <v>1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31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19.82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48</v>
      </c>
      <c r="HN43" s="80">
        <f t="shared" si="86"/>
        <v>104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50.82</v>
      </c>
      <c r="HP43" s="80">
        <f t="shared" si="87"/>
        <v>111.65</v>
      </c>
      <c r="HQ43" s="23"/>
      <c r="HR43" s="81">
        <f t="shared" si="75"/>
        <v>29</v>
      </c>
      <c r="HS43" s="81">
        <f t="shared" si="76"/>
        <v>0</v>
      </c>
      <c r="HT43" s="81">
        <f t="shared" si="77"/>
        <v>19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28</v>
      </c>
      <c r="L44" s="442">
        <v>0</v>
      </c>
      <c r="M44" s="442">
        <v>8</v>
      </c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0</v>
      </c>
      <c r="W44" s="442">
        <v>1</v>
      </c>
      <c r="X44" s="442"/>
      <c r="Y44" s="442"/>
      <c r="Z44" s="442"/>
      <c r="AA44" s="442"/>
      <c r="AB44" s="442"/>
      <c r="AC44" s="442"/>
      <c r="AD44" s="443"/>
      <c r="AE44" s="441">
        <v>2</v>
      </c>
      <c r="AF44" s="442">
        <v>0</v>
      </c>
      <c r="AG44" s="442">
        <v>1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0</v>
      </c>
      <c r="BT44" s="442">
        <v>0</v>
      </c>
      <c r="BU44" s="442">
        <v>2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582"/>
      <c r="CT44" s="582"/>
      <c r="CU44" s="582"/>
      <c r="CV44" s="443"/>
      <c r="CW44" s="441">
        <v>0</v>
      </c>
      <c r="CX44" s="442">
        <v>0</v>
      </c>
      <c r="CY44" s="442">
        <v>2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34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16.989999999999998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44</v>
      </c>
      <c r="HN44" s="78">
        <f t="shared" si="86"/>
        <v>148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50.989999999999995</v>
      </c>
      <c r="HP44" s="78">
        <f t="shared" si="87"/>
        <v>162.63999999999999</v>
      </c>
      <c r="HQ44" s="23"/>
      <c r="HR44" s="79">
        <f t="shared" si="75"/>
        <v>30</v>
      </c>
      <c r="HS44" s="79">
        <f t="shared" ref="HS44:HS75" si="88">+L44+V44+AF44+AP44+AZ44+BJ44+BT44+CD44+CN44+CX44+DG44</f>
        <v>0</v>
      </c>
      <c r="HT44" s="79">
        <f t="shared" si="77"/>
        <v>14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44</v>
      </c>
      <c r="L45" s="445">
        <v>0</v>
      </c>
      <c r="M45" s="445">
        <v>7</v>
      </c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0</v>
      </c>
      <c r="W45" s="445">
        <v>1</v>
      </c>
      <c r="X45" s="445"/>
      <c r="Y45" s="445"/>
      <c r="Z45" s="445"/>
      <c r="AA45" s="445"/>
      <c r="AB45" s="445"/>
      <c r="AC45" s="445"/>
      <c r="AD45" s="446"/>
      <c r="AE45" s="444">
        <v>1</v>
      </c>
      <c r="AF45" s="445">
        <v>0</v>
      </c>
      <c r="AG45" s="445">
        <v>1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0</v>
      </c>
      <c r="BT45" s="445">
        <v>0</v>
      </c>
      <c r="BU45" s="445">
        <v>3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583"/>
      <c r="CT45" s="583"/>
      <c r="CU45" s="583"/>
      <c r="CV45" s="446"/>
      <c r="CW45" s="444">
        <v>0</v>
      </c>
      <c r="CX45" s="445">
        <v>0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47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17.829999999999998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57</v>
      </c>
      <c r="HN45" s="22">
        <f t="shared" si="86"/>
        <v>205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64.83</v>
      </c>
      <c r="HP45" s="22">
        <f t="shared" si="87"/>
        <v>227.46999999999997</v>
      </c>
      <c r="HQ45" s="23"/>
      <c r="HR45" s="24">
        <f t="shared" si="75"/>
        <v>45</v>
      </c>
      <c r="HS45" s="24">
        <f t="shared" si="88"/>
        <v>0</v>
      </c>
      <c r="HT45" s="24">
        <f t="shared" si="77"/>
        <v>12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21</v>
      </c>
      <c r="L46" s="458">
        <v>0</v>
      </c>
      <c r="M46" s="458">
        <v>20</v>
      </c>
      <c r="N46" s="458"/>
      <c r="O46" s="458"/>
      <c r="P46" s="458"/>
      <c r="Q46" s="458"/>
      <c r="R46" s="458"/>
      <c r="S46" s="458"/>
      <c r="T46" s="459"/>
      <c r="U46" s="457">
        <v>0</v>
      </c>
      <c r="V46" s="458">
        <v>0</v>
      </c>
      <c r="W46" s="458">
        <v>1</v>
      </c>
      <c r="X46" s="458"/>
      <c r="Y46" s="458"/>
      <c r="Z46" s="458"/>
      <c r="AA46" s="458"/>
      <c r="AB46" s="458"/>
      <c r="AC46" s="458"/>
      <c r="AD46" s="459"/>
      <c r="AE46" s="457">
        <v>0</v>
      </c>
      <c r="AF46" s="458">
        <v>0</v>
      </c>
      <c r="AG46" s="458">
        <v>2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0</v>
      </c>
      <c r="BT46" s="458">
        <v>0</v>
      </c>
      <c r="BU46" s="458">
        <v>4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664"/>
      <c r="CT46" s="664"/>
      <c r="CU46" s="664"/>
      <c r="CV46" s="459"/>
      <c r="CW46" s="457">
        <v>0</v>
      </c>
      <c r="CX46" s="458">
        <v>0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21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36.33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48</v>
      </c>
      <c r="HN46" s="22">
        <f t="shared" si="86"/>
        <v>197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57.33</v>
      </c>
      <c r="HP46" s="22">
        <f t="shared" si="87"/>
        <v>223.96999999999997</v>
      </c>
      <c r="HQ46" s="23"/>
      <c r="HR46" s="24">
        <f t="shared" si="75"/>
        <v>21</v>
      </c>
      <c r="HS46" s="24">
        <f t="shared" si="88"/>
        <v>0</v>
      </c>
      <c r="HT46" s="24">
        <f t="shared" si="77"/>
        <v>27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20</v>
      </c>
      <c r="L47" s="462">
        <v>0</v>
      </c>
      <c r="M47" s="462">
        <v>22</v>
      </c>
      <c r="N47" s="462"/>
      <c r="O47" s="462"/>
      <c r="P47" s="462"/>
      <c r="Q47" s="462"/>
      <c r="R47" s="462"/>
      <c r="S47" s="462"/>
      <c r="T47" s="463"/>
      <c r="U47" s="461">
        <v>0</v>
      </c>
      <c r="V47" s="462">
        <v>0</v>
      </c>
      <c r="W47" s="462">
        <v>1</v>
      </c>
      <c r="X47" s="462"/>
      <c r="Y47" s="462"/>
      <c r="Z47" s="462"/>
      <c r="AA47" s="462"/>
      <c r="AB47" s="462"/>
      <c r="AC47" s="462"/>
      <c r="AD47" s="463"/>
      <c r="AE47" s="461">
        <v>0</v>
      </c>
      <c r="AF47" s="462">
        <v>0</v>
      </c>
      <c r="AG47" s="462">
        <v>2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0</v>
      </c>
      <c r="BT47" s="462">
        <v>0</v>
      </c>
      <c r="BU47" s="462">
        <v>5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665"/>
      <c r="CT47" s="665"/>
      <c r="CU47" s="665"/>
      <c r="CV47" s="463"/>
      <c r="CW47" s="461">
        <v>0</v>
      </c>
      <c r="CX47" s="462">
        <v>0</v>
      </c>
      <c r="CY47" s="462">
        <v>0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20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40.83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50</v>
      </c>
      <c r="HN47" s="80">
        <f t="shared" si="86"/>
        <v>199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60.83</v>
      </c>
      <c r="HP47" s="80">
        <f>+SUM(HO44:HO47)</f>
        <v>233.97999999999996</v>
      </c>
      <c r="HQ47" s="23"/>
      <c r="HR47" s="81">
        <f t="shared" si="75"/>
        <v>20</v>
      </c>
      <c r="HS47" s="81">
        <f t="shared" si="88"/>
        <v>0</v>
      </c>
      <c r="HT47" s="81">
        <f t="shared" si="77"/>
        <v>30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13</v>
      </c>
      <c r="L48" s="454">
        <v>0</v>
      </c>
      <c r="M48" s="454">
        <v>16</v>
      </c>
      <c r="N48" s="454"/>
      <c r="O48" s="454"/>
      <c r="P48" s="454"/>
      <c r="Q48" s="454"/>
      <c r="R48" s="454"/>
      <c r="S48" s="454"/>
      <c r="T48" s="455"/>
      <c r="U48" s="453">
        <v>0</v>
      </c>
      <c r="V48" s="454">
        <v>0</v>
      </c>
      <c r="W48" s="454">
        <v>1</v>
      </c>
      <c r="X48" s="454"/>
      <c r="Y48" s="454"/>
      <c r="Z48" s="454"/>
      <c r="AA48" s="454"/>
      <c r="AB48" s="454"/>
      <c r="AC48" s="454"/>
      <c r="AD48" s="455"/>
      <c r="AE48" s="453">
        <v>2</v>
      </c>
      <c r="AF48" s="454">
        <v>0</v>
      </c>
      <c r="AG48" s="454">
        <v>1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0</v>
      </c>
      <c r="BT48" s="454">
        <v>0</v>
      </c>
      <c r="BU48" s="454">
        <v>3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663"/>
      <c r="CT48" s="663"/>
      <c r="CU48" s="663"/>
      <c r="CV48" s="455"/>
      <c r="CW48" s="453">
        <v>0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19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26.83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36</v>
      </c>
      <c r="HN48" s="78">
        <f t="shared" si="86"/>
        <v>191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45.83</v>
      </c>
      <c r="HP48" s="78">
        <f t="shared" si="87"/>
        <v>228.82</v>
      </c>
      <c r="HQ48" s="23"/>
      <c r="HR48" s="79">
        <f t="shared" si="75"/>
        <v>15</v>
      </c>
      <c r="HS48" s="79">
        <f t="shared" si="88"/>
        <v>0</v>
      </c>
      <c r="HT48" s="79">
        <f t="shared" si="77"/>
        <v>21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16</v>
      </c>
      <c r="L49" s="458">
        <v>0</v>
      </c>
      <c r="M49" s="458">
        <v>20</v>
      </c>
      <c r="N49" s="458"/>
      <c r="O49" s="458"/>
      <c r="P49" s="458"/>
      <c r="Q49" s="458"/>
      <c r="R49" s="458"/>
      <c r="S49" s="458"/>
      <c r="T49" s="459"/>
      <c r="U49" s="457">
        <v>0</v>
      </c>
      <c r="V49" s="458">
        <v>0</v>
      </c>
      <c r="W49" s="458">
        <v>1</v>
      </c>
      <c r="X49" s="458"/>
      <c r="Y49" s="458"/>
      <c r="Z49" s="458"/>
      <c r="AA49" s="458"/>
      <c r="AB49" s="458"/>
      <c r="AC49" s="458"/>
      <c r="AD49" s="459"/>
      <c r="AE49" s="457">
        <v>4</v>
      </c>
      <c r="AF49" s="458">
        <v>0</v>
      </c>
      <c r="AG49" s="458">
        <v>2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0</v>
      </c>
      <c r="BT49" s="458">
        <v>0</v>
      </c>
      <c r="BU49" s="458">
        <v>2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664"/>
      <c r="CT49" s="664"/>
      <c r="CU49" s="664"/>
      <c r="CV49" s="459"/>
      <c r="CW49" s="457">
        <v>0</v>
      </c>
      <c r="CX49" s="458">
        <v>0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28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31.33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45</v>
      </c>
      <c r="HN49" s="22">
        <f t="shared" si="86"/>
        <v>179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59.33</v>
      </c>
      <c r="HP49" s="22">
        <f t="shared" si="87"/>
        <v>223.32</v>
      </c>
      <c r="HQ49" s="23"/>
      <c r="HR49" s="24">
        <f t="shared" si="75"/>
        <v>20</v>
      </c>
      <c r="HS49" s="24">
        <f t="shared" si="88"/>
        <v>0</v>
      </c>
      <c r="HT49" s="24">
        <f t="shared" si="77"/>
        <v>25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21</v>
      </c>
      <c r="L50" s="445">
        <v>0</v>
      </c>
      <c r="M50" s="445">
        <v>11</v>
      </c>
      <c r="N50" s="445"/>
      <c r="O50" s="445"/>
      <c r="P50" s="445"/>
      <c r="Q50" s="445"/>
      <c r="R50" s="445"/>
      <c r="S50" s="445"/>
      <c r="T50" s="446"/>
      <c r="U50" s="444">
        <v>0</v>
      </c>
      <c r="V50" s="445">
        <v>0</v>
      </c>
      <c r="W50" s="445">
        <v>1</v>
      </c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0</v>
      </c>
      <c r="AG50" s="445">
        <v>3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0</v>
      </c>
      <c r="BT50" s="445">
        <v>0</v>
      </c>
      <c r="BU50" s="445">
        <v>4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583"/>
      <c r="CT50" s="583"/>
      <c r="CU50" s="583"/>
      <c r="CV50" s="446"/>
      <c r="CW50" s="444">
        <v>0</v>
      </c>
      <c r="CX50" s="445">
        <v>0</v>
      </c>
      <c r="CY50" s="445">
        <v>1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27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30.659999999999997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43</v>
      </c>
      <c r="HN50" s="22">
        <f t="shared" si="86"/>
        <v>174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57.66</v>
      </c>
      <c r="HP50" s="22">
        <f t="shared" si="87"/>
        <v>223.65</v>
      </c>
      <c r="HQ50" s="23"/>
      <c r="HR50" s="24">
        <f t="shared" si="75"/>
        <v>23</v>
      </c>
      <c r="HS50" s="24">
        <f t="shared" si="88"/>
        <v>0</v>
      </c>
      <c r="HT50" s="24">
        <f t="shared" si="77"/>
        <v>20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35</v>
      </c>
      <c r="L51" s="448">
        <v>0</v>
      </c>
      <c r="M51" s="448">
        <v>19</v>
      </c>
      <c r="N51" s="448"/>
      <c r="O51" s="448"/>
      <c r="P51" s="448"/>
      <c r="Q51" s="448"/>
      <c r="R51" s="448"/>
      <c r="S51" s="448"/>
      <c r="T51" s="449"/>
      <c r="U51" s="447">
        <v>0</v>
      </c>
      <c r="V51" s="448">
        <v>0</v>
      </c>
      <c r="W51" s="448">
        <v>3</v>
      </c>
      <c r="X51" s="448"/>
      <c r="Y51" s="448"/>
      <c r="Z51" s="448"/>
      <c r="AA51" s="448"/>
      <c r="AB51" s="448"/>
      <c r="AC51" s="448"/>
      <c r="AD51" s="449"/>
      <c r="AE51" s="447">
        <v>2</v>
      </c>
      <c r="AF51" s="448">
        <v>0</v>
      </c>
      <c r="AG51" s="448">
        <v>4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0</v>
      </c>
      <c r="BT51" s="448">
        <v>0</v>
      </c>
      <c r="BU51" s="448">
        <v>3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584"/>
      <c r="CT51" s="584"/>
      <c r="CU51" s="584"/>
      <c r="CV51" s="449"/>
      <c r="CW51" s="447">
        <v>0</v>
      </c>
      <c r="CX51" s="448">
        <v>0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41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39.489999999999995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66</v>
      </c>
      <c r="HN51" s="80">
        <f t="shared" ref="HN51:HN82" si="89">+SUM(HM48:HM51)</f>
        <v>190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80.490000000000009</v>
      </c>
      <c r="HP51" s="80">
        <f t="shared" si="87"/>
        <v>243.31</v>
      </c>
      <c r="HQ51" s="23"/>
      <c r="HR51" s="81">
        <f t="shared" si="75"/>
        <v>37</v>
      </c>
      <c r="HS51" s="81">
        <f t="shared" si="88"/>
        <v>0</v>
      </c>
      <c r="HT51" s="81">
        <f t="shared" si="77"/>
        <v>29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46</v>
      </c>
      <c r="L52" s="442">
        <v>0</v>
      </c>
      <c r="M52" s="442">
        <v>14</v>
      </c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0</v>
      </c>
      <c r="W52" s="442">
        <v>2</v>
      </c>
      <c r="X52" s="442"/>
      <c r="Y52" s="442"/>
      <c r="Z52" s="442"/>
      <c r="AA52" s="442"/>
      <c r="AB52" s="442"/>
      <c r="AC52" s="442"/>
      <c r="AD52" s="443"/>
      <c r="AE52" s="441">
        <v>2</v>
      </c>
      <c r="AF52" s="442">
        <v>0</v>
      </c>
      <c r="AG52" s="442">
        <v>3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0</v>
      </c>
      <c r="BT52" s="442">
        <v>0</v>
      </c>
      <c r="BU52" s="442">
        <v>3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52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31.16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70</v>
      </c>
      <c r="HN52" s="78">
        <f t="shared" si="89"/>
        <v>224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83.16</v>
      </c>
      <c r="HP52" s="78">
        <f t="shared" si="87"/>
        <v>280.64</v>
      </c>
      <c r="HQ52" s="23"/>
      <c r="HR52" s="79">
        <f t="shared" si="75"/>
        <v>48</v>
      </c>
      <c r="HS52" s="79">
        <f t="shared" si="88"/>
        <v>0</v>
      </c>
      <c r="HT52" s="79">
        <f t="shared" si="77"/>
        <v>22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19</v>
      </c>
      <c r="L53" s="445">
        <v>0</v>
      </c>
      <c r="M53" s="445">
        <v>21</v>
      </c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0</v>
      </c>
      <c r="W53" s="445">
        <v>1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0</v>
      </c>
      <c r="AG53" s="445">
        <v>2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0</v>
      </c>
      <c r="BT53" s="445">
        <v>0</v>
      </c>
      <c r="BU53" s="445">
        <v>2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32.33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47</v>
      </c>
      <c r="HN53" s="22">
        <f t="shared" si="89"/>
        <v>226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57.33</v>
      </c>
      <c r="HP53" s="22">
        <f t="shared" si="87"/>
        <v>278.64</v>
      </c>
      <c r="HQ53" s="23"/>
      <c r="HR53" s="24">
        <f t="shared" si="75"/>
        <v>21</v>
      </c>
      <c r="HS53" s="24">
        <f t="shared" si="88"/>
        <v>0</v>
      </c>
      <c r="HT53" s="24">
        <f t="shared" si="77"/>
        <v>26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183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220.98000000000002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117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140.49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47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57.33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15</v>
      </c>
      <c r="L64" s="442">
        <v>0</v>
      </c>
      <c r="M64" s="442">
        <v>10</v>
      </c>
      <c r="N64" s="442"/>
      <c r="O64" s="442"/>
      <c r="P64" s="442"/>
      <c r="Q64" s="442"/>
      <c r="R64" s="442"/>
      <c r="S64" s="442"/>
      <c r="T64" s="443"/>
      <c r="U64" s="441">
        <v>0</v>
      </c>
      <c r="V64" s="442">
        <v>0</v>
      </c>
      <c r="W64" s="442">
        <v>5</v>
      </c>
      <c r="X64" s="442"/>
      <c r="Y64" s="442"/>
      <c r="Z64" s="442"/>
      <c r="AA64" s="442"/>
      <c r="AB64" s="442"/>
      <c r="AC64" s="442"/>
      <c r="AD64" s="443"/>
      <c r="AE64" s="441">
        <v>1</v>
      </c>
      <c r="AF64" s="442">
        <v>0</v>
      </c>
      <c r="AG64" s="442">
        <v>2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0</v>
      </c>
      <c r="BT64" s="442">
        <v>2</v>
      </c>
      <c r="BU64" s="442">
        <v>5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18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5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30.15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40</v>
      </c>
      <c r="HN64" s="78">
        <f t="shared" si="89"/>
        <v>40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53.15</v>
      </c>
      <c r="HP64" s="78">
        <f t="shared" si="87"/>
        <v>53.15</v>
      </c>
      <c r="HQ64" s="23"/>
      <c r="HR64" s="79">
        <f t="shared" si="75"/>
        <v>16</v>
      </c>
      <c r="HS64" s="79">
        <f t="shared" si="88"/>
        <v>2</v>
      </c>
      <c r="HT64" s="79">
        <f t="shared" si="77"/>
        <v>22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16</v>
      </c>
      <c r="L65" s="445">
        <v>0</v>
      </c>
      <c r="M65" s="445">
        <v>14</v>
      </c>
      <c r="N65" s="445"/>
      <c r="O65" s="445"/>
      <c r="P65" s="445"/>
      <c r="Q65" s="445"/>
      <c r="R65" s="445"/>
      <c r="S65" s="445"/>
      <c r="T65" s="446"/>
      <c r="U65" s="444">
        <v>0</v>
      </c>
      <c r="V65" s="445">
        <v>0</v>
      </c>
      <c r="W65" s="445">
        <v>3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0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1</v>
      </c>
      <c r="BT65" s="445">
        <v>0</v>
      </c>
      <c r="BU65" s="445">
        <v>1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24.5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20.490000000000002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38</v>
      </c>
      <c r="HN65" s="22">
        <f t="shared" si="89"/>
        <v>78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44.989999999999995</v>
      </c>
      <c r="HP65" s="22">
        <f t="shared" si="87"/>
        <v>98.139999999999986</v>
      </c>
      <c r="HQ65" s="23"/>
      <c r="HR65" s="24">
        <f t="shared" si="75"/>
        <v>19</v>
      </c>
      <c r="HS65" s="24">
        <f t="shared" si="88"/>
        <v>0</v>
      </c>
      <c r="HT65" s="24">
        <f t="shared" si="77"/>
        <v>19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5</v>
      </c>
      <c r="L66" s="445">
        <v>0</v>
      </c>
      <c r="M66" s="445">
        <v>20</v>
      </c>
      <c r="N66" s="445"/>
      <c r="O66" s="445"/>
      <c r="P66" s="445"/>
      <c r="Q66" s="445"/>
      <c r="R66" s="445"/>
      <c r="S66" s="445"/>
      <c r="T66" s="446"/>
      <c r="U66" s="444">
        <v>0</v>
      </c>
      <c r="V66" s="445">
        <v>0</v>
      </c>
      <c r="W66" s="445">
        <v>4</v>
      </c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0</v>
      </c>
      <c r="AG66" s="445">
        <v>1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0</v>
      </c>
      <c r="BT66" s="445">
        <v>0</v>
      </c>
      <c r="BU66" s="445">
        <v>2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29.32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33</v>
      </c>
      <c r="HN66" s="22">
        <f t="shared" si="89"/>
        <v>111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37.32</v>
      </c>
      <c r="HP66" s="22">
        <f t="shared" si="87"/>
        <v>135.45999999999998</v>
      </c>
      <c r="HQ66" s="23"/>
      <c r="HR66" s="24">
        <f t="shared" si="75"/>
        <v>6</v>
      </c>
      <c r="HS66" s="24">
        <f t="shared" si="88"/>
        <v>0</v>
      </c>
      <c r="HT66" s="24">
        <f t="shared" si="77"/>
        <v>27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15</v>
      </c>
      <c r="L67" s="448">
        <v>0</v>
      </c>
      <c r="M67" s="448">
        <v>15</v>
      </c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0</v>
      </c>
      <c r="W67" s="448">
        <v>3</v>
      </c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0</v>
      </c>
      <c r="AG67" s="448">
        <v>2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0</v>
      </c>
      <c r="BT67" s="448">
        <v>0</v>
      </c>
      <c r="BU67" s="448">
        <v>2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1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21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27.32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40</v>
      </c>
      <c r="HN67" s="80">
        <f t="shared" si="89"/>
        <v>151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48.319999999999993</v>
      </c>
      <c r="HP67" s="80">
        <f t="shared" si="87"/>
        <v>183.77999999999997</v>
      </c>
      <c r="HQ67" s="23"/>
      <c r="HR67" s="81">
        <f t="shared" si="75"/>
        <v>17</v>
      </c>
      <c r="HS67" s="81">
        <f t="shared" si="88"/>
        <v>0</v>
      </c>
      <c r="HT67" s="81">
        <f t="shared" si="77"/>
        <v>23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22</v>
      </c>
      <c r="L68" s="454">
        <v>0</v>
      </c>
      <c r="M68" s="454">
        <v>16</v>
      </c>
      <c r="N68" s="454"/>
      <c r="O68" s="454"/>
      <c r="P68" s="454"/>
      <c r="Q68" s="454"/>
      <c r="R68" s="454"/>
      <c r="S68" s="454"/>
      <c r="T68" s="455"/>
      <c r="U68" s="453">
        <v>0</v>
      </c>
      <c r="V68" s="454">
        <v>0</v>
      </c>
      <c r="W68" s="454">
        <v>2</v>
      </c>
      <c r="X68" s="454"/>
      <c r="Y68" s="454"/>
      <c r="Z68" s="454"/>
      <c r="AA68" s="454"/>
      <c r="AB68" s="454"/>
      <c r="AC68" s="454"/>
      <c r="AD68" s="455"/>
      <c r="AE68" s="453">
        <v>1</v>
      </c>
      <c r="AF68" s="454">
        <v>0</v>
      </c>
      <c r="AG68" s="454">
        <v>0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1</v>
      </c>
      <c r="BT68" s="454">
        <v>2</v>
      </c>
      <c r="BU68" s="454">
        <v>2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27.5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5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21.66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46</v>
      </c>
      <c r="HN68" s="78">
        <f t="shared" si="89"/>
        <v>157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54.16</v>
      </c>
      <c r="HP68" s="78">
        <f t="shared" si="87"/>
        <v>184.79</v>
      </c>
      <c r="HQ68" s="23"/>
      <c r="HR68" s="79">
        <f t="shared" si="75"/>
        <v>24</v>
      </c>
      <c r="HS68" s="79">
        <f t="shared" si="88"/>
        <v>2</v>
      </c>
      <c r="HT68" s="79">
        <f t="shared" si="77"/>
        <v>20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14</v>
      </c>
      <c r="L69" s="458">
        <v>0</v>
      </c>
      <c r="M69" s="458">
        <v>23</v>
      </c>
      <c r="N69" s="458"/>
      <c r="O69" s="458"/>
      <c r="P69" s="458"/>
      <c r="Q69" s="458"/>
      <c r="R69" s="458"/>
      <c r="S69" s="458"/>
      <c r="T69" s="459"/>
      <c r="U69" s="457">
        <v>0</v>
      </c>
      <c r="V69" s="458">
        <v>0</v>
      </c>
      <c r="W69" s="458">
        <v>5</v>
      </c>
      <c r="X69" s="458"/>
      <c r="Y69" s="458"/>
      <c r="Z69" s="458"/>
      <c r="AA69" s="458"/>
      <c r="AB69" s="458"/>
      <c r="AC69" s="458"/>
      <c r="AD69" s="459"/>
      <c r="AE69" s="457">
        <v>2</v>
      </c>
      <c r="AF69" s="458">
        <v>0</v>
      </c>
      <c r="AG69" s="458">
        <v>1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0</v>
      </c>
      <c r="BT69" s="458">
        <v>0</v>
      </c>
      <c r="BU69" s="458">
        <v>2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20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32.65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47</v>
      </c>
      <c r="HN69" s="22">
        <f t="shared" si="89"/>
        <v>166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52.65</v>
      </c>
      <c r="HP69" s="22">
        <f t="shared" si="87"/>
        <v>192.45</v>
      </c>
      <c r="HQ69" s="23"/>
      <c r="HR69" s="24">
        <f t="shared" si="75"/>
        <v>16</v>
      </c>
      <c r="HS69" s="24">
        <f t="shared" si="88"/>
        <v>0</v>
      </c>
      <c r="HT69" s="24">
        <f t="shared" si="77"/>
        <v>31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9</v>
      </c>
      <c r="L70" s="458">
        <v>0</v>
      </c>
      <c r="M70" s="458">
        <v>22</v>
      </c>
      <c r="N70" s="458"/>
      <c r="O70" s="458"/>
      <c r="P70" s="458"/>
      <c r="Q70" s="458"/>
      <c r="R70" s="458"/>
      <c r="S70" s="458"/>
      <c r="T70" s="459"/>
      <c r="U70" s="457">
        <v>0</v>
      </c>
      <c r="V70" s="458">
        <v>0</v>
      </c>
      <c r="W70" s="458">
        <v>3</v>
      </c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0</v>
      </c>
      <c r="AG70" s="458">
        <v>1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0</v>
      </c>
      <c r="BT70" s="458">
        <v>0</v>
      </c>
      <c r="BU70" s="458">
        <v>2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0</v>
      </c>
      <c r="CY70" s="458">
        <v>1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12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31.319999999999997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39</v>
      </c>
      <c r="HN70" s="22">
        <f t="shared" si="89"/>
        <v>172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43.319999999999993</v>
      </c>
      <c r="HP70" s="22">
        <f t="shared" si="87"/>
        <v>198.45</v>
      </c>
      <c r="HQ70" s="23"/>
      <c r="HR70" s="24">
        <f t="shared" si="75"/>
        <v>10</v>
      </c>
      <c r="HS70" s="24">
        <f t="shared" si="88"/>
        <v>0</v>
      </c>
      <c r="HT70" s="24">
        <f t="shared" si="77"/>
        <v>29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20</v>
      </c>
      <c r="L71" s="462">
        <v>0</v>
      </c>
      <c r="M71" s="462">
        <v>18</v>
      </c>
      <c r="N71" s="462"/>
      <c r="O71" s="462"/>
      <c r="P71" s="462"/>
      <c r="Q71" s="462"/>
      <c r="R71" s="462"/>
      <c r="S71" s="462"/>
      <c r="T71" s="463"/>
      <c r="U71" s="461">
        <v>0</v>
      </c>
      <c r="V71" s="462">
        <v>0</v>
      </c>
      <c r="W71" s="462">
        <v>1</v>
      </c>
      <c r="X71" s="462"/>
      <c r="Y71" s="462"/>
      <c r="Z71" s="462"/>
      <c r="AA71" s="462"/>
      <c r="AB71" s="462"/>
      <c r="AC71" s="462"/>
      <c r="AD71" s="463"/>
      <c r="AE71" s="461">
        <v>2</v>
      </c>
      <c r="AF71" s="462">
        <v>0</v>
      </c>
      <c r="AG71" s="462">
        <v>1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0</v>
      </c>
      <c r="BT71" s="462">
        <v>0</v>
      </c>
      <c r="BU71" s="462">
        <v>5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26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33.83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47</v>
      </c>
      <c r="HN71" s="80">
        <f t="shared" si="89"/>
        <v>179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59.83</v>
      </c>
      <c r="HP71" s="80">
        <f t="shared" si="87"/>
        <v>209.95999999999998</v>
      </c>
      <c r="HQ71" s="23"/>
      <c r="HR71" s="81">
        <f t="shared" si="75"/>
        <v>22</v>
      </c>
      <c r="HS71" s="81">
        <f t="shared" si="88"/>
        <v>0</v>
      </c>
      <c r="HT71" s="81">
        <f t="shared" si="77"/>
        <v>25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18</v>
      </c>
      <c r="L72" s="442">
        <v>0</v>
      </c>
      <c r="M72" s="442">
        <v>12</v>
      </c>
      <c r="N72" s="442"/>
      <c r="O72" s="442"/>
      <c r="P72" s="442"/>
      <c r="Q72" s="442"/>
      <c r="R72" s="442"/>
      <c r="S72" s="442"/>
      <c r="T72" s="443"/>
      <c r="U72" s="441">
        <v>0</v>
      </c>
      <c r="V72" s="442">
        <v>0</v>
      </c>
      <c r="W72" s="442">
        <v>2</v>
      </c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0</v>
      </c>
      <c r="AG72" s="442">
        <v>0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0</v>
      </c>
      <c r="BT72" s="442">
        <v>0</v>
      </c>
      <c r="BU72" s="442">
        <v>4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0</v>
      </c>
      <c r="CY72" s="442">
        <v>1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24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22.99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39</v>
      </c>
      <c r="HN72" s="78">
        <f t="shared" si="89"/>
        <v>172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46.989999999999995</v>
      </c>
      <c r="HP72" s="78">
        <f t="shared" si="87"/>
        <v>202.79000000000002</v>
      </c>
      <c r="HQ72" s="23"/>
      <c r="HR72" s="79">
        <f t="shared" si="75"/>
        <v>20</v>
      </c>
      <c r="HS72" s="79">
        <f t="shared" si="88"/>
        <v>0</v>
      </c>
      <c r="HT72" s="79">
        <f t="shared" si="77"/>
        <v>19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11</v>
      </c>
      <c r="L73" s="445">
        <v>0</v>
      </c>
      <c r="M73" s="445">
        <v>17</v>
      </c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0</v>
      </c>
      <c r="W73" s="445">
        <v>1</v>
      </c>
      <c r="X73" s="445"/>
      <c r="Y73" s="445"/>
      <c r="Z73" s="445"/>
      <c r="AA73" s="445"/>
      <c r="AB73" s="445"/>
      <c r="AC73" s="445"/>
      <c r="AD73" s="446"/>
      <c r="AE73" s="444">
        <v>0</v>
      </c>
      <c r="AF73" s="445">
        <v>0</v>
      </c>
      <c r="AG73" s="445">
        <v>1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0</v>
      </c>
      <c r="BT73" s="445">
        <v>0</v>
      </c>
      <c r="BU73" s="445">
        <v>3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11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27.83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33</v>
      </c>
      <c r="HN73" s="22">
        <f t="shared" si="89"/>
        <v>158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38.83</v>
      </c>
      <c r="HP73" s="22">
        <f t="shared" si="87"/>
        <v>188.96999999999997</v>
      </c>
      <c r="HQ73" s="23"/>
      <c r="HR73" s="24">
        <f t="shared" si="75"/>
        <v>11</v>
      </c>
      <c r="HS73" s="24">
        <f t="shared" si="88"/>
        <v>0</v>
      </c>
      <c r="HT73" s="24">
        <f t="shared" si="77"/>
        <v>22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13</v>
      </c>
      <c r="L74" s="445">
        <v>0</v>
      </c>
      <c r="M74" s="445">
        <v>18</v>
      </c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0</v>
      </c>
      <c r="W74" s="445">
        <v>1</v>
      </c>
      <c r="X74" s="445"/>
      <c r="Y74" s="445"/>
      <c r="Z74" s="445"/>
      <c r="AA74" s="445"/>
      <c r="AB74" s="445"/>
      <c r="AC74" s="445"/>
      <c r="AD74" s="446"/>
      <c r="AE74" s="444">
        <v>0</v>
      </c>
      <c r="AF74" s="445">
        <v>0</v>
      </c>
      <c r="AG74" s="445">
        <v>1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0</v>
      </c>
      <c r="BT74" s="445">
        <v>0</v>
      </c>
      <c r="BU74" s="445">
        <v>2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1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13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26.659999999999997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36</v>
      </c>
      <c r="HN74" s="22">
        <f t="shared" si="89"/>
        <v>155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39.659999999999997</v>
      </c>
      <c r="HP74" s="22">
        <f t="shared" si="87"/>
        <v>185.30999999999997</v>
      </c>
      <c r="HQ74" s="23"/>
      <c r="HR74" s="24">
        <f t="shared" si="75"/>
        <v>13</v>
      </c>
      <c r="HS74" s="24">
        <f t="shared" si="88"/>
        <v>0</v>
      </c>
      <c r="HT74" s="24">
        <f t="shared" si="77"/>
        <v>23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6</v>
      </c>
      <c r="L75" s="448">
        <v>0</v>
      </c>
      <c r="M75" s="448">
        <v>21</v>
      </c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0</v>
      </c>
      <c r="W75" s="448">
        <v>3</v>
      </c>
      <c r="X75" s="448"/>
      <c r="Y75" s="448"/>
      <c r="Z75" s="448"/>
      <c r="AA75" s="448"/>
      <c r="AB75" s="448"/>
      <c r="AC75" s="448"/>
      <c r="AD75" s="449"/>
      <c r="AE75" s="447">
        <v>0</v>
      </c>
      <c r="AF75" s="448">
        <v>0</v>
      </c>
      <c r="AG75" s="448">
        <v>2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0</v>
      </c>
      <c r="BT75" s="448">
        <v>0</v>
      </c>
      <c r="BU75" s="448">
        <v>3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35.489999999999995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35</v>
      </c>
      <c r="HN75" s="80">
        <f t="shared" si="89"/>
        <v>143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41.489999999999995</v>
      </c>
      <c r="HP75" s="80">
        <f t="shared" si="87"/>
        <v>166.96999999999997</v>
      </c>
      <c r="HQ75" s="23"/>
      <c r="HR75" s="81">
        <f t="shared" si="75"/>
        <v>6</v>
      </c>
      <c r="HS75" s="81">
        <f t="shared" si="88"/>
        <v>0</v>
      </c>
      <c r="HT75" s="81">
        <f t="shared" si="77"/>
        <v>29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104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119.97999999999999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71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81.149999999999991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35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41.489999999999995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32</v>
      </c>
      <c r="L86" s="458">
        <v>0</v>
      </c>
      <c r="M86" s="458">
        <v>28</v>
      </c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0</v>
      </c>
      <c r="W86" s="458">
        <v>8</v>
      </c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0</v>
      </c>
      <c r="AG86" s="458">
        <v>1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0</v>
      </c>
      <c r="BU86" s="458">
        <v>3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2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32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41.8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74</v>
      </c>
      <c r="HN86" s="22">
        <f t="shared" si="103"/>
        <v>74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73.8</v>
      </c>
      <c r="HP86" s="22">
        <f t="shared" si="104"/>
        <v>73.8</v>
      </c>
      <c r="HQ86" s="23"/>
      <c r="HR86" s="24">
        <f t="shared" si="92"/>
        <v>32</v>
      </c>
      <c r="HS86" s="24">
        <f t="shared" si="90"/>
        <v>0</v>
      </c>
      <c r="HT86" s="24">
        <f t="shared" si="93"/>
        <v>42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30</v>
      </c>
      <c r="L87" s="462">
        <v>0</v>
      </c>
      <c r="M87" s="462">
        <v>27</v>
      </c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0</v>
      </c>
      <c r="W87" s="462">
        <v>12</v>
      </c>
      <c r="X87" s="462"/>
      <c r="Y87" s="462"/>
      <c r="Z87" s="462"/>
      <c r="AA87" s="462"/>
      <c r="AB87" s="462"/>
      <c r="AC87" s="462"/>
      <c r="AD87" s="463"/>
      <c r="AE87" s="461">
        <v>2</v>
      </c>
      <c r="AF87" s="462">
        <v>0</v>
      </c>
      <c r="AG87" s="462">
        <v>1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0</v>
      </c>
      <c r="BT87" s="462">
        <v>0</v>
      </c>
      <c r="BU87" s="462">
        <v>2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2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36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39.619999999999997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76</v>
      </c>
      <c r="HN87" s="80">
        <f t="shared" si="103"/>
        <v>150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75.62</v>
      </c>
      <c r="HP87" s="80">
        <f t="shared" si="104"/>
        <v>149.42000000000002</v>
      </c>
      <c r="HQ87" s="23"/>
      <c r="HR87" s="81">
        <f t="shared" si="92"/>
        <v>32</v>
      </c>
      <c r="HS87" s="81">
        <f t="shared" si="90"/>
        <v>0</v>
      </c>
      <c r="HT87" s="81">
        <f t="shared" si="93"/>
        <v>44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21</v>
      </c>
      <c r="L88" s="454">
        <v>0</v>
      </c>
      <c r="M88" s="454">
        <v>26</v>
      </c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0</v>
      </c>
      <c r="W88" s="454">
        <v>12</v>
      </c>
      <c r="X88" s="454"/>
      <c r="Y88" s="454"/>
      <c r="Z88" s="454"/>
      <c r="AA88" s="454"/>
      <c r="AB88" s="454"/>
      <c r="AC88" s="454"/>
      <c r="AD88" s="455"/>
      <c r="AE88" s="453">
        <v>0</v>
      </c>
      <c r="AF88" s="454">
        <v>0</v>
      </c>
      <c r="AG88" s="454">
        <v>1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0</v>
      </c>
      <c r="BU88" s="454">
        <v>3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3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21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41.45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66</v>
      </c>
      <c r="HN88" s="78">
        <f t="shared" si="103"/>
        <v>216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62.45</v>
      </c>
      <c r="HP88" s="78">
        <f t="shared" si="104"/>
        <v>211.87</v>
      </c>
      <c r="HQ88" s="23"/>
      <c r="HR88" s="79">
        <f t="shared" si="92"/>
        <v>21</v>
      </c>
      <c r="HS88" s="79">
        <f t="shared" si="90"/>
        <v>0</v>
      </c>
      <c r="HT88" s="79">
        <f t="shared" si="93"/>
        <v>45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16</v>
      </c>
      <c r="L89" s="445">
        <v>0</v>
      </c>
      <c r="M89" s="445">
        <v>36</v>
      </c>
      <c r="N89" s="445"/>
      <c r="O89" s="445"/>
      <c r="P89" s="445"/>
      <c r="Q89" s="445"/>
      <c r="R89" s="445"/>
      <c r="S89" s="445"/>
      <c r="T89" s="446"/>
      <c r="U89" s="444">
        <v>0</v>
      </c>
      <c r="V89" s="445">
        <v>0</v>
      </c>
      <c r="W89" s="445">
        <v>12</v>
      </c>
      <c r="X89" s="445"/>
      <c r="Y89" s="445"/>
      <c r="Z89" s="445"/>
      <c r="AA89" s="445"/>
      <c r="AB89" s="445"/>
      <c r="AC89" s="445"/>
      <c r="AD89" s="446"/>
      <c r="AE89" s="444">
        <v>0</v>
      </c>
      <c r="AF89" s="445">
        <v>0</v>
      </c>
      <c r="AG89" s="445">
        <v>3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0</v>
      </c>
      <c r="BT89" s="445">
        <v>0</v>
      </c>
      <c r="BU89" s="445">
        <v>2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>
        <v>3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16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54.95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72</v>
      </c>
      <c r="HN89" s="22">
        <f t="shared" si="103"/>
        <v>288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70.95</v>
      </c>
      <c r="HP89" s="22">
        <f t="shared" si="104"/>
        <v>282.82</v>
      </c>
      <c r="HQ89" s="23"/>
      <c r="HR89" s="24">
        <f t="shared" si="92"/>
        <v>16</v>
      </c>
      <c r="HS89" s="24">
        <f t="shared" si="90"/>
        <v>0</v>
      </c>
      <c r="HT89" s="24">
        <f t="shared" si="93"/>
        <v>56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9</v>
      </c>
      <c r="L90" s="445">
        <v>0</v>
      </c>
      <c r="M90" s="445">
        <v>73</v>
      </c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0</v>
      </c>
      <c r="W90" s="445">
        <v>7</v>
      </c>
      <c r="X90" s="445"/>
      <c r="Y90" s="445"/>
      <c r="Z90" s="445"/>
      <c r="AA90" s="445"/>
      <c r="AB90" s="445"/>
      <c r="AC90" s="445"/>
      <c r="AD90" s="446"/>
      <c r="AE90" s="444">
        <v>0</v>
      </c>
      <c r="AF90" s="445">
        <v>0</v>
      </c>
      <c r="AG90" s="445">
        <v>4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0</v>
      </c>
      <c r="BU90" s="445">
        <v>1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2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9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90.47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96</v>
      </c>
      <c r="HN90" s="22">
        <f t="shared" si="103"/>
        <v>310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99.47</v>
      </c>
      <c r="HP90" s="22">
        <f t="shared" si="104"/>
        <v>308.49</v>
      </c>
      <c r="HQ90" s="23"/>
      <c r="HR90" s="24">
        <f t="shared" si="92"/>
        <v>9</v>
      </c>
      <c r="HS90" s="24">
        <f t="shared" si="90"/>
        <v>0</v>
      </c>
      <c r="HT90" s="24">
        <f t="shared" si="93"/>
        <v>87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5</v>
      </c>
      <c r="L91" s="448">
        <v>0</v>
      </c>
      <c r="M91" s="448">
        <v>61</v>
      </c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0</v>
      </c>
      <c r="W91" s="448">
        <v>3</v>
      </c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0</v>
      </c>
      <c r="AG91" s="448">
        <v>6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0</v>
      </c>
      <c r="BU91" s="448">
        <v>3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1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87.820000000000007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79</v>
      </c>
      <c r="HN91" s="80">
        <f t="shared" si="103"/>
        <v>313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92.82</v>
      </c>
      <c r="HP91" s="80">
        <f t="shared" si="104"/>
        <v>325.69</v>
      </c>
      <c r="HQ91" s="23"/>
      <c r="HR91" s="81">
        <f t="shared" si="92"/>
        <v>5</v>
      </c>
      <c r="HS91" s="81">
        <f t="shared" si="90"/>
        <v>0</v>
      </c>
      <c r="HT91" s="81">
        <f t="shared" si="93"/>
        <v>74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17</v>
      </c>
      <c r="L92" s="442">
        <v>0</v>
      </c>
      <c r="M92" s="442">
        <v>58</v>
      </c>
      <c r="N92" s="442"/>
      <c r="O92" s="442"/>
      <c r="P92" s="442"/>
      <c r="Q92" s="442"/>
      <c r="R92" s="442"/>
      <c r="S92" s="442"/>
      <c r="T92" s="443"/>
      <c r="U92" s="441">
        <v>0</v>
      </c>
      <c r="V92" s="442">
        <v>0</v>
      </c>
      <c r="W92" s="442">
        <v>5</v>
      </c>
      <c r="X92" s="442"/>
      <c r="Y92" s="442"/>
      <c r="Z92" s="442"/>
      <c r="AA92" s="442"/>
      <c r="AB92" s="442"/>
      <c r="AC92" s="442"/>
      <c r="AD92" s="443"/>
      <c r="AE92" s="441">
        <v>0</v>
      </c>
      <c r="AF92" s="442">
        <v>0</v>
      </c>
      <c r="AG92" s="442">
        <v>5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0</v>
      </c>
      <c r="BT92" s="442">
        <v>0</v>
      </c>
      <c r="BU92" s="442">
        <v>2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582"/>
      <c r="CT92" s="582"/>
      <c r="CU92" s="582"/>
      <c r="CV92" s="443"/>
      <c r="CW92" s="441">
        <v>0</v>
      </c>
      <c r="CX92" s="442">
        <v>0</v>
      </c>
      <c r="CY92" s="442">
        <v>2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17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80.31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89</v>
      </c>
      <c r="HN92" s="78">
        <f t="shared" si="103"/>
        <v>336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97.31</v>
      </c>
      <c r="HP92" s="78">
        <f t="shared" si="104"/>
        <v>360.55</v>
      </c>
      <c r="HQ92" s="23"/>
      <c r="HR92" s="79">
        <f t="shared" si="92"/>
        <v>17</v>
      </c>
      <c r="HS92" s="79">
        <f t="shared" si="90"/>
        <v>0</v>
      </c>
      <c r="HT92" s="79">
        <f t="shared" si="93"/>
        <v>72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10</v>
      </c>
      <c r="L93" s="445">
        <v>0</v>
      </c>
      <c r="M93" s="445">
        <v>58</v>
      </c>
      <c r="N93" s="445"/>
      <c r="O93" s="445"/>
      <c r="P93" s="445"/>
      <c r="Q93" s="445"/>
      <c r="R93" s="445"/>
      <c r="S93" s="445"/>
      <c r="T93" s="446"/>
      <c r="U93" s="444">
        <v>0</v>
      </c>
      <c r="V93" s="445">
        <v>0</v>
      </c>
      <c r="W93" s="445">
        <v>4</v>
      </c>
      <c r="X93" s="445"/>
      <c r="Y93" s="445"/>
      <c r="Z93" s="445"/>
      <c r="AA93" s="445"/>
      <c r="AB93" s="445"/>
      <c r="AC93" s="445"/>
      <c r="AD93" s="446"/>
      <c r="AE93" s="444">
        <v>0</v>
      </c>
      <c r="AF93" s="445">
        <v>0</v>
      </c>
      <c r="AG93" s="445">
        <v>7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0</v>
      </c>
      <c r="BT93" s="445">
        <v>0</v>
      </c>
      <c r="BU93" s="445">
        <v>1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583"/>
      <c r="CT93" s="583"/>
      <c r="CU93" s="583"/>
      <c r="CV93" s="446"/>
      <c r="CW93" s="444">
        <v>0</v>
      </c>
      <c r="CX93" s="445">
        <v>0</v>
      </c>
      <c r="CY93" s="445">
        <v>2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10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83.47999999999999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82</v>
      </c>
      <c r="HN93" s="22">
        <f t="shared" si="103"/>
        <v>346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93.47999999999999</v>
      </c>
      <c r="HP93" s="22">
        <f t="shared" si="104"/>
        <v>383.08000000000004</v>
      </c>
      <c r="HQ93" s="23"/>
      <c r="HR93" s="24">
        <f t="shared" si="92"/>
        <v>10</v>
      </c>
      <c r="HS93" s="24">
        <f t="shared" si="90"/>
        <v>0</v>
      </c>
      <c r="HT93" s="24">
        <f t="shared" si="93"/>
        <v>72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</v>
      </c>
      <c r="L94" s="445">
        <v>0</v>
      </c>
      <c r="M94" s="445">
        <v>76</v>
      </c>
      <c r="N94" s="445"/>
      <c r="O94" s="445"/>
      <c r="P94" s="445"/>
      <c r="Q94" s="445"/>
      <c r="R94" s="445"/>
      <c r="S94" s="445"/>
      <c r="T94" s="446"/>
      <c r="U94" s="444">
        <v>0</v>
      </c>
      <c r="V94" s="445">
        <v>0</v>
      </c>
      <c r="W94" s="445">
        <v>3</v>
      </c>
      <c r="X94" s="445"/>
      <c r="Y94" s="445"/>
      <c r="Z94" s="445"/>
      <c r="AA94" s="445"/>
      <c r="AB94" s="445"/>
      <c r="AC94" s="445"/>
      <c r="AD94" s="446"/>
      <c r="AE94" s="444">
        <v>0</v>
      </c>
      <c r="AF94" s="445">
        <v>0</v>
      </c>
      <c r="AG94" s="445">
        <v>7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0</v>
      </c>
      <c r="BT94" s="445">
        <v>0</v>
      </c>
      <c r="BU94" s="445">
        <v>2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583"/>
      <c r="CT94" s="583"/>
      <c r="CU94" s="583"/>
      <c r="CV94" s="446"/>
      <c r="CW94" s="444">
        <v>0</v>
      </c>
      <c r="CX94" s="445">
        <v>0</v>
      </c>
      <c r="CY94" s="445">
        <v>2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1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103.64999999999999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91</v>
      </c>
      <c r="HN94" s="22">
        <f t="shared" si="103"/>
        <v>341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104.64999999999999</v>
      </c>
      <c r="HP94" s="22">
        <f t="shared" si="104"/>
        <v>388.26</v>
      </c>
      <c r="HQ94" s="23"/>
      <c r="HR94" s="24">
        <f t="shared" si="92"/>
        <v>1</v>
      </c>
      <c r="HS94" s="24">
        <f t="shared" si="90"/>
        <v>0</v>
      </c>
      <c r="HT94" s="24">
        <f t="shared" si="93"/>
        <v>90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0</v>
      </c>
      <c r="M95" s="448">
        <v>74</v>
      </c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0</v>
      </c>
      <c r="W95" s="448">
        <v>4</v>
      </c>
      <c r="X95" s="448"/>
      <c r="Y95" s="448"/>
      <c r="Z95" s="448"/>
      <c r="AA95" s="448"/>
      <c r="AB95" s="448"/>
      <c r="AC95" s="448"/>
      <c r="AD95" s="449"/>
      <c r="AE95" s="447">
        <v>0</v>
      </c>
      <c r="AF95" s="448">
        <v>0</v>
      </c>
      <c r="AG95" s="448">
        <v>7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0</v>
      </c>
      <c r="BT95" s="448">
        <v>0</v>
      </c>
      <c r="BU95" s="448">
        <v>3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584"/>
      <c r="CT95" s="584"/>
      <c r="CU95" s="584"/>
      <c r="CV95" s="449"/>
      <c r="CW95" s="447">
        <v>0</v>
      </c>
      <c r="CX95" s="448">
        <v>0</v>
      </c>
      <c r="CY95" s="448">
        <v>1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104.14999999999999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89</v>
      </c>
      <c r="HN95" s="80">
        <f t="shared" si="103"/>
        <v>351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104.14999999999999</v>
      </c>
      <c r="HP95" s="80">
        <f t="shared" si="104"/>
        <v>399.59</v>
      </c>
      <c r="HQ95" s="23"/>
      <c r="HR95" s="81">
        <f t="shared" si="92"/>
        <v>0</v>
      </c>
      <c r="HS95" s="81">
        <f t="shared" si="90"/>
        <v>0</v>
      </c>
      <c r="HT95" s="81">
        <f t="shared" si="93"/>
        <v>89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17</v>
      </c>
      <c r="L96" s="442">
        <v>0</v>
      </c>
      <c r="M96" s="442">
        <v>54</v>
      </c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0</v>
      </c>
      <c r="W96" s="442">
        <v>3</v>
      </c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0</v>
      </c>
      <c r="AG96" s="442">
        <v>6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0</v>
      </c>
      <c r="BU96" s="442">
        <v>4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17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82.990000000000009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84</v>
      </c>
      <c r="HN96" s="78">
        <f t="shared" si="103"/>
        <v>346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99.99</v>
      </c>
      <c r="HP96" s="78">
        <f t="shared" si="104"/>
        <v>402.27</v>
      </c>
      <c r="HQ96" s="23"/>
      <c r="HR96" s="79">
        <f t="shared" si="92"/>
        <v>17</v>
      </c>
      <c r="HS96" s="79">
        <f t="shared" si="90"/>
        <v>0</v>
      </c>
      <c r="HT96" s="79">
        <f t="shared" si="93"/>
        <v>67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0</v>
      </c>
      <c r="M97" s="445">
        <v>75</v>
      </c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0</v>
      </c>
      <c r="W97" s="445">
        <v>3</v>
      </c>
      <c r="X97" s="445"/>
      <c r="Y97" s="445"/>
      <c r="Z97" s="445"/>
      <c r="AA97" s="445"/>
      <c r="AB97" s="445"/>
      <c r="AC97" s="445"/>
      <c r="AD97" s="446"/>
      <c r="AE97" s="444">
        <v>0</v>
      </c>
      <c r="AF97" s="445">
        <v>0</v>
      </c>
      <c r="AG97" s="445">
        <v>7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0</v>
      </c>
      <c r="BT97" s="445">
        <v>0</v>
      </c>
      <c r="BU97" s="445">
        <v>1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2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100.14999999999999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88</v>
      </c>
      <c r="HN97" s="22">
        <f t="shared" si="103"/>
        <v>352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100.14999999999999</v>
      </c>
      <c r="HP97" s="22">
        <f t="shared" si="104"/>
        <v>408.93999999999994</v>
      </c>
      <c r="HQ97" s="23"/>
      <c r="HR97" s="24">
        <f t="shared" si="92"/>
        <v>0</v>
      </c>
      <c r="HS97" s="24">
        <f t="shared" si="90"/>
        <v>0</v>
      </c>
      <c r="HT97" s="24">
        <f t="shared" si="93"/>
        <v>88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261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304.28999999999996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172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200.14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88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100.14999999999999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+E!A112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8.15" customHeight="1">
      <c r="A113" s="450" t="e">
        <f>+E!A113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8.15" customHeight="1">
      <c r="A114" s="450" t="e">
        <f>+E!A114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8.15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8.15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8.15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8.15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8.15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8.15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8.15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8.15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8.15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1</v>
      </c>
      <c r="M129" s="420">
        <f>+Inicio!J26</f>
        <v>1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1</v>
      </c>
      <c r="W129" s="420">
        <f t="shared" si="159"/>
        <v>1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1</v>
      </c>
      <c r="AG129" s="420">
        <f t="shared" si="159"/>
        <v>1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1</v>
      </c>
      <c r="AQ129" s="420">
        <f t="shared" si="159"/>
        <v>1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1</v>
      </c>
      <c r="BA129" s="420">
        <f t="shared" si="159"/>
        <v>1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1</v>
      </c>
      <c r="BK129" s="420">
        <f t="shared" si="159"/>
        <v>1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1</v>
      </c>
      <c r="BU129" s="420">
        <f t="shared" si="159"/>
        <v>1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1</v>
      </c>
      <c r="CE129" s="420">
        <f t="shared" si="159"/>
        <v>1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1</v>
      </c>
      <c r="CO129" s="420">
        <f t="shared" si="160"/>
        <v>1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1</v>
      </c>
      <c r="CY129" s="420">
        <f t="shared" si="160"/>
        <v>1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1</v>
      </c>
      <c r="DI129" s="420">
        <f t="shared" si="160"/>
        <v>1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1</v>
      </c>
      <c r="DS129" s="420">
        <f t="shared" si="160"/>
        <v>1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1</v>
      </c>
      <c r="EC129" s="420">
        <f t="shared" si="160"/>
        <v>1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1</v>
      </c>
      <c r="EM129" s="420">
        <f t="shared" si="160"/>
        <v>1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1</v>
      </c>
      <c r="EW129" s="420">
        <f t="shared" si="161"/>
        <v>1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1</v>
      </c>
      <c r="FG129" s="420">
        <f t="shared" si="161"/>
        <v>1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1</v>
      </c>
      <c r="FQ129" s="420">
        <f t="shared" si="161"/>
        <v>1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1</v>
      </c>
      <c r="GA129" s="420">
        <f t="shared" si="161"/>
        <v>1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1</v>
      </c>
      <c r="GK129" s="420">
        <f t="shared" si="161"/>
        <v>1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1</v>
      </c>
      <c r="GU129" s="420">
        <f t="shared" si="161"/>
        <v>1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 t="e">
        <f t="shared" ref="L130:BW130" si="162">+IF(L129=1,L128,0)</f>
        <v>#REF!</v>
      </c>
      <c r="M130" s="420" t="e">
        <f t="shared" si="162"/>
        <v>#REF!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 t="e">
        <f t="shared" si="162"/>
        <v>#REF!</v>
      </c>
      <c r="W130" s="420" t="e">
        <f t="shared" si="162"/>
        <v>#REF!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 t="e">
        <f t="shared" si="162"/>
        <v>#REF!</v>
      </c>
      <c r="AG130" s="420" t="e">
        <f t="shared" si="162"/>
        <v>#REF!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 t="e">
        <f t="shared" si="162"/>
        <v>#REF!</v>
      </c>
      <c r="AQ130" s="420" t="e">
        <f t="shared" si="162"/>
        <v>#REF!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 t="e">
        <f t="shared" si="162"/>
        <v>#REF!</v>
      </c>
      <c r="BA130" s="420" t="e">
        <f t="shared" si="162"/>
        <v>#REF!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 t="e">
        <f t="shared" si="162"/>
        <v>#REF!</v>
      </c>
      <c r="BK130" s="420" t="e">
        <f t="shared" si="162"/>
        <v>#REF!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 t="e">
        <f t="shared" si="162"/>
        <v>#REF!</v>
      </c>
      <c r="BU130" s="420" t="e">
        <f t="shared" si="162"/>
        <v>#REF!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 t="e">
        <f t="shared" si="163"/>
        <v>#REF!</v>
      </c>
      <c r="CE130" s="420" t="e">
        <f t="shared" si="163"/>
        <v>#REF!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 t="e">
        <f t="shared" si="163"/>
        <v>#REF!</v>
      </c>
      <c r="CO130" s="420" t="e">
        <f t="shared" si="163"/>
        <v>#REF!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 t="e">
        <f t="shared" si="163"/>
        <v>#REF!</v>
      </c>
      <c r="CY130" s="420" t="e">
        <f t="shared" si="163"/>
        <v>#REF!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 t="e">
        <f t="shared" si="163"/>
        <v>#REF!</v>
      </c>
      <c r="DI130" s="420" t="e">
        <f t="shared" si="163"/>
        <v>#REF!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 t="e">
        <f t="shared" si="163"/>
        <v>#REF!</v>
      </c>
      <c r="DS130" s="420" t="e">
        <f t="shared" si="163"/>
        <v>#REF!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 t="e">
        <f t="shared" si="163"/>
        <v>#REF!</v>
      </c>
      <c r="EC130" s="420" t="e">
        <f t="shared" si="163"/>
        <v>#REF!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 t="e">
        <f t="shared" si="164"/>
        <v>#REF!</v>
      </c>
      <c r="EM130" s="420" t="e">
        <f t="shared" si="164"/>
        <v>#REF!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 t="e">
        <f t="shared" si="164"/>
        <v>#REF!</v>
      </c>
      <c r="EW130" s="420" t="e">
        <f t="shared" si="164"/>
        <v>#REF!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 t="e">
        <f t="shared" si="164"/>
        <v>#REF!</v>
      </c>
      <c r="FG130" s="420" t="e">
        <f t="shared" si="164"/>
        <v>#REF!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 t="e">
        <f t="shared" si="164"/>
        <v>#REF!</v>
      </c>
      <c r="FQ130" s="420" t="e">
        <f t="shared" si="164"/>
        <v>#REF!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 t="e">
        <f t="shared" si="164"/>
        <v>#REF!</v>
      </c>
      <c r="GA130" s="420" t="e">
        <f t="shared" si="164"/>
        <v>#REF!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 t="e">
        <f t="shared" si="164"/>
        <v>#REF!</v>
      </c>
      <c r="GK130" s="420" t="e">
        <f t="shared" si="164"/>
        <v>#REF!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 t="e">
        <f t="shared" si="164"/>
        <v>#REF!</v>
      </c>
      <c r="GU130" s="420" t="e">
        <f t="shared" si="164"/>
        <v>#REF!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A12:A15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topLeftCell="A10" zoomScale="25" zoomScaleNormal="25" workbookViewId="0">
      <selection activeCell="A2" sqref="A2:XFD111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3.7109375" style="361" customWidth="1"/>
    <col min="15" max="16" width="19" style="361" customWidth="1"/>
    <col min="17" max="20" width="15.7109375" style="361" customWidth="1"/>
    <col min="21" max="26" width="15.7109375" style="361" hidden="1" customWidth="1"/>
    <col min="27" max="30" width="15.7109375" style="361" customWidth="1"/>
    <col min="31" max="36" width="15.7109375" style="361" hidden="1" customWidth="1"/>
    <col min="37" max="39" width="20.7109375" style="361" customWidth="1"/>
    <col min="40" max="46" width="15.7109375" style="361" hidden="1" customWidth="1"/>
    <col min="47" max="49" width="20.7109375" style="361" customWidth="1"/>
    <col min="50" max="56" width="16.7109375" style="361" hidden="1" customWidth="1"/>
    <col min="57" max="57" width="16.7109375" style="361" customWidth="1"/>
    <col min="58" max="58" width="12.7109375" style="361" customWidth="1"/>
    <col min="59" max="70" width="3.71093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49.9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5" t="s">
        <v>100</v>
      </c>
      <c r="BU2" s="796"/>
      <c r="BV2" s="796"/>
      <c r="BW2" s="796"/>
      <c r="BX2" s="796"/>
      <c r="BY2" s="796"/>
      <c r="BZ2" s="796"/>
      <c r="CA2" s="796"/>
      <c r="CB2" s="796"/>
      <c r="CC2" s="796"/>
      <c r="CD2" s="796"/>
      <c r="CE2" s="796"/>
      <c r="CF2" s="796"/>
      <c r="CG2" s="797"/>
    </row>
    <row r="3" spans="2:99" s="110" customFormat="1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8"/>
      <c r="BU3" s="799"/>
      <c r="BV3" s="799"/>
      <c r="BW3" s="799"/>
      <c r="BX3" s="799"/>
      <c r="BY3" s="799"/>
      <c r="BZ3" s="799"/>
      <c r="CA3" s="799"/>
      <c r="CB3" s="799"/>
      <c r="CC3" s="799"/>
      <c r="CD3" s="799"/>
      <c r="CE3" s="799"/>
      <c r="CF3" s="799"/>
      <c r="CG3" s="800"/>
      <c r="CR3" s="277"/>
    </row>
    <row r="4" spans="2:99" s="277" customFormat="1" ht="34.9" customHeight="1">
      <c r="C4" s="424" t="str">
        <f>+V_Ma!C4</f>
        <v xml:space="preserve">      Intersección                 :   Av. Rosa Lozano - Jr. Geranios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798"/>
      <c r="BU4" s="799"/>
      <c r="BV4" s="799"/>
      <c r="BW4" s="799"/>
      <c r="BX4" s="799"/>
      <c r="BY4" s="799"/>
      <c r="BZ4" s="799"/>
      <c r="CA4" s="799"/>
      <c r="CB4" s="799"/>
      <c r="CC4" s="799"/>
      <c r="CD4" s="799"/>
      <c r="CE4" s="799"/>
      <c r="CF4" s="799"/>
      <c r="CG4" s="800"/>
    </row>
    <row r="5" spans="2:99" s="277" customFormat="1" ht="34.9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23" t="e">
        <f>+O89</f>
        <v>#REF!</v>
      </c>
      <c r="BU5" s="824"/>
      <c r="BV5" s="824"/>
      <c r="BW5" s="824"/>
      <c r="BX5" s="824"/>
      <c r="BY5" s="824"/>
      <c r="BZ5" s="824"/>
      <c r="CA5" s="824"/>
      <c r="CB5" s="827" t="e">
        <f>+BE89</f>
        <v>#REF!</v>
      </c>
      <c r="CC5" s="827"/>
      <c r="CD5" s="827"/>
      <c r="CE5" s="827"/>
      <c r="CF5" s="827"/>
      <c r="CG5" s="828"/>
    </row>
    <row r="6" spans="2:99" s="277" customFormat="1" ht="34.9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23"/>
      <c r="BU6" s="824"/>
      <c r="BV6" s="824"/>
      <c r="BW6" s="824"/>
      <c r="BX6" s="824"/>
      <c r="BY6" s="824"/>
      <c r="BZ6" s="824"/>
      <c r="CA6" s="824"/>
      <c r="CB6" s="827"/>
      <c r="CC6" s="827"/>
      <c r="CD6" s="827"/>
      <c r="CE6" s="827"/>
      <c r="CF6" s="827"/>
      <c r="CG6" s="828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25"/>
      <c r="BU7" s="826"/>
      <c r="BV7" s="826"/>
      <c r="BW7" s="826"/>
      <c r="BX7" s="826"/>
      <c r="BY7" s="826"/>
      <c r="BZ7" s="826"/>
      <c r="CA7" s="826"/>
      <c r="CB7" s="829"/>
      <c r="CC7" s="829"/>
      <c r="CD7" s="829"/>
      <c r="CE7" s="829"/>
      <c r="CF7" s="829"/>
      <c r="CG7" s="830"/>
      <c r="CM7" s="787"/>
      <c r="CN7" s="787"/>
      <c r="CO7" s="787"/>
      <c r="CP7" s="787"/>
      <c r="CR7" s="784"/>
      <c r="CS7" s="784"/>
      <c r="CT7" s="784"/>
      <c r="CU7" s="784"/>
    </row>
    <row r="8" spans="2:99" s="110" customFormat="1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787"/>
      <c r="CN8" s="787"/>
      <c r="CO8" s="787"/>
      <c r="CP8" s="787"/>
      <c r="CR8" s="784"/>
      <c r="CS8" s="784"/>
      <c r="CT8" s="784"/>
      <c r="CU8" s="784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785">
        <v>1</v>
      </c>
      <c r="CS10" s="785"/>
      <c r="CT10" s="785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785"/>
      <c r="CS11" s="785"/>
      <c r="CT11" s="785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5"/>
      <c r="CS12" s="785"/>
      <c r="CT12" s="785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6"/>
      <c r="CS14" s="786"/>
      <c r="CT14" s="786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6"/>
      <c r="CS15" s="786"/>
      <c r="CT15" s="786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6"/>
      <c r="CS16" s="786"/>
      <c r="CT16" s="786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3" t="s">
        <v>138</v>
      </c>
      <c r="BU32" s="814"/>
      <c r="BV32" s="801" t="s">
        <v>429</v>
      </c>
      <c r="BW32" s="802"/>
      <c r="BX32" s="802"/>
      <c r="BY32" s="802"/>
      <c r="BZ32" s="802"/>
      <c r="CA32" s="802"/>
      <c r="CB32" s="802"/>
      <c r="CC32" s="802"/>
      <c r="CD32" s="802"/>
      <c r="CE32" s="803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5"/>
      <c r="BU33" s="816"/>
      <c r="BV33" s="804"/>
      <c r="BW33" s="805"/>
      <c r="BX33" s="805"/>
      <c r="BY33" s="805"/>
      <c r="BZ33" s="805"/>
      <c r="CA33" s="805"/>
      <c r="CB33" s="805"/>
      <c r="CC33" s="805"/>
      <c r="CD33" s="805"/>
      <c r="CE33" s="806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1" t="s">
        <v>166</v>
      </c>
      <c r="BU34" s="832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10</v>
      </c>
      <c r="BW35" s="468">
        <v>11</v>
      </c>
      <c r="BX35" s="468">
        <v>12</v>
      </c>
      <c r="BY35" s="468">
        <v>13</v>
      </c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20</v>
      </c>
      <c r="BW36" s="469">
        <v>21</v>
      </c>
      <c r="BX36" s="469">
        <v>22</v>
      </c>
      <c r="BY36" s="469">
        <v>23</v>
      </c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f>+IF(V_Ma!BV37="","",V_Ma!BV37)</f>
        <v>31</v>
      </c>
      <c r="BW37" s="469">
        <f>+IF(V_Ma!BW37="","",V_Ma!BW37)</f>
        <v>32</v>
      </c>
      <c r="BX37" s="469">
        <f>+IF(V_Ma!BX37="","",V_Ma!BX37)</f>
        <v>33</v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f>+IF(V_Ma!BV38="","",V_Ma!BV38)</f>
        <v>41</v>
      </c>
      <c r="BW38" s="469">
        <f>+IF(V_Ma!BW38="","",V_Ma!BW38)</f>
        <v>42</v>
      </c>
      <c r="BX38" s="469">
        <f>+IF(V_Ma!BX38="","",V_Ma!BX38)</f>
        <v>43</v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21"/>
      <c r="CG42" s="822"/>
      <c r="CH42" s="822"/>
      <c r="CI42" s="822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7" t="s">
        <v>137</v>
      </c>
      <c r="BU43" s="818"/>
      <c r="BV43" s="807" t="s">
        <v>430</v>
      </c>
      <c r="BW43" s="808"/>
      <c r="BX43" s="808"/>
      <c r="BY43" s="808"/>
      <c r="BZ43" s="808"/>
      <c r="CA43" s="808"/>
      <c r="CB43" s="808"/>
      <c r="CC43" s="808"/>
      <c r="CD43" s="808"/>
      <c r="CE43" s="809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9"/>
      <c r="BU44" s="820"/>
      <c r="BV44" s="810"/>
      <c r="BW44" s="811"/>
      <c r="BX44" s="811"/>
      <c r="BY44" s="811"/>
      <c r="BZ44" s="811"/>
      <c r="CA44" s="811"/>
      <c r="CB44" s="811"/>
      <c r="CC44" s="811"/>
      <c r="CD44" s="811"/>
      <c r="CE44" s="812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91" t="s">
        <v>166</v>
      </c>
      <c r="BU45" s="792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f>+IF(V_Ma!BV46="","",V_Ma!BV46)</f>
        <v>22</v>
      </c>
      <c r="BW46" s="468">
        <f>+IF(V_Ma!BW46="","",V_Ma!BW46)</f>
        <v>33</v>
      </c>
      <c r="BX46" s="468">
        <f>+IF(V_Ma!BX46="","",V_Ma!BX46)</f>
        <v>41</v>
      </c>
      <c r="BY46" s="468">
        <f>+IF(V_Ma!BY46="","",V_Ma!BY46)</f>
        <v>10</v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f>+IF(V_Ma!BV47="","",V_Ma!BV47)</f>
        <v>12</v>
      </c>
      <c r="BW47" s="469">
        <f>+IF(V_Ma!BW47="","",V_Ma!BW47)</f>
        <v>31</v>
      </c>
      <c r="BX47" s="469">
        <f>+IF(V_Ma!BX47="","",V_Ma!BX47)</f>
        <v>41</v>
      </c>
      <c r="BY47" s="469">
        <f>+IF(V_Ma!BY47="","",V_Ma!BY47)</f>
        <v>20</v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f>+IF(V_Ma!BV48="","",V_Ma!BV48)</f>
        <v>11</v>
      </c>
      <c r="BW48" s="469">
        <f>+IF(V_Ma!BW48="","",V_Ma!BW48)</f>
        <v>42</v>
      </c>
      <c r="BX48" s="469">
        <f>+IF(V_Ma!BX48="","",V_Ma!BX48)</f>
        <v>23</v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f>+IF(V_Ma!BV49="","",V_Ma!BV49)</f>
        <v>13</v>
      </c>
      <c r="BW49" s="469">
        <f>+IF(V_Ma!BW49="","",V_Ma!BW49)</f>
        <v>21</v>
      </c>
      <c r="BX49" s="469">
        <f>+IF(V_Ma!BX49="","",V_Ma!BX49)</f>
        <v>32</v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5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5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5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794" t="s">
        <v>21</v>
      </c>
      <c r="P56" s="794"/>
      <c r="Q56" s="491" t="str">
        <f>+V_Ma!Q56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Rosa Lozano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 t="str">
        <f>+V_Ma!AK56</f>
        <v>Jr. Geranios</v>
      </c>
      <c r="AL56" s="495"/>
      <c r="AM56" s="494"/>
      <c r="AN56" s="496"/>
      <c r="AO56" s="495"/>
      <c r="AP56" s="495" t="str">
        <f>+V_Ma!AU56</f>
        <v>Jr. Geranios</v>
      </c>
      <c r="AQ56" s="495"/>
      <c r="AR56" s="495" t="str">
        <f>+V_Ma!AU56</f>
        <v>Jr. Geranios</v>
      </c>
      <c r="AS56" s="495"/>
      <c r="AT56" s="496"/>
      <c r="AU56" s="491" t="str">
        <f>+V_Ma!AU56</f>
        <v>Jr. Geranios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793" t="s">
        <v>22</v>
      </c>
      <c r="BF56" s="790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4"/>
      <c r="P57" s="794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2" t="str">
        <f>+V_Ma!AU57</f>
        <v>Oeste - Este</v>
      </c>
      <c r="AV57" s="722"/>
      <c r="AW57" s="722"/>
      <c r="AX57" s="713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793"/>
      <c r="BF57" s="790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4"/>
      <c r="P58" s="794"/>
      <c r="Q58" s="656">
        <f>+Q108</f>
        <v>10</v>
      </c>
      <c r="R58" s="656">
        <f t="shared" ref="R58:BD58" si="2">+R108</f>
        <v>11</v>
      </c>
      <c r="S58" s="698">
        <f t="shared" si="2"/>
        <v>12</v>
      </c>
      <c r="T58" s="698">
        <f t="shared" si="2"/>
        <v>13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20</v>
      </c>
      <c r="AB58" s="657">
        <f t="shared" si="2"/>
        <v>21</v>
      </c>
      <c r="AC58" s="657">
        <f t="shared" si="2"/>
        <v>22</v>
      </c>
      <c r="AD58" s="704">
        <f t="shared" si="2"/>
        <v>23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32</v>
      </c>
      <c r="AM58" s="728">
        <f t="shared" si="2"/>
        <v>33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2">
        <f t="shared" si="2"/>
        <v>41</v>
      </c>
      <c r="AV58" s="722">
        <f t="shared" si="2"/>
        <v>42</v>
      </c>
      <c r="AW58" s="722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3"/>
      <c r="BF58" s="790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8" t="str">
        <f>+V_Ma!O59</f>
        <v>Auto</v>
      </c>
      <c r="P59" s="789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0" t="str">
        <f>+V_Ma!O60</f>
        <v>Moto lineal</v>
      </c>
      <c r="P60" s="781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0" t="str">
        <f>+V_Ma!O61</f>
        <v>Omnibus</v>
      </c>
      <c r="P61" s="781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0" t="str">
        <f>+V_Ma!O62</f>
        <v>Microbús</v>
      </c>
      <c r="P62" s="781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0" t="str">
        <f>+V_Ma!O63</f>
        <v>Camioneta Rural</v>
      </c>
      <c r="P63" s="781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0" t="str">
        <f>+V_Ma!O64</f>
        <v>Bus Interprovincial</v>
      </c>
      <c r="P64" s="781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80" t="str">
        <f>+V_Ma!O65</f>
        <v>Camión</v>
      </c>
      <c r="P65" s="781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80" t="str">
        <f>+V_Ma!O66</f>
        <v>Tráiler</v>
      </c>
      <c r="P66" s="781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80" t="str">
        <f>+V_Ma!O67</f>
        <v>Mototaxi</v>
      </c>
      <c r="P67" s="781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80" t="str">
        <f>+V_Ma!O68</f>
        <v>Bicicleta</v>
      </c>
      <c r="P68" s="781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80" t="str">
        <f>+V_Ma!O69</f>
        <v>Scooter</v>
      </c>
      <c r="P69" s="781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80" t="str">
        <f>+V_Ma!O70</f>
        <v>n</v>
      </c>
      <c r="P70" s="781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80" t="str">
        <f>+V_Ma!O71</f>
        <v>n</v>
      </c>
      <c r="P71" s="781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2" t="str">
        <f>+V_Ma!O72</f>
        <v>n</v>
      </c>
      <c r="P72" s="782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2" t="str">
        <f>+V_Ma!O73</f>
        <v>n</v>
      </c>
      <c r="P73" s="782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2" t="str">
        <f>+V_Ma!O74</f>
        <v>n</v>
      </c>
      <c r="P74" s="782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2" t="str">
        <f>+V_Ma!O75</f>
        <v>n</v>
      </c>
      <c r="P75" s="782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2" t="str">
        <f>+V_Ma!O76</f>
        <v>n</v>
      </c>
      <c r="P76" s="782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2" t="str">
        <f>+V_Ma!O77</f>
        <v>n</v>
      </c>
      <c r="P77" s="782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851" t="str">
        <f>+V_Ma!O78</f>
        <v>n</v>
      </c>
      <c r="P78" s="851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853" t="s">
        <v>14</v>
      </c>
      <c r="P79" s="853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852" t="s">
        <v>19</v>
      </c>
      <c r="P80" s="852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3" t="str">
        <f t="shared" ref="O81:O86" si="6">+O99</f>
        <v>Veh. No Motorizado</v>
      </c>
      <c r="P81" s="783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3" t="str">
        <f t="shared" si="6"/>
        <v>Veh. Privado</v>
      </c>
      <c r="P82" s="783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3" t="str">
        <f t="shared" si="6"/>
        <v>Veh. Publico</v>
      </c>
      <c r="P83" s="783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3" t="str">
        <f t="shared" si="6"/>
        <v>Veh. Carga</v>
      </c>
      <c r="P84" s="783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3" t="str">
        <f t="shared" si="6"/>
        <v>Veh. n</v>
      </c>
      <c r="P85" s="783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3" t="str">
        <f t="shared" si="6"/>
        <v>Veh. n</v>
      </c>
      <c r="P86" s="783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9">+R58</f>
        <v>11</v>
      </c>
      <c r="S87" s="397">
        <f t="shared" si="9"/>
        <v>12</v>
      </c>
      <c r="T87" s="397">
        <f t="shared" si="9"/>
        <v>13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20</v>
      </c>
      <c r="AB87" s="397">
        <f t="shared" si="9"/>
        <v>21</v>
      </c>
      <c r="AC87" s="397">
        <f t="shared" si="9"/>
        <v>22</v>
      </c>
      <c r="AD87" s="397">
        <f t="shared" si="9"/>
        <v>23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>
        <f t="shared" si="9"/>
        <v>31</v>
      </c>
      <c r="AL87" s="397">
        <f t="shared" si="9"/>
        <v>32</v>
      </c>
      <c r="AM87" s="397">
        <f t="shared" si="9"/>
        <v>33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41</v>
      </c>
      <c r="AV87" s="397">
        <f t="shared" si="9"/>
        <v>42</v>
      </c>
      <c r="AW87" s="397">
        <f t="shared" si="9"/>
        <v>43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6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838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7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9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6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840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7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41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5" t="s">
        <v>306</v>
      </c>
      <c r="P95" s="846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40.15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847" t="s">
        <v>153</v>
      </c>
      <c r="P97" s="848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2" t="str">
        <f>+AU57</f>
        <v>Oeste - Este</v>
      </c>
      <c r="AV97" s="722"/>
      <c r="AW97" s="722"/>
      <c r="AX97" s="713"/>
      <c r="AY97" s="585"/>
      <c r="AZ97" s="586"/>
      <c r="BA97" s="777">
        <f>+BA57</f>
        <v>0</v>
      </c>
      <c r="BB97" s="778"/>
      <c r="BC97" s="778"/>
      <c r="BD97" s="779"/>
      <c r="BE97" s="790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40.15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49"/>
      <c r="P98" s="850"/>
      <c r="Q98" s="656">
        <f>+Q58</f>
        <v>10</v>
      </c>
      <c r="R98" s="656">
        <f t="shared" ref="R98:BD98" si="12">+R58</f>
        <v>11</v>
      </c>
      <c r="S98" s="698">
        <f t="shared" si="12"/>
        <v>12</v>
      </c>
      <c r="T98" s="698">
        <f t="shared" si="12"/>
        <v>13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20</v>
      </c>
      <c r="AB98" s="657">
        <f t="shared" si="12"/>
        <v>21</v>
      </c>
      <c r="AC98" s="657">
        <f t="shared" si="12"/>
        <v>22</v>
      </c>
      <c r="AD98" s="704">
        <f t="shared" si="12"/>
        <v>23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>
        <f t="shared" si="12"/>
        <v>31</v>
      </c>
      <c r="AL98" s="710">
        <f t="shared" si="12"/>
        <v>32</v>
      </c>
      <c r="AM98" s="711">
        <f t="shared" si="12"/>
        <v>33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2">
        <f t="shared" si="12"/>
        <v>41</v>
      </c>
      <c r="AV98" s="722">
        <f t="shared" si="12"/>
        <v>42</v>
      </c>
      <c r="AW98" s="722">
        <f t="shared" si="12"/>
        <v>43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90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88" t="str">
        <f>+V_Ma!O99</f>
        <v>Veh. No Motorizado</v>
      </c>
      <c r="P99" s="78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80" t="str">
        <f>+V_Ma!O100</f>
        <v>Veh. Privado</v>
      </c>
      <c r="P100" s="781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80" t="str">
        <f>+V_Ma!O101</f>
        <v>Veh. Publico</v>
      </c>
      <c r="P101" s="781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80" t="str">
        <f>+V_Ma!O102</f>
        <v>Veh. Carga</v>
      </c>
      <c r="P102" s="781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80" t="str">
        <f>+V_Ma!O103</f>
        <v>Veh. n</v>
      </c>
      <c r="P103" s="781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843" t="str">
        <f>+V_Ma!O104</f>
        <v>Veh. n</v>
      </c>
      <c r="P104" s="844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842" t="s">
        <v>14</v>
      </c>
      <c r="P105" s="842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7.9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40.15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835"/>
      <c r="P108" s="835"/>
      <c r="Q108" s="477">
        <f>+IF($CR$10=1,N!K15,IF($CR$10=2,N!K7,"N"))</f>
        <v>10</v>
      </c>
      <c r="R108" s="477">
        <f>+IF($CR$10=1,N!L15,IF($CR$10=2,N!L7,"N"))</f>
        <v>11</v>
      </c>
      <c r="S108" s="477">
        <f>+IF($CR$10=1,N!M15,IF($CR$10=2,N!M7,"N"))</f>
        <v>12</v>
      </c>
      <c r="T108" s="477">
        <f>+IF($CR$10=1,N!N15,IF($CR$10=2,N!N7,"N"))</f>
        <v>13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20</v>
      </c>
      <c r="AB108" s="478">
        <f>+IF($CR$10=1,S!L15,IF($CR$10=2,S!L7,"N"))</f>
        <v>21</v>
      </c>
      <c r="AC108" s="478">
        <f>+IF($CR$10=1,S!M15,IF($CR$10=2,S!M7,"N"))</f>
        <v>22</v>
      </c>
      <c r="AD108" s="478">
        <f>+IF($CR$10=1,S!N15,IF($CR$10=2,S!N7,"N"))</f>
        <v>23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32</v>
      </c>
      <c r="AM108" s="478">
        <f>+IF($CR$10=1,E!M15,IF($CR$10=2,E!M7,"N"))</f>
        <v>33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833" t="s">
        <v>474</v>
      </c>
      <c r="P109" s="834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833" t="s">
        <v>475</v>
      </c>
      <c r="P110" s="834"/>
      <c r="Q110" s="721" t="str">
        <f>+Q88</f>
        <v>Q89</v>
      </c>
      <c r="R110" s="721" t="str">
        <f t="shared" ref="R110:BD110" si="14">+R88</f>
        <v>R89</v>
      </c>
      <c r="S110" s="721" t="str">
        <f t="shared" si="14"/>
        <v>S89</v>
      </c>
      <c r="T110" s="721" t="str">
        <f t="shared" si="14"/>
        <v>T89</v>
      </c>
      <c r="U110" s="721" t="str">
        <f t="shared" si="14"/>
        <v>U89</v>
      </c>
      <c r="V110" s="721" t="str">
        <f t="shared" si="14"/>
        <v>V89</v>
      </c>
      <c r="W110" s="721" t="str">
        <f t="shared" si="14"/>
        <v>W89</v>
      </c>
      <c r="X110" s="721" t="str">
        <f t="shared" si="14"/>
        <v>X89</v>
      </c>
      <c r="Y110" s="721" t="str">
        <f t="shared" si="14"/>
        <v>Y89</v>
      </c>
      <c r="Z110" s="721" t="str">
        <f t="shared" si="14"/>
        <v>Z89</v>
      </c>
      <c r="AA110" s="721" t="str">
        <f t="shared" si="14"/>
        <v>AA89</v>
      </c>
      <c r="AB110" s="721" t="str">
        <f t="shared" si="14"/>
        <v>AB89</v>
      </c>
      <c r="AC110" s="721" t="str">
        <f t="shared" si="14"/>
        <v>AC89</v>
      </c>
      <c r="AD110" s="721" t="str">
        <f t="shared" si="14"/>
        <v>AD89</v>
      </c>
      <c r="AE110" s="721" t="str">
        <f t="shared" si="14"/>
        <v>AE89</v>
      </c>
      <c r="AF110" s="721" t="str">
        <f t="shared" si="14"/>
        <v>AF89</v>
      </c>
      <c r="AG110" s="721" t="str">
        <f t="shared" si="14"/>
        <v>AG89</v>
      </c>
      <c r="AH110" s="721" t="str">
        <f t="shared" si="14"/>
        <v>AH89</v>
      </c>
      <c r="AI110" s="721" t="str">
        <f t="shared" si="14"/>
        <v>AI89</v>
      </c>
      <c r="AJ110" s="721" t="str">
        <f t="shared" si="14"/>
        <v>AJ89</v>
      </c>
      <c r="AK110" s="721" t="str">
        <f t="shared" si="14"/>
        <v>AK89</v>
      </c>
      <c r="AL110" s="721" t="str">
        <f t="shared" si="14"/>
        <v>AL89</v>
      </c>
      <c r="AM110" s="721" t="str">
        <f t="shared" si="14"/>
        <v>AM89</v>
      </c>
      <c r="AN110" s="721" t="str">
        <f t="shared" si="14"/>
        <v>AN89</v>
      </c>
      <c r="AO110" s="721" t="str">
        <f t="shared" si="14"/>
        <v>AO89</v>
      </c>
      <c r="AP110" s="721" t="str">
        <f t="shared" si="14"/>
        <v>AP89</v>
      </c>
      <c r="AQ110" s="721" t="str">
        <f t="shared" si="14"/>
        <v>AQ89</v>
      </c>
      <c r="AR110" s="721" t="str">
        <f t="shared" si="14"/>
        <v>AR89</v>
      </c>
      <c r="AS110" s="721" t="str">
        <f t="shared" si="14"/>
        <v>AS89</v>
      </c>
      <c r="AT110" s="721" t="str">
        <f t="shared" si="14"/>
        <v>AT89</v>
      </c>
      <c r="AU110" s="721" t="str">
        <f t="shared" si="14"/>
        <v>AU89</v>
      </c>
      <c r="AV110" s="721" t="str">
        <f t="shared" si="14"/>
        <v>AV89</v>
      </c>
      <c r="AW110" s="721" t="str">
        <f t="shared" si="14"/>
        <v>AW89</v>
      </c>
      <c r="AX110" s="721" t="str">
        <f t="shared" si="14"/>
        <v>AX89</v>
      </c>
      <c r="AY110" s="721" t="str">
        <f t="shared" si="14"/>
        <v>AY89</v>
      </c>
      <c r="AZ110" s="721" t="str">
        <f t="shared" si="14"/>
        <v>AZ89</v>
      </c>
      <c r="BA110" s="721" t="str">
        <f t="shared" si="14"/>
        <v>BA89</v>
      </c>
      <c r="BB110" s="721" t="str">
        <f t="shared" si="14"/>
        <v>BB89</v>
      </c>
      <c r="BC110" s="721" t="str">
        <f t="shared" si="14"/>
        <v>BC89</v>
      </c>
      <c r="BD110" s="721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A97:BD97"/>
    <mergeCell ref="O69:P69"/>
    <mergeCell ref="O77:P77"/>
    <mergeCell ref="O84:P84"/>
    <mergeCell ref="O86:P86"/>
    <mergeCell ref="O85:P85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0" zoomScaleNormal="40" zoomScaleSheetLayoutView="20" workbookViewId="0">
      <selection activeCell="BE127" sqref="BE127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3.7109375" style="361" customWidth="1"/>
    <col min="15" max="16" width="19" style="361" customWidth="1"/>
    <col min="17" max="20" width="15.7109375" style="361" customWidth="1"/>
    <col min="21" max="26" width="15.7109375" style="361" hidden="1" customWidth="1"/>
    <col min="27" max="30" width="15.7109375" style="361" customWidth="1"/>
    <col min="31" max="36" width="15.7109375" style="361" hidden="1" customWidth="1"/>
    <col min="37" max="39" width="20.7109375" style="361" customWidth="1"/>
    <col min="40" max="46" width="15.7109375" style="361" hidden="1" customWidth="1"/>
    <col min="47" max="49" width="20.7109375" style="361" customWidth="1"/>
    <col min="50" max="56" width="16.7109375" style="361" hidden="1" customWidth="1"/>
    <col min="57" max="57" width="16.7109375" style="361" customWidth="1"/>
    <col min="58" max="58" width="12.7109375" style="361" customWidth="1"/>
    <col min="59" max="70" width="3.7109375" style="361" customWidth="1"/>
    <col min="71" max="71" width="15.42578125" style="110" hidden="1" customWidth="1"/>
    <col min="72" max="72" width="10.7109375" style="110" hidden="1" customWidth="1"/>
    <col min="73" max="73" width="28.7109375" style="110" hidden="1" customWidth="1"/>
    <col min="74" max="74" width="8.7109375" style="110" hidden="1" customWidth="1"/>
    <col min="75" max="76" width="10.42578125" style="110" hidden="1" customWidth="1"/>
    <col min="77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2" width="0" style="110" hidden="1" customWidth="1"/>
    <col min="103" max="16384" width="10.42578125" style="110"/>
  </cols>
  <sheetData>
    <row r="1" spans="2:99" ht="11.25" customHeight="1" thickBot="1"/>
    <row r="2" spans="2:99" ht="49.9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5" t="s">
        <v>100</v>
      </c>
      <c r="BU2" s="796"/>
      <c r="BV2" s="796"/>
      <c r="BW2" s="796"/>
      <c r="BX2" s="796"/>
      <c r="BY2" s="796"/>
      <c r="BZ2" s="796"/>
      <c r="CA2" s="796"/>
      <c r="CB2" s="796"/>
      <c r="CC2" s="796"/>
      <c r="CD2" s="796"/>
      <c r="CE2" s="796"/>
      <c r="CF2" s="796"/>
      <c r="CG2" s="797"/>
    </row>
    <row r="3" spans="2:99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8"/>
      <c r="BU3" s="799"/>
      <c r="BV3" s="799"/>
      <c r="BW3" s="799"/>
      <c r="BX3" s="799"/>
      <c r="BY3" s="799"/>
      <c r="BZ3" s="799"/>
      <c r="CA3" s="799"/>
      <c r="CB3" s="799"/>
      <c r="CC3" s="799"/>
      <c r="CD3" s="799"/>
      <c r="CE3" s="799"/>
      <c r="CF3" s="799"/>
      <c r="CG3" s="800"/>
      <c r="CR3" s="277"/>
    </row>
    <row r="4" spans="2:99" s="277" customFormat="1" ht="34.9" customHeight="1">
      <c r="C4" s="424" t="str">
        <f>+CONCATENATE("      Intersección                 :   ",Inicio!G5)</f>
        <v xml:space="preserve">      Intersección                 :   Av. Rosa Lozano - Jr. Geranios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798"/>
      <c r="BU4" s="799"/>
      <c r="BV4" s="799"/>
      <c r="BW4" s="799"/>
      <c r="BX4" s="799"/>
      <c r="BY4" s="799"/>
      <c r="BZ4" s="799"/>
      <c r="CA4" s="799"/>
      <c r="CB4" s="799"/>
      <c r="CC4" s="799"/>
      <c r="CD4" s="799"/>
      <c r="CE4" s="799"/>
      <c r="CF4" s="799"/>
      <c r="CG4" s="800"/>
    </row>
    <row r="5" spans="2:99" s="277" customFormat="1" ht="34.9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23" t="e">
        <f>+O89</f>
        <v>#REF!</v>
      </c>
      <c r="BU5" s="824"/>
      <c r="BV5" s="824"/>
      <c r="BW5" s="824"/>
      <c r="BX5" s="824"/>
      <c r="BY5" s="824"/>
      <c r="BZ5" s="824"/>
      <c r="CA5" s="824"/>
      <c r="CB5" s="827" t="e">
        <f>+BE89</f>
        <v>#REF!</v>
      </c>
      <c r="CC5" s="827"/>
      <c r="CD5" s="827"/>
      <c r="CE5" s="827"/>
      <c r="CF5" s="827"/>
      <c r="CG5" s="828"/>
    </row>
    <row r="6" spans="2:99" s="277" customFormat="1" ht="34.9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23"/>
      <c r="BU6" s="824"/>
      <c r="BV6" s="824"/>
      <c r="BW6" s="824"/>
      <c r="BX6" s="824"/>
      <c r="BY6" s="824"/>
      <c r="BZ6" s="824"/>
      <c r="CA6" s="824"/>
      <c r="CB6" s="827"/>
      <c r="CC6" s="827"/>
      <c r="CD6" s="827"/>
      <c r="CE6" s="827"/>
      <c r="CF6" s="827"/>
      <c r="CG6" s="828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25"/>
      <c r="BU7" s="826"/>
      <c r="BV7" s="826"/>
      <c r="BW7" s="826"/>
      <c r="BX7" s="826"/>
      <c r="BY7" s="826"/>
      <c r="BZ7" s="826"/>
      <c r="CA7" s="826"/>
      <c r="CB7" s="829"/>
      <c r="CC7" s="829"/>
      <c r="CD7" s="829"/>
      <c r="CE7" s="829"/>
      <c r="CF7" s="829"/>
      <c r="CG7" s="830"/>
      <c r="CM7" s="787" t="s">
        <v>535</v>
      </c>
      <c r="CN7" s="787"/>
      <c r="CO7" s="787"/>
      <c r="CP7" s="787"/>
      <c r="CR7" s="784"/>
      <c r="CS7" s="784"/>
      <c r="CT7" s="784"/>
      <c r="CU7" s="784"/>
    </row>
    <row r="8" spans="2:99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787"/>
      <c r="CN8" s="787"/>
      <c r="CO8" s="787"/>
      <c r="CP8" s="787"/>
      <c r="CR8" s="784"/>
      <c r="CS8" s="784"/>
      <c r="CT8" s="784"/>
      <c r="CU8" s="784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785">
        <v>1</v>
      </c>
      <c r="CS10" s="785"/>
      <c r="CT10" s="785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785"/>
      <c r="CS11" s="785"/>
      <c r="CT11" s="785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5"/>
      <c r="CS12" s="785"/>
      <c r="CT12" s="785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6"/>
      <c r="CS14" s="786"/>
      <c r="CT14" s="786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6"/>
      <c r="CS15" s="786"/>
      <c r="CT15" s="786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6"/>
      <c r="CS16" s="786"/>
      <c r="CT16" s="786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3" t="s">
        <v>138</v>
      </c>
      <c r="BU32" s="814"/>
      <c r="BV32" s="801" t="s">
        <v>429</v>
      </c>
      <c r="BW32" s="802"/>
      <c r="BX32" s="802"/>
      <c r="BY32" s="802"/>
      <c r="BZ32" s="802"/>
      <c r="CA32" s="802"/>
      <c r="CB32" s="802"/>
      <c r="CC32" s="802"/>
      <c r="CD32" s="802"/>
      <c r="CE32" s="803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5"/>
      <c r="BU33" s="816"/>
      <c r="BV33" s="804"/>
      <c r="BW33" s="805"/>
      <c r="BX33" s="805"/>
      <c r="BY33" s="805"/>
      <c r="BZ33" s="805"/>
      <c r="CA33" s="805"/>
      <c r="CB33" s="805"/>
      <c r="CC33" s="805"/>
      <c r="CD33" s="805"/>
      <c r="CE33" s="806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1" t="s">
        <v>166</v>
      </c>
      <c r="BU34" s="832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11</v>
      </c>
      <c r="BW35" s="468">
        <v>12</v>
      </c>
      <c r="BX35" s="468">
        <v>13</v>
      </c>
      <c r="BY35" s="468">
        <v>10</v>
      </c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21</v>
      </c>
      <c r="BW36" s="469">
        <v>22</v>
      </c>
      <c r="BX36" s="469">
        <v>23</v>
      </c>
      <c r="BY36" s="469">
        <v>20</v>
      </c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v>31</v>
      </c>
      <c r="BW37" s="469">
        <v>32</v>
      </c>
      <c r="BX37" s="469">
        <v>33</v>
      </c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3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41</v>
      </c>
      <c r="BW38" s="469">
        <v>42</v>
      </c>
      <c r="BX38" s="469">
        <v>43</v>
      </c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21"/>
      <c r="CG42" s="822"/>
      <c r="CH42" s="822"/>
      <c r="CI42" s="822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7" t="s">
        <v>137</v>
      </c>
      <c r="BU43" s="818"/>
      <c r="BV43" s="807" t="s">
        <v>430</v>
      </c>
      <c r="BW43" s="808"/>
      <c r="BX43" s="808"/>
      <c r="BY43" s="808"/>
      <c r="BZ43" s="808"/>
      <c r="CA43" s="808"/>
      <c r="CB43" s="808"/>
      <c r="CC43" s="808"/>
      <c r="CD43" s="808"/>
      <c r="CE43" s="809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9"/>
      <c r="BU44" s="820"/>
      <c r="BV44" s="810"/>
      <c r="BW44" s="811"/>
      <c r="BX44" s="811"/>
      <c r="BY44" s="811"/>
      <c r="BZ44" s="811"/>
      <c r="CA44" s="811"/>
      <c r="CB44" s="811"/>
      <c r="CC44" s="811"/>
      <c r="CD44" s="811"/>
      <c r="CE44" s="812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91" t="s">
        <v>166</v>
      </c>
      <c r="BU45" s="792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>
        <v>33</v>
      </c>
      <c r="BX46" s="468">
        <v>41</v>
      </c>
      <c r="BY46" s="468">
        <v>10</v>
      </c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31</v>
      </c>
      <c r="BX47" s="469">
        <v>41</v>
      </c>
      <c r="BY47" s="469">
        <v>20</v>
      </c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v>11</v>
      </c>
      <c r="BW48" s="469">
        <v>42</v>
      </c>
      <c r="BX48" s="469">
        <v>23</v>
      </c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>
        <v>21</v>
      </c>
      <c r="BX49" s="469">
        <v>32</v>
      </c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5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5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5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794" t="s">
        <v>21</v>
      </c>
      <c r="P56" s="794"/>
      <c r="Q56" s="491" t="str">
        <f>+Inicio!H12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Rosa Lozano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 t="str">
        <f>+Inicio!H24</f>
        <v>Jr. Geranios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Jr. Geranios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793" t="s">
        <v>14</v>
      </c>
      <c r="BF56" s="790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4"/>
      <c r="P57" s="794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2" t="s">
        <v>142</v>
      </c>
      <c r="AV57" s="722"/>
      <c r="AW57" s="722"/>
      <c r="AX57" s="713"/>
      <c r="AY57" s="585"/>
      <c r="AZ57" s="586"/>
      <c r="BA57" s="497"/>
      <c r="BB57" s="497"/>
      <c r="BC57" s="497"/>
      <c r="BD57" s="498"/>
      <c r="BE57" s="793"/>
      <c r="BF57" s="790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4"/>
      <c r="P58" s="794"/>
      <c r="Q58" s="656">
        <f t="shared" ref="Q58:BD58" si="2">+Q108</f>
        <v>10</v>
      </c>
      <c r="R58" s="656">
        <f t="shared" si="2"/>
        <v>11</v>
      </c>
      <c r="S58" s="698">
        <f t="shared" si="2"/>
        <v>12</v>
      </c>
      <c r="T58" s="698">
        <f t="shared" si="2"/>
        <v>13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20</v>
      </c>
      <c r="AB58" s="657">
        <f t="shared" si="2"/>
        <v>21</v>
      </c>
      <c r="AC58" s="657">
        <f t="shared" si="2"/>
        <v>22</v>
      </c>
      <c r="AD58" s="704">
        <f t="shared" si="2"/>
        <v>23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32</v>
      </c>
      <c r="AM58" s="728">
        <f t="shared" si="2"/>
        <v>33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2">
        <f t="shared" si="2"/>
        <v>41</v>
      </c>
      <c r="AV58" s="722">
        <f t="shared" si="2"/>
        <v>42</v>
      </c>
      <c r="AW58" s="722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3"/>
      <c r="BF58" s="790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8" t="str">
        <f>+Inicio!AD4</f>
        <v>Auto</v>
      </c>
      <c r="P59" s="789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0" t="str">
        <f>+Inicio!AD5</f>
        <v>Moto lineal</v>
      </c>
      <c r="P60" s="781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0" t="str">
        <f>+Inicio!AD6</f>
        <v>Omnibus</v>
      </c>
      <c r="P61" s="781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0" t="str">
        <f>+Inicio!AD7</f>
        <v>Microbús</v>
      </c>
      <c r="P62" s="781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0" t="str">
        <f>+Inicio!AD8</f>
        <v>Camioneta Rural</v>
      </c>
      <c r="P63" s="781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0" t="str">
        <f>+Inicio!AD9</f>
        <v>Bus Interprovincial</v>
      </c>
      <c r="P64" s="781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80" t="str">
        <f>+Inicio!AD10</f>
        <v>Camión</v>
      </c>
      <c r="P65" s="781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80" t="str">
        <f>+Inicio!AD11</f>
        <v>Tráiler</v>
      </c>
      <c r="P66" s="781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80" t="str">
        <f>+Inicio!AD12</f>
        <v>Mototaxi</v>
      </c>
      <c r="P67" s="781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80" t="str">
        <f>+Inicio!AD13</f>
        <v>Bicicleta</v>
      </c>
      <c r="P68" s="781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80" t="str">
        <f>+Inicio!AD14</f>
        <v>Scooter</v>
      </c>
      <c r="P69" s="781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80" t="str">
        <f>+Inicio!AD15</f>
        <v>n</v>
      </c>
      <c r="P70" s="781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80" t="str">
        <f>+Inicio!AD16</f>
        <v>n</v>
      </c>
      <c r="P71" s="781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2" t="str">
        <f>+Inicio!AD17</f>
        <v>n</v>
      </c>
      <c r="P72" s="782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2" t="str">
        <f>+Inicio!AD18</f>
        <v>n</v>
      </c>
      <c r="P73" s="782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2" t="str">
        <f>+Inicio!AD19</f>
        <v>n</v>
      </c>
      <c r="P74" s="782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2" t="str">
        <f>+Inicio!AD20</f>
        <v>n</v>
      </c>
      <c r="P75" s="782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2" t="str">
        <f>+Inicio!AD21</f>
        <v>n</v>
      </c>
      <c r="P76" s="782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2" t="str">
        <f>+Inicio!AD22</f>
        <v>n</v>
      </c>
      <c r="P77" s="782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851" t="str">
        <f>+Inicio!AD23</f>
        <v>n</v>
      </c>
      <c r="P78" s="851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853" t="s">
        <v>14</v>
      </c>
      <c r="P79" s="853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852" t="s">
        <v>19</v>
      </c>
      <c r="P80" s="852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3" t="str">
        <f t="shared" ref="O81:O86" si="6">+O99</f>
        <v>Veh. No Motorizado</v>
      </c>
      <c r="P81" s="783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3" t="str">
        <f t="shared" si="6"/>
        <v>Veh. Privado</v>
      </c>
      <c r="P82" s="783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3" t="str">
        <f t="shared" si="6"/>
        <v>Veh. Publico</v>
      </c>
      <c r="P83" s="783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3" t="str">
        <f t="shared" si="6"/>
        <v>Veh. Carga</v>
      </c>
      <c r="P84" s="783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3" t="str">
        <f t="shared" si="6"/>
        <v>Veh. n</v>
      </c>
      <c r="P85" s="783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3" t="str">
        <f t="shared" si="6"/>
        <v>Veh. n</v>
      </c>
      <c r="P86" s="783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13">+R58</f>
        <v>11</v>
      </c>
      <c r="S87" s="397">
        <f t="shared" si="13"/>
        <v>12</v>
      </c>
      <c r="T87" s="397">
        <f t="shared" si="13"/>
        <v>13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20</v>
      </c>
      <c r="AB87" s="397">
        <f t="shared" si="13"/>
        <v>21</v>
      </c>
      <c r="AC87" s="397">
        <f t="shared" si="13"/>
        <v>22</v>
      </c>
      <c r="AD87" s="397">
        <f t="shared" si="13"/>
        <v>23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>
        <f t="shared" si="13"/>
        <v>31</v>
      </c>
      <c r="AL87" s="397">
        <f t="shared" si="13"/>
        <v>32</v>
      </c>
      <c r="AM87" s="397">
        <f t="shared" si="13"/>
        <v>33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41</v>
      </c>
      <c r="AV87" s="397">
        <f t="shared" si="13"/>
        <v>42</v>
      </c>
      <c r="AW87" s="397">
        <f t="shared" si="13"/>
        <v>43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6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838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7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9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6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840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7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41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5" t="s">
        <v>306</v>
      </c>
      <c r="P95" s="846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40.15" hidden="1" customHeight="1">
      <c r="C97" s="302"/>
      <c r="O97" s="847" t="s">
        <v>153</v>
      </c>
      <c r="P97" s="848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2" t="str">
        <f>+AU57</f>
        <v>Oeste - Este</v>
      </c>
      <c r="AV97" s="722"/>
      <c r="AW97" s="722"/>
      <c r="AX97" s="713"/>
      <c r="AY97" s="585"/>
      <c r="AZ97" s="586"/>
      <c r="BA97" s="777">
        <f>+BA57</f>
        <v>0</v>
      </c>
      <c r="BB97" s="778"/>
      <c r="BC97" s="778"/>
      <c r="BD97" s="779"/>
      <c r="BE97" s="790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40.15" hidden="1" customHeight="1">
      <c r="C98" s="302"/>
      <c r="O98" s="849"/>
      <c r="P98" s="850"/>
      <c r="Q98" s="656">
        <f>+Q58</f>
        <v>10</v>
      </c>
      <c r="R98" s="656">
        <f t="shared" ref="R98:BD98" si="16">+R58</f>
        <v>11</v>
      </c>
      <c r="S98" s="698">
        <f t="shared" si="16"/>
        <v>12</v>
      </c>
      <c r="T98" s="698">
        <f t="shared" si="16"/>
        <v>13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20</v>
      </c>
      <c r="AB98" s="657">
        <f t="shared" si="16"/>
        <v>21</v>
      </c>
      <c r="AC98" s="657">
        <f t="shared" si="16"/>
        <v>22</v>
      </c>
      <c r="AD98" s="704">
        <f t="shared" si="16"/>
        <v>23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>
        <f t="shared" si="16"/>
        <v>31</v>
      </c>
      <c r="AL98" s="710">
        <f t="shared" si="16"/>
        <v>32</v>
      </c>
      <c r="AM98" s="711">
        <f t="shared" si="16"/>
        <v>33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2">
        <f t="shared" si="16"/>
        <v>41</v>
      </c>
      <c r="AV98" s="722">
        <f t="shared" si="16"/>
        <v>42</v>
      </c>
      <c r="AW98" s="722">
        <f t="shared" si="16"/>
        <v>43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90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88" t="str">
        <f>+CONCATENATE("Veh. ",Inicio!AF3)</f>
        <v>Veh. No Motorizado</v>
      </c>
      <c r="P99" s="78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80" t="str">
        <f>+CONCATENATE("Veh. ",Inicio!AG3)</f>
        <v>Veh. Privado</v>
      </c>
      <c r="P100" s="781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80" t="str">
        <f>+CONCATENATE("Veh. ",Inicio!AH3)</f>
        <v>Veh. Publico</v>
      </c>
      <c r="P101" s="781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80" t="str">
        <f>+CONCATENATE("Veh. ",Inicio!AI3)</f>
        <v>Veh. Carga</v>
      </c>
      <c r="P102" s="781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80" t="str">
        <f>+CONCATENATE("Veh. ",Inicio!AJ3)</f>
        <v>Veh. n</v>
      </c>
      <c r="P103" s="781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843" t="str">
        <f>+CONCATENATE("Veh. ",Inicio!AK3)</f>
        <v>Veh. n</v>
      </c>
      <c r="P104" s="844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842" t="s">
        <v>14</v>
      </c>
      <c r="P105" s="842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7.9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40.15" hidden="1" customHeight="1">
      <c r="O108" s="835"/>
      <c r="P108" s="835"/>
      <c r="Q108" s="477">
        <f>+IF($CR$10=1,N!K15,IF($CR$10=2,N!K7,"N"))</f>
        <v>10</v>
      </c>
      <c r="R108" s="477">
        <f>+IF($CR$10=1,N!L15,IF($CR$10=2,N!L7,"N"))</f>
        <v>11</v>
      </c>
      <c r="S108" s="477">
        <f>+IF($CR$10=1,N!M15,IF($CR$10=2,N!M7,"N"))</f>
        <v>12</v>
      </c>
      <c r="T108" s="477">
        <f>+IF($CR$10=1,N!N15,IF($CR$10=2,N!N7,"N"))</f>
        <v>13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20</v>
      </c>
      <c r="AB108" s="478">
        <f>+IF($CR$10=1,S!L15,IF($CR$10=2,S!L7,"N"))</f>
        <v>21</v>
      </c>
      <c r="AC108" s="478">
        <f>+IF($CR$10=1,S!M15,IF($CR$10=2,S!M7,"N"))</f>
        <v>22</v>
      </c>
      <c r="AD108" s="478">
        <f>+IF($CR$10=1,S!N15,IF($CR$10=2,S!N7,"N"))</f>
        <v>23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32</v>
      </c>
      <c r="AM108" s="478">
        <f>+IF($CR$10=1,E!M15,IF($CR$10=2,E!M7,"N"))</f>
        <v>33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833" t="s">
        <v>474</v>
      </c>
      <c r="P109" s="834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833" t="s">
        <v>475</v>
      </c>
      <c r="P110" s="834"/>
      <c r="Q110" s="721" t="str">
        <f>+Q88</f>
        <v>Q89</v>
      </c>
      <c r="R110" s="721" t="str">
        <f t="shared" ref="R110:BD110" si="18">+R88</f>
        <v>R89</v>
      </c>
      <c r="S110" s="721" t="str">
        <f t="shared" si="18"/>
        <v>S89</v>
      </c>
      <c r="T110" s="721" t="str">
        <f t="shared" si="18"/>
        <v>T89</v>
      </c>
      <c r="U110" s="721" t="str">
        <f t="shared" si="18"/>
        <v>U89</v>
      </c>
      <c r="V110" s="721" t="str">
        <f t="shared" si="18"/>
        <v>V89</v>
      </c>
      <c r="W110" s="721" t="str">
        <f t="shared" si="18"/>
        <v>W89</v>
      </c>
      <c r="X110" s="721" t="str">
        <f t="shared" si="18"/>
        <v>X89</v>
      </c>
      <c r="Y110" s="721" t="str">
        <f t="shared" si="18"/>
        <v>Y89</v>
      </c>
      <c r="Z110" s="721" t="str">
        <f t="shared" si="18"/>
        <v>Z89</v>
      </c>
      <c r="AA110" s="721" t="str">
        <f t="shared" si="18"/>
        <v>AA89</v>
      </c>
      <c r="AB110" s="721" t="str">
        <f t="shared" si="18"/>
        <v>AB89</v>
      </c>
      <c r="AC110" s="721" t="str">
        <f t="shared" si="18"/>
        <v>AC89</v>
      </c>
      <c r="AD110" s="721" t="str">
        <f t="shared" si="18"/>
        <v>AD89</v>
      </c>
      <c r="AE110" s="721" t="str">
        <f t="shared" si="18"/>
        <v>AE89</v>
      </c>
      <c r="AF110" s="721" t="str">
        <f t="shared" si="18"/>
        <v>AF89</v>
      </c>
      <c r="AG110" s="721" t="str">
        <f t="shared" si="18"/>
        <v>AG89</v>
      </c>
      <c r="AH110" s="721" t="str">
        <f t="shared" si="18"/>
        <v>AH89</v>
      </c>
      <c r="AI110" s="721" t="str">
        <f t="shared" si="18"/>
        <v>AI89</v>
      </c>
      <c r="AJ110" s="721" t="str">
        <f t="shared" si="18"/>
        <v>AJ89</v>
      </c>
      <c r="AK110" s="721" t="str">
        <f t="shared" si="18"/>
        <v>AK89</v>
      </c>
      <c r="AL110" s="721" t="str">
        <f t="shared" si="18"/>
        <v>AL89</v>
      </c>
      <c r="AM110" s="721" t="str">
        <f t="shared" si="18"/>
        <v>AM89</v>
      </c>
      <c r="AN110" s="721" t="str">
        <f t="shared" si="18"/>
        <v>AN89</v>
      </c>
      <c r="AO110" s="721" t="str">
        <f t="shared" si="18"/>
        <v>AO89</v>
      </c>
      <c r="AP110" s="721" t="str">
        <f t="shared" si="18"/>
        <v>AP89</v>
      </c>
      <c r="AQ110" s="721" t="str">
        <f t="shared" si="18"/>
        <v>AQ89</v>
      </c>
      <c r="AR110" s="721" t="str">
        <f t="shared" si="18"/>
        <v>AR89</v>
      </c>
      <c r="AS110" s="721" t="str">
        <f t="shared" si="18"/>
        <v>ax89</v>
      </c>
      <c r="AT110" s="721" t="str">
        <f t="shared" si="18"/>
        <v>AT89</v>
      </c>
      <c r="AU110" s="721" t="str">
        <f t="shared" si="18"/>
        <v>AU89</v>
      </c>
      <c r="AV110" s="721" t="str">
        <f t="shared" si="18"/>
        <v>AV89</v>
      </c>
      <c r="AW110" s="721" t="str">
        <f t="shared" si="18"/>
        <v>AW89</v>
      </c>
      <c r="AX110" s="721" t="str">
        <f t="shared" si="18"/>
        <v>AX89</v>
      </c>
      <c r="AY110" s="721" t="str">
        <f t="shared" si="18"/>
        <v>AY89</v>
      </c>
      <c r="AZ110" s="721" t="str">
        <f t="shared" si="18"/>
        <v>AZ89</v>
      </c>
      <c r="BA110" s="721" t="str">
        <f t="shared" si="18"/>
        <v>BA89</v>
      </c>
      <c r="BB110" s="721" t="str">
        <f t="shared" si="18"/>
        <v>BB89</v>
      </c>
      <c r="BC110" s="721" t="str">
        <f t="shared" si="18"/>
        <v>BC89</v>
      </c>
      <c r="BD110" s="721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 hidden="1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86:P86"/>
    <mergeCell ref="O82:P82"/>
    <mergeCell ref="O78:P78"/>
    <mergeCell ref="O80:P80"/>
    <mergeCell ref="O79:P79"/>
    <mergeCell ref="O83:P83"/>
    <mergeCell ref="O81:P81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BT2:CG4"/>
    <mergeCell ref="BT34:BU34"/>
    <mergeCell ref="BT43:BU44"/>
    <mergeCell ref="BV43:CE44"/>
    <mergeCell ref="O56:P58"/>
    <mergeCell ref="O59:P59"/>
    <mergeCell ref="O60:P60"/>
    <mergeCell ref="O62:P62"/>
    <mergeCell ref="O61:P61"/>
    <mergeCell ref="O64:P64"/>
    <mergeCell ref="O63:P63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95:P95"/>
    <mergeCell ref="O93:O94"/>
    <mergeCell ref="BE97:BE98"/>
    <mergeCell ref="BE93:BE94"/>
    <mergeCell ref="BA97:BD97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3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71093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71093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71093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71093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71093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4" width="5.7109375" style="2" customWidth="1"/>
    <col min="255" max="256" width="6.7109375" style="2" customWidth="1"/>
    <col min="257" max="257" width="16.71093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5.15" customHeight="1">
      <c r="B4" s="133"/>
      <c r="C4" s="890" t="s">
        <v>325</v>
      </c>
      <c r="D4" s="891" t="s">
        <v>182</v>
      </c>
      <c r="E4" s="892"/>
      <c r="F4" s="892"/>
      <c r="G4" s="893"/>
      <c r="H4" s="891" t="s">
        <v>275</v>
      </c>
      <c r="I4" s="892"/>
      <c r="J4" s="892"/>
      <c r="K4" s="893"/>
      <c r="L4" s="891" t="s">
        <v>276</v>
      </c>
      <c r="M4" s="892"/>
      <c r="N4" s="892"/>
      <c r="O4" s="893"/>
      <c r="P4" s="891" t="s">
        <v>277</v>
      </c>
      <c r="Q4" s="892"/>
      <c r="R4" s="892"/>
      <c r="S4" s="893"/>
      <c r="T4" s="891" t="s">
        <v>278</v>
      </c>
      <c r="U4" s="892"/>
      <c r="V4" s="892"/>
      <c r="W4" s="893"/>
      <c r="X4" s="144"/>
      <c r="Y4" s="144"/>
      <c r="Z4" s="125"/>
    </row>
    <row r="5" spans="1:274" s="2" customFormat="1" ht="25.15" customHeight="1">
      <c r="B5" s="133"/>
      <c r="C5" s="890"/>
      <c r="D5" s="894" t="s">
        <v>432</v>
      </c>
      <c r="E5" s="895"/>
      <c r="F5" s="895"/>
      <c r="G5" s="896"/>
      <c r="H5" s="894" t="s">
        <v>433</v>
      </c>
      <c r="I5" s="895"/>
      <c r="J5" s="895"/>
      <c r="K5" s="896"/>
      <c r="L5" s="894" t="s">
        <v>434</v>
      </c>
      <c r="M5" s="895"/>
      <c r="N5" s="895"/>
      <c r="O5" s="896"/>
      <c r="P5" s="894"/>
      <c r="Q5" s="895"/>
      <c r="R5" s="895"/>
      <c r="S5" s="896"/>
      <c r="T5" s="894"/>
      <c r="U5" s="895"/>
      <c r="V5" s="895"/>
      <c r="W5" s="896"/>
      <c r="X5" s="144"/>
      <c r="Y5" s="144"/>
      <c r="Z5" s="125"/>
    </row>
    <row r="6" spans="1:274" ht="32.25" customHeight="1">
      <c r="B6" s="133"/>
      <c r="C6" s="890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10.15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5.1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10.15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10.15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10.15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5.1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Rosa Lozano - Jr. Geranios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10.15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5.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19.899999999999999" customHeight="1">
      <c r="Z27" s="897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8" t="s">
        <v>182</v>
      </c>
      <c r="IN27" s="878" t="s">
        <v>275</v>
      </c>
      <c r="IO27" s="878" t="s">
        <v>276</v>
      </c>
      <c r="IP27" s="878" t="s">
        <v>277</v>
      </c>
      <c r="IQ27" s="878" t="s">
        <v>278</v>
      </c>
      <c r="IR27" s="887" t="s">
        <v>294</v>
      </c>
      <c r="IS27" s="881" t="s">
        <v>285</v>
      </c>
      <c r="IT27" s="884" t="s">
        <v>286</v>
      </c>
      <c r="IU27" s="869" t="s">
        <v>291</v>
      </c>
      <c r="IV27" s="875" t="s">
        <v>312</v>
      </c>
      <c r="IW27" s="868" t="s">
        <v>313</v>
      </c>
      <c r="IX27" s="868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98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9"/>
      <c r="IN28" s="879"/>
      <c r="IO28" s="879"/>
      <c r="IP28" s="879"/>
      <c r="IQ28" s="879"/>
      <c r="IR28" s="888"/>
      <c r="IS28" s="882"/>
      <c r="IT28" s="885"/>
      <c r="IU28" s="870"/>
      <c r="IV28" s="876"/>
      <c r="IW28" s="868"/>
      <c r="IX28" s="868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149999999999999" customHeight="1">
      <c r="Z29" s="898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9"/>
      <c r="IN29" s="879"/>
      <c r="IO29" s="879"/>
      <c r="IP29" s="879"/>
      <c r="IQ29" s="879"/>
      <c r="IR29" s="888"/>
      <c r="IS29" s="882"/>
      <c r="IT29" s="885"/>
      <c r="IU29" s="870"/>
      <c r="IV29" s="876"/>
      <c r="IW29" s="868"/>
      <c r="IX29" s="868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99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3">
        <f t="shared" ref="CI30:DN30" si="22">+IF(AA30="","",AA30)</f>
        <v>21</v>
      </c>
      <c r="CJ30" s="863">
        <f t="shared" si="22"/>
        <v>22</v>
      </c>
      <c r="CK30" s="863" t="str">
        <f t="shared" si="22"/>
        <v/>
      </c>
      <c r="CL30" s="863" t="str">
        <f t="shared" si="22"/>
        <v/>
      </c>
      <c r="CM30" s="863" t="str">
        <f t="shared" si="22"/>
        <v/>
      </c>
      <c r="CN30" s="863" t="str">
        <f t="shared" si="22"/>
        <v/>
      </c>
      <c r="CO30" s="860" t="str">
        <f t="shared" si="22"/>
        <v/>
      </c>
      <c r="CP30" s="860" t="str">
        <f t="shared" si="22"/>
        <v/>
      </c>
      <c r="CQ30" s="860" t="str">
        <f t="shared" si="22"/>
        <v/>
      </c>
      <c r="CR30" s="860" t="str">
        <f t="shared" si="22"/>
        <v/>
      </c>
      <c r="CS30" s="860" t="str">
        <f t="shared" si="22"/>
        <v/>
      </c>
      <c r="CT30" s="860" t="str">
        <f t="shared" si="22"/>
        <v/>
      </c>
      <c r="CU30" s="863">
        <f t="shared" si="22"/>
        <v>31</v>
      </c>
      <c r="CV30" s="863">
        <f t="shared" si="22"/>
        <v>32</v>
      </c>
      <c r="CW30" s="863" t="str">
        <f t="shared" si="22"/>
        <v/>
      </c>
      <c r="CX30" s="863" t="str">
        <f t="shared" si="22"/>
        <v/>
      </c>
      <c r="CY30" s="863" t="str">
        <f t="shared" si="22"/>
        <v/>
      </c>
      <c r="CZ30" s="863" t="str">
        <f t="shared" si="22"/>
        <v/>
      </c>
      <c r="DA30" s="860" t="str">
        <f t="shared" si="22"/>
        <v/>
      </c>
      <c r="DB30" s="860" t="str">
        <f t="shared" si="22"/>
        <v/>
      </c>
      <c r="DC30" s="860" t="str">
        <f t="shared" si="22"/>
        <v/>
      </c>
      <c r="DD30" s="860" t="str">
        <f t="shared" si="22"/>
        <v/>
      </c>
      <c r="DE30" s="860" t="str">
        <f t="shared" si="22"/>
        <v/>
      </c>
      <c r="DF30" s="860" t="str">
        <f t="shared" si="22"/>
        <v/>
      </c>
      <c r="DG30" s="863">
        <f t="shared" si="22"/>
        <v>41</v>
      </c>
      <c r="DH30" s="863">
        <f t="shared" si="22"/>
        <v>42</v>
      </c>
      <c r="DI30" s="863" t="str">
        <f t="shared" si="22"/>
        <v/>
      </c>
      <c r="DJ30" s="863" t="str">
        <f t="shared" si="22"/>
        <v/>
      </c>
      <c r="DK30" s="863" t="str">
        <f t="shared" si="22"/>
        <v/>
      </c>
      <c r="DL30" s="863" t="str">
        <f t="shared" si="22"/>
        <v/>
      </c>
      <c r="DM30" s="860" t="str">
        <f t="shared" si="22"/>
        <v/>
      </c>
      <c r="DN30" s="860" t="str">
        <f t="shared" si="22"/>
        <v/>
      </c>
      <c r="DO30" s="860" t="str">
        <f t="shared" ref="DO30:EP30" si="23">+IF(BG30="","",BG30)</f>
        <v/>
      </c>
      <c r="DP30" s="860" t="str">
        <f t="shared" si="23"/>
        <v/>
      </c>
      <c r="DQ30" s="860" t="str">
        <f t="shared" si="23"/>
        <v/>
      </c>
      <c r="DR30" s="860" t="str">
        <f t="shared" si="23"/>
        <v/>
      </c>
      <c r="DS30" s="863" t="str">
        <f t="shared" si="23"/>
        <v/>
      </c>
      <c r="DT30" s="863" t="str">
        <f t="shared" si="23"/>
        <v/>
      </c>
      <c r="DU30" s="863" t="str">
        <f t="shared" si="23"/>
        <v/>
      </c>
      <c r="DV30" s="863" t="str">
        <f t="shared" si="23"/>
        <v/>
      </c>
      <c r="DW30" s="863" t="str">
        <f t="shared" si="23"/>
        <v/>
      </c>
      <c r="DX30" s="863" t="str">
        <f t="shared" si="23"/>
        <v/>
      </c>
      <c r="DY30" s="860" t="str">
        <f t="shared" si="23"/>
        <v/>
      </c>
      <c r="DZ30" s="860" t="str">
        <f t="shared" si="23"/>
        <v/>
      </c>
      <c r="EA30" s="860" t="str">
        <f t="shared" si="23"/>
        <v/>
      </c>
      <c r="EB30" s="860" t="str">
        <f t="shared" si="23"/>
        <v/>
      </c>
      <c r="EC30" s="860" t="str">
        <f t="shared" si="23"/>
        <v/>
      </c>
      <c r="ED30" s="860" t="str">
        <f t="shared" si="23"/>
        <v/>
      </c>
      <c r="EE30" s="863" t="str">
        <f t="shared" si="23"/>
        <v/>
      </c>
      <c r="EF30" s="863" t="str">
        <f t="shared" si="23"/>
        <v/>
      </c>
      <c r="EG30" s="863" t="str">
        <f t="shared" si="23"/>
        <v/>
      </c>
      <c r="EH30" s="863" t="str">
        <f t="shared" si="23"/>
        <v/>
      </c>
      <c r="EI30" s="863" t="str">
        <f t="shared" si="23"/>
        <v/>
      </c>
      <c r="EJ30" s="863" t="str">
        <f t="shared" si="23"/>
        <v/>
      </c>
      <c r="EK30" s="860" t="str">
        <f t="shared" si="23"/>
        <v/>
      </c>
      <c r="EL30" s="860" t="str">
        <f t="shared" si="23"/>
        <v/>
      </c>
      <c r="EM30" s="860" t="str">
        <f t="shared" si="23"/>
        <v/>
      </c>
      <c r="EN30" s="860" t="str">
        <f t="shared" si="23"/>
        <v/>
      </c>
      <c r="EO30" s="860" t="str">
        <f t="shared" si="23"/>
        <v/>
      </c>
      <c r="EP30" s="860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9"/>
      <c r="IN30" s="879"/>
      <c r="IO30" s="879"/>
      <c r="IP30" s="879"/>
      <c r="IQ30" s="879"/>
      <c r="IR30" s="888"/>
      <c r="IS30" s="882"/>
      <c r="IT30" s="885"/>
      <c r="IU30" s="870"/>
      <c r="IV30" s="876"/>
      <c r="IW30" s="868"/>
      <c r="IX30" s="868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98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4"/>
      <c r="CJ31" s="864"/>
      <c r="CK31" s="864"/>
      <c r="CL31" s="864"/>
      <c r="CM31" s="864"/>
      <c r="CN31" s="864"/>
      <c r="CO31" s="861"/>
      <c r="CP31" s="861"/>
      <c r="CQ31" s="861"/>
      <c r="CR31" s="861"/>
      <c r="CS31" s="861"/>
      <c r="CT31" s="861"/>
      <c r="CU31" s="864"/>
      <c r="CV31" s="864"/>
      <c r="CW31" s="864"/>
      <c r="CX31" s="864"/>
      <c r="CY31" s="864"/>
      <c r="CZ31" s="864"/>
      <c r="DA31" s="861"/>
      <c r="DB31" s="861"/>
      <c r="DC31" s="861"/>
      <c r="DD31" s="861"/>
      <c r="DE31" s="861"/>
      <c r="DF31" s="861"/>
      <c r="DG31" s="864"/>
      <c r="DH31" s="864"/>
      <c r="DI31" s="864"/>
      <c r="DJ31" s="864"/>
      <c r="DK31" s="864"/>
      <c r="DL31" s="864"/>
      <c r="DM31" s="861"/>
      <c r="DN31" s="861"/>
      <c r="DO31" s="861"/>
      <c r="DP31" s="861"/>
      <c r="DQ31" s="861"/>
      <c r="DR31" s="861"/>
      <c r="DS31" s="864"/>
      <c r="DT31" s="864"/>
      <c r="DU31" s="864"/>
      <c r="DV31" s="864"/>
      <c r="DW31" s="864"/>
      <c r="DX31" s="864"/>
      <c r="DY31" s="861"/>
      <c r="DZ31" s="861"/>
      <c r="EA31" s="861"/>
      <c r="EB31" s="861"/>
      <c r="EC31" s="861"/>
      <c r="ED31" s="861"/>
      <c r="EE31" s="864"/>
      <c r="EF31" s="864"/>
      <c r="EG31" s="864"/>
      <c r="EH31" s="864"/>
      <c r="EI31" s="864"/>
      <c r="EJ31" s="864"/>
      <c r="EK31" s="861"/>
      <c r="EL31" s="861"/>
      <c r="EM31" s="861"/>
      <c r="EN31" s="861"/>
      <c r="EO31" s="861"/>
      <c r="EP31" s="861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9"/>
      <c r="IN31" s="879"/>
      <c r="IO31" s="879"/>
      <c r="IP31" s="879"/>
      <c r="IQ31" s="879"/>
      <c r="IR31" s="888"/>
      <c r="IS31" s="882"/>
      <c r="IT31" s="885"/>
      <c r="IU31" s="870"/>
      <c r="IV31" s="876"/>
      <c r="IW31" s="868"/>
      <c r="IX31" s="868"/>
      <c r="IY31" s="872" t="s">
        <v>287</v>
      </c>
      <c r="IZ31" s="854" t="s">
        <v>169</v>
      </c>
      <c r="JA31" s="857" t="s">
        <v>288</v>
      </c>
      <c r="JB31" s="872" t="s">
        <v>287</v>
      </c>
      <c r="JC31" s="854" t="s">
        <v>169</v>
      </c>
      <c r="JD31" s="857" t="s">
        <v>288</v>
      </c>
      <c r="JE31" s="872" t="s">
        <v>287</v>
      </c>
      <c r="JF31" s="854" t="s">
        <v>169</v>
      </c>
      <c r="JG31" s="857" t="s">
        <v>288</v>
      </c>
      <c r="JH31" s="872" t="s">
        <v>287</v>
      </c>
      <c r="JI31" s="854" t="s">
        <v>169</v>
      </c>
      <c r="JJ31" s="857" t="s">
        <v>288</v>
      </c>
      <c r="JK31" s="872" t="s">
        <v>287</v>
      </c>
      <c r="JL31" s="854" t="s">
        <v>169</v>
      </c>
      <c r="JM31" s="857" t="s">
        <v>288</v>
      </c>
      <c r="JN31" s="867">
        <v>1</v>
      </c>
      <c r="JO31" s="867">
        <v>2</v>
      </c>
      <c r="JP31" s="867">
        <v>3</v>
      </c>
      <c r="JQ31" s="867">
        <v>4</v>
      </c>
      <c r="JR31" s="867">
        <v>5</v>
      </c>
      <c r="JS31" s="866" t="s">
        <v>332</v>
      </c>
    </row>
    <row r="32" spans="1:279" ht="15" customHeight="1">
      <c r="Z32" s="898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4"/>
      <c r="CJ32" s="864"/>
      <c r="CK32" s="864"/>
      <c r="CL32" s="864"/>
      <c r="CM32" s="864"/>
      <c r="CN32" s="864"/>
      <c r="CO32" s="861"/>
      <c r="CP32" s="861"/>
      <c r="CQ32" s="861"/>
      <c r="CR32" s="861"/>
      <c r="CS32" s="861"/>
      <c r="CT32" s="861"/>
      <c r="CU32" s="864"/>
      <c r="CV32" s="864"/>
      <c r="CW32" s="864"/>
      <c r="CX32" s="864"/>
      <c r="CY32" s="864"/>
      <c r="CZ32" s="864"/>
      <c r="DA32" s="861"/>
      <c r="DB32" s="861"/>
      <c r="DC32" s="861"/>
      <c r="DD32" s="861"/>
      <c r="DE32" s="861"/>
      <c r="DF32" s="861"/>
      <c r="DG32" s="864"/>
      <c r="DH32" s="864"/>
      <c r="DI32" s="864"/>
      <c r="DJ32" s="864"/>
      <c r="DK32" s="864"/>
      <c r="DL32" s="864"/>
      <c r="DM32" s="861"/>
      <c r="DN32" s="861"/>
      <c r="DO32" s="861"/>
      <c r="DP32" s="861"/>
      <c r="DQ32" s="861"/>
      <c r="DR32" s="861"/>
      <c r="DS32" s="864"/>
      <c r="DT32" s="864"/>
      <c r="DU32" s="864"/>
      <c r="DV32" s="864"/>
      <c r="DW32" s="864"/>
      <c r="DX32" s="864"/>
      <c r="DY32" s="861"/>
      <c r="DZ32" s="861"/>
      <c r="EA32" s="861"/>
      <c r="EB32" s="861"/>
      <c r="EC32" s="861"/>
      <c r="ED32" s="861"/>
      <c r="EE32" s="864"/>
      <c r="EF32" s="864"/>
      <c r="EG32" s="864"/>
      <c r="EH32" s="864"/>
      <c r="EI32" s="864"/>
      <c r="EJ32" s="864"/>
      <c r="EK32" s="861"/>
      <c r="EL32" s="861"/>
      <c r="EM32" s="861"/>
      <c r="EN32" s="861"/>
      <c r="EO32" s="861"/>
      <c r="EP32" s="861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9"/>
      <c r="IN32" s="879"/>
      <c r="IO32" s="879"/>
      <c r="IP32" s="879"/>
      <c r="IQ32" s="879"/>
      <c r="IR32" s="888"/>
      <c r="IS32" s="882"/>
      <c r="IT32" s="885"/>
      <c r="IU32" s="870"/>
      <c r="IV32" s="876"/>
      <c r="IW32" s="868"/>
      <c r="IX32" s="868"/>
      <c r="IY32" s="873"/>
      <c r="IZ32" s="855"/>
      <c r="JA32" s="858"/>
      <c r="JB32" s="873"/>
      <c r="JC32" s="855"/>
      <c r="JD32" s="858"/>
      <c r="JE32" s="873"/>
      <c r="JF32" s="855"/>
      <c r="JG32" s="858"/>
      <c r="JH32" s="873"/>
      <c r="JI32" s="855"/>
      <c r="JJ32" s="858"/>
      <c r="JK32" s="873"/>
      <c r="JL32" s="855"/>
      <c r="JM32" s="858"/>
      <c r="JN32" s="867"/>
      <c r="JO32" s="867"/>
      <c r="JP32" s="867"/>
      <c r="JQ32" s="867"/>
      <c r="JR32" s="867"/>
      <c r="JS32" s="866"/>
    </row>
    <row r="33" spans="25:279" ht="15" customHeight="1">
      <c r="Z33" s="900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5"/>
      <c r="CJ33" s="865"/>
      <c r="CK33" s="865"/>
      <c r="CL33" s="865"/>
      <c r="CM33" s="865"/>
      <c r="CN33" s="865"/>
      <c r="CO33" s="862"/>
      <c r="CP33" s="862"/>
      <c r="CQ33" s="862"/>
      <c r="CR33" s="862"/>
      <c r="CS33" s="862"/>
      <c r="CT33" s="862"/>
      <c r="CU33" s="865"/>
      <c r="CV33" s="865"/>
      <c r="CW33" s="865"/>
      <c r="CX33" s="865"/>
      <c r="CY33" s="865"/>
      <c r="CZ33" s="865"/>
      <c r="DA33" s="862"/>
      <c r="DB33" s="862"/>
      <c r="DC33" s="862"/>
      <c r="DD33" s="862"/>
      <c r="DE33" s="862"/>
      <c r="DF33" s="862"/>
      <c r="DG33" s="865"/>
      <c r="DH33" s="865"/>
      <c r="DI33" s="865"/>
      <c r="DJ33" s="865"/>
      <c r="DK33" s="865"/>
      <c r="DL33" s="865"/>
      <c r="DM33" s="862"/>
      <c r="DN33" s="862"/>
      <c r="DO33" s="862"/>
      <c r="DP33" s="862"/>
      <c r="DQ33" s="862"/>
      <c r="DR33" s="862"/>
      <c r="DS33" s="865"/>
      <c r="DT33" s="865"/>
      <c r="DU33" s="865"/>
      <c r="DV33" s="865"/>
      <c r="DW33" s="865"/>
      <c r="DX33" s="865"/>
      <c r="DY33" s="862"/>
      <c r="DZ33" s="862"/>
      <c r="EA33" s="862"/>
      <c r="EB33" s="862"/>
      <c r="EC33" s="862"/>
      <c r="ED33" s="862"/>
      <c r="EE33" s="865"/>
      <c r="EF33" s="865"/>
      <c r="EG33" s="865"/>
      <c r="EH33" s="865"/>
      <c r="EI33" s="865"/>
      <c r="EJ33" s="865"/>
      <c r="EK33" s="862"/>
      <c r="EL33" s="862"/>
      <c r="EM33" s="862"/>
      <c r="EN33" s="862"/>
      <c r="EO33" s="862"/>
      <c r="EP33" s="862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80"/>
      <c r="IN33" s="880"/>
      <c r="IO33" s="880"/>
      <c r="IP33" s="880"/>
      <c r="IQ33" s="880"/>
      <c r="IR33" s="889"/>
      <c r="IS33" s="883"/>
      <c r="IT33" s="886"/>
      <c r="IU33" s="871"/>
      <c r="IV33" s="877"/>
      <c r="IW33" s="868"/>
      <c r="IX33" s="868"/>
      <c r="IY33" s="874"/>
      <c r="IZ33" s="856"/>
      <c r="JA33" s="859"/>
      <c r="JB33" s="874"/>
      <c r="JC33" s="856"/>
      <c r="JD33" s="859"/>
      <c r="JE33" s="874"/>
      <c r="JF33" s="856"/>
      <c r="JG33" s="859"/>
      <c r="JH33" s="874"/>
      <c r="JI33" s="856"/>
      <c r="JJ33" s="859"/>
      <c r="JK33" s="874"/>
      <c r="JL33" s="856"/>
      <c r="JM33" s="859"/>
      <c r="JN33" s="867"/>
      <c r="JO33" s="867"/>
      <c r="JP33" s="867"/>
      <c r="JQ33" s="867"/>
      <c r="JR33" s="867"/>
      <c r="JS33" s="866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19.899999999999999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19.899999999999999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19.899999999999999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19.899999999999999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19.899999999999999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19.899999999999999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19.899999999999999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19.899999999999999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19.899999999999999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19.899999999999999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19.899999999999999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19.899999999999999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19.899999999999999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19.899999999999999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19.899999999999999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19.899999999999999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19.899999999999999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19.899999999999999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19.899999999999999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19.899999999999999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19.899999999999999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19.899999999999999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19.899999999999999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19.899999999999999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19.899999999999999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19.899999999999999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19.899999999999999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73.33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324.5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31.33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26.49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43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73.33</v>
      </c>
      <c r="CJ67" s="55">
        <f t="shared" si="52"/>
        <v>324.5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31.33</v>
      </c>
      <c r="CV67" s="55">
        <f t="shared" si="64"/>
        <v>26.49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43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0.05</v>
      </c>
      <c r="ER67" s="66">
        <f t="shared" si="112"/>
        <v>0.09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0.01</v>
      </c>
      <c r="FD67" s="66">
        <f t="shared" si="124"/>
        <v>0.02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0.01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0.14000000000000001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0.03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0.01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0.19600000000000001</v>
      </c>
      <c r="IN67" s="66">
        <f t="shared" si="178"/>
        <v>1.6500000000000001E-2</v>
      </c>
      <c r="IO67" s="66">
        <f t="shared" si="179"/>
        <v>0.01</v>
      </c>
      <c r="IP67" s="66">
        <f t="shared" si="180"/>
        <v>0</v>
      </c>
      <c r="IQ67" s="67">
        <f t="shared" si="181"/>
        <v>0</v>
      </c>
      <c r="IR67" s="178">
        <f t="shared" si="194"/>
        <v>0.22250000000000003</v>
      </c>
      <c r="IS67" s="60">
        <f t="shared" si="196"/>
        <v>0</v>
      </c>
      <c r="IT67" s="68">
        <f t="shared" si="182"/>
        <v>6</v>
      </c>
      <c r="IU67" s="268">
        <v>1800</v>
      </c>
      <c r="IV67" s="183">
        <v>2</v>
      </c>
      <c r="IW67" s="252" t="s">
        <v>206</v>
      </c>
      <c r="IX67" s="253">
        <f t="shared" si="195"/>
        <v>6</v>
      </c>
      <c r="IY67" s="254">
        <f t="shared" si="202"/>
        <v>5.2853932584269661</v>
      </c>
      <c r="IZ67" s="255">
        <v>3</v>
      </c>
      <c r="JA67" s="256">
        <v>2</v>
      </c>
      <c r="JB67" s="254">
        <f t="shared" si="203"/>
        <v>0.44494382022471901</v>
      </c>
      <c r="JC67" s="255">
        <v>3</v>
      </c>
      <c r="JD67" s="256">
        <v>2</v>
      </c>
      <c r="JE67" s="257">
        <f t="shared" si="204"/>
        <v>0.26966292134831454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498.65</v>
      </c>
    </row>
    <row r="68" spans="25:279" ht="19.899999999999999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82.32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253.5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18.16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25.98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31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155.64999999999998</v>
      </c>
      <c r="CJ68" s="55">
        <f t="shared" si="52"/>
        <v>578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49.489999999999995</v>
      </c>
      <c r="CV68" s="55">
        <f t="shared" si="64"/>
        <v>52.47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74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0.1</v>
      </c>
      <c r="ER68" s="66">
        <f t="shared" si="112"/>
        <v>0.16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0.01</v>
      </c>
      <c r="FD68" s="66">
        <f t="shared" si="124"/>
        <v>0.03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0.02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0.26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0.04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0.02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0.36399999999999999</v>
      </c>
      <c r="IN68" s="66">
        <f t="shared" si="178"/>
        <v>2.2000000000000002E-2</v>
      </c>
      <c r="IO68" s="66">
        <f t="shared" si="179"/>
        <v>0.02</v>
      </c>
      <c r="IP68" s="66">
        <f t="shared" si="180"/>
        <v>0</v>
      </c>
      <c r="IQ68" s="67">
        <f t="shared" si="181"/>
        <v>0</v>
      </c>
      <c r="IR68" s="178">
        <f t="shared" si="194"/>
        <v>0.40600000000000003</v>
      </c>
      <c r="IS68" s="60">
        <f>+IZ68+JA68+JC68+JD68+JF68+JG68+JI68+JJ68</f>
        <v>18</v>
      </c>
      <c r="IT68" s="68">
        <f t="shared" si="182"/>
        <v>36</v>
      </c>
      <c r="IU68" s="268">
        <v>1800</v>
      </c>
      <c r="IV68" s="183">
        <v>2</v>
      </c>
      <c r="IW68" s="252" t="s">
        <v>207</v>
      </c>
      <c r="IX68" s="253">
        <f t="shared" si="195"/>
        <v>54</v>
      </c>
      <c r="IY68" s="254">
        <f t="shared" si="202"/>
        <v>32.275862068965516</v>
      </c>
      <c r="IZ68" s="255">
        <v>3</v>
      </c>
      <c r="JA68" s="256">
        <v>2</v>
      </c>
      <c r="JB68" s="254">
        <f t="shared" si="203"/>
        <v>1.9507389162561577</v>
      </c>
      <c r="JC68" s="255">
        <v>3</v>
      </c>
      <c r="JD68" s="256">
        <v>2</v>
      </c>
      <c r="JE68" s="257">
        <f t="shared" si="204"/>
        <v>1.773399014778325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909.61</v>
      </c>
    </row>
    <row r="69" spans="25:279" ht="19.899999999999999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70.490000000000009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196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38.659999999999997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51.65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34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226.14</v>
      </c>
      <c r="CJ69" s="55">
        <f t="shared" si="52"/>
        <v>774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88.149999999999991</v>
      </c>
      <c r="CV69" s="55">
        <f t="shared" si="64"/>
        <v>104.12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108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0.09</v>
      </c>
      <c r="ER69" s="66">
        <f t="shared" si="112"/>
        <v>0.13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0.02</v>
      </c>
      <c r="FD69" s="66">
        <f t="shared" si="124"/>
        <v>0.04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0.02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0.22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0.06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0.02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0.26400000000000001</v>
      </c>
      <c r="IN69" s="66">
        <f t="shared" si="178"/>
        <v>4.8000000000000001E-2</v>
      </c>
      <c r="IO69" s="66">
        <f t="shared" si="179"/>
        <v>1.6E-2</v>
      </c>
      <c r="IP69" s="66">
        <f t="shared" si="180"/>
        <v>0</v>
      </c>
      <c r="IQ69" s="67">
        <f t="shared" si="181"/>
        <v>0</v>
      </c>
      <c r="IR69" s="178">
        <f t="shared" si="194"/>
        <v>0.32800000000000001</v>
      </c>
      <c r="IS69" s="60">
        <f t="shared" ref="IS69:IS132" si="208">+IZ69+JA69+JC69+JD69+JF69+JG69+JI69+JJ69</f>
        <v>20</v>
      </c>
      <c r="IT69" s="68">
        <f t="shared" si="182"/>
        <v>32</v>
      </c>
      <c r="IU69" s="268">
        <v>2900</v>
      </c>
      <c r="IV69" s="183">
        <v>2</v>
      </c>
      <c r="IW69" s="252" t="s">
        <v>208</v>
      </c>
      <c r="IX69" s="253">
        <f t="shared" si="195"/>
        <v>52</v>
      </c>
      <c r="IY69" s="254">
        <f t="shared" si="202"/>
        <v>25.756097560975611</v>
      </c>
      <c r="IZ69" s="255">
        <v>3</v>
      </c>
      <c r="JA69" s="256">
        <v>2</v>
      </c>
      <c r="JB69" s="254">
        <f t="shared" si="203"/>
        <v>4.6829268292682924</v>
      </c>
      <c r="JC69" s="255">
        <v>3</v>
      </c>
      <c r="JD69" s="256">
        <v>2</v>
      </c>
      <c r="JE69" s="257">
        <f t="shared" si="204"/>
        <v>1.5609756097560976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1300.4099999999999</v>
      </c>
    </row>
    <row r="70" spans="25:279" ht="19.899999999999999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62.49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196.5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27.5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42.82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47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288.63</v>
      </c>
      <c r="CJ70" s="55">
        <f t="shared" si="52"/>
        <v>970.5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115.64999999999999</v>
      </c>
      <c r="CV70" s="55">
        <f t="shared" si="64"/>
        <v>146.94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155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0.13</v>
      </c>
      <c r="ER70" s="66">
        <f t="shared" si="112"/>
        <v>0.19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0.02</v>
      </c>
      <c r="FD70" s="66">
        <f t="shared" si="124"/>
        <v>7.0000000000000007E-2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0.03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0.32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9.0000000000000011E-2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0.03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0.32</v>
      </c>
      <c r="IN70" s="66">
        <f t="shared" si="178"/>
        <v>9.0000000000000011E-2</v>
      </c>
      <c r="IO70" s="66">
        <f t="shared" si="179"/>
        <v>0.03</v>
      </c>
      <c r="IP70" s="66">
        <f t="shared" si="180"/>
        <v>0</v>
      </c>
      <c r="IQ70" s="67">
        <f t="shared" si="181"/>
        <v>0</v>
      </c>
      <c r="IR70" s="178">
        <f t="shared" si="194"/>
        <v>0.44000000000000006</v>
      </c>
      <c r="IS70" s="60">
        <f t="shared" si="208"/>
        <v>20</v>
      </c>
      <c r="IT70" s="68">
        <f t="shared" si="182"/>
        <v>43</v>
      </c>
      <c r="IU70" s="268">
        <v>2600</v>
      </c>
      <c r="IV70" s="183">
        <v>2</v>
      </c>
      <c r="IW70" s="252" t="s">
        <v>209</v>
      </c>
      <c r="IX70" s="253">
        <f t="shared" si="195"/>
        <v>63</v>
      </c>
      <c r="IY70" s="254">
        <f t="shared" si="202"/>
        <v>31.27272727272727</v>
      </c>
      <c r="IZ70" s="255">
        <v>3</v>
      </c>
      <c r="JA70" s="256">
        <v>2</v>
      </c>
      <c r="JB70" s="254">
        <f t="shared" si="203"/>
        <v>8.795454545454545</v>
      </c>
      <c r="JC70" s="255">
        <v>3</v>
      </c>
      <c r="JD70" s="256">
        <v>2</v>
      </c>
      <c r="JE70" s="257">
        <f t="shared" si="204"/>
        <v>2.9318181818181817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1676.7200000000003</v>
      </c>
    </row>
    <row r="71" spans="25:279" ht="19.899999999999999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60.49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117.5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34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66.149999999999991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21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275.79000000000002</v>
      </c>
      <c r="CJ71" s="55">
        <f t="shared" si="52"/>
        <v>763.5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118.32</v>
      </c>
      <c r="CV71" s="55">
        <f t="shared" si="64"/>
        <v>186.59999999999997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133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0.13</v>
      </c>
      <c r="ER71" s="66">
        <f t="shared" si="112"/>
        <v>0.15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0.02</v>
      </c>
      <c r="FD71" s="66">
        <f t="shared" si="124"/>
        <v>0.09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0.03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0.28000000000000003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0.11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0.03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0.28000000000000003</v>
      </c>
      <c r="IN71" s="66">
        <f t="shared" si="178"/>
        <v>0.11</v>
      </c>
      <c r="IO71" s="66">
        <f t="shared" si="179"/>
        <v>0.03</v>
      </c>
      <c r="IP71" s="66">
        <f t="shared" si="180"/>
        <v>0</v>
      </c>
      <c r="IQ71" s="67">
        <f t="shared" si="181"/>
        <v>0</v>
      </c>
      <c r="IR71" s="178">
        <f t="shared" si="194"/>
        <v>0.42000000000000004</v>
      </c>
      <c r="IS71" s="60">
        <f t="shared" si="208"/>
        <v>20</v>
      </c>
      <c r="IT71" s="68">
        <f t="shared" si="182"/>
        <v>40</v>
      </c>
      <c r="IU71" s="268">
        <v>2600</v>
      </c>
      <c r="IV71" s="183">
        <v>2</v>
      </c>
      <c r="IW71" s="252" t="s">
        <v>210</v>
      </c>
      <c r="IX71" s="253">
        <f t="shared" si="195"/>
        <v>60</v>
      </c>
      <c r="IY71" s="254">
        <f t="shared" si="202"/>
        <v>26.666666666666664</v>
      </c>
      <c r="IZ71" s="255">
        <v>3</v>
      </c>
      <c r="JA71" s="256">
        <v>2</v>
      </c>
      <c r="JB71" s="254">
        <f t="shared" si="203"/>
        <v>10.476190476190474</v>
      </c>
      <c r="JC71" s="255">
        <v>3</v>
      </c>
      <c r="JD71" s="256">
        <v>2</v>
      </c>
      <c r="JE71" s="257">
        <f t="shared" si="204"/>
        <v>2.8571428571428568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1477.2099999999998</v>
      </c>
    </row>
    <row r="72" spans="25:279" ht="19.899999999999999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45.16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120.5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37.33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63.319999999999993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20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238.63000000000002</v>
      </c>
      <c r="CJ72" s="55">
        <f t="shared" si="52"/>
        <v>630.5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137.49</v>
      </c>
      <c r="CV72" s="55">
        <f t="shared" si="64"/>
        <v>223.94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122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0.11</v>
      </c>
      <c r="ER72" s="66">
        <f t="shared" si="112"/>
        <v>0.12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0.03</v>
      </c>
      <c r="FD72" s="66">
        <f t="shared" si="124"/>
        <v>0.1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0.02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0.22999999999999998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0.13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0.02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0.22999999999999998</v>
      </c>
      <c r="IN72" s="66">
        <f t="shared" si="178"/>
        <v>0.13</v>
      </c>
      <c r="IO72" s="66">
        <f t="shared" si="179"/>
        <v>0.02</v>
      </c>
      <c r="IP72" s="66">
        <f t="shared" si="180"/>
        <v>0</v>
      </c>
      <c r="IQ72" s="67">
        <f t="shared" si="181"/>
        <v>0</v>
      </c>
      <c r="IR72" s="178">
        <f t="shared" si="194"/>
        <v>0.38</v>
      </c>
      <c r="IS72" s="60">
        <f t="shared" si="208"/>
        <v>20</v>
      </c>
      <c r="IT72" s="68">
        <f t="shared" si="182"/>
        <v>36</v>
      </c>
      <c r="IU72" s="268">
        <v>2600</v>
      </c>
      <c r="IV72" s="183">
        <v>2</v>
      </c>
      <c r="IW72" s="252" t="s">
        <v>211</v>
      </c>
      <c r="IX72" s="253">
        <f t="shared" si="195"/>
        <v>56</v>
      </c>
      <c r="IY72" s="254">
        <f t="shared" si="202"/>
        <v>21.789473684210527</v>
      </c>
      <c r="IZ72" s="255">
        <v>3</v>
      </c>
      <c r="JA72" s="256">
        <v>2</v>
      </c>
      <c r="JB72" s="254">
        <f t="shared" si="203"/>
        <v>12.315789473684211</v>
      </c>
      <c r="JC72" s="255">
        <v>3</v>
      </c>
      <c r="JD72" s="256">
        <v>2</v>
      </c>
      <c r="JE72" s="257">
        <f t="shared" si="204"/>
        <v>1.8947368421052631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1352.56</v>
      </c>
    </row>
    <row r="73" spans="25:279" ht="19.899999999999999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71.66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132.5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26.33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39.659999999999997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19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239.79999999999998</v>
      </c>
      <c r="CJ73" s="55">
        <f t="shared" si="52"/>
        <v>567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125.16</v>
      </c>
      <c r="CV73" s="55">
        <f t="shared" si="64"/>
        <v>211.95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107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0.16</v>
      </c>
      <c r="ER73" s="66">
        <f t="shared" si="112"/>
        <v>0.16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0.03</v>
      </c>
      <c r="FD73" s="251">
        <f t="shared" si="124"/>
        <v>0.14000000000000001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0.03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0.32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0.17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0.03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0.32</v>
      </c>
      <c r="IN73" s="66">
        <f>+MAX(HG73:HN73)*JO73</f>
        <v>0.17</v>
      </c>
      <c r="IO73" s="66">
        <f>+MAX(HO73:HV73)*JP73</f>
        <v>0.03</v>
      </c>
      <c r="IP73" s="66">
        <f>+MAX(HW73:ID73)*JQ73</f>
        <v>0</v>
      </c>
      <c r="IQ73" s="67">
        <f>+MAX(IE73:IL73)*JR73</f>
        <v>0</v>
      </c>
      <c r="IR73" s="178">
        <f t="shared" si="194"/>
        <v>0.52</v>
      </c>
      <c r="IS73" s="60">
        <f t="shared" si="208"/>
        <v>20</v>
      </c>
      <c r="IT73" s="68">
        <f t="shared" si="182"/>
        <v>53</v>
      </c>
      <c r="IU73" s="268">
        <v>1800</v>
      </c>
      <c r="IV73" s="183">
        <v>2</v>
      </c>
      <c r="IW73" s="252" t="s">
        <v>212</v>
      </c>
      <c r="IX73" s="253">
        <f t="shared" si="195"/>
        <v>73</v>
      </c>
      <c r="IY73" s="254">
        <f t="shared" si="202"/>
        <v>32.61538461538462</v>
      </c>
      <c r="IZ73" s="255">
        <v>3</v>
      </c>
      <c r="JA73" s="256">
        <v>2</v>
      </c>
      <c r="JB73" s="254">
        <f t="shared" si="203"/>
        <v>17.326923076923077</v>
      </c>
      <c r="JC73" s="255">
        <v>3</v>
      </c>
      <c r="JD73" s="256">
        <v>2</v>
      </c>
      <c r="JE73" s="257">
        <f t="shared" si="204"/>
        <v>3.0576923076923075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1250.9099999999999</v>
      </c>
    </row>
    <row r="74" spans="25:279" ht="19.899999999999999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66.83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125.5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35.83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38.659999999999997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28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244.14</v>
      </c>
      <c r="CJ74" s="55">
        <f t="shared" si="52"/>
        <v>496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133.49</v>
      </c>
      <c r="CV74" s="55">
        <f t="shared" si="64"/>
        <v>207.78999999999996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88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0.16</v>
      </c>
      <c r="ER74" s="66">
        <f t="shared" si="112"/>
        <v>0.14000000000000001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0.04</v>
      </c>
      <c r="FD74" s="66">
        <f t="shared" si="124"/>
        <v>0.14000000000000001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0.02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0.30000000000000004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0.18000000000000002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0.02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0.24000000000000005</v>
      </c>
      <c r="IN74" s="66">
        <f t="shared" ref="IN74:IN136" si="209">+MAX(HG74:HN74)*JO74</f>
        <v>0.18000000000000002</v>
      </c>
      <c r="IO74" s="66">
        <f t="shared" ref="IO74:IO136" si="210">+MAX(HO74:HV74)*JP74</f>
        <v>0.02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0.44000000000000006</v>
      </c>
      <c r="IS74" s="60">
        <f t="shared" si="208"/>
        <v>20</v>
      </c>
      <c r="IT74" s="68">
        <f t="shared" si="182"/>
        <v>43</v>
      </c>
      <c r="IU74" s="268">
        <v>1800</v>
      </c>
      <c r="IV74" s="183">
        <v>2</v>
      </c>
      <c r="IW74" s="264" t="s">
        <v>213</v>
      </c>
      <c r="IX74" s="265">
        <f t="shared" si="195"/>
        <v>63</v>
      </c>
      <c r="IY74" s="246">
        <f t="shared" si="202"/>
        <v>23.454545454545457</v>
      </c>
      <c r="IZ74" s="247">
        <v>3</v>
      </c>
      <c r="JA74" s="248">
        <v>2</v>
      </c>
      <c r="JB74" s="246">
        <f t="shared" si="203"/>
        <v>17.59090909090909</v>
      </c>
      <c r="JC74" s="247">
        <v>3</v>
      </c>
      <c r="JD74" s="248">
        <v>2</v>
      </c>
      <c r="JE74" s="257">
        <f t="shared" si="204"/>
        <v>1.9545454545454544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1169.42</v>
      </c>
    </row>
    <row r="75" spans="25:279" ht="19.899999999999999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47.16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145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39.33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21.99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27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230.80999999999997</v>
      </c>
      <c r="CJ75" s="55">
        <f t="shared" si="52"/>
        <v>523.5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138.82</v>
      </c>
      <c r="CV75" s="55">
        <f t="shared" si="64"/>
        <v>163.63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94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0.15</v>
      </c>
      <c r="ER75" s="66">
        <f t="shared" si="112"/>
        <v>0.15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0.04</v>
      </c>
      <c r="FD75" s="66">
        <f t="shared" si="124"/>
        <v>0.11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0.03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0.3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0.15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0.03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0.3</v>
      </c>
      <c r="IN75" s="66">
        <f t="shared" si="209"/>
        <v>0.15</v>
      </c>
      <c r="IO75" s="66">
        <f t="shared" si="210"/>
        <v>0.03</v>
      </c>
      <c r="IP75" s="66">
        <f t="shared" si="211"/>
        <v>0</v>
      </c>
      <c r="IQ75" s="67">
        <f t="shared" si="212"/>
        <v>0</v>
      </c>
      <c r="IR75" s="178">
        <f t="shared" si="194"/>
        <v>0.48</v>
      </c>
      <c r="IS75" s="60">
        <f t="shared" si="208"/>
        <v>20</v>
      </c>
      <c r="IT75" s="68">
        <f t="shared" si="182"/>
        <v>47</v>
      </c>
      <c r="IU75" s="268">
        <v>1800</v>
      </c>
      <c r="IV75" s="183">
        <v>2</v>
      </c>
      <c r="IW75" s="252" t="s">
        <v>214</v>
      </c>
      <c r="IX75" s="253">
        <f t="shared" si="195"/>
        <v>67</v>
      </c>
      <c r="IY75" s="254">
        <f t="shared" si="202"/>
        <v>29.375</v>
      </c>
      <c r="IZ75" s="255">
        <v>3</v>
      </c>
      <c r="JA75" s="256">
        <v>2</v>
      </c>
      <c r="JB75" s="254">
        <f t="shared" si="203"/>
        <v>14.6875</v>
      </c>
      <c r="JC75" s="255">
        <f>+JC74</f>
        <v>3</v>
      </c>
      <c r="JD75" s="256">
        <v>2</v>
      </c>
      <c r="JE75" s="257">
        <f t="shared" si="204"/>
        <v>2.9375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1150.7599999999998</v>
      </c>
    </row>
    <row r="76" spans="25:279" ht="19.899999999999999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37.33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146.5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45.989999999999995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41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222.98000000000002</v>
      </c>
      <c r="CJ76" s="55">
        <f t="shared" ref="CJ76:CJ107" si="215">+SUM(AB73:AB76)</f>
        <v>549.5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147.47999999999999</v>
      </c>
      <c r="CV76" s="55">
        <f t="shared" ref="CV76:CV107" si="227">+SUM(AN73:AN76)</f>
        <v>100.30999999999999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115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0.15</v>
      </c>
      <c r="ER76" s="66">
        <f t="shared" ref="ER76:ER107" si="275">+IF(ER$30="","",ROUND(((CJ76*ER$32)/ER$31)/$IU76,2))</f>
        <v>0.15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0.04</v>
      </c>
      <c r="FD76" s="66">
        <f t="shared" ref="FD76:FD107" si="287">+IF(FD$30="","",ROUND(((CV76*FD$32)/FD$31)/$IU76,2))</f>
        <v>7.0000000000000007E-2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0.03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0.3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0.11000000000000001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0.03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0.3</v>
      </c>
      <c r="IN76" s="66">
        <f t="shared" si="209"/>
        <v>0.11000000000000001</v>
      </c>
      <c r="IO76" s="66">
        <f t="shared" si="210"/>
        <v>0.03</v>
      </c>
      <c r="IP76" s="66">
        <f t="shared" si="211"/>
        <v>0</v>
      </c>
      <c r="IQ76" s="67">
        <f t="shared" si="212"/>
        <v>0</v>
      </c>
      <c r="IR76" s="178">
        <f t="shared" si="194"/>
        <v>0.44000000000000006</v>
      </c>
      <c r="IS76" s="60">
        <f t="shared" si="208"/>
        <v>20</v>
      </c>
      <c r="IT76" s="68">
        <f t="shared" ref="IT76:IT107" si="334">+IX76-IS76</f>
        <v>43</v>
      </c>
      <c r="IU76" s="268">
        <v>1800</v>
      </c>
      <c r="IV76" s="183">
        <v>2</v>
      </c>
      <c r="IW76" s="252" t="s">
        <v>215</v>
      </c>
      <c r="IX76" s="253">
        <f t="shared" si="195"/>
        <v>63</v>
      </c>
      <c r="IY76" s="254">
        <f t="shared" ref="IY76:IY107" si="335">+IF($IR76=0,"",($IM76/$IR76)*IT76)</f>
        <v>29.318181818181813</v>
      </c>
      <c r="IZ76" s="255">
        <v>3</v>
      </c>
      <c r="JA76" s="256">
        <v>2</v>
      </c>
      <c r="JB76" s="254">
        <f t="shared" ref="JB76:JB107" si="336">+IF($IR76=0,"",($IN76/$IR76)*IT76)</f>
        <v>10.75</v>
      </c>
      <c r="JC76" s="255">
        <f>+JC75</f>
        <v>3</v>
      </c>
      <c r="JD76" s="256">
        <v>2</v>
      </c>
      <c r="JE76" s="257">
        <f t="shared" ref="JE76:JE107" si="337">+IF($IR76=0,"",($IO76/$IR76)*IT76)</f>
        <v>2.9318181818181817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1135.27</v>
      </c>
    </row>
    <row r="77" spans="25:279" ht="19.899999999999999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24.5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152.5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34.49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0.33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52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175.82</v>
      </c>
      <c r="CJ77" s="55">
        <f t="shared" si="215"/>
        <v>569.5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155.63999999999999</v>
      </c>
      <c r="CV77" s="55">
        <f t="shared" si="227"/>
        <v>60.97999999999999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148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0.12</v>
      </c>
      <c r="ER77" s="66">
        <f t="shared" si="275"/>
        <v>0.16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0.04</v>
      </c>
      <c r="FD77" s="66">
        <f t="shared" si="287"/>
        <v>0.04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0.04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0.28000000000000003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0.08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0.04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0.28000000000000003</v>
      </c>
      <c r="IN77" s="66">
        <f t="shared" si="209"/>
        <v>0.08</v>
      </c>
      <c r="IO77" s="66">
        <f t="shared" si="210"/>
        <v>0.04</v>
      </c>
      <c r="IP77" s="66">
        <f t="shared" si="211"/>
        <v>0</v>
      </c>
      <c r="IQ77" s="67">
        <f t="shared" si="212"/>
        <v>0</v>
      </c>
      <c r="IR77" s="178">
        <f t="shared" si="194"/>
        <v>0.4</v>
      </c>
      <c r="IS77" s="60">
        <f t="shared" si="208"/>
        <v>20</v>
      </c>
      <c r="IT77" s="68">
        <f t="shared" si="334"/>
        <v>38</v>
      </c>
      <c r="IU77" s="268">
        <v>1800</v>
      </c>
      <c r="IV77" s="183">
        <v>2.1</v>
      </c>
      <c r="IW77" s="183" t="s">
        <v>216</v>
      </c>
      <c r="IX77" s="187">
        <f t="shared" si="195"/>
        <v>58</v>
      </c>
      <c r="IY77" s="195">
        <f t="shared" si="335"/>
        <v>26.6</v>
      </c>
      <c r="IZ77" s="196">
        <v>3</v>
      </c>
      <c r="JA77" s="197">
        <v>2</v>
      </c>
      <c r="JB77" s="195">
        <f t="shared" si="336"/>
        <v>7.6</v>
      </c>
      <c r="JC77" s="196">
        <f>+JC76</f>
        <v>3</v>
      </c>
      <c r="JD77" s="197">
        <f>+JD76</f>
        <v>2</v>
      </c>
      <c r="JE77" s="192">
        <f t="shared" si="337"/>
        <v>3.8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1109.94</v>
      </c>
    </row>
    <row r="78" spans="25:279" ht="19.899999999999999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19.66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103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29.83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2.66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25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128.65</v>
      </c>
      <c r="CJ78" s="55">
        <f t="shared" si="215"/>
        <v>547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149.63999999999999</v>
      </c>
      <c r="CV78" s="55">
        <f t="shared" si="227"/>
        <v>24.979999999999997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145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0.09</v>
      </c>
      <c r="ER78" s="66">
        <f t="shared" si="275"/>
        <v>0.15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0.04</v>
      </c>
      <c r="FD78" s="66">
        <f t="shared" si="287"/>
        <v>0.02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0.04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0.24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0.06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0.04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0.24</v>
      </c>
      <c r="IN78" s="66">
        <f t="shared" si="209"/>
        <v>0.06</v>
      </c>
      <c r="IO78" s="66">
        <f t="shared" si="210"/>
        <v>0.04</v>
      </c>
      <c r="IP78" s="66">
        <f t="shared" si="211"/>
        <v>0</v>
      </c>
      <c r="IQ78" s="67">
        <f t="shared" si="212"/>
        <v>0</v>
      </c>
      <c r="IR78" s="178">
        <f t="shared" si="194"/>
        <v>0.33999999999999997</v>
      </c>
      <c r="IS78" s="60">
        <f t="shared" si="208"/>
        <v>20</v>
      </c>
      <c r="IT78" s="68">
        <f t="shared" si="334"/>
        <v>33</v>
      </c>
      <c r="IU78" s="268">
        <v>1800</v>
      </c>
      <c r="IV78" s="183">
        <v>2.1</v>
      </c>
      <c r="IW78" s="183" t="s">
        <v>217</v>
      </c>
      <c r="IX78" s="187">
        <f t="shared" si="195"/>
        <v>53</v>
      </c>
      <c r="IY78" s="195">
        <f t="shared" si="335"/>
        <v>23.294117647058826</v>
      </c>
      <c r="IZ78" s="196">
        <v>3</v>
      </c>
      <c r="JA78" s="197">
        <v>2</v>
      </c>
      <c r="JB78" s="195">
        <f t="shared" si="336"/>
        <v>5.8235294117647065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3.882352941176471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995.27</v>
      </c>
    </row>
    <row r="79" spans="25:279" ht="19.899999999999999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81.489999999999995</v>
      </c>
      <c r="CJ79" s="55">
        <f t="shared" si="215"/>
        <v>402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110.30999999999999</v>
      </c>
      <c r="CV79" s="55">
        <f t="shared" si="227"/>
        <v>2.99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118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0.05</v>
      </c>
      <c r="ER79" s="66">
        <f t="shared" si="275"/>
        <v>0.11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0.03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0.03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0.16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0.03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0.03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0.16</v>
      </c>
      <c r="IN79" s="66">
        <f t="shared" si="209"/>
        <v>0.03</v>
      </c>
      <c r="IO79" s="66">
        <f t="shared" si="210"/>
        <v>0.03</v>
      </c>
      <c r="IP79" s="66">
        <f t="shared" si="211"/>
        <v>0</v>
      </c>
      <c r="IQ79" s="67">
        <f t="shared" si="212"/>
        <v>0</v>
      </c>
      <c r="IR79" s="178">
        <f t="shared" si="194"/>
        <v>0.22</v>
      </c>
      <c r="IS79" s="60">
        <f t="shared" si="208"/>
        <v>20</v>
      </c>
      <c r="IT79" s="68">
        <f t="shared" si="334"/>
        <v>25</v>
      </c>
      <c r="IU79" s="268">
        <v>1800</v>
      </c>
      <c r="IV79" s="183">
        <v>2.1</v>
      </c>
      <c r="IW79" s="183" t="s">
        <v>218</v>
      </c>
      <c r="IX79" s="187">
        <f t="shared" si="195"/>
        <v>45</v>
      </c>
      <c r="IY79" s="195">
        <f t="shared" si="335"/>
        <v>18.181818181818183</v>
      </c>
      <c r="IZ79" s="196">
        <v>3</v>
      </c>
      <c r="JA79" s="197">
        <v>2</v>
      </c>
      <c r="JB79" s="195">
        <f t="shared" si="336"/>
        <v>3.4090909090909087</v>
      </c>
      <c r="JC79" s="196">
        <f t="shared" si="344"/>
        <v>3</v>
      </c>
      <c r="JD79" s="197">
        <f t="shared" si="344"/>
        <v>2</v>
      </c>
      <c r="JE79" s="192">
        <f t="shared" si="337"/>
        <v>3.4090909090909087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714.79</v>
      </c>
    </row>
    <row r="80" spans="25:279" ht="19.899999999999999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44.16</v>
      </c>
      <c r="CJ80" s="55">
        <f t="shared" si="215"/>
        <v>255.5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64.319999999999993</v>
      </c>
      <c r="CV80" s="55">
        <f t="shared" si="227"/>
        <v>2.99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77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0.03</v>
      </c>
      <c r="ER80" s="66">
        <f t="shared" si="275"/>
        <v>7.0000000000000007E-2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0.02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0.02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0.1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0.02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0.02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0.1</v>
      </c>
      <c r="IN80" s="66">
        <f t="shared" si="209"/>
        <v>0.02</v>
      </c>
      <c r="IO80" s="66">
        <f t="shared" si="210"/>
        <v>0.02</v>
      </c>
      <c r="IP80" s="66">
        <f t="shared" si="211"/>
        <v>0</v>
      </c>
      <c r="IQ80" s="67">
        <f t="shared" si="212"/>
        <v>0</v>
      </c>
      <c r="IR80" s="178">
        <f t="shared" si="194"/>
        <v>0.14000000000000001</v>
      </c>
      <c r="IS80" s="60">
        <f t="shared" si="208"/>
        <v>20</v>
      </c>
      <c r="IT80" s="68">
        <f t="shared" si="334"/>
        <v>21</v>
      </c>
      <c r="IU80" s="268">
        <v>1800</v>
      </c>
      <c r="IV80" s="183">
        <v>3</v>
      </c>
      <c r="IW80" s="264" t="s">
        <v>219</v>
      </c>
      <c r="IX80" s="265">
        <f t="shared" si="195"/>
        <v>41</v>
      </c>
      <c r="IY80" s="246">
        <f t="shared" si="335"/>
        <v>15</v>
      </c>
      <c r="IZ80" s="247">
        <v>3</v>
      </c>
      <c r="JA80" s="248">
        <v>2</v>
      </c>
      <c r="JB80" s="246">
        <f t="shared" si="336"/>
        <v>3</v>
      </c>
      <c r="JC80" s="247">
        <f t="shared" si="344"/>
        <v>3</v>
      </c>
      <c r="JD80" s="248">
        <f t="shared" si="344"/>
        <v>2</v>
      </c>
      <c r="JE80" s="257">
        <f t="shared" si="337"/>
        <v>3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443.96999999999997</v>
      </c>
    </row>
    <row r="81" spans="25:279" ht="19.899999999999999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19.66</v>
      </c>
      <c r="CJ81" s="55">
        <f t="shared" si="215"/>
        <v>103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29.83</v>
      </c>
      <c r="CV81" s="55">
        <f t="shared" si="227"/>
        <v>2.66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25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0.01</v>
      </c>
      <c r="ER81" s="66">
        <f t="shared" si="275"/>
        <v>0.03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0.01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0.01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0.04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0.01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0.01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0.04</v>
      </c>
      <c r="IN81" s="66">
        <f t="shared" si="209"/>
        <v>0.01</v>
      </c>
      <c r="IO81" s="66">
        <f t="shared" si="210"/>
        <v>0.01</v>
      </c>
      <c r="IP81" s="66">
        <f t="shared" si="211"/>
        <v>0</v>
      </c>
      <c r="IQ81" s="67">
        <f t="shared" si="212"/>
        <v>0</v>
      </c>
      <c r="IR81" s="178">
        <f t="shared" si="194"/>
        <v>6.0000000000000005E-2</v>
      </c>
      <c r="IS81" s="60">
        <f t="shared" si="208"/>
        <v>20</v>
      </c>
      <c r="IT81" s="68">
        <f t="shared" si="334"/>
        <v>17</v>
      </c>
      <c r="IU81" s="268">
        <v>1800</v>
      </c>
      <c r="IV81" s="183">
        <v>3</v>
      </c>
      <c r="IW81" s="252" t="s">
        <v>220</v>
      </c>
      <c r="IX81" s="253">
        <f t="shared" si="195"/>
        <v>37</v>
      </c>
      <c r="IY81" s="254">
        <f t="shared" si="335"/>
        <v>11.333333333333332</v>
      </c>
      <c r="IZ81" s="255">
        <v>3</v>
      </c>
      <c r="JA81" s="256">
        <v>2</v>
      </c>
      <c r="JB81" s="254">
        <f t="shared" si="336"/>
        <v>2.833333333333333</v>
      </c>
      <c r="JC81" s="255">
        <f t="shared" si="344"/>
        <v>3</v>
      </c>
      <c r="JD81" s="256">
        <f t="shared" si="344"/>
        <v>2</v>
      </c>
      <c r="JE81" s="257">
        <f t="shared" si="337"/>
        <v>2.833333333333333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180.15</v>
      </c>
    </row>
    <row r="82" spans="25:279" ht="19.899999999999999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19.899999999999999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19.899999999999999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19.899999999999999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19.899999999999999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19.899999999999999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19.899999999999999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19.899999999999999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36.659999999999997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127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41.32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10.99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18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5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36.659999999999997</v>
      </c>
      <c r="CJ89" s="55">
        <f t="shared" si="215"/>
        <v>127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41.32</v>
      </c>
      <c r="CV89" s="55">
        <f t="shared" si="227"/>
        <v>10.99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18</v>
      </c>
      <c r="DH89" s="55">
        <f t="shared" si="239"/>
        <v>5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0.02</v>
      </c>
      <c r="ER89" s="66">
        <f t="shared" si="275"/>
        <v>0.04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0.01</v>
      </c>
      <c r="FD89" s="66">
        <f t="shared" si="287"/>
        <v>0.01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0.01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0.06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0.02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0.01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0.06</v>
      </c>
      <c r="IN89" s="66">
        <f t="shared" si="209"/>
        <v>0.02</v>
      </c>
      <c r="IO89" s="66">
        <f t="shared" si="210"/>
        <v>0.01</v>
      </c>
      <c r="IP89" s="66">
        <f t="shared" si="211"/>
        <v>0</v>
      </c>
      <c r="IQ89" s="67">
        <f t="shared" si="212"/>
        <v>0</v>
      </c>
      <c r="IR89" s="178">
        <f t="shared" si="194"/>
        <v>0.09</v>
      </c>
      <c r="IS89" s="60">
        <f t="shared" si="208"/>
        <v>18</v>
      </c>
      <c r="IT89" s="68">
        <f t="shared" si="334"/>
        <v>17</v>
      </c>
      <c r="IU89" s="268">
        <v>1800</v>
      </c>
      <c r="IV89" s="183">
        <v>3.1</v>
      </c>
      <c r="IW89" s="183" t="s">
        <v>228</v>
      </c>
      <c r="IX89" s="187">
        <f t="shared" si="195"/>
        <v>35</v>
      </c>
      <c r="IY89" s="195">
        <f t="shared" si="335"/>
        <v>11.333333333333332</v>
      </c>
      <c r="IZ89" s="196">
        <v>3</v>
      </c>
      <c r="JA89" s="197">
        <v>2</v>
      </c>
      <c r="JB89" s="195">
        <f t="shared" si="336"/>
        <v>3.7777777777777781</v>
      </c>
      <c r="JC89" s="196">
        <f t="shared" si="344"/>
        <v>3</v>
      </c>
      <c r="JD89" s="197">
        <f t="shared" si="344"/>
        <v>2</v>
      </c>
      <c r="JE89" s="192">
        <f t="shared" si="337"/>
        <v>1.8888888888888891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238.97</v>
      </c>
    </row>
    <row r="90" spans="25:279" ht="19.899999999999999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36.159999999999997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198.5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49.989999999999995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6.32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24.5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72.819999999999993</v>
      </c>
      <c r="CJ90" s="55">
        <f t="shared" si="215"/>
        <v>325.5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91.31</v>
      </c>
      <c r="CV90" s="55">
        <f t="shared" si="227"/>
        <v>17.310000000000002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42.5</v>
      </c>
      <c r="DH90" s="55">
        <f t="shared" si="239"/>
        <v>5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0.05</v>
      </c>
      <c r="ER90" s="66">
        <f t="shared" si="275"/>
        <v>0.09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0.03</v>
      </c>
      <c r="FD90" s="66">
        <f t="shared" si="287"/>
        <v>0.01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0.01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0.14000000000000001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0.04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0.01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0.14000000000000001</v>
      </c>
      <c r="IN90" s="66">
        <f t="shared" si="209"/>
        <v>0.04</v>
      </c>
      <c r="IO90" s="66">
        <f t="shared" si="210"/>
        <v>0.01</v>
      </c>
      <c r="IP90" s="66">
        <f t="shared" si="211"/>
        <v>0</v>
      </c>
      <c r="IQ90" s="67">
        <f t="shared" si="212"/>
        <v>0</v>
      </c>
      <c r="IR90" s="178">
        <f t="shared" si="194"/>
        <v>0.19000000000000003</v>
      </c>
      <c r="IS90" s="60">
        <f t="shared" si="208"/>
        <v>18</v>
      </c>
      <c r="IT90" s="68">
        <f t="shared" si="334"/>
        <v>22</v>
      </c>
      <c r="IU90" s="268">
        <v>1800</v>
      </c>
      <c r="IV90" s="183">
        <v>4</v>
      </c>
      <c r="IW90" s="252" t="s">
        <v>229</v>
      </c>
      <c r="IX90" s="253">
        <f t="shared" si="195"/>
        <v>40</v>
      </c>
      <c r="IY90" s="254">
        <f t="shared" si="335"/>
        <v>16.210526315789473</v>
      </c>
      <c r="IZ90" s="255">
        <v>3</v>
      </c>
      <c r="JA90" s="256">
        <v>2</v>
      </c>
      <c r="JB90" s="254">
        <f t="shared" si="336"/>
        <v>4.6315789473684204</v>
      </c>
      <c r="JC90" s="255">
        <f t="shared" si="344"/>
        <v>3</v>
      </c>
      <c r="JD90" s="256">
        <f t="shared" si="344"/>
        <v>2</v>
      </c>
      <c r="JE90" s="257">
        <f t="shared" si="337"/>
        <v>1.1578947368421051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554.44000000000005</v>
      </c>
    </row>
    <row r="91" spans="25:279" ht="19.899999999999999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45.33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165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35.32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0.33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8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118.14999999999999</v>
      </c>
      <c r="CJ91" s="55">
        <f t="shared" si="215"/>
        <v>490.5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126.63</v>
      </c>
      <c r="CV91" s="55">
        <f t="shared" si="227"/>
        <v>17.64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50.5</v>
      </c>
      <c r="DH91" s="55">
        <f t="shared" si="239"/>
        <v>5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0.08</v>
      </c>
      <c r="ER91" s="66">
        <f t="shared" si="275"/>
        <v>0.14000000000000001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0.04</v>
      </c>
      <c r="FD91" s="66">
        <f t="shared" si="287"/>
        <v>0.01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0.01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0.22000000000000003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0.05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0.01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0.22000000000000003</v>
      </c>
      <c r="IN91" s="66">
        <f t="shared" si="209"/>
        <v>0.05</v>
      </c>
      <c r="IO91" s="66">
        <f t="shared" si="210"/>
        <v>0.01</v>
      </c>
      <c r="IP91" s="66">
        <f t="shared" si="211"/>
        <v>0</v>
      </c>
      <c r="IQ91" s="67">
        <f t="shared" si="212"/>
        <v>0</v>
      </c>
      <c r="IR91" s="178">
        <f t="shared" si="194"/>
        <v>0.28000000000000003</v>
      </c>
      <c r="IS91" s="60">
        <f t="shared" si="208"/>
        <v>18</v>
      </c>
      <c r="IT91" s="68">
        <f t="shared" si="334"/>
        <v>26</v>
      </c>
      <c r="IU91" s="268">
        <v>1800</v>
      </c>
      <c r="IV91" s="183">
        <v>4</v>
      </c>
      <c r="IW91" s="264" t="s">
        <v>230</v>
      </c>
      <c r="IX91" s="265">
        <f t="shared" si="195"/>
        <v>44</v>
      </c>
      <c r="IY91" s="246">
        <f t="shared" si="335"/>
        <v>20.428571428571427</v>
      </c>
      <c r="IZ91" s="247">
        <v>3</v>
      </c>
      <c r="JA91" s="248">
        <v>2</v>
      </c>
      <c r="JB91" s="246">
        <f t="shared" si="336"/>
        <v>4.6428571428571432</v>
      </c>
      <c r="JC91" s="247">
        <f t="shared" si="344"/>
        <v>3</v>
      </c>
      <c r="JD91" s="248">
        <f t="shared" si="344"/>
        <v>2</v>
      </c>
      <c r="JE91" s="257">
        <f t="shared" si="337"/>
        <v>0.92857142857142849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808.42</v>
      </c>
    </row>
    <row r="92" spans="25:279" ht="19.899999999999999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40.33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189.5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37.649999999999991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1.32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21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158.47999999999999</v>
      </c>
      <c r="CJ92" s="55">
        <f t="shared" si="215"/>
        <v>680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164.27999999999997</v>
      </c>
      <c r="CV92" s="55">
        <f t="shared" si="227"/>
        <v>18.96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71.5</v>
      </c>
      <c r="DH92" s="55">
        <f t="shared" si="239"/>
        <v>5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0.11</v>
      </c>
      <c r="ER92" s="66">
        <f t="shared" si="275"/>
        <v>0.19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0.05</v>
      </c>
      <c r="FD92" s="66">
        <f t="shared" si="287"/>
        <v>0.01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0.02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0.3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6.0000000000000005E-2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0.02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0.3</v>
      </c>
      <c r="IN92" s="66">
        <f t="shared" si="209"/>
        <v>6.0000000000000005E-2</v>
      </c>
      <c r="IO92" s="66">
        <f t="shared" si="210"/>
        <v>0.02</v>
      </c>
      <c r="IP92" s="66">
        <f t="shared" si="211"/>
        <v>0</v>
      </c>
      <c r="IQ92" s="67">
        <f t="shared" si="212"/>
        <v>0</v>
      </c>
      <c r="IR92" s="178">
        <f t="shared" si="194"/>
        <v>0.38</v>
      </c>
      <c r="IS92" s="60">
        <f t="shared" si="208"/>
        <v>18</v>
      </c>
      <c r="IT92" s="68">
        <f t="shared" si="334"/>
        <v>34</v>
      </c>
      <c r="IU92" s="268">
        <v>1800</v>
      </c>
      <c r="IV92" s="183">
        <v>4</v>
      </c>
      <c r="IW92" s="252" t="s">
        <v>231</v>
      </c>
      <c r="IX92" s="253">
        <f t="shared" si="195"/>
        <v>52</v>
      </c>
      <c r="IY92" s="254">
        <f t="shared" si="335"/>
        <v>26.842105263157894</v>
      </c>
      <c r="IZ92" s="255">
        <v>3</v>
      </c>
      <c r="JA92" s="256">
        <v>2</v>
      </c>
      <c r="JB92" s="254">
        <f t="shared" si="336"/>
        <v>5.3684210526315796</v>
      </c>
      <c r="JC92" s="255">
        <f t="shared" si="344"/>
        <v>3</v>
      </c>
      <c r="JD92" s="256">
        <f t="shared" si="344"/>
        <v>2</v>
      </c>
      <c r="JE92" s="257">
        <f t="shared" si="337"/>
        <v>1.7894736842105261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1098.22</v>
      </c>
    </row>
    <row r="93" spans="25:279" ht="19.899999999999999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33.659999999999997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189.5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43.33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6.66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27.5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5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155.47999999999999</v>
      </c>
      <c r="CJ93" s="55">
        <f t="shared" si="215"/>
        <v>742.5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166.29</v>
      </c>
      <c r="CV93" s="55">
        <f t="shared" si="227"/>
        <v>14.63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81</v>
      </c>
      <c r="DH93" s="55">
        <f t="shared" si="239"/>
        <v>5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0.1</v>
      </c>
      <c r="ER93" s="66">
        <f t="shared" si="275"/>
        <v>0.21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0.05</v>
      </c>
      <c r="FD93" s="66">
        <f t="shared" si="287"/>
        <v>0.01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0.02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0.31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6.0000000000000005E-2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0.02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0.31</v>
      </c>
      <c r="IN93" s="66">
        <f t="shared" si="209"/>
        <v>6.0000000000000005E-2</v>
      </c>
      <c r="IO93" s="66">
        <f t="shared" si="210"/>
        <v>0.02</v>
      </c>
      <c r="IP93" s="66">
        <f t="shared" si="211"/>
        <v>0</v>
      </c>
      <c r="IQ93" s="67">
        <f t="shared" si="212"/>
        <v>0</v>
      </c>
      <c r="IR93" s="178">
        <f t="shared" si="194"/>
        <v>0.39</v>
      </c>
      <c r="IS93" s="60">
        <f t="shared" si="208"/>
        <v>18</v>
      </c>
      <c r="IT93" s="68">
        <f t="shared" si="334"/>
        <v>34</v>
      </c>
      <c r="IU93" s="268">
        <v>1800</v>
      </c>
      <c r="IV93" s="183">
        <v>4</v>
      </c>
      <c r="IW93" s="252" t="s">
        <v>232</v>
      </c>
      <c r="IX93" s="253">
        <f t="shared" si="195"/>
        <v>52</v>
      </c>
      <c r="IY93" s="254">
        <f t="shared" si="335"/>
        <v>27.025641025641026</v>
      </c>
      <c r="IZ93" s="255">
        <v>3</v>
      </c>
      <c r="JA93" s="256">
        <v>2</v>
      </c>
      <c r="JB93" s="254">
        <f t="shared" si="336"/>
        <v>5.2307692307692308</v>
      </c>
      <c r="JC93" s="255">
        <f t="shared" si="344"/>
        <v>3</v>
      </c>
      <c r="JD93" s="256">
        <f t="shared" si="344"/>
        <v>2</v>
      </c>
      <c r="JE93" s="257">
        <f t="shared" si="337"/>
        <v>1.7435897435897436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1164.9000000000001</v>
      </c>
    </row>
    <row r="94" spans="25:279" ht="19.899999999999999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41.5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140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30.82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3.66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20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160.82</v>
      </c>
      <c r="CJ94" s="55">
        <f t="shared" si="215"/>
        <v>684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147.12</v>
      </c>
      <c r="CV94" s="55">
        <f t="shared" si="227"/>
        <v>11.97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76.5</v>
      </c>
      <c r="DH94" s="55">
        <f t="shared" si="239"/>
        <v>5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0.11</v>
      </c>
      <c r="ER94" s="66">
        <f t="shared" si="275"/>
        <v>0.19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0.04</v>
      </c>
      <c r="FD94" s="66">
        <f t="shared" si="287"/>
        <v>0.01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0.02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0.3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0.05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0.02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0.3</v>
      </c>
      <c r="IN94" s="66">
        <f t="shared" si="209"/>
        <v>0.05</v>
      </c>
      <c r="IO94" s="66">
        <f t="shared" si="210"/>
        <v>0.02</v>
      </c>
      <c r="IP94" s="66">
        <f t="shared" si="211"/>
        <v>0</v>
      </c>
      <c r="IQ94" s="67">
        <f t="shared" si="212"/>
        <v>0</v>
      </c>
      <c r="IR94" s="178">
        <f t="shared" si="194"/>
        <v>0.37</v>
      </c>
      <c r="IS94" s="60">
        <f t="shared" si="208"/>
        <v>18</v>
      </c>
      <c r="IT94" s="68">
        <f t="shared" si="334"/>
        <v>33</v>
      </c>
      <c r="IU94" s="268">
        <v>1800</v>
      </c>
      <c r="IV94" s="183">
        <v>4</v>
      </c>
      <c r="IW94" s="252" t="s">
        <v>233</v>
      </c>
      <c r="IX94" s="253">
        <f t="shared" si="195"/>
        <v>51</v>
      </c>
      <c r="IY94" s="254">
        <f t="shared" si="335"/>
        <v>26.756756756756754</v>
      </c>
      <c r="IZ94" s="255">
        <v>3</v>
      </c>
      <c r="JA94" s="256">
        <v>2</v>
      </c>
      <c r="JB94" s="254">
        <f t="shared" si="336"/>
        <v>4.4594594594594597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1.7837837837837838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1085.4099999999999</v>
      </c>
    </row>
    <row r="95" spans="25:279" ht="19.899999999999999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35.159999999999997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167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46.989999999999995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13.65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12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150.64999999999998</v>
      </c>
      <c r="CJ95" s="55">
        <f t="shared" si="215"/>
        <v>686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158.78999999999996</v>
      </c>
      <c r="CV95" s="55">
        <f t="shared" si="227"/>
        <v>25.29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80.5</v>
      </c>
      <c r="DH95" s="55">
        <f t="shared" si="239"/>
        <v>5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0.1</v>
      </c>
      <c r="ER95" s="66">
        <f t="shared" si="275"/>
        <v>0.19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0.04</v>
      </c>
      <c r="FD95" s="66">
        <f t="shared" si="287"/>
        <v>0.02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0.02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0.29000000000000004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0.06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0.02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0.29000000000000004</v>
      </c>
      <c r="IN95" s="66">
        <f t="shared" si="209"/>
        <v>0.06</v>
      </c>
      <c r="IO95" s="66">
        <f t="shared" si="210"/>
        <v>0.02</v>
      </c>
      <c r="IP95" s="66">
        <f t="shared" si="211"/>
        <v>0</v>
      </c>
      <c r="IQ95" s="67">
        <f t="shared" si="212"/>
        <v>0</v>
      </c>
      <c r="IR95" s="178">
        <f t="shared" si="194"/>
        <v>0.37000000000000005</v>
      </c>
      <c r="IS95" s="60">
        <f t="shared" si="208"/>
        <v>18</v>
      </c>
      <c r="IT95" s="68">
        <f t="shared" si="334"/>
        <v>33</v>
      </c>
      <c r="IU95" s="268">
        <v>1800</v>
      </c>
      <c r="IV95" s="183">
        <v>4</v>
      </c>
      <c r="IW95" s="252" t="s">
        <v>234</v>
      </c>
      <c r="IX95" s="253">
        <f t="shared" si="195"/>
        <v>51</v>
      </c>
      <c r="IY95" s="254">
        <f t="shared" si="335"/>
        <v>25.864864864864863</v>
      </c>
      <c r="IZ95" s="255">
        <v>3</v>
      </c>
      <c r="JA95" s="256">
        <v>2</v>
      </c>
      <c r="JB95" s="254">
        <f t="shared" si="336"/>
        <v>5.3513513513513509</v>
      </c>
      <c r="JC95" s="255">
        <f t="shared" si="345"/>
        <v>3</v>
      </c>
      <c r="JD95" s="256">
        <f t="shared" si="345"/>
        <v>2</v>
      </c>
      <c r="JE95" s="257">
        <f t="shared" si="337"/>
        <v>1.7837837837837835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1106.23</v>
      </c>
    </row>
    <row r="96" spans="25:279" ht="19.899999999999999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37.83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146.5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48.33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6.99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26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148.14999999999998</v>
      </c>
      <c r="CJ96" s="55">
        <f t="shared" si="215"/>
        <v>643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169.47</v>
      </c>
      <c r="CV96" s="55">
        <f t="shared" si="227"/>
        <v>30.96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85.5</v>
      </c>
      <c r="DH96" s="55">
        <f t="shared" si="239"/>
        <v>5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0.1</v>
      </c>
      <c r="ER96" s="66">
        <f t="shared" si="275"/>
        <v>0.18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0.05</v>
      </c>
      <c r="FD96" s="66">
        <f t="shared" si="287"/>
        <v>0.02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0.02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0.28000000000000003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7.0000000000000007E-2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0.02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0.28000000000000003</v>
      </c>
      <c r="IN96" s="66">
        <f t="shared" si="209"/>
        <v>7.0000000000000007E-2</v>
      </c>
      <c r="IO96" s="66">
        <f t="shared" si="210"/>
        <v>0.02</v>
      </c>
      <c r="IP96" s="66">
        <f t="shared" si="211"/>
        <v>0</v>
      </c>
      <c r="IQ96" s="67">
        <f t="shared" si="212"/>
        <v>0</v>
      </c>
      <c r="IR96" s="178">
        <f t="shared" si="194"/>
        <v>0.37000000000000005</v>
      </c>
      <c r="IS96" s="60">
        <f t="shared" si="208"/>
        <v>18</v>
      </c>
      <c r="IT96" s="68">
        <f t="shared" si="334"/>
        <v>33</v>
      </c>
      <c r="IU96" s="268">
        <v>1800</v>
      </c>
      <c r="IV96" s="183">
        <v>4</v>
      </c>
      <c r="IW96" s="252" t="s">
        <v>235</v>
      </c>
      <c r="IX96" s="253">
        <f t="shared" si="195"/>
        <v>51</v>
      </c>
      <c r="IY96" s="254">
        <f t="shared" si="335"/>
        <v>24.972972972972972</v>
      </c>
      <c r="IZ96" s="255">
        <v>3</v>
      </c>
      <c r="JA96" s="256">
        <v>2</v>
      </c>
      <c r="JB96" s="254">
        <f t="shared" si="336"/>
        <v>6.243243243243243</v>
      </c>
      <c r="JC96" s="255">
        <f t="shared" si="345"/>
        <v>3</v>
      </c>
      <c r="JD96" s="256">
        <f t="shared" si="345"/>
        <v>2</v>
      </c>
      <c r="JE96" s="257">
        <f t="shared" si="337"/>
        <v>1.7837837837837835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1082.08</v>
      </c>
    </row>
    <row r="97" spans="25:279" ht="19.899999999999999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61.5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149.5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43.989999999999995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3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24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175.99</v>
      </c>
      <c r="CJ97" s="55">
        <f t="shared" si="215"/>
        <v>603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170.13</v>
      </c>
      <c r="CV97" s="55">
        <f t="shared" si="227"/>
        <v>27.300000000000004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82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0.12</v>
      </c>
      <c r="ER97" s="66">
        <f t="shared" si="275"/>
        <v>0.17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0.05</v>
      </c>
      <c r="FD97" s="66">
        <f t="shared" si="287"/>
        <v>0.02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0.02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0.29000000000000004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7.0000000000000007E-2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0.02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0.29000000000000004</v>
      </c>
      <c r="IN97" s="66">
        <f t="shared" si="209"/>
        <v>7.0000000000000007E-2</v>
      </c>
      <c r="IO97" s="66">
        <f t="shared" si="210"/>
        <v>0.02</v>
      </c>
      <c r="IP97" s="66">
        <f t="shared" si="211"/>
        <v>0</v>
      </c>
      <c r="IQ97" s="67">
        <f t="shared" si="212"/>
        <v>0</v>
      </c>
      <c r="IR97" s="178">
        <f t="shared" si="194"/>
        <v>0.38000000000000006</v>
      </c>
      <c r="IS97" s="60">
        <f t="shared" si="208"/>
        <v>18</v>
      </c>
      <c r="IT97" s="68">
        <f t="shared" si="334"/>
        <v>34</v>
      </c>
      <c r="IU97" s="268">
        <v>1800</v>
      </c>
      <c r="IV97" s="183">
        <v>4</v>
      </c>
      <c r="IW97" s="252" t="s">
        <v>236</v>
      </c>
      <c r="IX97" s="253">
        <f t="shared" si="195"/>
        <v>52</v>
      </c>
      <c r="IY97" s="254">
        <f t="shared" si="335"/>
        <v>25.94736842105263</v>
      </c>
      <c r="IZ97" s="255">
        <v>3</v>
      </c>
      <c r="JA97" s="256">
        <v>2</v>
      </c>
      <c r="JB97" s="254">
        <f t="shared" si="336"/>
        <v>6.2631578947368416</v>
      </c>
      <c r="JC97" s="255">
        <f t="shared" si="345"/>
        <v>3</v>
      </c>
      <c r="JD97" s="256">
        <f t="shared" si="345"/>
        <v>2</v>
      </c>
      <c r="JE97" s="257">
        <f t="shared" si="337"/>
        <v>1.7894736842105259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1058.42</v>
      </c>
    </row>
    <row r="98" spans="25:279" ht="19.899999999999999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49.66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147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41.5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4.6500000000000004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11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184.15</v>
      </c>
      <c r="CJ98" s="55">
        <f t="shared" si="215"/>
        <v>610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180.81</v>
      </c>
      <c r="CV98" s="55">
        <f t="shared" si="227"/>
        <v>28.29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73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0.12</v>
      </c>
      <c r="ER98" s="66">
        <f t="shared" si="275"/>
        <v>0.17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0.05</v>
      </c>
      <c r="FD98" s="66">
        <f t="shared" si="287"/>
        <v>0.02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0.02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0.29000000000000004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7.0000000000000007E-2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0.02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0.29000000000000004</v>
      </c>
      <c r="IN98" s="66">
        <f t="shared" si="209"/>
        <v>7.0000000000000007E-2</v>
      </c>
      <c r="IO98" s="66">
        <f t="shared" si="210"/>
        <v>0.02</v>
      </c>
      <c r="IP98" s="66">
        <f t="shared" si="211"/>
        <v>0</v>
      </c>
      <c r="IQ98" s="67">
        <f t="shared" si="212"/>
        <v>0</v>
      </c>
      <c r="IR98" s="178">
        <f t="shared" si="194"/>
        <v>0.38000000000000006</v>
      </c>
      <c r="IS98" s="60">
        <f t="shared" si="208"/>
        <v>18</v>
      </c>
      <c r="IT98" s="68">
        <f t="shared" si="334"/>
        <v>34</v>
      </c>
      <c r="IU98" s="268">
        <v>1800</v>
      </c>
      <c r="IV98" s="183">
        <v>4</v>
      </c>
      <c r="IW98" s="252" t="s">
        <v>237</v>
      </c>
      <c r="IX98" s="253">
        <f t="shared" si="195"/>
        <v>52</v>
      </c>
      <c r="IY98" s="254">
        <f t="shared" si="335"/>
        <v>25.94736842105263</v>
      </c>
      <c r="IZ98" s="255">
        <v>3</v>
      </c>
      <c r="JA98" s="256">
        <v>2</v>
      </c>
      <c r="JB98" s="254">
        <f t="shared" si="336"/>
        <v>6.2631578947368416</v>
      </c>
      <c r="JC98" s="255">
        <f t="shared" si="345"/>
        <v>3</v>
      </c>
      <c r="JD98" s="256">
        <f t="shared" si="345"/>
        <v>2</v>
      </c>
      <c r="JE98" s="257">
        <f t="shared" si="337"/>
        <v>1.7894736842105259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1076.25</v>
      </c>
    </row>
    <row r="99" spans="25:279" ht="19.899999999999999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47.83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162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43.66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6.33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13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196.82</v>
      </c>
      <c r="CJ99" s="55">
        <f t="shared" si="215"/>
        <v>605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177.48</v>
      </c>
      <c r="CV99" s="55">
        <f t="shared" si="227"/>
        <v>20.97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74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0.13</v>
      </c>
      <c r="ER99" s="66">
        <f t="shared" si="275"/>
        <v>0.17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0.05</v>
      </c>
      <c r="FD99" s="66">
        <f t="shared" si="287"/>
        <v>0.01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0.02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0.30000000000000004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6.0000000000000005E-2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0.02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0.30000000000000004</v>
      </c>
      <c r="IN99" s="66">
        <f t="shared" si="209"/>
        <v>6.0000000000000005E-2</v>
      </c>
      <c r="IO99" s="66">
        <f t="shared" si="210"/>
        <v>0.02</v>
      </c>
      <c r="IP99" s="66">
        <f t="shared" si="211"/>
        <v>0</v>
      </c>
      <c r="IQ99" s="67">
        <f t="shared" si="212"/>
        <v>0</v>
      </c>
      <c r="IR99" s="178">
        <f t="shared" si="194"/>
        <v>0.38000000000000006</v>
      </c>
      <c r="IS99" s="60">
        <f t="shared" si="208"/>
        <v>18</v>
      </c>
      <c r="IT99" s="68">
        <f t="shared" si="334"/>
        <v>34</v>
      </c>
      <c r="IU99" s="268">
        <v>1800</v>
      </c>
      <c r="IV99" s="183">
        <v>4</v>
      </c>
      <c r="IW99" s="252" t="s">
        <v>238</v>
      </c>
      <c r="IX99" s="253">
        <f t="shared" si="195"/>
        <v>52</v>
      </c>
      <c r="IY99" s="254">
        <f t="shared" si="335"/>
        <v>26.842105263157894</v>
      </c>
      <c r="IZ99" s="255">
        <v>3</v>
      </c>
      <c r="JA99" s="256">
        <v>2</v>
      </c>
      <c r="JB99" s="254">
        <f t="shared" si="336"/>
        <v>5.3684210526315788</v>
      </c>
      <c r="JC99" s="255">
        <f t="shared" si="345"/>
        <v>3</v>
      </c>
      <c r="JD99" s="256">
        <f t="shared" si="345"/>
        <v>2</v>
      </c>
      <c r="JE99" s="257">
        <f t="shared" si="337"/>
        <v>1.7894736842105259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1074.27</v>
      </c>
    </row>
    <row r="100" spans="25:279" ht="19.899999999999999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52.66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177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41.16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4.32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6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211.65</v>
      </c>
      <c r="CJ100" s="55">
        <f t="shared" si="215"/>
        <v>635.5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170.30999999999997</v>
      </c>
      <c r="CV100" s="55">
        <f t="shared" si="227"/>
        <v>18.3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54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0.14000000000000001</v>
      </c>
      <c r="ER100" s="66">
        <f t="shared" si="275"/>
        <v>0.18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0.05</v>
      </c>
      <c r="FD100" s="66">
        <f t="shared" si="287"/>
        <v>0.01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0.02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0.32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6.0000000000000005E-2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0.02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0.32</v>
      </c>
      <c r="IN100" s="66">
        <f t="shared" si="209"/>
        <v>6.0000000000000005E-2</v>
      </c>
      <c r="IO100" s="66">
        <f t="shared" si="210"/>
        <v>0.02</v>
      </c>
      <c r="IP100" s="66">
        <f t="shared" si="211"/>
        <v>0</v>
      </c>
      <c r="IQ100" s="67">
        <f t="shared" si="212"/>
        <v>0</v>
      </c>
      <c r="IR100" s="178">
        <f t="shared" si="194"/>
        <v>0.4</v>
      </c>
      <c r="IS100" s="60">
        <f t="shared" si="208"/>
        <v>18</v>
      </c>
      <c r="IT100" s="68">
        <f t="shared" si="334"/>
        <v>35</v>
      </c>
      <c r="IU100" s="268">
        <v>1800</v>
      </c>
      <c r="IV100" s="183">
        <v>4</v>
      </c>
      <c r="IW100" s="252" t="s">
        <v>239</v>
      </c>
      <c r="IX100" s="253">
        <f t="shared" si="195"/>
        <v>53</v>
      </c>
      <c r="IY100" s="254">
        <f t="shared" si="335"/>
        <v>27.999999999999996</v>
      </c>
      <c r="IZ100" s="255">
        <v>3</v>
      </c>
      <c r="JA100" s="256">
        <v>2</v>
      </c>
      <c r="JB100" s="254">
        <f t="shared" si="336"/>
        <v>5.25</v>
      </c>
      <c r="JC100" s="255">
        <f t="shared" si="345"/>
        <v>3</v>
      </c>
      <c r="JD100" s="256">
        <f t="shared" si="345"/>
        <v>2</v>
      </c>
      <c r="JE100" s="257">
        <f t="shared" si="337"/>
        <v>1.7499999999999998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1089.76</v>
      </c>
    </row>
    <row r="101" spans="25:279" ht="19.899999999999999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150.14999999999998</v>
      </c>
      <c r="CJ101" s="55">
        <f t="shared" si="215"/>
        <v>486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126.32</v>
      </c>
      <c r="CV101" s="55">
        <f t="shared" si="227"/>
        <v>15.3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30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0.1</v>
      </c>
      <c r="ER101" s="66">
        <f t="shared" si="275"/>
        <v>0.14000000000000001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0.04</v>
      </c>
      <c r="FD101" s="66">
        <f t="shared" si="287"/>
        <v>0.01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0.01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0.24000000000000002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0.05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0.01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0.24000000000000002</v>
      </c>
      <c r="IN101" s="66">
        <f t="shared" si="209"/>
        <v>0.05</v>
      </c>
      <c r="IO101" s="66">
        <f>+MAX(HO101:HV101)*JP101</f>
        <v>0.01</v>
      </c>
      <c r="IP101" s="66">
        <f t="shared" si="211"/>
        <v>0</v>
      </c>
      <c r="IQ101" s="67">
        <f t="shared" si="212"/>
        <v>0</v>
      </c>
      <c r="IR101" s="178">
        <f t="shared" si="194"/>
        <v>0.30000000000000004</v>
      </c>
      <c r="IS101" s="60">
        <f t="shared" si="208"/>
        <v>18</v>
      </c>
      <c r="IT101" s="68">
        <f t="shared" si="334"/>
        <v>28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46</v>
      </c>
      <c r="IY101" s="195">
        <f t="shared" si="335"/>
        <v>22.4</v>
      </c>
      <c r="IZ101" s="196">
        <v>3</v>
      </c>
      <c r="JA101" s="197">
        <v>2</v>
      </c>
      <c r="JB101" s="195">
        <f t="shared" si="336"/>
        <v>4.6666666666666661</v>
      </c>
      <c r="JC101" s="196">
        <f t="shared" si="345"/>
        <v>3</v>
      </c>
      <c r="JD101" s="197">
        <f t="shared" si="345"/>
        <v>2</v>
      </c>
      <c r="JE101" s="192">
        <f t="shared" si="337"/>
        <v>0.93333333333333313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807.77</v>
      </c>
    </row>
    <row r="102" spans="25:279" ht="19.899999999999999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100.49</v>
      </c>
      <c r="CJ102" s="55">
        <f t="shared" si="215"/>
        <v>339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84.82</v>
      </c>
      <c r="CV102" s="55">
        <f t="shared" si="227"/>
        <v>10.65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19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7.0000000000000007E-2</v>
      </c>
      <c r="ER102" s="66">
        <f t="shared" si="275"/>
        <v>0.09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0.02</v>
      </c>
      <c r="FD102" s="66">
        <f t="shared" si="287"/>
        <v>0.01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0.01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0.16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0.03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0.01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0.16</v>
      </c>
      <c r="IN102" s="66">
        <f t="shared" si="209"/>
        <v>0.03</v>
      </c>
      <c r="IO102" s="66">
        <f t="shared" si="210"/>
        <v>0.01</v>
      </c>
      <c r="IP102" s="66">
        <f t="shared" si="211"/>
        <v>0</v>
      </c>
      <c r="IQ102" s="67">
        <f t="shared" si="212"/>
        <v>0</v>
      </c>
      <c r="IR102" s="178">
        <f t="shared" si="194"/>
        <v>0.2</v>
      </c>
      <c r="IS102" s="60">
        <f t="shared" si="208"/>
        <v>18</v>
      </c>
      <c r="IT102" s="68">
        <f t="shared" si="334"/>
        <v>22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40</v>
      </c>
      <c r="IY102" s="195">
        <f t="shared" si="335"/>
        <v>17.599999999999998</v>
      </c>
      <c r="IZ102" s="196">
        <v>3</v>
      </c>
      <c r="JA102" s="197">
        <v>2</v>
      </c>
      <c r="JB102" s="195">
        <f t="shared" si="336"/>
        <v>3.3</v>
      </c>
      <c r="JC102" s="196">
        <f t="shared" si="345"/>
        <v>3</v>
      </c>
      <c r="JD102" s="197">
        <f t="shared" si="345"/>
        <v>2</v>
      </c>
      <c r="JE102" s="192">
        <f t="shared" si="337"/>
        <v>1.0999999999999999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553.95999999999992</v>
      </c>
    </row>
    <row r="103" spans="25:279" ht="19.899999999999999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52.66</v>
      </c>
      <c r="CJ103" s="55">
        <f t="shared" si="215"/>
        <v>177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41.16</v>
      </c>
      <c r="CV103" s="55">
        <f t="shared" si="227"/>
        <v>4.32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6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0.04</v>
      </c>
      <c r="ER103" s="66">
        <f t="shared" si="275"/>
        <v>0.05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0.01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0.09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0.01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0.09</v>
      </c>
      <c r="IN103" s="66">
        <f t="shared" si="209"/>
        <v>0.01</v>
      </c>
      <c r="IO103" s="66">
        <f t="shared" si="210"/>
        <v>0</v>
      </c>
      <c r="IP103" s="66">
        <f t="shared" si="211"/>
        <v>0</v>
      </c>
      <c r="IQ103" s="67">
        <f t="shared" si="212"/>
        <v>0</v>
      </c>
      <c r="IR103" s="178">
        <f t="shared" si="194"/>
        <v>9.9999999999999992E-2</v>
      </c>
      <c r="IS103" s="60">
        <f t="shared" si="208"/>
        <v>18</v>
      </c>
      <c r="IT103" s="68">
        <f t="shared" si="334"/>
        <v>18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36</v>
      </c>
      <c r="IY103" s="195">
        <f t="shared" si="335"/>
        <v>16.2</v>
      </c>
      <c r="IZ103" s="196">
        <v>3</v>
      </c>
      <c r="JA103" s="197">
        <v>2</v>
      </c>
      <c r="JB103" s="195">
        <f t="shared" si="336"/>
        <v>1.8</v>
      </c>
      <c r="JC103" s="196">
        <f t="shared" si="345"/>
        <v>3</v>
      </c>
      <c r="JD103" s="197">
        <f t="shared" si="345"/>
        <v>2</v>
      </c>
      <c r="JE103" s="192">
        <f t="shared" si="337"/>
        <v>0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281.14</v>
      </c>
    </row>
    <row r="104" spans="25:279" ht="19.899999999999999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19.899999999999999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19.899999999999999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19.899999999999999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19.899999999999999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19.899999999999999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19.899999999999999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19.899999999999999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37.5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130.5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46.3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9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32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37.5</v>
      </c>
      <c r="CJ111" s="55">
        <f t="shared" si="347"/>
        <v>130.5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46.3</v>
      </c>
      <c r="CV111" s="55">
        <f t="shared" si="359"/>
        <v>9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32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0.03</v>
      </c>
      <c r="ER111" s="66">
        <f t="shared" si="407"/>
        <v>0.04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0.01</v>
      </c>
      <c r="FD111" s="66">
        <f t="shared" si="419"/>
        <v>0.01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0.01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7.0000000000000007E-2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0.02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0.01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7.0000000000000007E-2</v>
      </c>
      <c r="IN111" s="66">
        <f t="shared" si="209"/>
        <v>0.02</v>
      </c>
      <c r="IO111" s="66">
        <f t="shared" si="210"/>
        <v>0.01</v>
      </c>
      <c r="IP111" s="66">
        <f t="shared" si="211"/>
        <v>0</v>
      </c>
      <c r="IQ111" s="67">
        <f t="shared" si="212"/>
        <v>0</v>
      </c>
      <c r="IR111" s="178">
        <f t="shared" si="477"/>
        <v>0.1</v>
      </c>
      <c r="IS111" s="60">
        <f t="shared" si="208"/>
        <v>18</v>
      </c>
      <c r="IT111" s="68">
        <f t="shared" si="467"/>
        <v>18</v>
      </c>
      <c r="IU111" s="268">
        <v>1800</v>
      </c>
      <c r="IV111" s="183">
        <v>5</v>
      </c>
      <c r="IW111" s="264" t="s">
        <v>250</v>
      </c>
      <c r="IX111" s="265">
        <f t="shared" si="478"/>
        <v>36</v>
      </c>
      <c r="IY111" s="246">
        <f t="shared" si="468"/>
        <v>12.600000000000001</v>
      </c>
      <c r="IZ111" s="247">
        <v>3</v>
      </c>
      <c r="JA111" s="248">
        <v>2</v>
      </c>
      <c r="JB111" s="246">
        <f t="shared" si="469"/>
        <v>3.5999999999999996</v>
      </c>
      <c r="JC111" s="247">
        <f t="shared" si="480"/>
        <v>3</v>
      </c>
      <c r="JD111" s="248">
        <f t="shared" si="480"/>
        <v>2</v>
      </c>
      <c r="JE111" s="257">
        <f t="shared" si="470"/>
        <v>1.7999999999999998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255.3</v>
      </c>
    </row>
    <row r="112" spans="25:279" ht="19.899999999999999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54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120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40.619999999999997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6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36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91.5</v>
      </c>
      <c r="CJ112" s="55">
        <f t="shared" si="347"/>
        <v>250.5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86.919999999999987</v>
      </c>
      <c r="CV112" s="55">
        <f t="shared" si="359"/>
        <v>15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68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0.06</v>
      </c>
      <c r="ER112" s="66">
        <f t="shared" si="407"/>
        <v>7.0000000000000007E-2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0.02</v>
      </c>
      <c r="FD112" s="66">
        <f t="shared" si="419"/>
        <v>0.01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0.02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0.13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0.03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0.02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0.13</v>
      </c>
      <c r="IN112" s="66">
        <f t="shared" si="209"/>
        <v>0.03</v>
      </c>
      <c r="IO112" s="66">
        <f t="shared" si="210"/>
        <v>0.02</v>
      </c>
      <c r="IP112" s="66">
        <f t="shared" si="211"/>
        <v>0</v>
      </c>
      <c r="IQ112" s="67">
        <f t="shared" si="212"/>
        <v>0</v>
      </c>
      <c r="IR112" s="178">
        <f t="shared" si="477"/>
        <v>0.18</v>
      </c>
      <c r="IS112" s="60">
        <f t="shared" si="208"/>
        <v>18</v>
      </c>
      <c r="IT112" s="68">
        <f t="shared" si="467"/>
        <v>21</v>
      </c>
      <c r="IU112" s="268">
        <v>1800</v>
      </c>
      <c r="IV112" s="183">
        <v>5</v>
      </c>
      <c r="IW112" s="252" t="s">
        <v>251</v>
      </c>
      <c r="IX112" s="253">
        <f t="shared" si="478"/>
        <v>39</v>
      </c>
      <c r="IY112" s="254">
        <f t="shared" si="468"/>
        <v>15.166666666666668</v>
      </c>
      <c r="IZ112" s="255">
        <v>3</v>
      </c>
      <c r="JA112" s="256">
        <v>2</v>
      </c>
      <c r="JB112" s="254">
        <f t="shared" si="469"/>
        <v>3.5</v>
      </c>
      <c r="JC112" s="255">
        <f t="shared" si="480"/>
        <v>3</v>
      </c>
      <c r="JD112" s="256">
        <f t="shared" si="480"/>
        <v>2</v>
      </c>
      <c r="JE112" s="257">
        <f t="shared" si="470"/>
        <v>2.3333333333333335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511.91999999999996</v>
      </c>
    </row>
    <row r="113" spans="25:279" ht="19.899999999999999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47.5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131.5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38.79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3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21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139</v>
      </c>
      <c r="CJ113" s="55">
        <f t="shared" si="347"/>
        <v>382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125.70999999999998</v>
      </c>
      <c r="CV113" s="55">
        <f t="shared" si="359"/>
        <v>18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89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0.09</v>
      </c>
      <c r="ER113" s="66">
        <f t="shared" si="407"/>
        <v>0.11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0.03</v>
      </c>
      <c r="FD113" s="66">
        <f t="shared" si="419"/>
        <v>0.01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0.02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0.2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0.04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0.02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0.2</v>
      </c>
      <c r="IN113" s="66">
        <f t="shared" si="209"/>
        <v>0.04</v>
      </c>
      <c r="IO113" s="66">
        <f t="shared" si="210"/>
        <v>0.02</v>
      </c>
      <c r="IP113" s="66">
        <f t="shared" si="211"/>
        <v>0</v>
      </c>
      <c r="IQ113" s="67">
        <f t="shared" si="212"/>
        <v>0</v>
      </c>
      <c r="IR113" s="178">
        <f t="shared" si="477"/>
        <v>0.26</v>
      </c>
      <c r="IS113" s="60">
        <f t="shared" si="208"/>
        <v>18</v>
      </c>
      <c r="IT113" s="68">
        <f t="shared" si="467"/>
        <v>25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43</v>
      </c>
      <c r="IY113" s="195">
        <f t="shared" si="468"/>
        <v>19.230769230769234</v>
      </c>
      <c r="IZ113" s="196">
        <v>3</v>
      </c>
      <c r="JA113" s="197">
        <v>2</v>
      </c>
      <c r="JB113" s="195">
        <f t="shared" si="469"/>
        <v>3.8461538461538463</v>
      </c>
      <c r="JC113" s="196">
        <f t="shared" si="480"/>
        <v>3</v>
      </c>
      <c r="JD113" s="197">
        <f t="shared" si="480"/>
        <v>2</v>
      </c>
      <c r="JE113" s="192">
        <f t="shared" si="470"/>
        <v>1.9230769230769231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753.71</v>
      </c>
    </row>
    <row r="114" spans="25:279" ht="19.899999999999999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40.5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136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65.62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6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16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179.5</v>
      </c>
      <c r="CJ114" s="55">
        <f t="shared" si="347"/>
        <v>518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191.32999999999998</v>
      </c>
      <c r="CV114" s="55">
        <f t="shared" si="359"/>
        <v>24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105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0.12</v>
      </c>
      <c r="ER114" s="66">
        <f t="shared" si="407"/>
        <v>0.14000000000000001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0.05</v>
      </c>
      <c r="FD114" s="66">
        <f t="shared" si="419"/>
        <v>0.02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0.03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0.26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7.0000000000000007E-2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0.03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0.26</v>
      </c>
      <c r="IN114" s="66">
        <f t="shared" si="209"/>
        <v>7.0000000000000007E-2</v>
      </c>
      <c r="IO114" s="66">
        <f t="shared" si="210"/>
        <v>0.03</v>
      </c>
      <c r="IP114" s="66">
        <f t="shared" si="211"/>
        <v>0</v>
      </c>
      <c r="IQ114" s="67">
        <f t="shared" si="212"/>
        <v>0</v>
      </c>
      <c r="IR114" s="178">
        <f t="shared" si="477"/>
        <v>0.36</v>
      </c>
      <c r="IS114" s="60">
        <f t="shared" si="208"/>
        <v>18</v>
      </c>
      <c r="IT114" s="68">
        <f t="shared" si="467"/>
        <v>32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50</v>
      </c>
      <c r="IY114" s="195">
        <f t="shared" si="468"/>
        <v>23.111111111111114</v>
      </c>
      <c r="IZ114" s="196">
        <v>3</v>
      </c>
      <c r="JA114" s="197">
        <v>2</v>
      </c>
      <c r="JB114" s="195">
        <f t="shared" si="469"/>
        <v>6.2222222222222232</v>
      </c>
      <c r="JC114" s="196">
        <f t="shared" si="480"/>
        <v>3</v>
      </c>
      <c r="JD114" s="197">
        <f t="shared" si="480"/>
        <v>2</v>
      </c>
      <c r="JE114" s="192">
        <f t="shared" si="470"/>
        <v>2.6666666666666665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1017.8299999999999</v>
      </c>
    </row>
    <row r="115" spans="25:279" ht="19.899999999999999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30.5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103.5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74.97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9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172.5</v>
      </c>
      <c r="CJ115" s="55">
        <f t="shared" si="347"/>
        <v>491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220</v>
      </c>
      <c r="CV115" s="55">
        <f t="shared" si="359"/>
        <v>15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82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0.1</v>
      </c>
      <c r="ER115" s="66">
        <f t="shared" si="407"/>
        <v>0.12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0.05</v>
      </c>
      <c r="FD115" s="66">
        <f t="shared" si="419"/>
        <v>0.01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0.02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0.22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6.0000000000000005E-2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0.02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0.22</v>
      </c>
      <c r="IN115" s="66">
        <f t="shared" si="209"/>
        <v>6.0000000000000005E-2</v>
      </c>
      <c r="IO115" s="66">
        <f t="shared" si="210"/>
        <v>0.02</v>
      </c>
      <c r="IP115" s="66">
        <f t="shared" si="211"/>
        <v>0</v>
      </c>
      <c r="IQ115" s="67">
        <f t="shared" si="212"/>
        <v>0</v>
      </c>
      <c r="IR115" s="178">
        <f t="shared" si="477"/>
        <v>0.30000000000000004</v>
      </c>
      <c r="IS115" s="60">
        <f t="shared" si="208"/>
        <v>18</v>
      </c>
      <c r="IT115" s="68">
        <f t="shared" si="467"/>
        <v>28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46</v>
      </c>
      <c r="IY115" s="411">
        <f t="shared" si="468"/>
        <v>20.533333333333331</v>
      </c>
      <c r="IZ115" s="412">
        <v>3</v>
      </c>
      <c r="JA115" s="413">
        <v>2</v>
      </c>
      <c r="JB115" s="411">
        <f t="shared" si="469"/>
        <v>5.6</v>
      </c>
      <c r="JC115" s="412">
        <f t="shared" si="480"/>
        <v>3</v>
      </c>
      <c r="JD115" s="413">
        <f t="shared" si="480"/>
        <v>2</v>
      </c>
      <c r="JE115" s="414">
        <f t="shared" si="470"/>
        <v>1.8666666666666663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980.5</v>
      </c>
    </row>
    <row r="116" spans="25:279" ht="19.899999999999999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17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97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89.820000000000007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5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135.5</v>
      </c>
      <c r="CJ116" s="55">
        <f t="shared" si="347"/>
        <v>468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269.2</v>
      </c>
      <c r="CV116" s="55">
        <f t="shared" si="359"/>
        <v>9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51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0.09</v>
      </c>
      <c r="ER116" s="66">
        <f t="shared" si="407"/>
        <v>0.13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7.0000000000000007E-2</v>
      </c>
      <c r="FD116" s="66">
        <f t="shared" si="419"/>
        <v>0.01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0.01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0.22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0.08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0.01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0.22</v>
      </c>
      <c r="IN116" s="66">
        <f t="shared" si="209"/>
        <v>0.08</v>
      </c>
      <c r="IO116" s="66">
        <f t="shared" si="210"/>
        <v>0.01</v>
      </c>
      <c r="IP116" s="66">
        <f t="shared" si="211"/>
        <v>0</v>
      </c>
      <c r="IQ116" s="67">
        <f t="shared" si="212"/>
        <v>0</v>
      </c>
      <c r="IR116" s="178">
        <f t="shared" si="477"/>
        <v>0.31</v>
      </c>
      <c r="IS116" s="60">
        <f t="shared" si="208"/>
        <v>18</v>
      </c>
      <c r="IT116" s="68">
        <f t="shared" si="467"/>
        <v>28</v>
      </c>
      <c r="IU116" s="268">
        <v>1800</v>
      </c>
      <c r="IV116" s="183">
        <v>6</v>
      </c>
      <c r="IW116" s="252" t="s">
        <v>255</v>
      </c>
      <c r="IX116" s="253">
        <f t="shared" si="478"/>
        <v>46</v>
      </c>
      <c r="IY116" s="254">
        <f t="shared" si="468"/>
        <v>19.870967741935484</v>
      </c>
      <c r="IZ116" s="255">
        <v>3</v>
      </c>
      <c r="JA116" s="256">
        <v>2</v>
      </c>
      <c r="JB116" s="254">
        <f t="shared" si="469"/>
        <v>7.225806451612903</v>
      </c>
      <c r="JC116" s="255">
        <f t="shared" si="480"/>
        <v>3</v>
      </c>
      <c r="JD116" s="256">
        <f t="shared" si="480"/>
        <v>2</v>
      </c>
      <c r="JE116" s="257">
        <f t="shared" si="470"/>
        <v>0.90322580645161288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932.7</v>
      </c>
    </row>
    <row r="117" spans="25:279" ht="19.899999999999999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6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74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86.31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17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94</v>
      </c>
      <c r="CJ117" s="55">
        <f t="shared" si="347"/>
        <v>410.5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316.72000000000003</v>
      </c>
      <c r="CV117" s="55">
        <f t="shared" si="359"/>
        <v>6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47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0.06</v>
      </c>
      <c r="ER117" s="66">
        <f t="shared" si="407"/>
        <v>0.11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0.09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0.01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0.16999999999999998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0.09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0.01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0.16999999999999998</v>
      </c>
      <c r="IN117" s="66">
        <f t="shared" si="209"/>
        <v>0.09</v>
      </c>
      <c r="IO117" s="66">
        <f t="shared" si="210"/>
        <v>0.01</v>
      </c>
      <c r="IP117" s="66">
        <f t="shared" si="211"/>
        <v>0</v>
      </c>
      <c r="IQ117" s="67">
        <f t="shared" si="212"/>
        <v>0</v>
      </c>
      <c r="IR117" s="178">
        <f t="shared" si="477"/>
        <v>0.27</v>
      </c>
      <c r="IS117" s="60">
        <f t="shared" si="208"/>
        <v>18</v>
      </c>
      <c r="IT117" s="68">
        <f t="shared" si="467"/>
        <v>26</v>
      </c>
      <c r="IU117" s="268">
        <v>1800</v>
      </c>
      <c r="IV117" s="183">
        <v>6</v>
      </c>
      <c r="IW117" s="252" t="s">
        <v>256</v>
      </c>
      <c r="IX117" s="253">
        <f t="shared" si="478"/>
        <v>44</v>
      </c>
      <c r="IY117" s="254">
        <f t="shared" si="468"/>
        <v>16.370370370370367</v>
      </c>
      <c r="IZ117" s="255">
        <v>3</v>
      </c>
      <c r="JA117" s="256">
        <v>2</v>
      </c>
      <c r="JB117" s="254">
        <f t="shared" si="469"/>
        <v>8.6666666666666661</v>
      </c>
      <c r="JC117" s="255">
        <f t="shared" si="480"/>
        <v>3</v>
      </c>
      <c r="JD117" s="256">
        <f t="shared" si="480"/>
        <v>2</v>
      </c>
      <c r="JE117" s="257">
        <f t="shared" si="470"/>
        <v>0.96296296296296291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874.22</v>
      </c>
    </row>
    <row r="118" spans="25:279" ht="19.899999999999999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16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128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80.650000000000006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10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69.5</v>
      </c>
      <c r="CJ118" s="55">
        <f t="shared" si="347"/>
        <v>402.5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331.75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41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0.05</v>
      </c>
      <c r="ER118" s="66">
        <f t="shared" si="407"/>
        <v>0.11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0.09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0.01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0.16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0.09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0.01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0.16</v>
      </c>
      <c r="IN118" s="66">
        <f t="shared" si="209"/>
        <v>0.09</v>
      </c>
      <c r="IO118" s="66">
        <f t="shared" si="210"/>
        <v>0.01</v>
      </c>
      <c r="IP118" s="66">
        <f t="shared" si="211"/>
        <v>0</v>
      </c>
      <c r="IQ118" s="67">
        <f t="shared" si="212"/>
        <v>0</v>
      </c>
      <c r="IR118" s="178">
        <f t="shared" si="477"/>
        <v>0.26</v>
      </c>
      <c r="IS118" s="60">
        <f t="shared" si="208"/>
        <v>18</v>
      </c>
      <c r="IT118" s="68">
        <f t="shared" si="467"/>
        <v>25</v>
      </c>
      <c r="IU118" s="268">
        <v>1800</v>
      </c>
      <c r="IV118" s="183">
        <v>6</v>
      </c>
      <c r="IW118" s="264" t="s">
        <v>257</v>
      </c>
      <c r="IX118" s="265">
        <f t="shared" si="478"/>
        <v>43</v>
      </c>
      <c r="IY118" s="246">
        <f t="shared" si="468"/>
        <v>15.384615384615385</v>
      </c>
      <c r="IZ118" s="247">
        <v>3</v>
      </c>
      <c r="JA118" s="248">
        <v>2</v>
      </c>
      <c r="JB118" s="246">
        <f t="shared" si="469"/>
        <v>8.6538461538461533</v>
      </c>
      <c r="JC118" s="247">
        <f t="shared" si="480"/>
        <v>3</v>
      </c>
      <c r="JD118" s="248">
        <f t="shared" si="480"/>
        <v>2</v>
      </c>
      <c r="JE118" s="257">
        <f t="shared" si="470"/>
        <v>0.96153846153846156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844.75</v>
      </c>
    </row>
    <row r="119" spans="25:279" ht="19.899999999999999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8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93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83.65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1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47</v>
      </c>
      <c r="CJ119" s="55">
        <f t="shared" si="347"/>
        <v>392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340.42999999999995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33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0.03</v>
      </c>
      <c r="ER119" s="66">
        <f t="shared" si="407"/>
        <v>0.11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0.09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0.01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0.14000000000000001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0.09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0.01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0.14000000000000001</v>
      </c>
      <c r="IN119" s="66">
        <f t="shared" si="209"/>
        <v>0.09</v>
      </c>
      <c r="IO119" s="66">
        <f t="shared" si="210"/>
        <v>0.01</v>
      </c>
      <c r="IP119" s="66">
        <f t="shared" si="211"/>
        <v>0</v>
      </c>
      <c r="IQ119" s="67">
        <f t="shared" si="212"/>
        <v>0</v>
      </c>
      <c r="IR119" s="178">
        <f t="shared" si="477"/>
        <v>0.24000000000000002</v>
      </c>
      <c r="IS119" s="60">
        <f t="shared" si="208"/>
        <v>18</v>
      </c>
      <c r="IT119" s="68">
        <f t="shared" si="467"/>
        <v>24</v>
      </c>
      <c r="IU119" s="268">
        <v>1800</v>
      </c>
      <c r="IV119" s="183">
        <v>6</v>
      </c>
      <c r="IW119" s="252" t="s">
        <v>258</v>
      </c>
      <c r="IX119" s="253">
        <f t="shared" si="478"/>
        <v>42</v>
      </c>
      <c r="IY119" s="254">
        <f t="shared" si="468"/>
        <v>14</v>
      </c>
      <c r="IZ119" s="255">
        <v>3</v>
      </c>
      <c r="JA119" s="256">
        <v>2</v>
      </c>
      <c r="JB119" s="254">
        <f t="shared" si="469"/>
        <v>8.9999999999999982</v>
      </c>
      <c r="JC119" s="255">
        <f t="shared" si="480"/>
        <v>3</v>
      </c>
      <c r="JD119" s="256">
        <f t="shared" si="480"/>
        <v>2</v>
      </c>
      <c r="JE119" s="257">
        <f t="shared" si="470"/>
        <v>1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812.43</v>
      </c>
    </row>
    <row r="120" spans="25:279" ht="19.899999999999999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15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101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86.149999999999991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45</v>
      </c>
      <c r="CJ120" s="55">
        <f t="shared" si="347"/>
        <v>396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336.76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28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0.03</v>
      </c>
      <c r="ER120" s="66">
        <f t="shared" si="407"/>
        <v>0.11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0.09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0.01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0.14000000000000001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0.09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0.01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0.14000000000000001</v>
      </c>
      <c r="IN120" s="66">
        <f t="shared" si="209"/>
        <v>0.09</v>
      </c>
      <c r="IO120" s="66">
        <f t="shared" si="210"/>
        <v>0.01</v>
      </c>
      <c r="IP120" s="66">
        <f t="shared" si="211"/>
        <v>0</v>
      </c>
      <c r="IQ120" s="67">
        <f t="shared" si="212"/>
        <v>0</v>
      </c>
      <c r="IR120" s="178">
        <f t="shared" si="477"/>
        <v>0.24000000000000002</v>
      </c>
      <c r="IS120" s="60">
        <f t="shared" si="208"/>
        <v>18</v>
      </c>
      <c r="IT120" s="68">
        <f t="shared" si="467"/>
        <v>24</v>
      </c>
      <c r="IU120" s="268">
        <v>1800</v>
      </c>
      <c r="IV120" s="183">
        <v>6</v>
      </c>
      <c r="IW120" s="252" t="s">
        <v>259</v>
      </c>
      <c r="IX120" s="253">
        <f t="shared" si="478"/>
        <v>42</v>
      </c>
      <c r="IY120" s="254">
        <f t="shared" si="468"/>
        <v>14</v>
      </c>
      <c r="IZ120" s="255">
        <v>3</v>
      </c>
      <c r="JA120" s="256">
        <v>2</v>
      </c>
      <c r="JB120" s="254">
        <f t="shared" si="469"/>
        <v>8.9999999999999982</v>
      </c>
      <c r="JC120" s="255">
        <f t="shared" si="480"/>
        <v>3</v>
      </c>
      <c r="JD120" s="256">
        <f t="shared" si="480"/>
        <v>2</v>
      </c>
      <c r="JE120" s="257">
        <f t="shared" si="470"/>
        <v>1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805.76</v>
      </c>
    </row>
    <row r="121" spans="25:279" ht="19.899999999999999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9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88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74.16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17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48</v>
      </c>
      <c r="CJ121" s="55">
        <f t="shared" si="347"/>
        <v>410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324.61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28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0.03</v>
      </c>
      <c r="ER121" s="66">
        <f t="shared" si="407"/>
        <v>0.11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0.09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0.01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0.14000000000000001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0.09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0.01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0.14000000000000001</v>
      </c>
      <c r="IN121" s="66">
        <f t="shared" si="209"/>
        <v>0.09</v>
      </c>
      <c r="IO121" s="66">
        <f t="shared" si="210"/>
        <v>0.01</v>
      </c>
      <c r="IP121" s="66">
        <f t="shared" si="211"/>
        <v>0</v>
      </c>
      <c r="IQ121" s="67">
        <f t="shared" si="212"/>
        <v>0</v>
      </c>
      <c r="IR121" s="178">
        <f t="shared" si="477"/>
        <v>0.24000000000000002</v>
      </c>
      <c r="IS121" s="60">
        <f t="shared" si="208"/>
        <v>20</v>
      </c>
      <c r="IT121" s="68">
        <f t="shared" si="467"/>
        <v>26</v>
      </c>
      <c r="IU121" s="268">
        <v>1800</v>
      </c>
      <c r="IV121" s="183">
        <v>6</v>
      </c>
      <c r="IW121" s="252" t="s">
        <v>260</v>
      </c>
      <c r="IX121" s="253">
        <f t="shared" si="478"/>
        <v>46</v>
      </c>
      <c r="IY121" s="254">
        <f t="shared" si="468"/>
        <v>15.166666666666668</v>
      </c>
      <c r="IZ121" s="255">
        <v>3</v>
      </c>
      <c r="JA121" s="256">
        <v>2</v>
      </c>
      <c r="JB121" s="254">
        <f t="shared" si="469"/>
        <v>9.7499999999999982</v>
      </c>
      <c r="JC121" s="255">
        <f t="shared" si="480"/>
        <v>3</v>
      </c>
      <c r="JD121" s="256">
        <f t="shared" si="480"/>
        <v>2</v>
      </c>
      <c r="JE121" s="257">
        <f t="shared" si="470"/>
        <v>1.0833333333333333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810.61</v>
      </c>
    </row>
    <row r="122" spans="25:279" ht="19.899999999999999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17.5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115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75.650000000000006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49.5</v>
      </c>
      <c r="CJ122" s="55">
        <f t="shared" si="347"/>
        <v>397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319.61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18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0.03</v>
      </c>
      <c r="ER122" s="66">
        <f t="shared" si="407"/>
        <v>0.11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0.09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0.01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0.14000000000000001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0.09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0.01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0.14000000000000001</v>
      </c>
      <c r="IN122" s="66">
        <f t="shared" si="209"/>
        <v>0.09</v>
      </c>
      <c r="IO122" s="66">
        <f t="shared" si="210"/>
        <v>0.01</v>
      </c>
      <c r="IP122" s="66">
        <f t="shared" si="211"/>
        <v>0</v>
      </c>
      <c r="IQ122" s="67">
        <f t="shared" si="212"/>
        <v>0</v>
      </c>
      <c r="IR122" s="178">
        <f t="shared" si="477"/>
        <v>0.24000000000000002</v>
      </c>
      <c r="IS122" s="60">
        <f t="shared" si="208"/>
        <v>20</v>
      </c>
      <c r="IT122" s="68">
        <f t="shared" si="467"/>
        <v>26</v>
      </c>
      <c r="IU122" s="268">
        <v>1800</v>
      </c>
      <c r="IV122" s="183">
        <v>6</v>
      </c>
      <c r="IW122" s="252" t="s">
        <v>261</v>
      </c>
      <c r="IX122" s="253">
        <f t="shared" si="478"/>
        <v>46</v>
      </c>
      <c r="IY122" s="254">
        <f t="shared" si="468"/>
        <v>15.166666666666668</v>
      </c>
      <c r="IZ122" s="255">
        <v>3</v>
      </c>
      <c r="JA122" s="256">
        <v>2</v>
      </c>
      <c r="JB122" s="254">
        <f t="shared" si="469"/>
        <v>9.7499999999999982</v>
      </c>
      <c r="JC122" s="255">
        <f t="shared" si="480"/>
        <v>3</v>
      </c>
      <c r="JD122" s="256">
        <f t="shared" si="480"/>
        <v>2</v>
      </c>
      <c r="JE122" s="257">
        <f t="shared" si="470"/>
        <v>1.0833333333333333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784.11</v>
      </c>
    </row>
    <row r="123" spans="25:279" ht="19.899999999999999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41.5</v>
      </c>
      <c r="CJ123" s="55">
        <f t="shared" si="347"/>
        <v>304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235.96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17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0.03</v>
      </c>
      <c r="ER123" s="66">
        <f t="shared" si="407"/>
        <v>0.08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7.0000000000000007E-2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0.11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7.0000000000000007E-2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0.11</v>
      </c>
      <c r="IN123" s="66">
        <f t="shared" si="209"/>
        <v>7.0000000000000007E-2</v>
      </c>
      <c r="IO123" s="66">
        <f t="shared" si="210"/>
        <v>0</v>
      </c>
      <c r="IP123" s="66">
        <f t="shared" si="211"/>
        <v>0</v>
      </c>
      <c r="IQ123" s="67">
        <f t="shared" si="212"/>
        <v>0</v>
      </c>
      <c r="IR123" s="178">
        <f t="shared" si="477"/>
        <v>0.18</v>
      </c>
      <c r="IS123" s="60">
        <f t="shared" si="208"/>
        <v>20</v>
      </c>
      <c r="IT123" s="68">
        <f t="shared" si="467"/>
        <v>23</v>
      </c>
      <c r="IU123" s="268">
        <v>1800</v>
      </c>
      <c r="IV123" s="183">
        <v>6</v>
      </c>
      <c r="IW123" s="252" t="s">
        <v>262</v>
      </c>
      <c r="IX123" s="253">
        <f t="shared" si="478"/>
        <v>43</v>
      </c>
      <c r="IY123" s="254">
        <f t="shared" si="468"/>
        <v>14.055555555555557</v>
      </c>
      <c r="IZ123" s="255">
        <v>3</v>
      </c>
      <c r="JA123" s="256">
        <v>2</v>
      </c>
      <c r="JB123" s="254">
        <f t="shared" si="469"/>
        <v>8.9444444444444464</v>
      </c>
      <c r="JC123" s="255">
        <f t="shared" si="480"/>
        <v>3</v>
      </c>
      <c r="JD123" s="256">
        <f t="shared" si="480"/>
        <v>2</v>
      </c>
      <c r="JE123" s="257">
        <f t="shared" si="470"/>
        <v>0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598.46</v>
      </c>
    </row>
    <row r="124" spans="25:279" ht="19.899999999999999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26.5</v>
      </c>
      <c r="CJ124" s="55">
        <f t="shared" si="347"/>
        <v>203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149.81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17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0.02</v>
      </c>
      <c r="ER124" s="66">
        <f t="shared" si="407"/>
        <v>0.06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0.04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0.08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0.04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0.08</v>
      </c>
      <c r="IN124" s="66">
        <f t="shared" si="209"/>
        <v>0.04</v>
      </c>
      <c r="IO124" s="66">
        <f t="shared" si="210"/>
        <v>0</v>
      </c>
      <c r="IP124" s="66">
        <f t="shared" si="211"/>
        <v>0</v>
      </c>
      <c r="IQ124" s="67">
        <f t="shared" si="212"/>
        <v>0</v>
      </c>
      <c r="IR124" s="178">
        <f t="shared" si="477"/>
        <v>0.12</v>
      </c>
      <c r="IS124" s="60">
        <f t="shared" si="208"/>
        <v>15</v>
      </c>
      <c r="IT124" s="68">
        <f t="shared" si="467"/>
        <v>16</v>
      </c>
      <c r="IU124" s="268">
        <v>1800</v>
      </c>
      <c r="IV124" s="183">
        <v>6</v>
      </c>
      <c r="IW124" s="252" t="s">
        <v>263</v>
      </c>
      <c r="IX124" s="253">
        <f t="shared" si="478"/>
        <v>31</v>
      </c>
      <c r="IY124" s="254">
        <f t="shared" si="468"/>
        <v>10.666666666666668</v>
      </c>
      <c r="IZ124" s="255">
        <v>3</v>
      </c>
      <c r="JA124" s="256">
        <v>2</v>
      </c>
      <c r="JB124" s="254">
        <f t="shared" si="469"/>
        <v>5.3333333333333339</v>
      </c>
      <c r="JC124" s="255">
        <f t="shared" si="480"/>
        <v>3</v>
      </c>
      <c r="JD124" s="256">
        <f t="shared" si="480"/>
        <v>2</v>
      </c>
      <c r="JE124" s="257">
        <f t="shared" si="470"/>
        <v>0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396.31</v>
      </c>
    </row>
    <row r="125" spans="25:279" ht="19.899999999999999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17.5</v>
      </c>
      <c r="CJ125" s="55">
        <f t="shared" si="347"/>
        <v>115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75.650000000000006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0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0.01</v>
      </c>
      <c r="ER125" s="66">
        <f t="shared" si="407"/>
        <v>0.03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0.02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0.04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0.02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0.04</v>
      </c>
      <c r="IN125" s="66">
        <f t="shared" si="209"/>
        <v>0.02</v>
      </c>
      <c r="IO125" s="66">
        <f t="shared" si="210"/>
        <v>0</v>
      </c>
      <c r="IP125" s="66">
        <f t="shared" si="211"/>
        <v>0</v>
      </c>
      <c r="IQ125" s="67">
        <f t="shared" si="212"/>
        <v>0</v>
      </c>
      <c r="IR125" s="178">
        <f t="shared" si="477"/>
        <v>0.06</v>
      </c>
      <c r="IS125" s="60">
        <f t="shared" si="208"/>
        <v>15</v>
      </c>
      <c r="IT125" s="68">
        <f t="shared" si="467"/>
        <v>14</v>
      </c>
      <c r="IU125" s="268">
        <v>1800</v>
      </c>
      <c r="IV125" s="183">
        <v>6</v>
      </c>
      <c r="IW125" s="252" t="s">
        <v>264</v>
      </c>
      <c r="IX125" s="253">
        <f t="shared" si="478"/>
        <v>29</v>
      </c>
      <c r="IY125" s="254">
        <f t="shared" si="468"/>
        <v>9.3333333333333339</v>
      </c>
      <c r="IZ125" s="255">
        <v>3</v>
      </c>
      <c r="JA125" s="256">
        <v>2</v>
      </c>
      <c r="JB125" s="254">
        <f t="shared" si="469"/>
        <v>4.666666666666667</v>
      </c>
      <c r="JC125" s="255">
        <f t="shared" si="480"/>
        <v>3</v>
      </c>
      <c r="JD125" s="256">
        <f t="shared" si="480"/>
        <v>2</v>
      </c>
      <c r="JE125" s="257">
        <f t="shared" si="470"/>
        <v>0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208.15</v>
      </c>
    </row>
    <row r="126" spans="25:279" ht="19.899999999999999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19.899999999999999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19.899999999999999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19.899999999999999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19.899999999999999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19.899999999999999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19.899999999999999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19.899999999999999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19.899999999999999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19.899999999999999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19.899999999999999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19.899999999999999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19.899999999999999" customHeight="1">
      <c r="B2" s="86"/>
      <c r="C2" s="86"/>
      <c r="D2" s="86"/>
      <c r="E2" s="86"/>
      <c r="F2" s="86"/>
      <c r="G2" s="901" t="s">
        <v>18</v>
      </c>
      <c r="H2" s="901"/>
      <c r="I2" s="901"/>
      <c r="J2" s="82"/>
    </row>
    <row r="3" spans="2:17" ht="19.899999999999999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2.9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2024-01-03T01:24:08Z</cp:lastPrinted>
  <dcterms:created xsi:type="dcterms:W3CDTF">1997-10-03T15:42:50Z</dcterms:created>
  <dcterms:modified xsi:type="dcterms:W3CDTF">2025-09-23T04:00:41Z</dcterms:modified>
</cp:coreProperties>
</file>