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HIDDEN CALENDAR" sheetId="1" r:id="rId4"/>
    <sheet state="visible" name="Start Here" sheetId="2" r:id="rId5"/>
    <sheet state="visible" name="Customize Here" sheetId="3" r:id="rId6"/>
    <sheet state="visible" name="Summary" sheetId="4" r:id="rId7"/>
    <sheet state="visible" name="Yearly Goals" sheetId="5" r:id="rId8"/>
    <sheet state="visible" name="HT-1" sheetId="6" r:id="rId9"/>
    <sheet state="visible" name="HT-2" sheetId="7" r:id="rId10"/>
    <sheet state="visible" name="HT-3" sheetId="8" r:id="rId11"/>
    <sheet state="visible" name="HT-4" sheetId="9" r:id="rId12"/>
    <sheet state="visible" name="HT-5" sheetId="10" r:id="rId13"/>
    <sheet state="visible" name="HT-6" sheetId="11" r:id="rId14"/>
    <sheet state="visible" name="HT-7" sheetId="12" r:id="rId15"/>
    <sheet state="visible" name="HT-8" sheetId="13" r:id="rId16"/>
    <sheet state="visible" name="HT-9" sheetId="14" r:id="rId17"/>
    <sheet state="visible" name="HT-10" sheetId="15" r:id="rId18"/>
    <sheet state="visible" name="HT-11" sheetId="16" r:id="rId19"/>
    <sheet state="visible" name="HT-12" sheetId="17" r:id="rId20"/>
  </sheets>
  <definedNames/>
  <calcPr/>
</workbook>
</file>

<file path=xl/sharedStrings.xml><?xml version="1.0" encoding="utf-8"?>
<sst xmlns="http://schemas.openxmlformats.org/spreadsheetml/2006/main" count="247" uniqueCount="137">
  <si>
    <t>Month</t>
  </si>
  <si>
    <t>Year</t>
  </si>
  <si>
    <t>day 1</t>
  </si>
  <si>
    <t>HIDDEN EVENTS</t>
  </si>
  <si>
    <t>summary</t>
  </si>
  <si>
    <t>SUNDAY</t>
  </si>
  <si>
    <t>MONDAY</t>
  </si>
  <si>
    <t>day one</t>
  </si>
  <si>
    <t>month num</t>
  </si>
  <si>
    <t>month</t>
  </si>
  <si>
    <t>year</t>
  </si>
  <si>
    <t>weekday</t>
  </si>
  <si>
    <t>weekday text</t>
  </si>
  <si>
    <t>first sunday</t>
  </si>
  <si>
    <t>WD</t>
  </si>
  <si>
    <t>first sunday text</t>
  </si>
  <si>
    <t>first monday</t>
  </si>
  <si>
    <t>first monday text</t>
  </si>
  <si>
    <t>Text</t>
  </si>
  <si>
    <t>Day 1 in month</t>
  </si>
  <si>
    <t>Sunday</t>
  </si>
  <si>
    <t>December - 2022</t>
  </si>
  <si>
    <t>Monday</t>
  </si>
  <si>
    <t>January - 2023</t>
  </si>
  <si>
    <t>Tuesday</t>
  </si>
  <si>
    <t>February - 2023</t>
  </si>
  <si>
    <t>Wednesday</t>
  </si>
  <si>
    <t>March - 2023</t>
  </si>
  <si>
    <t>Thursday</t>
  </si>
  <si>
    <t>April - 2023</t>
  </si>
  <si>
    <t>Friday</t>
  </si>
  <si>
    <t>May - 2023</t>
  </si>
  <si>
    <t>Saturday</t>
  </si>
  <si>
    <t>June - 2023</t>
  </si>
  <si>
    <t>July - 2023</t>
  </si>
  <si>
    <t>August - 2023</t>
  </si>
  <si>
    <t>September - 2023</t>
  </si>
  <si>
    <t>October - 2023</t>
  </si>
  <si>
    <t>LICENCE FOR PERSONAL USE</t>
  </si>
  <si>
    <r>
      <rPr>
        <rFont val="Poppins, Arial"/>
        <color theme="1"/>
      </rPr>
      <t xml:space="preserve">YOU MAY use this template for PERSONAL USE.
</t>
    </r>
    <r>
      <rPr>
        <rFont val="Poppins, Arial"/>
        <b/>
        <color rgb="FFFF0000"/>
      </rPr>
      <t>YOU MAY NOT use ANY PART of this template to create your own for-sale products.
This includes changing colors and switching formulas. If you want to create your own for-sale product please start with a blank spreadsheet and refrain from using ANY PART of this file.</t>
    </r>
    <r>
      <rPr>
        <rFont val="Poppins, Arial"/>
        <color theme="1"/>
      </rPr>
      <t xml:space="preserve">
Template created by @thinklikeagirlboss</t>
    </r>
  </si>
  <si>
    <t>THE ULTIMATE HABIT TRACKER - V.2 -  GREEN</t>
  </si>
  <si>
    <t>PLEASE READ THIS FIRST:</t>
  </si>
  <si>
    <r>
      <rPr>
        <rFont val="Poppins"/>
        <color rgb="FF434343"/>
        <sz val="10.0"/>
      </rPr>
      <t xml:space="preserve">If you can see all of the information in this spreadsheet, </t>
    </r>
    <r>
      <rPr>
        <rFont val="Poppins"/>
        <color rgb="FFFF0000"/>
        <sz val="10.0"/>
      </rPr>
      <t>but can't seem to be able to edit</t>
    </r>
    <r>
      <rPr>
        <rFont val="Poppins"/>
        <color rgb="FF434343"/>
        <sz val="10.0"/>
      </rPr>
      <t xml:space="preserve">, please click on 
</t>
    </r>
    <r>
      <rPr>
        <rFont val="Poppins"/>
        <b/>
        <color rgb="FF434343"/>
        <sz val="10.0"/>
      </rPr>
      <t>FILE then MAKE A COPY</t>
    </r>
    <r>
      <rPr>
        <rFont val="Poppins"/>
        <color rgb="FF434343"/>
        <sz val="10.0"/>
      </rPr>
      <t xml:space="preserve">. </t>
    </r>
    <r>
      <rPr>
        <rFont val="Poppins"/>
        <i/>
        <color rgb="FF434343"/>
        <sz val="8.0"/>
      </rPr>
      <t>(You'll find the FILE option right below the spreadsheet name).</t>
    </r>
    <r>
      <rPr>
        <rFont val="Poppins"/>
        <color rgb="FF434343"/>
        <sz val="10.0"/>
      </rPr>
      <t xml:space="preserve"> 
</t>
    </r>
    <r>
      <rPr>
        <rFont val="Poppins"/>
        <b/>
        <color rgb="FFFF0000"/>
        <sz val="10.0"/>
      </rPr>
      <t>You don't need to request edit access</t>
    </r>
    <r>
      <rPr>
        <rFont val="Poppins"/>
        <color rgb="FFFF0000"/>
        <sz val="10.0"/>
      </rPr>
      <t>,</t>
    </r>
    <r>
      <rPr>
        <rFont val="Poppins"/>
        <color rgb="FF434343"/>
        <sz val="10.0"/>
      </rPr>
      <t xml:space="preserve"> all you need to do is create your own copy of the template.
</t>
    </r>
    <r>
      <rPr>
        <rFont val="Poppins"/>
        <i/>
        <color rgb="FF434343"/>
        <sz val="10.0"/>
      </rPr>
      <t xml:space="preserve">
</t>
    </r>
    <r>
      <rPr>
        <rFont val="Poppins"/>
        <color rgb="FF434343"/>
        <sz val="10.0"/>
      </rPr>
      <t xml:space="preserve">If you </t>
    </r>
    <r>
      <rPr>
        <rFont val="Poppins"/>
        <b/>
        <color rgb="FF434343"/>
        <sz val="10.0"/>
      </rPr>
      <t>ARE able to edit</t>
    </r>
    <r>
      <rPr>
        <rFont val="Poppins"/>
        <color rgb="FF434343"/>
        <sz val="10.0"/>
      </rPr>
      <t xml:space="preserve">, then you have already created your own copy and you're good to go.
</t>
    </r>
  </si>
  <si>
    <t>To get the most out of this template, and fully understand it, please watch the demo video and read the instructions found in the PDF you downloaded with your purchase.</t>
  </si>
  <si>
    <t>You can find a PRE-FILLED EXAMPLE HERE</t>
  </si>
  <si>
    <t>https://docs.google.com/spreadsheets/d/1zKxfX_PlU_fuDfKGDXuiuJgrvUa_RgD6rcpTocG7ZxU/copy</t>
  </si>
  <si>
    <t xml:space="preserve">If the previous link doesn't work please use the link below. </t>
  </si>
  <si>
    <t>https://docs.google.com/spreadsheets/d/1zKxfX_PlU_fuDfKGDXuiuJgrvUa_RgD6rcpTocG7ZxU/edit?usp=sharing</t>
  </si>
  <si>
    <t>DEMO VIDEO</t>
  </si>
  <si>
    <t xml:space="preserve">You'll find a link to the DEMO VIDEO in the PDF you downladed with your purchase. </t>
  </si>
  <si>
    <t xml:space="preserve">If you have any questions, please feel free to message me on Etsy or send me an email to thinklikeagirlboss@gmail.com                                                                                                                        </t>
  </si>
  <si>
    <r>
      <rPr>
        <rFont val="Poppins"/>
        <color theme="1"/>
        <sz val="10.0"/>
      </rPr>
      <t xml:space="preserve">
YOU MAY use this template for PERSONAL USE.
</t>
    </r>
    <r>
      <rPr>
        <rFont val="Poppins"/>
        <b/>
        <color rgb="FFFF0000"/>
        <sz val="10.0"/>
      </rPr>
      <t xml:space="preserve">YOU MAY NOT use ANY PART of this template to create your own for-sale products.
</t>
    </r>
    <r>
      <rPr>
        <rFont val="Poppins"/>
        <color theme="1"/>
        <sz val="10.0"/>
      </rPr>
      <t xml:space="preserve">
YOU MAY NOT resell, re-distribute, or share this digital resource. 
A personal use license is only valid for one person. If you know someone who would enjoy this resource, please direct them to my product page so they can purchase their own copy.
YOU MAY NOT profit from this template. If you can obtain any real world or virtual currency from this resource it means you are using it in a commercial manner which is prohibited by this license.
YOU MAY NOT claim copyrights to this resource.
This template is meant for PERSONAL USE ONLY.
YOU MAY NOT resell, re-distribute, or share this digital resource.
YOU MAY NOT profit from ANY PART of this digital resource in any way.
Public/commercial use of any kind is prohibited.
Template created by @thinklikeagirlboss
</t>
    </r>
  </si>
  <si>
    <t>The use of this spreadsheet is your own responsibility. The information contained in this template is for informational purposes only and is not intended to be a substitute for legal or financial advice that can be provided by your own attorney, accountant, and/or financial advisor. Although great care has been taken in preparing the information generated by this template, I cannot be held responsible for any errors or omissions, and I accept no liability whatsoever for any loss or damage you may incur.</t>
  </si>
  <si>
    <t>Customize Here</t>
  </si>
  <si>
    <t>OTHER LABELS</t>
  </si>
  <si>
    <t>Only edit cells that have a white background. If a cell is colored it means it's automated.</t>
  </si>
  <si>
    <t>Template created by @thinklikeagirlboss</t>
  </si>
  <si>
    <t>Label</t>
  </si>
  <si>
    <t>Your Translation</t>
  </si>
  <si>
    <r>
      <rPr>
        <rFont val="Poppins"/>
        <b/>
        <color theme="1"/>
        <sz val="9.0"/>
      </rPr>
      <t>STEP 1:</t>
    </r>
    <r>
      <rPr>
        <rFont val="Poppins"/>
        <color theme="1"/>
        <sz val="9.0"/>
      </rPr>
      <t xml:space="preserve"> If necessary, translate to a different language using the "Your Translation" column</t>
    </r>
  </si>
  <si>
    <r>
      <rPr>
        <rFont val="Poppins"/>
        <b/>
        <color theme="1"/>
        <sz val="9.0"/>
      </rPr>
      <t>STEP 2:</t>
    </r>
    <r>
      <rPr>
        <rFont val="Poppins"/>
        <color theme="1"/>
        <sz val="9.0"/>
      </rPr>
      <t xml:space="preserve"> Select the First Month and Year, the other 11 months will be set automatically in the table below.</t>
    </r>
  </si>
  <si>
    <r>
      <rPr>
        <rFont val="Poppins"/>
        <b/>
        <color theme="1"/>
        <sz val="9.0"/>
      </rPr>
      <t>STEP 3:</t>
    </r>
    <r>
      <rPr>
        <rFont val="Poppins"/>
        <color theme="1"/>
        <sz val="9.0"/>
      </rPr>
      <t xml:space="preserve"> To learn about bar hex options please watch the demo video.</t>
    </r>
  </si>
  <si>
    <t>Summary</t>
  </si>
  <si>
    <t>Daily Habits Summary</t>
  </si>
  <si>
    <t>MONTHS</t>
  </si>
  <si>
    <t>Start Month</t>
  </si>
  <si>
    <t>Bar hex 1</t>
  </si>
  <si>
    <t>#93b462</t>
  </si>
  <si>
    <t>Other Habits Summary</t>
  </si>
  <si>
    <t>January</t>
  </si>
  <si>
    <t>Link</t>
  </si>
  <si>
    <t>February</t>
  </si>
  <si>
    <t>Year of Start Month</t>
  </si>
  <si>
    <t>Bar hex 2</t>
  </si>
  <si>
    <t>#E9EDDB</t>
  </si>
  <si>
    <t>Top Goals</t>
  </si>
  <si>
    <t>March</t>
  </si>
  <si>
    <t>April</t>
  </si>
  <si>
    <t>May</t>
  </si>
  <si>
    <t>The unique title is formed automatically and shown on every page. If you want to change them, please edit them in the Unique Title column down below. Never change them directly on any other tab.</t>
  </si>
  <si>
    <r>
      <rPr>
        <rFont val="Poppins"/>
        <b/>
        <color theme="1"/>
        <sz val="9.0"/>
      </rPr>
      <t>STEP 4:</t>
    </r>
    <r>
      <rPr>
        <rFont val="Poppins"/>
        <color theme="1"/>
        <sz val="9.0"/>
      </rPr>
      <t xml:space="preserve"> Write up to 10 areas of your life. This labels will automatically become the titles for your tables in the Yearly Goals sheet.</t>
    </r>
  </si>
  <si>
    <t>HABIT TRACKER</t>
  </si>
  <si>
    <t>June</t>
  </si>
  <si>
    <t>July</t>
  </si>
  <si>
    <t>August</t>
  </si>
  <si>
    <t>Unique Title</t>
  </si>
  <si>
    <t>AREAS OF YOUR LIFE</t>
  </si>
  <si>
    <t>Daily Habits</t>
  </si>
  <si>
    <t>September</t>
  </si>
  <si>
    <t>Other Habits</t>
  </si>
  <si>
    <t>October</t>
  </si>
  <si>
    <t>Self-Care</t>
  </si>
  <si>
    <t>Days/Week</t>
  </si>
  <si>
    <t>November</t>
  </si>
  <si>
    <t>Side Business</t>
  </si>
  <si>
    <t>Numeric Trackers</t>
  </si>
  <si>
    <t>December</t>
  </si>
  <si>
    <t>Saving</t>
  </si>
  <si>
    <t>Monthly Stats</t>
  </si>
  <si>
    <t>Reading</t>
  </si>
  <si>
    <t>Days</t>
  </si>
  <si>
    <t>WEEK DAYS</t>
  </si>
  <si>
    <t>Exercise</t>
  </si>
  <si>
    <t>Completed</t>
  </si>
  <si>
    <t>Days Missing</t>
  </si>
  <si>
    <t>Daily Tasks Completed</t>
  </si>
  <si>
    <t>Week</t>
  </si>
  <si>
    <t>Weekly Tasks Completed</t>
  </si>
  <si>
    <t>Extra Days</t>
  </si>
  <si>
    <t>%</t>
  </si>
  <si>
    <t>✔</t>
  </si>
  <si>
    <t>Days Expected</t>
  </si>
  <si>
    <t>Days Completed</t>
  </si>
  <si>
    <t>Tasks Completed</t>
  </si>
  <si>
    <t>Monthly Daily Habits Progress</t>
  </si>
  <si>
    <t>Missing</t>
  </si>
  <si>
    <t>Weeks</t>
  </si>
  <si>
    <t>Weeks Completed</t>
  </si>
  <si>
    <t>Weeks Missing</t>
  </si>
  <si>
    <t>Bars change color on</t>
  </si>
  <si>
    <t>Days in month</t>
  </si>
  <si>
    <t>Goal</t>
  </si>
  <si>
    <t>Bars change colors on:</t>
  </si>
  <si>
    <t>HT-1</t>
  </si>
  <si>
    <t>HT-2</t>
  </si>
  <si>
    <t>HT-3</t>
  </si>
  <si>
    <t>HT-4</t>
  </si>
  <si>
    <t>HT-5</t>
  </si>
  <si>
    <t>HT-6</t>
  </si>
  <si>
    <t>HT-7</t>
  </si>
  <si>
    <t>HT-8</t>
  </si>
  <si>
    <t>HT-9</t>
  </si>
  <si>
    <t>HT-10</t>
  </si>
  <si>
    <t>HT-11</t>
  </si>
  <si>
    <t>HT-12</t>
  </si>
  <si>
    <t>For simplicty the "Extra Days" are not considered</t>
  </si>
  <si>
    <t>Glasses of Water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</si>
</sst>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numFmts>
  <fonts count="76">
    <font>
      <sz val="10.0"/>
      <color rgb="FF000000"/>
      <name val="Arial"/>
      <scheme val="minor"/>
    </font>
    <font>
      <color theme="1"/>
      <name val="Arial"/>
      <scheme val="minor"/>
    </font>
    <font>
      <b/>
      <color theme="1"/>
      <name val="Arial"/>
      <scheme val="minor"/>
    </font>
    <font/>
    <font>
      <sz val="11.0"/>
      <color theme="1"/>
      <name val="Inconsolata"/>
    </font>
    <font>
      <b/>
      <sz val="12.0"/>
      <color theme="1"/>
      <name val="Poppins"/>
    </font>
    <font>
      <color theme="1"/>
      <name val="Poppins"/>
    </font>
    <font>
      <sz val="16.0"/>
      <color theme="1"/>
      <name val="Poppins"/>
    </font>
    <font>
      <b/>
      <sz val="15.0"/>
      <color rgb="FFFF0000"/>
      <name val="Poppins"/>
    </font>
    <font>
      <sz val="10.0"/>
      <color rgb="FF434343"/>
      <name val="Poppins"/>
    </font>
    <font>
      <sz val="9.0"/>
      <color rgb="FF000000"/>
      <name val="Poppins"/>
    </font>
    <font>
      <u/>
      <color rgb="FF0000FF"/>
      <name val="Poppins"/>
    </font>
    <font>
      <sz val="9.0"/>
      <color theme="1"/>
      <name val="Poppins"/>
    </font>
    <font>
      <u/>
      <sz val="8.0"/>
      <color rgb="FF0000FF"/>
      <name val="Poppins"/>
    </font>
    <font>
      <b/>
      <sz val="14.0"/>
      <color theme="1"/>
      <name val="Poppins"/>
    </font>
    <font>
      <sz val="11.0"/>
      <color theme="1"/>
      <name val="Poppins"/>
    </font>
    <font>
      <b/>
      <sz val="15.0"/>
      <color theme="1"/>
      <name val="Poppins"/>
    </font>
    <font>
      <sz val="10.0"/>
      <color theme="1"/>
      <name val="Poppins"/>
    </font>
    <font>
      <sz val="8.0"/>
      <color theme="1"/>
      <name val="Poppins"/>
    </font>
    <font>
      <b/>
      <sz val="18.0"/>
      <color rgb="FF000000"/>
      <name val="Source Code Pro"/>
    </font>
    <font>
      <b/>
      <sz val="20.0"/>
      <color theme="5"/>
      <name val="Poppins"/>
    </font>
    <font>
      <b/>
      <sz val="12.0"/>
      <color rgb="FF000000"/>
      <name val="Source Code Pro"/>
    </font>
    <font>
      <b/>
      <sz val="9.0"/>
      <color theme="1"/>
      <name val="Poppins"/>
    </font>
    <font>
      <color theme="0"/>
      <name val="Poppins"/>
    </font>
    <font>
      <i/>
      <color theme="0"/>
      <name val="Poppins"/>
    </font>
    <font>
      <sz val="10.0"/>
      <color theme="1"/>
      <name val="Arial"/>
      <scheme val="minor"/>
    </font>
    <font>
      <color rgb="FFFFFFFF"/>
      <name val="Poppins"/>
    </font>
    <font>
      <b/>
      <color theme="1"/>
      <name val="Poppins"/>
    </font>
    <font>
      <i/>
      <sz val="8.0"/>
      <color theme="1"/>
      <name val="Poppins"/>
    </font>
    <font>
      <b/>
      <sz val="12.0"/>
      <color rgb="FF000000"/>
      <name val="Poppins"/>
    </font>
    <font>
      <b/>
      <sz val="20.0"/>
      <color rgb="FF000000"/>
      <name val="Source Code Pro"/>
    </font>
    <font>
      <sz val="11.0"/>
      <color rgb="FF000000"/>
      <name val="Source Code Pro"/>
    </font>
    <font>
      <b/>
      <sz val="12.0"/>
      <color theme="5"/>
      <name val="Source Code Pro"/>
    </font>
    <font>
      <sz val="11.0"/>
      <color theme="1"/>
      <name val="Source Code Pro"/>
    </font>
    <font>
      <sz val="11.0"/>
      <color rgb="FFFFFFFF"/>
      <name val="Poppins"/>
    </font>
    <font>
      <u/>
      <color rgb="FF000000"/>
      <name val="Poppins"/>
    </font>
    <font>
      <b/>
      <i/>
      <color theme="1"/>
      <name val="Poppins"/>
    </font>
    <font>
      <sz val="11.0"/>
      <color rgb="FFFFFFFF"/>
      <name val="Source Code Pro"/>
    </font>
    <font>
      <b/>
      <sz val="11.0"/>
      <color rgb="FF000000"/>
      <name val="Source Code Pro"/>
    </font>
    <font>
      <sz val="8.0"/>
      <color rgb="FF000000"/>
      <name val="Poppins"/>
    </font>
    <font>
      <color theme="1"/>
      <name val="Arial"/>
    </font>
    <font>
      <sz val="8.0"/>
      <color theme="5"/>
      <name val="Poppins"/>
    </font>
    <font>
      <color rgb="FF434343"/>
      <name val="Poppins"/>
    </font>
    <font>
      <u/>
      <color rgb="FF434343"/>
      <name val="Poppins"/>
    </font>
    <font>
      <b/>
      <sz val="16.0"/>
      <color theme="5"/>
      <name val="Source Code Pro"/>
    </font>
    <font>
      <color theme="5"/>
      <name val="Arial"/>
      <scheme val="minor"/>
    </font>
    <font>
      <sz val="15.0"/>
      <color theme="1"/>
      <name val="Poppins"/>
    </font>
    <font>
      <b/>
      <sz val="16.0"/>
      <color rgb="FF000000"/>
      <name val="Source Code Pro"/>
    </font>
    <font>
      <sz val="10.0"/>
      <color theme="1"/>
      <name val="Source Code Pro"/>
    </font>
    <font>
      <b/>
      <sz val="11.0"/>
      <color theme="1"/>
      <name val="Source Code Pro"/>
    </font>
    <font>
      <u/>
      <sz val="9.0"/>
      <color rgb="FF0000FF"/>
      <name val="Poppins"/>
    </font>
    <font>
      <i/>
      <color theme="1"/>
      <name val="Poppins"/>
    </font>
    <font>
      <b/>
      <sz val="10.0"/>
      <color theme="1"/>
      <name val="Poppins"/>
    </font>
    <font>
      <b/>
      <i/>
      <sz val="9.0"/>
      <color theme="1"/>
      <name val="Poppins"/>
    </font>
    <font>
      <b/>
      <sz val="8.0"/>
      <color theme="1"/>
      <name val="Poppins"/>
    </font>
    <font>
      <b/>
      <sz val="11.0"/>
      <color theme="1"/>
      <name val="Poppins"/>
    </font>
    <font>
      <sz val="11.0"/>
      <color theme="0"/>
      <name val="Source Code Pro"/>
    </font>
    <font>
      <sz val="9.0"/>
      <color theme="0"/>
      <name val="Source Code Pro"/>
    </font>
    <font>
      <color theme="0"/>
      <name val="Source Code Pro"/>
    </font>
    <font>
      <sz val="8.0"/>
      <color theme="0"/>
      <name val="Source Code Pro"/>
    </font>
    <font>
      <sz val="10.0"/>
      <color theme="0"/>
      <name val="Source Code Pro"/>
    </font>
    <font>
      <sz val="7.0"/>
      <color rgb="FFCCCCCC"/>
      <name val="Poppins"/>
    </font>
    <font>
      <sz val="9.0"/>
      <color rgb="FF666666"/>
      <name val="Poppins"/>
    </font>
    <font>
      <i/>
      <sz val="9.0"/>
      <color theme="1"/>
      <name val="Poppins"/>
    </font>
    <font>
      <color rgb="FF000000"/>
      <name val="Poppins"/>
    </font>
    <font>
      <color rgb="FF000000"/>
      <name val="Source Code Pro"/>
    </font>
    <font>
      <sz val="8.0"/>
      <color rgb="FF000000"/>
      <name val="Source Code Pro"/>
    </font>
    <font>
      <b/>
      <color rgb="FF000000"/>
      <name val="Poppins"/>
    </font>
    <font>
      <b/>
      <color rgb="FF000000"/>
      <name val="Source Code Pro"/>
    </font>
    <font>
      <sz val="9.0"/>
      <color theme="1"/>
      <name val="Source Code Pro"/>
    </font>
    <font>
      <b/>
      <i/>
      <sz val="10.0"/>
      <color theme="1"/>
      <name val="Poppins"/>
    </font>
    <font>
      <i/>
      <sz val="9.0"/>
      <color rgb="FF666666"/>
      <name val="Poppins"/>
    </font>
    <font>
      <i/>
      <sz val="9.0"/>
      <color theme="5"/>
      <name val="Poppins"/>
    </font>
    <font>
      <b/>
      <sz val="10.0"/>
      <color theme="1"/>
      <name val="Source Code Pro"/>
    </font>
    <font>
      <b/>
      <sz val="8.0"/>
      <color theme="1"/>
      <name val="Source Code Pro"/>
    </font>
    <font>
      <sz val="8.0"/>
      <color theme="1"/>
      <name val="Source Code Pro"/>
    </font>
  </fonts>
  <fills count="14">
    <fill>
      <patternFill patternType="none"/>
    </fill>
    <fill>
      <patternFill patternType="lightGray"/>
    </fill>
    <fill>
      <patternFill patternType="solid">
        <fgColor rgb="FFD9D2E9"/>
        <bgColor rgb="FFD9D2E9"/>
      </patternFill>
    </fill>
    <fill>
      <patternFill patternType="solid">
        <fgColor rgb="FFFFFFFF"/>
        <bgColor rgb="FFFFFFFF"/>
      </patternFill>
    </fill>
    <fill>
      <patternFill patternType="solid">
        <fgColor rgb="FFEFEFEF"/>
        <bgColor rgb="FFEFEFEF"/>
      </patternFill>
    </fill>
    <fill>
      <patternFill patternType="solid">
        <fgColor theme="9"/>
        <bgColor theme="9"/>
      </patternFill>
    </fill>
    <fill>
      <patternFill patternType="solid">
        <fgColor rgb="FFFFF2CC"/>
        <bgColor rgb="FFFFF2CC"/>
      </patternFill>
    </fill>
    <fill>
      <patternFill patternType="solid">
        <fgColor theme="0"/>
        <bgColor theme="0"/>
      </patternFill>
    </fill>
    <fill>
      <patternFill patternType="solid">
        <fgColor theme="6"/>
        <bgColor theme="6"/>
      </patternFill>
    </fill>
    <fill>
      <patternFill patternType="solid">
        <fgColor theme="5"/>
        <bgColor theme="5"/>
      </patternFill>
    </fill>
    <fill>
      <patternFill patternType="solid">
        <fgColor rgb="FFF3F3F3"/>
        <bgColor rgb="FFF3F3F3"/>
      </patternFill>
    </fill>
    <fill>
      <patternFill patternType="solid">
        <fgColor theme="4"/>
        <bgColor theme="4"/>
      </patternFill>
    </fill>
    <fill>
      <patternFill patternType="solid">
        <fgColor theme="8"/>
        <bgColor theme="8"/>
      </patternFill>
    </fill>
    <fill>
      <patternFill patternType="solid">
        <fgColor theme="7"/>
        <bgColor theme="7"/>
      </patternFill>
    </fill>
  </fills>
  <borders count="136">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FFFFFF"/>
      </bottom>
    </border>
    <border>
      <left style="thin">
        <color rgb="FF000000"/>
      </left>
      <right style="thin">
        <color rgb="FF000000"/>
      </right>
    </border>
    <border>
      <left style="thin">
        <color rgb="FF000000"/>
      </left>
      <right style="thin">
        <color rgb="FF000000"/>
      </right>
      <top style="thin">
        <color rgb="FFFFFFFF"/>
      </top>
      <bottom style="thin">
        <color rgb="FF000000"/>
      </bottom>
    </border>
    <border>
      <left style="thin">
        <color rgb="FF000000"/>
      </left>
      <right style="thin">
        <color rgb="FF000000"/>
      </right>
      <bottom style="thin">
        <color rgb="FF000000"/>
      </bottom>
    </border>
    <border>
      <left style="thin">
        <color rgb="FFD9D9D9"/>
      </left>
      <top style="thin">
        <color rgb="FFD9D9D9"/>
      </top>
    </border>
    <border>
      <top style="thin">
        <color rgb="FFD9D9D9"/>
      </top>
    </border>
    <border>
      <right style="thin">
        <color rgb="FFD9D9D9"/>
      </right>
      <top style="thin">
        <color rgb="FFD9D9D9"/>
      </top>
    </border>
    <border>
      <left style="thin">
        <color rgb="FFD9D9D9"/>
      </left>
    </border>
    <border>
      <right style="thin">
        <color rgb="FFD9D9D9"/>
      </right>
    </border>
    <border>
      <left style="thin">
        <color rgb="FFD9D9D9"/>
      </left>
      <right style="thin">
        <color rgb="FFFFFFFF"/>
      </right>
      <top style="thin">
        <color rgb="FFD9D9D9"/>
      </top>
      <bottom style="thin">
        <color rgb="FFFFFFFF"/>
      </bottom>
    </border>
    <border>
      <left style="thin">
        <color rgb="FFFFFFFF"/>
      </left>
      <right style="thin">
        <color rgb="FFD9D9D9"/>
      </right>
      <top style="thin">
        <color rgb="FFD9D9D9"/>
      </top>
      <bottom style="thin">
        <color rgb="FFFFFFFF"/>
      </bottom>
    </border>
    <border>
      <left style="thin">
        <color rgb="FFD9D9D9"/>
      </left>
      <top style="thin">
        <color rgb="FFFFFFFF"/>
      </top>
      <bottom style="thin">
        <color rgb="FFFFFFFF"/>
      </bottom>
    </border>
    <border>
      <right style="thin">
        <color rgb="FFD9D9D9"/>
      </right>
      <top style="thin">
        <color rgb="FFF3F3F3"/>
      </top>
      <bottom style="thin">
        <color rgb="FFF3F3F3"/>
      </bottom>
    </border>
    <border>
      <left style="thin">
        <color rgb="FFD9D9D9"/>
      </left>
      <top style="thin">
        <color rgb="FFD9D9D9"/>
      </top>
      <bottom style="thin">
        <color rgb="FFF3F3F3"/>
      </bottom>
    </border>
    <border>
      <right style="thin">
        <color rgb="FFFFFFFF"/>
      </right>
      <top style="thin">
        <color rgb="FFD9D9D9"/>
      </top>
      <bottom style="thin">
        <color rgb="FFF3F3F3"/>
      </bottom>
    </border>
    <border>
      <left style="thin">
        <color rgb="FFFFFFFF"/>
      </left>
      <right style="thin">
        <color rgb="FFD9D9D9"/>
      </right>
      <top style="thin">
        <color rgb="FFD9D9D9"/>
      </top>
      <bottom style="thin">
        <color rgb="FFF3F3F3"/>
      </bottom>
    </border>
    <border>
      <right style="thin">
        <color rgb="FFF3F3F3"/>
      </right>
      <top style="thin">
        <color rgb="FFD9D9D9"/>
      </top>
    </border>
    <border>
      <left style="thin">
        <color rgb="FFF3F3F3"/>
      </left>
      <top style="thin">
        <color rgb="FFD9D9D9"/>
      </top>
    </border>
    <border>
      <left style="thin">
        <color rgb="FFF3F3F3"/>
      </left>
      <right style="thin">
        <color rgb="FFD9D9D9"/>
      </right>
      <top style="thin">
        <color rgb="FFD9D9D9"/>
      </top>
    </border>
    <border>
      <left style="thin">
        <color rgb="FFD9D9D9"/>
      </left>
      <right style="thin">
        <color rgb="FFFFFFFF"/>
      </right>
      <bottom style="thin">
        <color rgb="FFFFFFFF"/>
      </bottom>
    </border>
    <border>
      <left style="thin">
        <color rgb="FFFFFFFF"/>
      </left>
      <bottom style="thin">
        <color rgb="FFFFFFFF"/>
      </bottom>
    </border>
    <border>
      <right style="thin">
        <color rgb="FFD9D9D9"/>
      </right>
      <bottom style="thin">
        <color rgb="FFF3F3F3"/>
      </bottom>
    </border>
    <border>
      <left style="thin">
        <color rgb="FFD9D9D9"/>
      </left>
      <bottom style="thin">
        <color rgb="FFF3F3F3"/>
      </bottom>
    </border>
    <border>
      <right style="thin">
        <color rgb="FFF3F3F3"/>
      </right>
      <bottom style="thin">
        <color rgb="FFF3F3F3"/>
      </bottom>
    </border>
    <border>
      <left style="thin">
        <color rgb="FFF3F3F3"/>
      </left>
      <bottom style="thin">
        <color rgb="FFF3F3F3"/>
      </bottom>
    </border>
    <border>
      <left style="thin">
        <color rgb="FFF3F3F3"/>
      </left>
      <right style="thin">
        <color rgb="FFD9D9D9"/>
      </right>
      <bottom style="thin">
        <color rgb="FFF3F3F3"/>
      </bottom>
    </border>
    <border>
      <left style="thin">
        <color rgb="FFD9D9D9"/>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D9D9D9"/>
      </left>
      <top style="thin">
        <color rgb="FFF3F3F3"/>
      </top>
    </border>
    <border>
      <right style="thin">
        <color rgb="FFF3F3F3"/>
      </right>
      <top style="thin">
        <color rgb="FFF3F3F3"/>
      </top>
    </border>
    <border>
      <left style="thin">
        <color rgb="FFF3F3F3"/>
      </left>
      <top style="thin">
        <color rgb="FFF3F3F3"/>
      </top>
    </border>
    <border>
      <right style="thin">
        <color rgb="FFD9D9D9"/>
      </right>
      <top style="thin">
        <color rgb="FFF3F3F3"/>
      </top>
    </border>
    <border>
      <left style="thin">
        <color rgb="FFF3F3F3"/>
      </left>
      <right style="thin">
        <color rgb="FFD9D9D9"/>
      </right>
      <top style="thin">
        <color rgb="FFF3F3F3"/>
      </top>
    </border>
    <border>
      <left style="thin">
        <color rgb="FFD9D9D9"/>
      </left>
      <top style="thin">
        <color rgb="FFFFFFFF"/>
      </top>
    </border>
    <border>
      <left style="thin">
        <color rgb="FFD9D9D9"/>
      </left>
      <bottom style="thin">
        <color rgb="FFD9D9D9"/>
      </bottom>
    </border>
    <border>
      <right style="thin">
        <color rgb="FFF3F3F3"/>
      </right>
      <bottom style="thin">
        <color rgb="FFD9D9D9"/>
      </bottom>
    </border>
    <border>
      <left style="thin">
        <color rgb="FFF3F3F3"/>
      </left>
      <bottom style="thin">
        <color rgb="FFD9D9D9"/>
      </bottom>
    </border>
    <border>
      <right style="thin">
        <color rgb="FFD9D9D9"/>
      </right>
      <bottom style="thin">
        <color rgb="FFD9D9D9"/>
      </bottom>
    </border>
    <border>
      <left style="thin">
        <color rgb="FFF3F3F3"/>
      </left>
      <right style="thin">
        <color rgb="FFD9D9D9"/>
      </right>
      <bottom style="thin">
        <color rgb="FFD9D9D9"/>
      </bottom>
    </border>
    <border>
      <top style="thin">
        <color rgb="FFD9D9D9"/>
      </top>
      <bottom style="thin">
        <color rgb="FFD9D9D9"/>
      </bottom>
    </border>
    <border>
      <right style="thin">
        <color rgb="FFF3F3F3"/>
      </right>
      <top style="thin">
        <color rgb="FFD9D9D9"/>
      </top>
      <bottom style="thin">
        <color rgb="FFF3F3F3"/>
      </bottom>
    </border>
    <border>
      <left style="thin">
        <color rgb="FFF3F3F3"/>
      </left>
      <right style="thin">
        <color rgb="FFF3F3F3"/>
      </right>
      <top style="thin">
        <color rgb="FFD9D9D9"/>
      </top>
      <bottom style="thin">
        <color rgb="FFF3F3F3"/>
      </bottom>
    </border>
    <border>
      <left style="thin">
        <color rgb="FFF3F3F3"/>
      </left>
      <right style="thin">
        <color rgb="FFD9D9D9"/>
      </right>
      <top style="thin">
        <color rgb="FFD9D9D9"/>
      </top>
      <bottom style="thin">
        <color rgb="FFF3F3F3"/>
      </bottom>
    </border>
    <border>
      <left style="thin">
        <color rgb="FFD9D9D9"/>
      </left>
      <right style="thin">
        <color rgb="FFFFFFFF"/>
      </right>
      <top style="thin">
        <color rgb="FFF3F3F3"/>
      </top>
      <bottom style="thin">
        <color rgb="FFFFFFFF"/>
      </bottom>
    </border>
    <border>
      <left style="thin">
        <color rgb="FFFFFFFF"/>
      </left>
      <right style="thin">
        <color rgb="FFFFFFFF"/>
      </right>
      <top style="thin">
        <color rgb="FFF3F3F3"/>
      </top>
      <bottom style="thin">
        <color rgb="FFFFFFFF"/>
      </bottom>
    </border>
    <border>
      <left style="thin">
        <color rgb="FFFFFFFF"/>
      </left>
      <right style="thin">
        <color rgb="FFF3F3F3"/>
      </right>
      <top style="thin">
        <color rgb="FFF3F3F3"/>
      </top>
      <bottom style="thin">
        <color rgb="FFFFFFFF"/>
      </bottom>
    </border>
    <border>
      <left style="thin">
        <color rgb="FFF3F3F3"/>
      </left>
      <right style="thin">
        <color rgb="FFD9D9D9"/>
      </right>
      <top style="thin">
        <color rgb="FFF3F3F3"/>
      </top>
      <bottom style="thin">
        <color rgb="FFF3F3F3"/>
      </bottom>
    </border>
    <border>
      <left style="thin">
        <color rgb="FFFFFFFF"/>
      </left>
      <right style="thin">
        <color rgb="FFFFFFFF"/>
      </right>
      <top style="thin">
        <color rgb="FFFFFFFF"/>
      </top>
      <bottom style="thin">
        <color rgb="FFFFFFFF"/>
      </bottom>
    </border>
    <border>
      <left style="thin">
        <color rgb="FFFFFFFF"/>
      </left>
      <right style="thin">
        <color rgb="FFF3F3F3"/>
      </right>
      <top style="thin">
        <color rgb="FFFFFFFF"/>
      </top>
      <bottom style="thin">
        <color rgb="FFFFFFFF"/>
      </bottom>
    </border>
    <border>
      <left style="thin">
        <color rgb="FFD9D9D9"/>
      </left>
      <right style="thin">
        <color rgb="FFF3F3F3"/>
      </right>
      <top style="thin">
        <color rgb="FFD9D9D9"/>
      </top>
      <bottom style="thin">
        <color rgb="FFFFFFFF"/>
      </bottom>
    </border>
    <border>
      <left style="thin">
        <color rgb="FFF3F3F3"/>
      </left>
      <top style="thin">
        <color rgb="FFD9D9D9"/>
      </top>
      <bottom style="thin">
        <color rgb="FFF3F3F3"/>
      </bottom>
    </border>
    <border>
      <right style="thin">
        <color rgb="FFD9D9D9"/>
      </right>
      <top style="thin">
        <color rgb="FFD9D9D9"/>
      </top>
      <bottom style="thin">
        <color rgb="FFF3F3F3"/>
      </bottom>
    </border>
    <border>
      <left style="thin">
        <color rgb="FFD9D9D9"/>
      </left>
      <right style="thin">
        <color rgb="FFF3F3F3"/>
      </right>
      <top style="thin">
        <color rgb="FFFFFFFF"/>
      </top>
      <bottom style="thin">
        <color rgb="FFFFFFFF"/>
      </bottom>
    </border>
    <border>
      <left style="thin">
        <color rgb="FFF3F3F3"/>
      </left>
      <top style="thin">
        <color rgb="FFF3F3F3"/>
      </top>
      <bottom style="thin">
        <color rgb="FFF3F3F3"/>
      </bottom>
    </border>
    <border>
      <left style="thin">
        <color rgb="FFD9D9D9"/>
      </left>
      <right style="thin">
        <color rgb="FFFFFFFF"/>
      </right>
      <top style="thin">
        <color rgb="FFFFFFFF"/>
      </top>
      <bottom style="thin">
        <color rgb="FFD9D9D9"/>
      </bottom>
    </border>
    <border>
      <left style="thin">
        <color rgb="FFFFFFFF"/>
      </left>
      <top style="thin">
        <color rgb="FFFFFFFF"/>
      </top>
      <bottom style="thin">
        <color rgb="FFD9D9D9"/>
      </bottom>
    </border>
    <border>
      <right style="thin">
        <color rgb="FFD9D9D9"/>
      </right>
      <top style="thin">
        <color rgb="FFF3F3F3"/>
      </top>
      <bottom style="thin">
        <color rgb="FFD9D9D9"/>
      </bottom>
    </border>
    <border>
      <left style="thin">
        <color rgb="FFD9D9D9"/>
      </left>
      <right style="thin">
        <color rgb="FFF3F3F3"/>
      </right>
      <top style="thin">
        <color rgb="FFFFFFFF"/>
      </top>
      <bottom style="thin">
        <color rgb="FFD9D9D9"/>
      </bottom>
    </border>
    <border>
      <left style="thin">
        <color rgb="FFF3F3F3"/>
      </left>
      <top style="thin">
        <color rgb="FFF3F3F3"/>
      </top>
      <bottom style="thin">
        <color rgb="FFD9D9D9"/>
      </bottom>
    </border>
    <border>
      <left style="thin">
        <color rgb="FFFFFFFF"/>
      </left>
      <right style="thin">
        <color rgb="FFFFFFFF"/>
      </right>
      <top style="thin">
        <color rgb="FFFFFFFF"/>
      </top>
      <bottom style="thin">
        <color rgb="FFD9D9D9"/>
      </bottom>
    </border>
    <border>
      <left style="thin">
        <color rgb="FFFFFFFF"/>
      </left>
      <right style="thin">
        <color rgb="FFF3F3F3"/>
      </right>
      <top style="thin">
        <color rgb="FFFFFFFF"/>
      </top>
      <bottom style="thin">
        <color rgb="FFD9D9D9"/>
      </bottom>
    </border>
    <border>
      <left style="thin">
        <color rgb="FFF3F3F3"/>
      </left>
      <right style="thin">
        <color rgb="FFD9D9D9"/>
      </right>
      <top style="thin">
        <color rgb="FFF3F3F3"/>
      </top>
      <bottom style="thin">
        <color rgb="FFD9D9D9"/>
      </bottom>
    </border>
    <border>
      <left style="thin">
        <color rgb="FFD9D9D9"/>
      </left>
      <bottom style="thin">
        <color rgb="FFFFFFFF"/>
      </bottom>
    </border>
    <border>
      <left style="thin">
        <color rgb="FFD9D9D9"/>
      </left>
      <top style="thin">
        <color rgb="FFFFFFFF"/>
      </top>
      <bottom style="thin">
        <color rgb="FFD9D9D9"/>
      </bottom>
    </border>
    <border>
      <bottom style="thin">
        <color rgb="FFD9D9D9"/>
      </bottom>
    </border>
    <border>
      <top style="thin">
        <color rgb="FFFFFFFF"/>
      </top>
    </border>
    <border>
      <right style="thin">
        <color rgb="FFFFFFFF"/>
      </right>
      <top style="thin">
        <color rgb="FFFFFFFF"/>
      </top>
    </border>
    <border>
      <left style="thin">
        <color rgb="FFD9D9D9"/>
      </left>
      <right style="thin">
        <color rgb="FFF3F3F3"/>
      </right>
      <top style="thin">
        <color rgb="FFD9D9D9"/>
      </top>
      <bottom style="thin">
        <color rgb="FFD9D9D9"/>
      </bottom>
    </border>
    <border>
      <left style="thin">
        <color rgb="FFF3F3F3"/>
      </left>
      <right style="thin">
        <color rgb="FFF3F3F3"/>
      </right>
      <top style="thin">
        <color rgb="FFD9D9D9"/>
      </top>
      <bottom style="thin">
        <color rgb="FFD9D9D9"/>
      </bottom>
    </border>
    <border>
      <left style="thin">
        <color rgb="FFF3F3F3"/>
      </left>
      <right style="thin">
        <color rgb="FFFFFFFF"/>
      </right>
      <top style="thin">
        <color rgb="FFD9D9D9"/>
      </top>
      <bottom style="thin">
        <color rgb="FFD9D9D9"/>
      </bottom>
    </border>
    <border>
      <right style="thin">
        <color rgb="FFD9D9D9"/>
      </right>
      <top style="thin">
        <color rgb="FFD9D9D9"/>
      </top>
      <bottom style="thin">
        <color rgb="FFD9D9D9"/>
      </bottom>
    </border>
    <border>
      <left style="thin">
        <color rgb="FFD9D9D9"/>
      </left>
      <top style="thin">
        <color rgb="FFD9D9D9"/>
      </top>
      <bottom style="thin">
        <color rgb="FFFFFFFF"/>
      </bottom>
    </border>
    <border>
      <top style="thin">
        <color rgb="FFD9D9D9"/>
      </top>
      <bottom style="thin">
        <color rgb="FFFFFFFF"/>
      </bottom>
    </border>
    <border>
      <right style="thin">
        <color rgb="FFD9D9D9"/>
      </right>
      <top style="thin">
        <color rgb="FFD9D9D9"/>
      </top>
      <bottom style="thin">
        <color rgb="FFFFFFFF"/>
      </bottom>
    </border>
    <border>
      <left style="thin">
        <color rgb="FFD9D9D9"/>
      </left>
      <top style="thin">
        <color rgb="FFD9D9D9"/>
      </top>
      <bottom style="thin">
        <color rgb="FFD9D9D9"/>
      </bottom>
    </border>
    <border>
      <left style="thin">
        <color rgb="FFFFFFFF"/>
      </left>
      <right style="thin">
        <color rgb="FFFFFFFF"/>
      </right>
      <bottom style="thin">
        <color rgb="FFFFFFFF"/>
      </bottom>
    </border>
    <border>
      <left style="thin">
        <color rgb="FFFFFFFF"/>
      </left>
      <right style="thin">
        <color rgb="FFD9D9D9"/>
      </right>
      <bottom style="thin">
        <color rgb="FFFFFFFF"/>
      </bottom>
    </border>
    <border>
      <left style="thin">
        <color rgb="FFD9D9D9"/>
      </left>
      <right style="thin">
        <color rgb="FFF3F3F3"/>
      </right>
      <bottom style="thin">
        <color rgb="FFF3F3F3"/>
      </bottom>
    </border>
    <border>
      <left style="thin">
        <color rgb="FFF3F3F3"/>
      </left>
      <right style="thin">
        <color rgb="FFF3F3F3"/>
      </right>
      <bottom style="thin">
        <color rgb="FFF3F3F3"/>
      </bottom>
    </border>
    <border>
      <left style="thin">
        <color rgb="FFD9D9D9"/>
      </left>
      <right style="thin">
        <color rgb="FFF3F3F3"/>
      </right>
      <top style="thin">
        <color rgb="FFF3F3F3"/>
      </top>
      <bottom style="thin">
        <color rgb="FFF3F3F3"/>
      </bottom>
    </border>
    <border>
      <left style="thin">
        <color rgb="FFF3F3F3"/>
      </left>
      <right style="thin">
        <color rgb="FFF3F3F3"/>
      </right>
      <top style="thin">
        <color rgb="FFF3F3F3"/>
      </top>
      <bottom style="thin">
        <color rgb="FFF3F3F3"/>
      </bottom>
    </border>
    <border>
      <left style="thin">
        <color rgb="FFD9D9D9"/>
      </left>
      <right style="thin">
        <color rgb="FFF3F3F3"/>
      </right>
      <top style="thin">
        <color rgb="FFF3F3F3"/>
      </top>
    </border>
    <border>
      <left style="thin">
        <color rgb="FFF3F3F3"/>
      </left>
      <right style="thin">
        <color rgb="FFF3F3F3"/>
      </right>
      <top style="thin">
        <color rgb="FFF3F3F3"/>
      </top>
    </border>
    <border>
      <top style="thin">
        <color rgb="FFFFFFFF"/>
      </top>
      <bottom style="thin">
        <color rgb="FFD9D9D9"/>
      </bottom>
    </border>
    <border>
      <right style="thin">
        <color rgb="FFD9D9D9"/>
      </right>
      <top style="thin">
        <color rgb="FFFFFFFF"/>
      </top>
      <bottom style="thin">
        <color rgb="FFD9D9D9"/>
      </bottom>
    </border>
    <border>
      <left style="thin">
        <color rgb="FFD9D9D9"/>
      </left>
      <right style="thin">
        <color rgb="FFF3F3F3"/>
      </right>
      <bottom style="thin">
        <color rgb="FFD9D9D9"/>
      </bottom>
    </border>
    <border>
      <right style="thin">
        <color rgb="FFFFFFFF"/>
      </right>
      <top style="thin">
        <color rgb="FFD9D9D9"/>
      </top>
      <bottom style="thin">
        <color rgb="FFFFFFFF"/>
      </bottom>
    </border>
    <border>
      <left style="thin">
        <color rgb="FFFFFFFF"/>
      </left>
      <right style="thin">
        <color rgb="FFFFFFFF"/>
      </right>
      <top style="thin">
        <color rgb="FFD9D9D9"/>
      </top>
    </border>
    <border>
      <left style="thin">
        <color rgb="FFFFFFFF"/>
      </left>
      <right style="thin">
        <color rgb="FFD9D9D9"/>
      </right>
      <top style="thin">
        <color rgb="FFD9D9D9"/>
      </top>
    </border>
    <border>
      <left style="thin">
        <color rgb="FFFFFFFF"/>
      </left>
      <right style="thin">
        <color rgb="FFFFFFFF"/>
      </right>
    </border>
    <border>
      <left style="thin">
        <color rgb="FFFFFFFF"/>
      </left>
      <right style="thin">
        <color rgb="FFD9D9D9"/>
      </right>
    </border>
    <border>
      <left style="thin">
        <color rgb="FFFFFFFF"/>
      </left>
      <right style="thin">
        <color rgb="FFD9D9D9"/>
      </right>
      <top style="thin">
        <color rgb="FFFFFFFF"/>
      </top>
      <bottom style="thin">
        <color rgb="FFFFFFFF"/>
      </bottom>
    </border>
    <border>
      <left style="thin">
        <color rgb="FFFFFFFF"/>
      </left>
      <right style="thin">
        <color rgb="FFFFFFFF"/>
      </right>
      <bottom style="thin">
        <color rgb="FFD9D9D9"/>
      </bottom>
    </border>
    <border>
      <left style="thin">
        <color rgb="FFFFFFFF"/>
      </left>
      <right style="thin">
        <color rgb="FFD9D9D9"/>
      </right>
      <bottom style="thin">
        <color rgb="FFD9D9D9"/>
      </bottom>
    </border>
    <border>
      <left style="thin">
        <color rgb="FFFFFFFF"/>
      </left>
      <right style="thin">
        <color rgb="FFD9D9D9"/>
      </right>
      <top style="thin">
        <color rgb="FFFFFFFF"/>
      </top>
      <bottom style="thin">
        <color rgb="FFD9D9D9"/>
      </bottom>
    </border>
    <border>
      <top style="thin">
        <color rgb="FFD9D9D9"/>
      </top>
      <bottom style="thin">
        <color rgb="FFF3F3F3"/>
      </bottom>
    </border>
    <border>
      <left style="thin">
        <color rgb="FFD9D9D9"/>
      </left>
      <right style="thin">
        <color rgb="FFFFFFFF"/>
      </right>
      <top style="thin">
        <color rgb="FFD9D9D9"/>
      </top>
      <bottom style="thin">
        <color rgb="FFF3F3F3"/>
      </bottom>
    </border>
    <border>
      <left style="thin">
        <color rgb="FFFFFFFF"/>
      </left>
      <right style="thin">
        <color rgb="FFFFFFFF"/>
      </right>
      <top style="thin">
        <color rgb="FFD9D9D9"/>
      </top>
      <bottom style="thin">
        <color rgb="FFF3F3F3"/>
      </bottom>
    </border>
    <border>
      <left style="thin">
        <color rgb="FFFFFFFF"/>
      </left>
      <top style="thin">
        <color rgb="FFD9D9D9"/>
      </top>
      <bottom style="thin">
        <color rgb="FFF3F3F3"/>
      </bottom>
    </border>
    <border>
      <bottom style="thin">
        <color rgb="FFF3F3F3"/>
      </bottom>
    </border>
    <border>
      <left style="thin">
        <color rgb="FFFFFFFF"/>
      </left>
      <right style="thin">
        <color rgb="FFF3F3F3"/>
      </right>
      <bottom style="thin">
        <color rgb="FFFFFFFF"/>
      </bottom>
    </border>
    <border>
      <left style="thin">
        <color rgb="FFF3F3F3"/>
      </left>
      <right style="thin">
        <color rgb="FFFFFFFF"/>
      </right>
      <bottom style="thin">
        <color rgb="FFFFFFFF"/>
      </bottom>
    </border>
    <border>
      <left style="thin">
        <color rgb="FFD9D9D9"/>
      </left>
      <top style="thin">
        <color rgb="FFF3F3F3"/>
      </top>
      <bottom style="thin">
        <color rgb="FFF3F3F3"/>
      </bottom>
    </border>
    <border>
      <top style="thin">
        <color rgb="FFF3F3F3"/>
      </top>
      <bottom style="thin">
        <color rgb="FFF3F3F3"/>
      </bottom>
    </border>
    <border>
      <left style="thin">
        <color rgb="FFF3F3F3"/>
      </left>
      <right style="thin">
        <color rgb="FFFFFFFF"/>
      </right>
      <top style="thin">
        <color rgb="FFFFFFFF"/>
      </top>
      <bottom style="thin">
        <color rgb="FFFFFFFF"/>
      </bottom>
    </border>
    <border>
      <left style="thin">
        <color rgb="FFD9D9D9"/>
      </left>
      <top style="thin">
        <color rgb="FFF3F3F3"/>
      </top>
      <bottom style="thin">
        <color rgb="FFD9D9D9"/>
      </bottom>
    </border>
    <border>
      <top style="thin">
        <color rgb="FFF3F3F3"/>
      </top>
      <bottom style="thin">
        <color rgb="FFD9D9D9"/>
      </bottom>
    </border>
    <border>
      <left style="thin">
        <color rgb="FFD9D9D9"/>
      </left>
      <right style="thin">
        <color rgb="FFF3F3F3"/>
      </right>
      <top style="thin">
        <color rgb="FFF3F3F3"/>
      </top>
      <bottom style="thin">
        <color rgb="FFD9D9D9"/>
      </bottom>
    </border>
    <border>
      <left style="thin">
        <color rgb="FFF3F3F3"/>
      </left>
      <right style="thin">
        <color rgb="FFF3F3F3"/>
      </right>
      <top style="thin">
        <color rgb="FFF3F3F3"/>
      </top>
      <bottom style="thin">
        <color rgb="FFD9D9D9"/>
      </bottom>
    </border>
    <border>
      <left style="thin">
        <color rgb="FFF3F3F3"/>
      </left>
      <right style="thin">
        <color rgb="FFFFFFFF"/>
      </right>
      <top style="thin">
        <color rgb="FFFFFFFF"/>
      </top>
      <bottom style="thin">
        <color rgb="FFD9D9D9"/>
      </bottom>
    </border>
    <border>
      <right style="thin">
        <color rgb="FFFFFFFF"/>
      </right>
      <top style="thin">
        <color rgb="FFD9D9D9"/>
      </top>
    </border>
    <border>
      <left style="thin">
        <color rgb="FFD9D9D9"/>
      </left>
      <right style="thin">
        <color rgb="FFF3F3F3"/>
      </right>
      <top style="thin">
        <color rgb="FFFFFFFF"/>
      </top>
    </border>
    <border>
      <left style="thin">
        <color rgb="FFF3F3F3"/>
      </left>
      <right style="thin">
        <color rgb="FFF3F3F3"/>
      </right>
      <top style="thin">
        <color rgb="FFFFFFFF"/>
      </top>
    </border>
    <border>
      <left style="thin">
        <color rgb="FFF3F3F3"/>
      </left>
      <right style="thin">
        <color rgb="FFFFFFFF"/>
      </right>
      <top style="thin">
        <color rgb="FFFFFFFF"/>
      </top>
    </border>
    <border>
      <right style="thin">
        <color rgb="FFD9D9D9"/>
      </right>
      <top style="thin">
        <color rgb="FFFFFFFF"/>
      </top>
    </border>
    <border>
      <left style="thin">
        <color rgb="FFD9D9D9"/>
      </left>
      <right style="thin">
        <color rgb="FFF3F3F3"/>
      </right>
    </border>
    <border>
      <left style="thin">
        <color rgb="FFF3F3F3"/>
      </left>
      <right style="thin">
        <color rgb="FFF3F3F3"/>
      </right>
    </border>
    <border>
      <left style="thin">
        <color rgb="FFF3F3F3"/>
      </left>
      <right style="thin">
        <color rgb="FFD9D9D9"/>
      </right>
    </border>
    <border>
      <right style="thin">
        <color rgb="FFFFFFFF"/>
      </right>
      <top style="thin">
        <color rgb="FFD9D9D9"/>
      </top>
      <bottom style="thin">
        <color rgb="FFD9D9D9"/>
      </bottom>
    </border>
    <border>
      <right style="thin">
        <color rgb="FFF3F3F3"/>
      </right>
      <top style="thin">
        <color rgb="FFD9D9D9"/>
      </top>
      <bottom style="thin">
        <color rgb="FFD9D9D9"/>
      </bottom>
    </border>
    <border>
      <left style="thin">
        <color rgb="FFFFFFFF"/>
      </left>
      <right style="thin">
        <color rgb="FFD9D9D9"/>
      </right>
      <top style="thin">
        <color rgb="FFD9D9D9"/>
      </top>
      <bottom style="thin">
        <color rgb="FFD9D9D9"/>
      </bottom>
    </border>
    <border>
      <left style="thin">
        <color rgb="FFD9D9D9"/>
      </left>
      <right style="thin">
        <color rgb="FFFFFFFF"/>
      </right>
      <top style="thin">
        <color rgb="FFD9D9D9"/>
      </top>
    </border>
    <border>
      <left style="thin">
        <color rgb="FFD9D9D9"/>
      </left>
      <right style="thin">
        <color rgb="FFFFFFFF"/>
      </right>
    </border>
    <border>
      <left style="thin">
        <color rgb="FFD9D9D9"/>
      </left>
      <right style="thin">
        <color rgb="FFFFFFFF"/>
      </right>
      <bottom style="thin">
        <color rgb="FFD9D9D9"/>
      </bottom>
    </border>
    <border>
      <right style="thin">
        <color rgb="FFFFFFFF"/>
      </right>
      <bottom style="thin">
        <color rgb="FFD9D9D9"/>
      </bottom>
    </border>
    <border>
      <left style="thin">
        <color rgb="FFF3F3F3"/>
      </left>
      <right style="thin">
        <color rgb="FFF3F3F3"/>
      </right>
      <top style="thin">
        <color rgb="FFFFFFFF"/>
      </top>
      <bottom style="thin">
        <color rgb="FFF3F3F3"/>
      </bottom>
    </border>
    <border>
      <left style="thin">
        <color rgb="FFF3F3F3"/>
      </left>
      <right style="thin">
        <color rgb="FFF3F3F3"/>
      </right>
      <bottom style="thin">
        <color rgb="FFD9D9D9"/>
      </bottom>
    </border>
    <border>
      <left style="thin">
        <color rgb="FFF3F3F3"/>
      </left>
      <right style="thin">
        <color rgb="FFD9D9D9"/>
      </right>
      <top style="thin">
        <color rgb="FFD9D9D9"/>
      </top>
      <bottom style="thin">
        <color rgb="FFD9D9D9"/>
      </bottom>
    </border>
    <border>
      <left style="thin">
        <color rgb="FFD9D9D9"/>
      </left>
      <right style="thin">
        <color rgb="FFFFFFFF"/>
      </right>
      <top style="thin">
        <color rgb="FFD9D9D9"/>
      </top>
      <bottom style="thin">
        <color rgb="FFD9D9D9"/>
      </bottom>
    </border>
    <border>
      <left style="thin">
        <color rgb="FFFFFFFF"/>
      </left>
      <top style="thin">
        <color rgb="FFD9D9D9"/>
      </top>
      <bottom style="thin">
        <color rgb="FFD9D9D9"/>
      </bottom>
    </border>
    <border>
      <left style="thin">
        <color rgb="FFD9D9D9"/>
      </left>
      <right style="thin">
        <color rgb="FFD9D9D9"/>
      </right>
      <top style="thin">
        <color rgb="FFD9D9D9"/>
      </top>
      <bottom style="thin">
        <color rgb="FFD9D9D9"/>
      </bottom>
    </border>
    <border>
      <left style="thin">
        <color rgb="FFFFFFFF"/>
      </left>
      <right style="thin">
        <color rgb="FFFFFFFF"/>
      </right>
      <top style="thin">
        <color rgb="FFD9D9D9"/>
      </top>
      <bottom style="thin">
        <color rgb="FFD9D9D9"/>
      </bottom>
    </border>
  </borders>
  <cellStyleXfs count="1">
    <xf borderId="0" fillId="0" fontId="0" numFmtId="0" applyAlignment="1" applyFont="1"/>
  </cellStyleXfs>
  <cellXfs count="38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14" xfId="0" applyAlignment="1" applyFont="1" applyNumberFormat="1">
      <alignment horizontal="center" shrinkToFit="0" vertical="center" wrapText="1"/>
    </xf>
    <xf borderId="1" fillId="2" fontId="1" numFmtId="0" xfId="0" applyAlignment="1" applyBorder="1" applyFill="1" applyFont="1">
      <alignment horizontal="center" readingOrder="0" shrinkToFit="0" vertical="center" wrapText="1"/>
    </xf>
    <xf borderId="2" fillId="0" fontId="3" numFmtId="0" xfId="0" applyBorder="1" applyFont="1"/>
    <xf borderId="0" fillId="2" fontId="1" numFmtId="0" xfId="0" applyAlignment="1" applyFont="1">
      <alignment horizontal="center" readingOrder="0" shrinkToFit="0" vertical="center" wrapText="1"/>
    </xf>
    <xf borderId="0" fillId="0" fontId="1" numFmtId="0" xfId="0" applyAlignment="1" applyFont="1">
      <alignment horizontal="center" readingOrder="0" vertical="center"/>
    </xf>
    <xf borderId="0" fillId="3" fontId="4" numFmtId="0" xfId="0" applyAlignment="1" applyFill="1" applyFont="1">
      <alignment horizontal="center" readingOrder="0" vertical="center"/>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0" fillId="0" fontId="2" numFmtId="0" xfId="0" applyAlignment="1" applyFont="1">
      <alignment horizontal="center" readingOrder="0" shrinkToFit="0" vertical="center" wrapText="1"/>
    </xf>
    <xf borderId="0" fillId="0" fontId="1" numFmtId="14" xfId="0" applyAlignment="1" applyFont="1" applyNumberFormat="1">
      <alignment horizontal="center" shrinkToFit="0" vertical="center" wrapText="1"/>
    </xf>
    <xf borderId="1" fillId="0" fontId="1" numFmtId="14" xfId="0" applyAlignment="1" applyBorder="1" applyFont="1" applyNumberFormat="1">
      <alignment horizontal="center" shrinkToFit="0" vertical="center" wrapText="1"/>
    </xf>
    <xf borderId="2" fillId="0" fontId="1" numFmtId="0" xfId="0" applyAlignment="1" applyBorder="1" applyFont="1">
      <alignment horizontal="center" shrinkToFit="0" vertical="center" wrapText="1"/>
    </xf>
    <xf borderId="0" fillId="0" fontId="1" numFmtId="49" xfId="0" applyAlignment="1" applyFont="1" applyNumberFormat="1">
      <alignment horizontal="center" shrinkToFit="0" vertical="center" wrapText="1"/>
    </xf>
    <xf borderId="0" fillId="4" fontId="5" numFmtId="0" xfId="0" applyAlignment="1" applyFill="1" applyFont="1">
      <alignment horizontal="center" shrinkToFit="0" wrapText="1"/>
    </xf>
    <xf borderId="0" fillId="4" fontId="6" numFmtId="0" xfId="0" applyAlignment="1" applyFont="1">
      <alignment horizontal="center" shrinkToFit="0" vertical="top" wrapText="1"/>
    </xf>
    <xf borderId="0" fillId="0" fontId="6" numFmtId="0" xfId="0" applyAlignment="1" applyFont="1">
      <alignment horizontal="center" shrinkToFit="0" vertical="center" wrapText="1"/>
    </xf>
    <xf borderId="3" fillId="5" fontId="7" numFmtId="0" xfId="0" applyAlignment="1" applyBorder="1" applyFill="1" applyFont="1">
      <alignment horizontal="center" readingOrder="0" shrinkToFit="0" vertical="center" wrapText="1"/>
    </xf>
    <xf borderId="4" fillId="0" fontId="3" numFmtId="0" xfId="0" applyBorder="1" applyFont="1"/>
    <xf borderId="5" fillId="0" fontId="8" numFmtId="0" xfId="0" applyAlignment="1" applyBorder="1" applyFont="1">
      <alignment horizontal="center" readingOrder="0" vertical="bottom"/>
    </xf>
    <xf borderId="5" fillId="0" fontId="9" numFmtId="0" xfId="0" applyAlignment="1" applyBorder="1" applyFont="1">
      <alignment horizontal="center" readingOrder="0" shrinkToFit="0" vertical="center" wrapText="1"/>
    </xf>
    <xf borderId="6" fillId="5" fontId="10" numFmtId="0" xfId="0" applyAlignment="1" applyBorder="1" applyFont="1">
      <alignment horizontal="center" readingOrder="0" shrinkToFit="0" vertical="center" wrapText="1"/>
    </xf>
    <xf borderId="0" fillId="0" fontId="6" numFmtId="0" xfId="0" applyAlignment="1" applyFont="1">
      <alignment vertical="center"/>
    </xf>
    <xf borderId="3" fillId="6" fontId="5" numFmtId="0" xfId="0" applyAlignment="1" applyBorder="1" applyFill="1" applyFont="1">
      <alignment horizontal="center" shrinkToFit="0" vertical="center" wrapText="1"/>
    </xf>
    <xf borderId="5" fillId="6" fontId="11" numFmtId="0" xfId="0" applyAlignment="1" applyBorder="1" applyFont="1">
      <alignment horizontal="center" readingOrder="0" shrinkToFit="0" vertical="center" wrapText="1"/>
    </xf>
    <xf borderId="5" fillId="6" fontId="12" numFmtId="0" xfId="0" applyAlignment="1" applyBorder="1" applyFont="1">
      <alignment horizontal="center" shrinkToFit="0" vertical="center" wrapText="1"/>
    </xf>
    <xf borderId="7" fillId="6" fontId="13" numFmtId="0" xfId="0" applyAlignment="1" applyBorder="1" applyFont="1">
      <alignment horizontal="center" readingOrder="0" shrinkToFit="0" vertical="center" wrapText="1"/>
    </xf>
    <xf borderId="3" fillId="6" fontId="14" numFmtId="0" xfId="0" applyAlignment="1" applyBorder="1" applyFont="1">
      <alignment horizontal="center" readingOrder="0" shrinkToFit="0" vertical="center" wrapText="1"/>
    </xf>
    <xf borderId="5" fillId="6" fontId="15" numFmtId="0" xfId="0" applyAlignment="1" applyBorder="1" applyFont="1">
      <alignment horizontal="center" readingOrder="0" shrinkToFit="0" vertical="center" wrapText="1"/>
    </xf>
    <xf borderId="7" fillId="0" fontId="3" numFmtId="0" xfId="0" applyBorder="1" applyFont="1"/>
    <xf borderId="0" fillId="0" fontId="12" numFmtId="0" xfId="0" applyAlignment="1" applyFont="1">
      <alignment horizontal="center" readingOrder="0" shrinkToFit="0" vertical="center" wrapText="1"/>
    </xf>
    <xf borderId="3" fillId="4" fontId="16" numFmtId="0" xfId="0" applyAlignment="1" applyBorder="1" applyFont="1">
      <alignment horizontal="center" shrinkToFit="0" vertical="center" wrapText="1"/>
    </xf>
    <xf borderId="5" fillId="0" fontId="3" numFmtId="0" xfId="0" applyBorder="1" applyFont="1"/>
    <xf borderId="5" fillId="4" fontId="17" numFmtId="0" xfId="0" applyAlignment="1" applyBorder="1" applyFont="1">
      <alignment horizontal="center" readingOrder="0" shrinkToFit="0" vertical="center" wrapText="1"/>
    </xf>
    <xf borderId="0" fillId="3" fontId="6" numFmtId="0" xfId="0" applyAlignment="1" applyFont="1">
      <alignment vertical="center"/>
    </xf>
    <xf borderId="0" fillId="0" fontId="18" numFmtId="0" xfId="0" applyAlignment="1" applyFont="1">
      <alignment horizontal="center" readingOrder="0" shrinkToFit="0" vertical="center" wrapText="1"/>
    </xf>
    <xf borderId="0" fillId="0" fontId="6" numFmtId="0" xfId="0" applyAlignment="1" applyFont="1">
      <alignment horizontal="center" vertical="bottom"/>
    </xf>
    <xf borderId="0" fillId="7" fontId="19" numFmtId="0" xfId="0" applyAlignment="1" applyFill="1" applyFont="1">
      <alignment horizontal="left" readingOrder="0" vertical="center"/>
    </xf>
    <xf borderId="0" fillId="0" fontId="20" numFmtId="0" xfId="0" applyAlignment="1" applyFont="1">
      <alignment horizontal="left" readingOrder="0" vertical="center"/>
    </xf>
    <xf borderId="8" fillId="8" fontId="21" numFmtId="0" xfId="0" applyAlignment="1" applyBorder="1" applyFill="1" applyFont="1">
      <alignment horizontal="center" readingOrder="0" vertical="center"/>
    </xf>
    <xf borderId="9" fillId="0" fontId="3" numFmtId="0" xfId="0" applyBorder="1" applyFont="1"/>
    <xf borderId="10" fillId="0" fontId="3" numFmtId="0" xfId="0" applyBorder="1" applyFont="1"/>
    <xf borderId="0" fillId="0" fontId="17" numFmtId="0" xfId="0" applyAlignment="1" applyFont="1">
      <alignment horizontal="left" readingOrder="0" vertical="bottom"/>
    </xf>
    <xf borderId="0" fillId="0" fontId="22" numFmtId="0" xfId="0" applyAlignment="1" applyFont="1">
      <alignment horizontal="center" readingOrder="0" vertical="center"/>
    </xf>
    <xf borderId="11" fillId="0" fontId="6" numFmtId="0" xfId="0" applyAlignment="1" applyBorder="1" applyFont="1">
      <alignment horizontal="center" vertical="bottom"/>
    </xf>
    <xf borderId="12" fillId="0" fontId="6" numFmtId="0" xfId="0" applyAlignment="1" applyBorder="1" applyFont="1">
      <alignment horizontal="center" vertical="bottom"/>
    </xf>
    <xf borderId="13" fillId="9" fontId="23" numFmtId="0" xfId="0" applyAlignment="1" applyBorder="1" applyFill="1" applyFont="1">
      <alignment horizontal="center" readingOrder="0" vertical="bottom"/>
    </xf>
    <xf borderId="14" fillId="9" fontId="24" numFmtId="0" xfId="0" applyAlignment="1" applyBorder="1" applyFont="1">
      <alignment horizontal="center" readingOrder="0" vertical="bottom"/>
    </xf>
    <xf borderId="0" fillId="0" fontId="6" numFmtId="0" xfId="0" applyAlignment="1" applyFont="1">
      <alignment horizontal="center" readingOrder="0" vertical="bottom"/>
    </xf>
    <xf borderId="0" fillId="0" fontId="25" numFmtId="0" xfId="0" applyAlignment="1" applyFont="1">
      <alignment horizontal="center" shrinkToFit="0" vertical="center" wrapText="1"/>
    </xf>
    <xf borderId="15" fillId="4" fontId="6" numFmtId="0" xfId="0" applyAlignment="1" applyBorder="1" applyFont="1">
      <alignment horizontal="center" readingOrder="0" shrinkToFit="0" vertical="center" wrapText="1"/>
    </xf>
    <xf borderId="16" fillId="0" fontId="6" numFmtId="0" xfId="0" applyAlignment="1" applyBorder="1" applyFont="1">
      <alignment horizontal="center" readingOrder="0" shrinkToFit="0" vertical="center" wrapText="1"/>
    </xf>
    <xf borderId="0" fillId="0" fontId="6" numFmtId="0" xfId="0" applyAlignment="1" applyFont="1">
      <alignment horizontal="center"/>
    </xf>
    <xf borderId="0" fillId="0" fontId="6" numFmtId="0" xfId="0" applyAlignment="1" applyFont="1">
      <alignment horizontal="center" readingOrder="0"/>
    </xf>
    <xf borderId="17" fillId="9" fontId="23" numFmtId="0" xfId="0" applyAlignment="1" applyBorder="1" applyFont="1">
      <alignment horizontal="center" readingOrder="0" vertical="bottom"/>
    </xf>
    <xf borderId="18" fillId="0" fontId="3" numFmtId="0" xfId="0" applyBorder="1" applyFont="1"/>
    <xf borderId="19" fillId="9" fontId="24" numFmtId="0" xfId="0" applyAlignment="1" applyBorder="1" applyFont="1">
      <alignment horizontal="center" readingOrder="0" vertical="bottom"/>
    </xf>
    <xf borderId="8" fillId="9" fontId="26" numFmtId="0" xfId="0" applyAlignment="1" applyBorder="1" applyFont="1">
      <alignment horizontal="center" readingOrder="0" vertical="center"/>
    </xf>
    <xf borderId="20" fillId="0" fontId="3" numFmtId="0" xfId="0" applyBorder="1" applyFont="1"/>
    <xf borderId="21" fillId="0" fontId="6" numFmtId="0" xfId="0" applyAlignment="1" applyBorder="1" applyFont="1">
      <alignment horizontal="center" readingOrder="0" vertical="center"/>
    </xf>
    <xf borderId="22" fillId="0" fontId="27" numFmtId="0" xfId="0" applyAlignment="1" applyBorder="1" applyFont="1">
      <alignment horizontal="center" readingOrder="0" vertical="center"/>
    </xf>
    <xf borderId="16" fillId="0" fontId="6" numFmtId="0" xfId="0" applyAlignment="1" applyBorder="1" applyFont="1">
      <alignment horizontal="center" readingOrder="0" shrinkToFit="0" vertical="center" wrapText="1"/>
    </xf>
    <xf borderId="23" fillId="4" fontId="6" numFmtId="0" xfId="0" applyAlignment="1" applyBorder="1" applyFont="1">
      <alignment horizontal="center" vertical="bottom"/>
    </xf>
    <xf borderId="24" fillId="4" fontId="6" numFmtId="0" xfId="0" applyAlignment="1" applyBorder="1" applyFont="1">
      <alignment horizontal="center"/>
    </xf>
    <xf borderId="25" fillId="0" fontId="6" numFmtId="0" xfId="0" applyAlignment="1" applyBorder="1" applyFont="1">
      <alignment horizontal="center" vertical="bottom"/>
    </xf>
    <xf borderId="26" fillId="0" fontId="3" numFmtId="0" xfId="0" applyBorder="1" applyFont="1"/>
    <xf borderId="27" fillId="0" fontId="3" numFmtId="0" xfId="0" applyBorder="1" applyFont="1"/>
    <xf borderId="28" fillId="0" fontId="3" numFmtId="0" xfId="0" applyBorder="1" applyFont="1"/>
    <xf borderId="25" fillId="0" fontId="3" numFmtId="0" xfId="0" applyBorder="1" applyFont="1"/>
    <xf borderId="29" fillId="0" fontId="3" numFmtId="0" xfId="0" applyBorder="1" applyFont="1"/>
    <xf borderId="30" fillId="4" fontId="6" numFmtId="0" xfId="0" applyAlignment="1" applyBorder="1" applyFont="1">
      <alignment horizontal="center" vertical="bottom"/>
    </xf>
    <xf borderId="31" fillId="4" fontId="6" numFmtId="0" xfId="0" applyAlignment="1" applyBorder="1" applyFont="1">
      <alignment horizontal="center"/>
    </xf>
    <xf borderId="16" fillId="0" fontId="6" numFmtId="0" xfId="0" applyAlignment="1" applyBorder="1" applyFont="1">
      <alignment horizontal="center" vertical="bottom"/>
    </xf>
    <xf borderId="32" fillId="9" fontId="26" numFmtId="0" xfId="0" applyAlignment="1" applyBorder="1" applyFont="1">
      <alignment horizontal="center" readingOrder="0" vertical="center"/>
    </xf>
    <xf borderId="33" fillId="0" fontId="3" numFmtId="0" xfId="0" applyBorder="1" applyFont="1"/>
    <xf borderId="34" fillId="0" fontId="27" numFmtId="0" xfId="0" applyAlignment="1" applyBorder="1" applyFont="1">
      <alignment horizontal="center" readingOrder="0" vertical="center"/>
    </xf>
    <xf borderId="35" fillId="0" fontId="3" numFmtId="0" xfId="0" applyBorder="1" applyFont="1"/>
    <xf borderId="36" fillId="0" fontId="27" numFmtId="0" xfId="0" applyAlignment="1" applyBorder="1" applyFont="1">
      <alignment horizontal="center" readingOrder="0" vertical="center"/>
    </xf>
    <xf borderId="37" fillId="4" fontId="6" numFmtId="0" xfId="0" applyAlignment="1" applyBorder="1" applyFont="1">
      <alignment horizontal="center" readingOrder="0" shrinkToFit="0" vertical="center" wrapText="1"/>
    </xf>
    <xf borderId="35" fillId="0" fontId="6" numFmtId="0" xfId="0" applyAlignment="1" applyBorder="1" applyFont="1">
      <alignment horizontal="center" readingOrder="0" shrinkToFit="0" vertical="center" wrapText="1"/>
    </xf>
    <xf borderId="38" fillId="0" fontId="3" numFmtId="0" xfId="0" applyBorder="1" applyFont="1"/>
    <xf borderId="39" fillId="0" fontId="3" numFmtId="0" xfId="0" applyBorder="1" applyFont="1"/>
    <xf borderId="40" fillId="0" fontId="3" numFmtId="0" xfId="0" applyBorder="1" applyFont="1"/>
    <xf borderId="41" fillId="0" fontId="3" numFmtId="0" xfId="0" applyBorder="1" applyFont="1"/>
    <xf borderId="42" fillId="0" fontId="3" numFmtId="0" xfId="0" applyBorder="1" applyFont="1"/>
    <xf borderId="38" fillId="0" fontId="6" numFmtId="0" xfId="0" applyAlignment="1" applyBorder="1" applyFont="1">
      <alignment horizontal="center" vertical="bottom"/>
    </xf>
    <xf borderId="43" fillId="0" fontId="6" numFmtId="0" xfId="0" applyAlignment="1" applyBorder="1" applyFont="1">
      <alignment horizontal="center" vertical="bottom"/>
    </xf>
    <xf borderId="41" fillId="0" fontId="6" numFmtId="0" xfId="0" applyAlignment="1" applyBorder="1" applyFont="1">
      <alignment horizontal="center" vertical="bottom"/>
    </xf>
    <xf borderId="0" fillId="0" fontId="6" numFmtId="0" xfId="0" applyFont="1"/>
    <xf borderId="0" fillId="0" fontId="28" numFmtId="0" xfId="0" applyAlignment="1" applyFont="1">
      <alignment horizontal="center" readingOrder="0" shrinkToFit="0" vertical="center" wrapText="1"/>
    </xf>
    <xf borderId="44" fillId="0" fontId="3" numFmtId="0" xfId="0" applyBorder="1" applyFont="1"/>
    <xf borderId="45" fillId="9" fontId="23" numFmtId="0" xfId="0" applyAlignment="1" applyBorder="1" applyFont="1">
      <alignment horizontal="center" readingOrder="0" vertical="bottom"/>
    </xf>
    <xf borderId="46" fillId="9" fontId="23" numFmtId="0" xfId="0" applyAlignment="1" applyBorder="1" applyFont="1">
      <alignment horizontal="center" readingOrder="0"/>
    </xf>
    <xf borderId="8" fillId="8" fontId="29" numFmtId="0" xfId="0" applyAlignment="1" applyBorder="1" applyFont="1">
      <alignment horizontal="center" readingOrder="0" vertical="center"/>
    </xf>
    <xf borderId="47" fillId="10" fontId="6" numFmtId="0" xfId="0" applyAlignment="1" applyBorder="1" applyFill="1" applyFont="1">
      <alignment horizontal="center" readingOrder="0" vertical="bottom"/>
    </xf>
    <xf borderId="48" fillId="10" fontId="6" numFmtId="0" xfId="0" applyAlignment="1" applyBorder="1" applyFont="1">
      <alignment horizontal="center" readingOrder="0" vertical="bottom"/>
    </xf>
    <xf borderId="49" fillId="10" fontId="6" numFmtId="0" xfId="0" applyAlignment="1" applyBorder="1" applyFont="1">
      <alignment horizontal="center" readingOrder="0" vertical="bottom"/>
    </xf>
    <xf borderId="50" fillId="0" fontId="6" numFmtId="0" xfId="0" applyAlignment="1" applyBorder="1" applyFont="1">
      <alignment horizontal="center" readingOrder="0"/>
    </xf>
    <xf borderId="11" fillId="0" fontId="3" numFmtId="0" xfId="0" applyBorder="1" applyFont="1"/>
    <xf borderId="12" fillId="0" fontId="3" numFmtId="0" xfId="0" applyBorder="1" applyFont="1"/>
    <xf borderId="30" fillId="10" fontId="6" numFmtId="0" xfId="0" applyAlignment="1" applyBorder="1" applyFont="1">
      <alignment horizontal="center" readingOrder="0" vertical="bottom"/>
    </xf>
    <xf borderId="51" fillId="10" fontId="6" numFmtId="0" xfId="0" applyAlignment="1" applyBorder="1" applyFont="1">
      <alignment horizontal="center" readingOrder="0" vertical="bottom"/>
    </xf>
    <xf borderId="52" fillId="10" fontId="6" numFmtId="0" xfId="0" applyAlignment="1" applyBorder="1" applyFont="1">
      <alignment horizontal="center" readingOrder="0" vertical="bottom"/>
    </xf>
    <xf borderId="53" fillId="10" fontId="27" numFmtId="0" xfId="0" applyAlignment="1" applyBorder="1" applyFont="1">
      <alignment horizontal="center" readingOrder="0" vertical="bottom"/>
    </xf>
    <xf borderId="54" fillId="0" fontId="6" numFmtId="0" xfId="0" applyAlignment="1" applyBorder="1" applyFont="1">
      <alignment horizontal="center" readingOrder="0" vertical="bottom"/>
    </xf>
    <xf borderId="55" fillId="0" fontId="3" numFmtId="0" xfId="0" applyBorder="1" applyFont="1"/>
    <xf borderId="56" fillId="10" fontId="27" numFmtId="0" xfId="0" applyAlignment="1" applyBorder="1" applyFont="1">
      <alignment horizontal="center" readingOrder="0" vertical="bottom"/>
    </xf>
    <xf borderId="57" fillId="0" fontId="6" numFmtId="0" xfId="0" applyAlignment="1" applyBorder="1" applyFont="1">
      <alignment horizontal="center" readingOrder="0" vertical="bottom"/>
    </xf>
    <xf borderId="16" fillId="0" fontId="3" numFmtId="0" xfId="0" applyBorder="1" applyFont="1"/>
    <xf borderId="58" fillId="4" fontId="6" numFmtId="0" xfId="0" applyAlignment="1" applyBorder="1" applyFont="1">
      <alignment horizontal="center" vertical="bottom"/>
    </xf>
    <xf borderId="59" fillId="4" fontId="6" numFmtId="0" xfId="0" applyAlignment="1" applyBorder="1" applyFont="1">
      <alignment horizontal="center"/>
    </xf>
    <xf borderId="60" fillId="0" fontId="6" numFmtId="0" xfId="0" applyAlignment="1" applyBorder="1" applyFont="1">
      <alignment horizontal="center" vertical="bottom"/>
    </xf>
    <xf borderId="25" fillId="0" fontId="6" numFmtId="0" xfId="0" applyAlignment="1" applyBorder="1" applyFont="1">
      <alignment horizontal="center" readingOrder="0" vertical="bottom"/>
    </xf>
    <xf borderId="16" fillId="0" fontId="6" numFmtId="0" xfId="0" applyAlignment="1" applyBorder="1" applyFont="1">
      <alignment horizontal="center" readingOrder="0" vertical="bottom"/>
    </xf>
    <xf borderId="61" fillId="10" fontId="27" numFmtId="0" xfId="0" applyAlignment="1" applyBorder="1" applyFont="1">
      <alignment horizontal="center" readingOrder="0" vertical="bottom"/>
    </xf>
    <xf borderId="62" fillId="0" fontId="6" numFmtId="0" xfId="0" applyAlignment="1" applyBorder="1" applyFont="1">
      <alignment horizontal="center" readingOrder="0" vertical="bottom"/>
    </xf>
    <xf borderId="60" fillId="0" fontId="3" numFmtId="0" xfId="0" applyBorder="1" applyFont="1"/>
    <xf borderId="58" fillId="10" fontId="6" numFmtId="0" xfId="0" applyAlignment="1" applyBorder="1" applyFont="1">
      <alignment horizontal="center" readingOrder="0" vertical="bottom"/>
    </xf>
    <xf borderId="63" fillId="10" fontId="6" numFmtId="0" xfId="0" applyAlignment="1" applyBorder="1" applyFont="1">
      <alignment horizontal="center" readingOrder="0" vertical="bottom"/>
    </xf>
    <xf borderId="64" fillId="10" fontId="6" numFmtId="0" xfId="0" applyAlignment="1" applyBorder="1" applyFont="1">
      <alignment horizontal="center" readingOrder="0" vertical="bottom"/>
    </xf>
    <xf borderId="65" fillId="0" fontId="6" numFmtId="0" xfId="0" applyAlignment="1" applyBorder="1" applyFont="1">
      <alignment horizontal="center" readingOrder="0"/>
    </xf>
    <xf borderId="60" fillId="0" fontId="6" numFmtId="0" xfId="0" applyAlignment="1" applyBorder="1" applyFont="1">
      <alignment horizontal="center" readingOrder="0" vertical="bottom"/>
    </xf>
    <xf borderId="0" fillId="0" fontId="23" numFmtId="0" xfId="0" applyAlignment="1" applyFont="1">
      <alignment horizontal="center" readingOrder="0" vertical="bottom"/>
    </xf>
    <xf borderId="0" fillId="0" fontId="24" numFmtId="0" xfId="0" applyAlignment="1" applyFont="1">
      <alignment horizontal="center" readingOrder="0" vertical="bottom"/>
    </xf>
    <xf borderId="37" fillId="4" fontId="6" numFmtId="0" xfId="0" applyAlignment="1" applyBorder="1" applyFont="1">
      <alignment horizontal="center" shrinkToFit="0" vertical="center" wrapText="1"/>
    </xf>
    <xf borderId="35" fillId="0" fontId="6" numFmtId="0" xfId="0" applyAlignment="1" applyBorder="1" applyFont="1">
      <alignment horizontal="center" readingOrder="0" shrinkToFit="0" vertical="center" wrapText="1"/>
    </xf>
    <xf borderId="66" fillId="0" fontId="3" numFmtId="0" xfId="0" applyBorder="1" applyFont="1"/>
    <xf borderId="15" fillId="4" fontId="6" numFmtId="0" xfId="0" applyAlignment="1" applyBorder="1" applyFont="1">
      <alignment horizontal="center" shrinkToFit="0" vertical="center" wrapText="1"/>
    </xf>
    <xf borderId="67" fillId="4" fontId="6" numFmtId="0" xfId="0" applyAlignment="1" applyBorder="1" applyFont="1">
      <alignment horizontal="center" readingOrder="0" shrinkToFit="0" vertical="center" wrapText="1"/>
    </xf>
    <xf borderId="60" fillId="0" fontId="6" numFmtId="0" xfId="0" applyAlignment="1" applyBorder="1" applyFont="1">
      <alignment horizontal="center" readingOrder="0" shrinkToFit="0" vertical="center" wrapText="1"/>
    </xf>
    <xf borderId="68" fillId="0" fontId="6" numFmtId="0" xfId="0" applyAlignment="1" applyBorder="1" applyFont="1">
      <alignment horizontal="center" vertical="bottom"/>
    </xf>
    <xf borderId="0" fillId="0" fontId="12" numFmtId="0" xfId="0" applyAlignment="1" applyFont="1">
      <alignment horizontal="center" readingOrder="0" vertical="bottom"/>
    </xf>
    <xf borderId="0" fillId="8" fontId="30" numFmtId="0" xfId="0" applyAlignment="1" applyFont="1">
      <alignment horizontal="center" readingOrder="0" shrinkToFit="0" vertical="center" wrapText="1"/>
    </xf>
    <xf borderId="0" fillId="8" fontId="31" numFmtId="0" xfId="0" applyAlignment="1" applyFont="1">
      <alignment horizontal="center" readingOrder="0" shrinkToFit="0" vertical="center" wrapText="1"/>
    </xf>
    <xf borderId="0" fillId="0" fontId="32" numFmtId="0" xfId="0" applyAlignment="1" applyFont="1">
      <alignment horizontal="center" readingOrder="0" shrinkToFit="0" vertical="center" wrapText="1"/>
    </xf>
    <xf borderId="0" fillId="0" fontId="33" numFmtId="0" xfId="0" applyAlignment="1" applyFont="1">
      <alignment horizontal="center" shrinkToFit="0" vertical="center" wrapText="1"/>
    </xf>
    <xf borderId="0" fillId="11" fontId="34" numFmtId="0" xfId="0" applyAlignment="1" applyFill="1" applyFont="1">
      <alignment horizontal="center" readingOrder="0" shrinkToFit="0" vertical="center" wrapText="1"/>
    </xf>
    <xf borderId="69" fillId="8" fontId="12" numFmtId="0" xfId="0" applyAlignment="1" applyBorder="1" applyFont="1">
      <alignment horizontal="center" shrinkToFit="0" vertical="center" wrapText="1"/>
    </xf>
    <xf borderId="0" fillId="0" fontId="6" numFmtId="0" xfId="0" applyAlignment="1" applyFont="1">
      <alignment horizontal="center" readingOrder="0" shrinkToFit="0" vertical="center" wrapText="1"/>
    </xf>
    <xf borderId="69" fillId="0" fontId="3" numFmtId="0" xfId="0" applyBorder="1" applyFont="1"/>
    <xf borderId="70" fillId="0" fontId="3" numFmtId="0" xfId="0" applyBorder="1" applyFont="1"/>
    <xf borderId="0" fillId="10" fontId="6" numFmtId="0" xfId="0" applyAlignment="1" applyFont="1">
      <alignment horizontal="center" shrinkToFit="0" vertical="center" wrapText="1"/>
    </xf>
    <xf borderId="0" fillId="10" fontId="35" numFmtId="0" xfId="0" applyAlignment="1" applyFont="1">
      <alignment horizontal="center" readingOrder="0" shrinkToFit="0" vertical="center" wrapText="1"/>
    </xf>
    <xf borderId="71" fillId="10" fontId="6" numFmtId="0" xfId="0" applyAlignment="1" applyBorder="1" applyFont="1">
      <alignment horizontal="center" shrinkToFit="0" vertical="center" wrapText="1"/>
    </xf>
    <xf borderId="72" fillId="0" fontId="6" numFmtId="0" xfId="0" applyAlignment="1" applyBorder="1" applyFont="1">
      <alignment horizontal="center" shrinkToFit="0" vertical="center" wrapText="1"/>
    </xf>
    <xf borderId="73" fillId="10" fontId="36" numFmtId="9" xfId="0" applyAlignment="1" applyBorder="1" applyFont="1" applyNumberFormat="1">
      <alignment horizontal="center" shrinkToFit="0" vertical="center" wrapText="1"/>
    </xf>
    <xf borderId="74" fillId="10" fontId="6" numFmtId="0" xfId="0" applyAlignment="1" applyBorder="1" applyFont="1">
      <alignment horizontal="center" shrinkToFit="0" vertical="center" wrapText="1"/>
    </xf>
    <xf borderId="0" fillId="10" fontId="36" numFmtId="9" xfId="0" applyAlignment="1" applyFont="1" applyNumberFormat="1">
      <alignment horizontal="center" shrinkToFit="0" vertical="center" wrapText="1"/>
    </xf>
    <xf borderId="0" fillId="0" fontId="36" numFmtId="0" xfId="0" applyAlignment="1" applyFont="1">
      <alignment horizontal="center" shrinkToFit="0" vertical="center" wrapText="1"/>
    </xf>
    <xf borderId="0" fillId="0" fontId="31" numFmtId="0" xfId="0" applyAlignment="1" applyFont="1">
      <alignment horizontal="center" shrinkToFit="0" vertical="center" wrapText="1"/>
    </xf>
    <xf borderId="75" fillId="12" fontId="37" numFmtId="0" xfId="0" applyAlignment="1" applyBorder="1" applyFill="1" applyFont="1">
      <alignment horizontal="center" readingOrder="0" shrinkToFit="0" vertical="center" wrapText="1"/>
    </xf>
    <xf borderId="76" fillId="0" fontId="3" numFmtId="0" xfId="0" applyBorder="1" applyFont="1"/>
    <xf borderId="77" fillId="0" fontId="3" numFmtId="0" xfId="0" applyBorder="1" applyFont="1"/>
    <xf borderId="0" fillId="0" fontId="38" numFmtId="0" xfId="0" applyAlignment="1" applyFont="1">
      <alignment horizontal="center" shrinkToFit="0" vertical="center" wrapText="1"/>
    </xf>
    <xf borderId="78" fillId="5" fontId="31" numFmtId="0" xfId="0" applyAlignment="1" applyBorder="1" applyFont="1">
      <alignment horizontal="center" readingOrder="0" shrinkToFit="0" vertical="center" wrapText="1"/>
    </xf>
    <xf borderId="74" fillId="0" fontId="3" numFmtId="0" xfId="0" applyBorder="1" applyFont="1"/>
    <xf borderId="0" fillId="0" fontId="27" numFmtId="0" xfId="0" applyAlignment="1" applyFont="1">
      <alignment horizontal="center" shrinkToFit="0" vertical="center" wrapText="1"/>
    </xf>
    <xf borderId="23" fillId="5" fontId="39" numFmtId="0" xfId="0" applyAlignment="1" applyBorder="1" applyFont="1">
      <alignment horizontal="center" shrinkToFit="0" vertical="center" wrapText="1"/>
    </xf>
    <xf borderId="79" fillId="5" fontId="39" numFmtId="0" xfId="0" applyAlignment="1" applyBorder="1" applyFont="1">
      <alignment horizontal="center" shrinkToFit="0" vertical="center" wrapText="1"/>
    </xf>
    <xf borderId="80" fillId="5" fontId="39" numFmtId="0" xfId="0" applyAlignment="1" applyBorder="1" applyFont="1">
      <alignment horizontal="center" shrinkToFit="0" vertical="center" wrapText="1"/>
    </xf>
    <xf borderId="81" fillId="0" fontId="40" numFmtId="0" xfId="0" applyAlignment="1" applyBorder="1" applyFont="1">
      <alignment vertical="center"/>
    </xf>
    <xf borderId="25" fillId="0" fontId="6" numFmtId="0" xfId="0" applyAlignment="1" applyBorder="1" applyFont="1">
      <alignment shrinkToFit="0" vertical="center" wrapText="1"/>
    </xf>
    <xf borderId="12" fillId="0" fontId="40" numFmtId="0" xfId="0" applyAlignment="1" applyBorder="1" applyFont="1">
      <alignment vertical="center"/>
    </xf>
    <xf borderId="27" fillId="0" fontId="40" numFmtId="0" xfId="0" applyAlignment="1" applyBorder="1" applyFont="1">
      <alignment readingOrder="0" vertical="center"/>
    </xf>
    <xf borderId="27" fillId="0" fontId="40" numFmtId="0" xfId="0" applyAlignment="1" applyBorder="1" applyFont="1">
      <alignment vertical="center"/>
    </xf>
    <xf borderId="81" fillId="0" fontId="6" numFmtId="164" xfId="0" applyAlignment="1" applyBorder="1" applyFont="1" applyNumberFormat="1">
      <alignment horizontal="center" shrinkToFit="0" vertical="center" wrapText="1"/>
    </xf>
    <xf borderId="82" fillId="0" fontId="6" numFmtId="164" xfId="0" applyAlignment="1" applyBorder="1" applyFont="1" applyNumberFormat="1">
      <alignment horizontal="center" shrinkToFit="0" vertical="center" wrapText="1"/>
    </xf>
    <xf borderId="29" fillId="0" fontId="6" numFmtId="164" xfId="0" applyAlignment="1" applyBorder="1" applyFont="1" applyNumberFormat="1">
      <alignment horizontal="center" shrinkToFit="0" vertical="center" wrapText="1"/>
    </xf>
    <xf borderId="83" fillId="0" fontId="6" numFmtId="164" xfId="0" applyAlignment="1" applyBorder="1" applyFont="1" applyNumberFormat="1">
      <alignment horizontal="center" shrinkToFit="0" vertical="center" wrapText="1"/>
    </xf>
    <xf borderId="84" fillId="0" fontId="6" numFmtId="164" xfId="0" applyAlignment="1" applyBorder="1" applyFont="1" applyNumberFormat="1">
      <alignment horizontal="center" shrinkToFit="0" vertical="center" wrapText="1"/>
    </xf>
    <xf borderId="50" fillId="0" fontId="6" numFmtId="164" xfId="0" applyAlignment="1" applyBorder="1" applyFont="1" applyNumberFormat="1">
      <alignment horizontal="center" shrinkToFit="0" vertical="center" wrapText="1"/>
    </xf>
    <xf borderId="85" fillId="0" fontId="6" numFmtId="164" xfId="0" applyAlignment="1" applyBorder="1" applyFont="1" applyNumberFormat="1">
      <alignment horizontal="center" shrinkToFit="0" vertical="center" wrapText="1"/>
    </xf>
    <xf borderId="86" fillId="0" fontId="6" numFmtId="164" xfId="0" applyAlignment="1" applyBorder="1" applyFont="1" applyNumberFormat="1">
      <alignment horizontal="center" shrinkToFit="0" vertical="center" wrapText="1"/>
    </xf>
    <xf borderId="36" fillId="0" fontId="6" numFmtId="164" xfId="0" applyAlignment="1" applyBorder="1" applyFont="1" applyNumberFormat="1">
      <alignment horizontal="center" shrinkToFit="0" vertical="center" wrapText="1"/>
    </xf>
    <xf borderId="25" fillId="0" fontId="40" numFmtId="0" xfId="0" applyAlignment="1" applyBorder="1" applyFont="1">
      <alignment vertical="center"/>
    </xf>
    <xf borderId="67" fillId="8" fontId="41" numFmtId="0" xfId="0" applyAlignment="1" applyBorder="1" applyFont="1">
      <alignment horizontal="center" readingOrder="0" shrinkToFit="0" vertical="center" wrapText="1"/>
    </xf>
    <xf borderId="87" fillId="0" fontId="3" numFmtId="0" xfId="0" applyBorder="1" applyFont="1"/>
    <xf borderId="87" fillId="8" fontId="41" numFmtId="0" xfId="0" applyAlignment="1" applyBorder="1" applyFont="1">
      <alignment horizontal="center" shrinkToFit="0" vertical="center" wrapText="1"/>
    </xf>
    <xf borderId="88" fillId="0" fontId="3" numFmtId="0" xfId="0" applyBorder="1" applyFont="1"/>
    <xf borderId="89" fillId="0" fontId="40" numFmtId="0" xfId="0" applyAlignment="1" applyBorder="1" applyFont="1">
      <alignment vertical="center"/>
    </xf>
    <xf borderId="41" fillId="0" fontId="40" numFmtId="0" xfId="0" applyAlignment="1" applyBorder="1" applyFont="1">
      <alignment vertical="center"/>
    </xf>
    <xf borderId="39" fillId="0" fontId="40" numFmtId="0" xfId="0" applyAlignment="1" applyBorder="1" applyFont="1">
      <alignment vertical="center"/>
    </xf>
    <xf borderId="0" fillId="0" fontId="42" numFmtId="0" xfId="0" applyAlignment="1" applyFont="1">
      <alignment horizontal="center" shrinkToFit="0" vertical="center" wrapText="1"/>
    </xf>
    <xf borderId="0" fillId="0" fontId="43" numFmtId="0" xfId="0" applyAlignment="1" applyFont="1">
      <alignment horizontal="right" readingOrder="0" shrinkToFit="0" vertical="center" wrapText="1"/>
    </xf>
    <xf borderId="0" fillId="0" fontId="42" numFmtId="0" xfId="0" applyAlignment="1" applyFont="1">
      <alignment horizontal="right" readingOrder="0" shrinkToFit="0" vertical="center" wrapText="1"/>
    </xf>
    <xf borderId="0" fillId="0" fontId="44" numFmtId="0" xfId="0" applyAlignment="1" applyFont="1">
      <alignment horizontal="center" readingOrder="0" vertical="center"/>
    </xf>
    <xf borderId="0" fillId="0" fontId="45" numFmtId="0" xfId="0" applyFont="1"/>
    <xf borderId="0" fillId="7" fontId="6" numFmtId="0" xfId="0" applyAlignment="1" applyFont="1">
      <alignment horizontal="center" readingOrder="0" shrinkToFit="0" vertical="center" wrapText="1"/>
    </xf>
    <xf borderId="0" fillId="7" fontId="16" numFmtId="0" xfId="0" applyAlignment="1" applyFont="1">
      <alignment horizontal="center" shrinkToFit="0" textRotation="0" vertical="top" wrapText="1"/>
    </xf>
    <xf borderId="0" fillId="7" fontId="46" numFmtId="0" xfId="0" applyAlignment="1" applyFont="1">
      <alignment horizontal="center" shrinkToFit="0" textRotation="0" vertical="top" wrapText="1"/>
    </xf>
    <xf borderId="0" fillId="7" fontId="6" numFmtId="0" xfId="0" applyAlignment="1" applyFont="1">
      <alignment vertical="center"/>
    </xf>
    <xf borderId="0" fillId="7" fontId="1" numFmtId="0" xfId="0" applyFont="1"/>
    <xf borderId="0" fillId="7" fontId="6" numFmtId="0" xfId="0" applyAlignment="1" applyFont="1">
      <alignment horizontal="center" vertical="center"/>
    </xf>
    <xf borderId="0" fillId="8" fontId="47" numFmtId="49" xfId="0" applyAlignment="1" applyFont="1" applyNumberFormat="1">
      <alignment horizontal="center" readingOrder="0" vertical="center"/>
    </xf>
    <xf borderId="75" fillId="8" fontId="48" numFmtId="0" xfId="0" applyAlignment="1" applyBorder="1" applyFont="1">
      <alignment horizontal="center" readingOrder="0" vertical="center"/>
    </xf>
    <xf borderId="90" fillId="0" fontId="3" numFmtId="0" xfId="0" applyBorder="1" applyFont="1"/>
    <xf borderId="91" fillId="8" fontId="18" numFmtId="0" xfId="0" applyAlignment="1" applyBorder="1" applyFont="1">
      <alignment horizontal="center" readingOrder="0" textRotation="90" vertical="center"/>
    </xf>
    <xf borderId="92" fillId="8" fontId="12" numFmtId="0" xfId="0" applyAlignment="1" applyBorder="1" applyFont="1">
      <alignment horizontal="center" readingOrder="0" shrinkToFit="0" textRotation="90" vertical="center" wrapText="1"/>
    </xf>
    <xf borderId="0" fillId="7" fontId="27" numFmtId="0" xfId="0" applyAlignment="1" applyFont="1">
      <alignment horizontal="center" readingOrder="0" vertical="center"/>
    </xf>
    <xf borderId="8" fillId="8" fontId="49" numFmtId="0" xfId="0" applyAlignment="1" applyBorder="1" applyFont="1">
      <alignment horizontal="center" readingOrder="0" shrinkToFit="0" vertical="center" wrapText="1"/>
    </xf>
    <xf borderId="0" fillId="7" fontId="22" numFmtId="0" xfId="0" applyAlignment="1" applyFont="1">
      <alignment horizontal="center" readingOrder="0" shrinkToFit="0" textRotation="0" vertical="center" wrapText="1"/>
    </xf>
    <xf borderId="0" fillId="7" fontId="22" numFmtId="0" xfId="0" applyAlignment="1" applyFont="1">
      <alignment horizontal="center" readingOrder="0" shrinkToFit="0" textRotation="45" vertical="center" wrapText="1"/>
    </xf>
    <xf borderId="30" fillId="13" fontId="23" numFmtId="0" xfId="0" applyAlignment="1" applyBorder="1" applyFill="1" applyFont="1">
      <alignment horizontal="center" readingOrder="0" vertical="center"/>
    </xf>
    <xf borderId="51" fillId="13" fontId="23" numFmtId="0" xfId="0" applyAlignment="1" applyBorder="1" applyFont="1">
      <alignment horizontal="center" readingOrder="0" vertical="center"/>
    </xf>
    <xf borderId="31" fillId="13" fontId="23" numFmtId="0" xfId="0" applyAlignment="1" applyBorder="1" applyFont="1">
      <alignment horizontal="center" readingOrder="0" vertical="center"/>
    </xf>
    <xf borderId="93" fillId="0" fontId="3" numFmtId="0" xfId="0" applyBorder="1" applyFont="1"/>
    <xf borderId="94" fillId="0" fontId="3" numFmtId="0" xfId="0" applyBorder="1" applyFont="1"/>
    <xf borderId="95" fillId="13" fontId="23" numFmtId="0" xfId="0" applyAlignment="1" applyBorder="1" applyFont="1">
      <alignment horizontal="center" readingOrder="0" vertical="center"/>
    </xf>
    <xf borderId="68" fillId="0" fontId="3" numFmtId="0" xfId="0" applyBorder="1" applyFont="1"/>
    <xf borderId="0" fillId="0" fontId="50" numFmtId="0" xfId="0" applyAlignment="1" applyFont="1">
      <alignment horizontal="right" readingOrder="0" vertical="center"/>
    </xf>
    <xf borderId="58" fillId="5" fontId="6" numFmtId="164" xfId="0" applyAlignment="1" applyBorder="1" applyFont="1" applyNumberFormat="1">
      <alignment horizontal="center" readingOrder="0" vertical="center"/>
    </xf>
    <xf borderId="63" fillId="5" fontId="6" numFmtId="164" xfId="0" applyAlignment="1" applyBorder="1" applyFont="1" applyNumberFormat="1">
      <alignment horizontal="center" readingOrder="0" vertical="center"/>
    </xf>
    <xf borderId="59" fillId="5" fontId="6" numFmtId="164" xfId="0" applyAlignment="1" applyBorder="1" applyFont="1" applyNumberFormat="1">
      <alignment horizontal="center" readingOrder="0" vertical="center"/>
    </xf>
    <xf borderId="96" fillId="0" fontId="3" numFmtId="0" xfId="0" applyBorder="1" applyFont="1"/>
    <xf borderId="97" fillId="0" fontId="3" numFmtId="0" xfId="0" applyBorder="1" applyFont="1"/>
    <xf borderId="98" fillId="5" fontId="6" numFmtId="164" xfId="0" applyAlignment="1" applyBorder="1" applyFont="1" applyNumberFormat="1">
      <alignment horizontal="center" readingOrder="0" vertical="center"/>
    </xf>
    <xf borderId="38" fillId="10" fontId="51" numFmtId="0" xfId="0" applyAlignment="1" applyBorder="1" applyFont="1">
      <alignment horizontal="right" readingOrder="0" vertical="bottom"/>
    </xf>
    <xf borderId="68" fillId="7" fontId="36" numFmtId="9" xfId="0" applyAlignment="1" applyBorder="1" applyFont="1" applyNumberFormat="1">
      <alignment horizontal="center" readingOrder="0" vertical="bottom"/>
    </xf>
    <xf borderId="68" fillId="10" fontId="51" numFmtId="0" xfId="0" applyAlignment="1" applyBorder="1" applyFont="1">
      <alignment horizontal="right" readingOrder="0" vertical="bottom"/>
    </xf>
    <xf borderId="41" fillId="10" fontId="51" numFmtId="0" xfId="0" applyAlignment="1" applyBorder="1" applyFont="1">
      <alignment horizontal="center" vertical="bottom"/>
    </xf>
    <xf borderId="0" fillId="7" fontId="52" numFmtId="0" xfId="0" applyAlignment="1" applyFont="1">
      <alignment horizontal="center" readingOrder="0" vertical="center"/>
    </xf>
    <xf borderId="0" fillId="7" fontId="36" numFmtId="0" xfId="0" applyAlignment="1" applyFont="1">
      <alignment horizontal="center" readingOrder="0" vertical="center"/>
    </xf>
    <xf borderId="0" fillId="7" fontId="53" numFmtId="0" xfId="0" applyAlignment="1" applyFont="1">
      <alignment horizontal="center" readingOrder="0" vertical="center"/>
    </xf>
    <xf borderId="0" fillId="7" fontId="54" numFmtId="0" xfId="0" applyAlignment="1" applyFont="1">
      <alignment horizontal="center" readingOrder="0" shrinkToFit="0" textRotation="0" vertical="center" wrapText="1"/>
    </xf>
    <xf borderId="0" fillId="7" fontId="55" numFmtId="0" xfId="0" applyAlignment="1" applyFont="1">
      <alignment horizontal="center" readingOrder="0" shrinkToFit="0" textRotation="45" vertical="center" wrapText="1"/>
    </xf>
    <xf borderId="75" fillId="8" fontId="49" numFmtId="0" xfId="0" applyAlignment="1" applyBorder="1" applyFont="1">
      <alignment horizontal="center" readingOrder="0" vertical="center"/>
    </xf>
    <xf borderId="17" fillId="13" fontId="56" numFmtId="0" xfId="0" applyAlignment="1" applyBorder="1" applyFont="1">
      <alignment horizontal="center" readingOrder="0" vertical="center"/>
    </xf>
    <xf borderId="99" fillId="0" fontId="3" numFmtId="0" xfId="0" applyBorder="1" applyFont="1"/>
    <xf borderId="0" fillId="7" fontId="15" numFmtId="0" xfId="0" applyAlignment="1" applyFont="1">
      <alignment horizontal="center" readingOrder="0" vertical="center"/>
    </xf>
    <xf borderId="17" fillId="13" fontId="57" numFmtId="0" xfId="0" applyAlignment="1" applyBorder="1" applyFont="1">
      <alignment horizontal="center" readingOrder="0" vertical="center"/>
    </xf>
    <xf borderId="100" fillId="13" fontId="58" numFmtId="0" xfId="0" applyAlignment="1" applyBorder="1" applyFont="1">
      <alignment horizontal="center" readingOrder="0" vertical="center"/>
    </xf>
    <xf borderId="101" fillId="13" fontId="59" numFmtId="0" xfId="0" applyAlignment="1" applyBorder="1" applyFont="1">
      <alignment horizontal="center" readingOrder="0" shrinkToFit="0" textRotation="0" vertical="center" wrapText="1"/>
    </xf>
    <xf borderId="102" fillId="13" fontId="60" numFmtId="0" xfId="0" applyAlignment="1" applyBorder="1" applyFont="1">
      <alignment horizontal="center" readingOrder="0" shrinkToFit="0" textRotation="0" vertical="center" wrapText="1"/>
    </xf>
    <xf borderId="19" fillId="13" fontId="59" numFmtId="0" xfId="0" applyAlignment="1" applyBorder="1" applyFont="1">
      <alignment horizontal="center" readingOrder="0" shrinkToFit="0" textRotation="0" vertical="center" wrapText="1"/>
    </xf>
    <xf borderId="0" fillId="7" fontId="17" numFmtId="0" xfId="0" applyAlignment="1" applyFont="1">
      <alignment horizontal="center" readingOrder="0" shrinkToFit="0" vertical="center" wrapText="1"/>
    </xf>
    <xf borderId="26" fillId="0" fontId="6" numFmtId="0" xfId="0" applyAlignment="1" applyBorder="1" applyFont="1">
      <alignment horizontal="center" readingOrder="0" vertical="center"/>
    </xf>
    <xf borderId="103" fillId="0" fontId="3" numFmtId="0" xfId="0" applyBorder="1" applyFont="1"/>
    <xf borderId="81" fillId="0" fontId="61" numFmtId="0" xfId="0" applyAlignment="1" applyBorder="1" applyFont="1">
      <alignment horizontal="center" readingOrder="0" vertical="center"/>
    </xf>
    <xf borderId="82" fillId="0" fontId="61" numFmtId="0" xfId="0" applyAlignment="1" applyBorder="1" applyFont="1">
      <alignment horizontal="center" readingOrder="0" vertical="center"/>
    </xf>
    <xf borderId="28" fillId="0" fontId="61" numFmtId="0" xfId="0" applyAlignment="1" applyBorder="1" applyFont="1">
      <alignment horizontal="center" readingOrder="0" vertical="center"/>
    </xf>
    <xf borderId="23" fillId="10" fontId="28" numFmtId="9" xfId="0" applyAlignment="1" applyBorder="1" applyFont="1" applyNumberFormat="1">
      <alignment horizontal="center" readingOrder="0" vertical="center"/>
    </xf>
    <xf borderId="80" fillId="10" fontId="52" numFmtId="3" xfId="0" applyAlignment="1" applyBorder="1" applyFont="1" applyNumberFormat="1">
      <alignment horizontal="center" readingOrder="0" vertical="center"/>
    </xf>
    <xf borderId="0" fillId="7" fontId="62" numFmtId="0" xfId="0" applyAlignment="1" applyFont="1">
      <alignment horizontal="center" readingOrder="0" vertical="center"/>
    </xf>
    <xf borderId="29" fillId="0" fontId="61" numFmtId="0" xfId="0" applyAlignment="1" applyBorder="1" applyFont="1">
      <alignment horizontal="center" readingOrder="0" vertical="center"/>
    </xf>
    <xf borderId="23" fillId="10" fontId="6" numFmtId="0" xfId="0" applyAlignment="1" applyBorder="1" applyFont="1">
      <alignment horizontal="center" readingOrder="0" vertical="center"/>
    </xf>
    <xf borderId="79" fillId="10" fontId="6" numFmtId="0" xfId="0" applyAlignment="1" applyBorder="1" applyFont="1">
      <alignment horizontal="center" shrinkToFit="0" vertical="center" wrapText="1"/>
    </xf>
    <xf borderId="104" fillId="10" fontId="6" numFmtId="0" xfId="0" applyAlignment="1" applyBorder="1" applyFont="1">
      <alignment horizontal="center" shrinkToFit="0" vertical="center" wrapText="1"/>
    </xf>
    <xf borderId="82" fillId="7" fontId="6" numFmtId="0" xfId="0" applyAlignment="1" applyBorder="1" applyFont="1">
      <alignment vertical="center"/>
    </xf>
    <xf borderId="105" fillId="10" fontId="63" numFmtId="9" xfId="0" applyAlignment="1" applyBorder="1" applyFont="1" applyNumberFormat="1">
      <alignment horizontal="center" vertical="center"/>
    </xf>
    <xf borderId="80" fillId="10" fontId="6" numFmtId="0" xfId="0" applyAlignment="1" applyBorder="1" applyFont="1">
      <alignment horizontal="center" vertical="center"/>
    </xf>
    <xf borderId="106" fillId="0" fontId="6" numFmtId="0" xfId="0" applyAlignment="1" applyBorder="1" applyFont="1">
      <alignment horizontal="center" readingOrder="0" vertical="center"/>
    </xf>
    <xf borderId="107" fillId="0" fontId="3" numFmtId="0" xfId="0" applyBorder="1" applyFont="1"/>
    <xf borderId="30" fillId="10" fontId="28" numFmtId="9" xfId="0" applyAlignment="1" applyBorder="1" applyFont="1" applyNumberFormat="1">
      <alignment horizontal="center" readingOrder="0" vertical="center"/>
    </xf>
    <xf borderId="95" fillId="10" fontId="52" numFmtId="3" xfId="0" applyAlignment="1" applyBorder="1" applyFont="1" applyNumberFormat="1">
      <alignment horizontal="center" readingOrder="0" vertical="center"/>
    </xf>
    <xf borderId="83" fillId="0" fontId="61" numFmtId="0" xfId="0" applyAlignment="1" applyBorder="1" applyFont="1">
      <alignment horizontal="center" readingOrder="0" vertical="center"/>
    </xf>
    <xf borderId="84" fillId="0" fontId="61" numFmtId="0" xfId="0" applyAlignment="1" applyBorder="1" applyFont="1">
      <alignment horizontal="center" readingOrder="0" vertical="center"/>
    </xf>
    <xf borderId="50" fillId="0" fontId="61" numFmtId="0" xfId="0" applyAlignment="1" applyBorder="1" applyFont="1">
      <alignment horizontal="center" readingOrder="0" vertical="center"/>
    </xf>
    <xf borderId="30" fillId="10" fontId="6" numFmtId="0" xfId="0" applyAlignment="1" applyBorder="1" applyFont="1">
      <alignment horizontal="center" readingOrder="0" vertical="center"/>
    </xf>
    <xf borderId="51" fillId="10" fontId="6" numFmtId="0" xfId="0" applyAlignment="1" applyBorder="1" applyFont="1">
      <alignment horizontal="center" shrinkToFit="0" vertical="center" wrapText="1"/>
    </xf>
    <xf borderId="52" fillId="10" fontId="6" numFmtId="0" xfId="0" applyAlignment="1" applyBorder="1" applyFont="1">
      <alignment horizontal="center" shrinkToFit="0" vertical="center" wrapText="1"/>
    </xf>
    <xf borderId="84" fillId="7" fontId="6" numFmtId="0" xfId="0" applyAlignment="1" applyBorder="1" applyFont="1">
      <alignment vertical="center"/>
    </xf>
    <xf borderId="108" fillId="10" fontId="63" numFmtId="9" xfId="0" applyAlignment="1" applyBorder="1" applyFont="1" applyNumberFormat="1">
      <alignment horizontal="center" vertical="center"/>
    </xf>
    <xf borderId="95" fillId="10" fontId="6" numFmtId="0" xfId="0" applyAlignment="1" applyBorder="1" applyFont="1">
      <alignment horizontal="center" vertical="center"/>
    </xf>
    <xf borderId="0" fillId="7" fontId="6" numFmtId="10" xfId="0" applyAlignment="1" applyFont="1" applyNumberFormat="1">
      <alignment horizontal="center" vertical="center"/>
    </xf>
    <xf borderId="57" fillId="0" fontId="61" numFmtId="0" xfId="0" applyAlignment="1" applyBorder="1" applyFont="1">
      <alignment horizontal="center" readingOrder="0" vertical="center"/>
    </xf>
    <xf borderId="0" fillId="7" fontId="62" numFmtId="0" xfId="0" applyAlignment="1" applyFont="1">
      <alignment horizontal="center" vertical="center"/>
    </xf>
    <xf borderId="30" fillId="10" fontId="6" numFmtId="0" xfId="0" applyAlignment="1" applyBorder="1" applyFont="1">
      <alignment horizontal="center" vertical="center"/>
    </xf>
    <xf borderId="83" fillId="0" fontId="61" numFmtId="0" xfId="0" applyAlignment="1" applyBorder="1" applyFont="1">
      <alignment horizontal="center" readingOrder="0" vertical="center"/>
    </xf>
    <xf borderId="84" fillId="0" fontId="61" numFmtId="0" xfId="0" applyAlignment="1" applyBorder="1" applyFont="1">
      <alignment horizontal="center" readingOrder="0" vertical="center"/>
    </xf>
    <xf borderId="57" fillId="0" fontId="61" numFmtId="0" xfId="0" applyAlignment="1" applyBorder="1" applyFont="1">
      <alignment horizontal="center" readingOrder="0" vertical="center"/>
    </xf>
    <xf borderId="50" fillId="0" fontId="61" numFmtId="0" xfId="0" applyAlignment="1" applyBorder="1" applyFont="1">
      <alignment horizontal="center" readingOrder="0" vertical="center"/>
    </xf>
    <xf borderId="109" fillId="0" fontId="6" numFmtId="0" xfId="0" applyAlignment="1" applyBorder="1" applyFont="1">
      <alignment horizontal="center" readingOrder="0" vertical="center"/>
    </xf>
    <xf borderId="110" fillId="0" fontId="3" numFmtId="0" xfId="0" applyBorder="1" applyFont="1"/>
    <xf borderId="111" fillId="0" fontId="61" numFmtId="0" xfId="0" applyAlignment="1" applyBorder="1" applyFont="1">
      <alignment horizontal="center" readingOrder="0" vertical="center"/>
    </xf>
    <xf borderId="112" fillId="0" fontId="61" numFmtId="0" xfId="0" applyAlignment="1" applyBorder="1" applyFont="1">
      <alignment horizontal="center" readingOrder="0" vertical="center"/>
    </xf>
    <xf borderId="112" fillId="0" fontId="61" numFmtId="0" xfId="0" applyAlignment="1" applyBorder="1" applyFont="1">
      <alignment horizontal="center" readingOrder="0" vertical="center"/>
    </xf>
    <xf borderId="62" fillId="0" fontId="61" numFmtId="0" xfId="0" applyAlignment="1" applyBorder="1" applyFont="1">
      <alignment horizontal="center" readingOrder="0" vertical="center"/>
    </xf>
    <xf borderId="58" fillId="10" fontId="28" numFmtId="9" xfId="0" applyAlignment="1" applyBorder="1" applyFont="1" applyNumberFormat="1">
      <alignment horizontal="center" readingOrder="0" vertical="center"/>
    </xf>
    <xf borderId="98" fillId="10" fontId="52" numFmtId="3" xfId="0" applyAlignment="1" applyBorder="1" applyFont="1" applyNumberFormat="1">
      <alignment horizontal="center" readingOrder="0" vertical="center"/>
    </xf>
    <xf borderId="65" fillId="0" fontId="61" numFmtId="0" xfId="0" applyAlignment="1" applyBorder="1" applyFont="1">
      <alignment horizontal="center" readingOrder="0" vertical="center"/>
    </xf>
    <xf borderId="58" fillId="10" fontId="6" numFmtId="0" xfId="0" applyAlignment="1" applyBorder="1" applyFont="1">
      <alignment horizontal="center" readingOrder="0" shrinkToFit="0" vertical="center" wrapText="1"/>
    </xf>
    <xf borderId="63" fillId="10" fontId="6" numFmtId="0" xfId="0" applyAlignment="1" applyBorder="1" applyFont="1">
      <alignment horizontal="center" shrinkToFit="0" vertical="center" wrapText="1"/>
    </xf>
    <xf borderId="64" fillId="10" fontId="6" numFmtId="0" xfId="0" applyAlignment="1" applyBorder="1" applyFont="1">
      <alignment horizontal="center" shrinkToFit="0" vertical="center" wrapText="1"/>
    </xf>
    <xf borderId="112" fillId="7" fontId="6" numFmtId="0" xfId="0" applyAlignment="1" applyBorder="1" applyFont="1">
      <alignment vertical="center"/>
    </xf>
    <xf borderId="113" fillId="10" fontId="63" numFmtId="9" xfId="0" applyAlignment="1" applyBorder="1" applyFont="1" applyNumberFormat="1">
      <alignment horizontal="center" vertical="center"/>
    </xf>
    <xf borderId="98" fillId="10" fontId="6" numFmtId="0" xfId="0" applyAlignment="1" applyBorder="1" applyFont="1">
      <alignment horizontal="center" vertical="center"/>
    </xf>
    <xf borderId="0" fillId="7" fontId="6" numFmtId="0" xfId="0" applyAlignment="1" applyFont="1">
      <alignment horizontal="center" shrinkToFit="0" vertical="center" wrapText="1"/>
    </xf>
    <xf borderId="0" fillId="7" fontId="64" numFmtId="0" xfId="0" applyAlignment="1" applyFont="1">
      <alignment vertical="center"/>
    </xf>
    <xf borderId="0" fillId="7" fontId="10" numFmtId="0" xfId="0" applyAlignment="1" applyFont="1">
      <alignment readingOrder="0" vertical="center"/>
    </xf>
    <xf borderId="0" fillId="7" fontId="64" numFmtId="0" xfId="0" applyAlignment="1" applyFont="1">
      <alignment horizontal="center" shrinkToFit="0" vertical="center" wrapText="1"/>
    </xf>
    <xf borderId="8" fillId="8" fontId="65" numFmtId="0" xfId="0" applyAlignment="1" applyBorder="1" applyFont="1">
      <alignment horizontal="center" readingOrder="0" vertical="center"/>
    </xf>
    <xf borderId="114" fillId="0" fontId="3" numFmtId="0" xfId="0" applyBorder="1" applyFont="1"/>
    <xf borderId="9" fillId="8" fontId="65" numFmtId="0" xfId="0" applyAlignment="1" applyBorder="1" applyFont="1">
      <alignment horizontal="center" readingOrder="0" vertical="center"/>
    </xf>
    <xf borderId="0" fillId="7" fontId="64" numFmtId="0" xfId="0" applyAlignment="1" applyFont="1">
      <alignment horizontal="center" vertical="center"/>
    </xf>
    <xf borderId="75" fillId="8" fontId="66" numFmtId="0" xfId="0" applyAlignment="1" applyBorder="1" applyFont="1">
      <alignment horizontal="center" readingOrder="0" shrinkToFit="0" vertical="center" wrapText="1"/>
    </xf>
    <xf borderId="0" fillId="7" fontId="64" numFmtId="0" xfId="0" applyFont="1"/>
    <xf borderId="0" fillId="7" fontId="67" numFmtId="0" xfId="0" applyAlignment="1" applyFont="1">
      <alignment horizontal="center" readingOrder="0" shrinkToFit="0" vertical="center" wrapText="1"/>
    </xf>
    <xf borderId="8" fillId="8" fontId="68" numFmtId="0" xfId="0" applyAlignment="1" applyBorder="1" applyFont="1">
      <alignment horizontal="center" readingOrder="0" shrinkToFit="0" vertical="center" wrapText="1"/>
    </xf>
    <xf borderId="10" fillId="8" fontId="66" numFmtId="0" xfId="0" applyAlignment="1" applyBorder="1" applyFont="1">
      <alignment horizontal="center" readingOrder="0" shrinkToFit="0" vertical="center" wrapText="1"/>
    </xf>
    <xf borderId="115" fillId="10" fontId="27" numFmtId="0" xfId="0" applyAlignment="1" applyBorder="1" applyFont="1">
      <alignment horizontal="center" vertical="center"/>
    </xf>
    <xf borderId="116" fillId="10" fontId="27" numFmtId="0" xfId="0" applyAlignment="1" applyBorder="1" applyFont="1">
      <alignment horizontal="center" vertical="center"/>
    </xf>
    <xf borderId="117" fillId="10" fontId="27" numFmtId="0" xfId="0" applyAlignment="1" applyBorder="1" applyFont="1">
      <alignment horizontal="center" vertical="center"/>
    </xf>
    <xf borderId="69" fillId="10" fontId="27" numFmtId="0" xfId="0" applyAlignment="1" applyBorder="1" applyFont="1">
      <alignment horizontal="center" vertical="center"/>
    </xf>
    <xf borderId="118" fillId="0" fontId="3" numFmtId="0" xfId="0" applyBorder="1" applyFont="1"/>
    <xf borderId="119" fillId="10" fontId="27" numFmtId="0" xfId="0" applyAlignment="1" applyBorder="1" applyFont="1">
      <alignment horizontal="center" vertical="center"/>
    </xf>
    <xf borderId="120" fillId="10" fontId="27" numFmtId="0" xfId="0" applyAlignment="1" applyBorder="1" applyFont="1">
      <alignment horizontal="center" vertical="center"/>
    </xf>
    <xf borderId="121" fillId="10" fontId="27" numFmtId="0" xfId="0" applyAlignment="1" applyBorder="1" applyFont="1">
      <alignment horizontal="center" vertical="center"/>
    </xf>
    <xf borderId="78" fillId="8" fontId="69" numFmtId="0" xfId="0" applyAlignment="1" applyBorder="1" applyFont="1">
      <alignment horizontal="right" readingOrder="0" shrinkToFit="0" vertical="center" wrapText="1"/>
    </xf>
    <xf borderId="122" fillId="0" fontId="3" numFmtId="0" xfId="0" applyBorder="1" applyFont="1"/>
    <xf borderId="123" fillId="10" fontId="52" numFmtId="0" xfId="0" applyAlignment="1" applyBorder="1" applyFont="1">
      <alignment horizontal="center" readingOrder="0" shrinkToFit="0" vertical="center" wrapText="1"/>
    </xf>
    <xf borderId="72" fillId="0" fontId="6" numFmtId="0" xfId="0" applyAlignment="1" applyBorder="1" applyFont="1">
      <alignment vertical="center"/>
    </xf>
    <xf borderId="73" fillId="10" fontId="70" numFmtId="9" xfId="0" applyAlignment="1" applyBorder="1" applyFont="1" applyNumberFormat="1">
      <alignment horizontal="center" shrinkToFit="0" vertical="center" wrapText="1"/>
    </xf>
    <xf borderId="124" fillId="10" fontId="52" numFmtId="0" xfId="0" applyAlignment="1" applyBorder="1" applyFont="1">
      <alignment horizontal="center" readingOrder="0" shrinkToFit="0" vertical="center" wrapText="1"/>
    </xf>
    <xf borderId="125" fillId="0" fontId="6" numFmtId="0" xfId="0" applyAlignment="1" applyBorder="1" applyFont="1">
      <alignment horizontal="center" vertical="center"/>
    </xf>
    <xf borderId="91" fillId="0" fontId="6" numFmtId="0" xfId="0" applyAlignment="1" applyBorder="1" applyFont="1">
      <alignment horizontal="center" vertical="center"/>
    </xf>
    <xf borderId="92" fillId="0" fontId="6" numFmtId="0" xfId="0" applyAlignment="1" applyBorder="1" applyFont="1">
      <alignment horizontal="center" vertical="center"/>
    </xf>
    <xf borderId="8" fillId="0" fontId="6" numFmtId="0" xfId="0" applyAlignment="1" applyBorder="1" applyFont="1">
      <alignment horizontal="center" vertical="center"/>
    </xf>
    <xf borderId="0" fillId="7" fontId="71" numFmtId="0" xfId="0" applyAlignment="1" applyFont="1">
      <alignment horizontal="right" shrinkToFit="0" vertical="bottom" wrapText="1"/>
    </xf>
    <xf borderId="126" fillId="0" fontId="3" numFmtId="0" xfId="0" applyBorder="1" applyFont="1"/>
    <xf borderId="127" fillId="0" fontId="3" numFmtId="0" xfId="0" applyBorder="1" applyFont="1"/>
    <xf borderId="0" fillId="7" fontId="63" numFmtId="0" xfId="0" applyAlignment="1" applyFont="1">
      <alignment horizontal="right" shrinkToFit="0" vertical="top" wrapText="1"/>
    </xf>
    <xf borderId="0" fillId="7" fontId="27" numFmtId="0" xfId="0" applyAlignment="1" applyFont="1">
      <alignment readingOrder="0" vertical="center"/>
    </xf>
    <xf borderId="38" fillId="8" fontId="72" numFmtId="9" xfId="0" applyAlignment="1" applyBorder="1" applyFont="1" applyNumberFormat="1">
      <alignment horizontal="center" vertical="center"/>
    </xf>
    <xf borderId="68" fillId="8" fontId="72" numFmtId="9" xfId="0" applyAlignment="1" applyBorder="1" applyFont="1" applyNumberFormat="1">
      <alignment horizontal="center" vertical="center"/>
    </xf>
    <xf borderId="128" fillId="8" fontId="72" numFmtId="9" xfId="0" applyAlignment="1" applyBorder="1" applyFont="1" applyNumberFormat="1">
      <alignment horizontal="center" vertical="center"/>
    </xf>
    <xf borderId="41" fillId="8" fontId="72" numFmtId="9" xfId="0" applyAlignment="1" applyBorder="1" applyFont="1" applyNumberFormat="1">
      <alignment horizontal="center" vertical="center"/>
    </xf>
    <xf borderId="0" fillId="7" fontId="71" numFmtId="0" xfId="0" applyAlignment="1" applyFont="1">
      <alignment horizontal="right" readingOrder="0" vertical="top"/>
    </xf>
    <xf borderId="0" fillId="7" fontId="51" numFmtId="9" xfId="0" applyAlignment="1" applyFont="1" applyNumberFormat="1">
      <alignment horizontal="center" vertical="center"/>
    </xf>
    <xf borderId="0" fillId="7" fontId="73" numFmtId="0" xfId="0" applyAlignment="1" applyFont="1">
      <alignment horizontal="center" readingOrder="0" vertical="center"/>
    </xf>
    <xf borderId="8" fillId="8" fontId="73" numFmtId="0" xfId="0" applyAlignment="1" applyBorder="1" applyFont="1">
      <alignment horizontal="center" readingOrder="0" vertical="center"/>
    </xf>
    <xf borderId="9" fillId="8" fontId="74" numFmtId="0" xfId="0" applyAlignment="1" applyBorder="1" applyFont="1">
      <alignment horizontal="center" readingOrder="0" shrinkToFit="0" textRotation="0" vertical="center" wrapText="1"/>
    </xf>
    <xf borderId="0" fillId="7" fontId="6" numFmtId="0" xfId="0" applyAlignment="1" applyFont="1">
      <alignment horizontal="center" readingOrder="0" vertical="center"/>
    </xf>
    <xf borderId="81" fillId="0" fontId="6" numFmtId="0" xfId="0" applyAlignment="1" applyBorder="1" applyFont="1">
      <alignment horizontal="center" readingOrder="0" vertical="center"/>
    </xf>
    <xf borderId="28" fillId="0" fontId="17" numFmtId="0" xfId="0" applyAlignment="1" applyBorder="1" applyFont="1">
      <alignment horizontal="center" readingOrder="0" shrinkToFit="0" vertical="center" wrapText="1"/>
    </xf>
    <xf borderId="82" fillId="0" fontId="61" numFmtId="0" xfId="0" applyAlignment="1" applyBorder="1" applyFont="1">
      <alignment horizontal="center" readingOrder="0" vertical="center"/>
    </xf>
    <xf borderId="51" fillId="10" fontId="6" numFmtId="0" xfId="0" applyAlignment="1" applyBorder="1" applyFont="1">
      <alignment horizontal="center" readingOrder="0" shrinkToFit="0" vertical="center" wrapText="1"/>
    </xf>
    <xf borderId="129" fillId="7" fontId="6" numFmtId="0" xfId="0" applyAlignment="1" applyBorder="1" applyFont="1">
      <alignment vertical="center"/>
    </xf>
    <xf borderId="95" fillId="10" fontId="27" numFmtId="0" xfId="0" applyAlignment="1" applyBorder="1" applyFont="1">
      <alignment horizontal="center" vertical="center"/>
    </xf>
    <xf borderId="83" fillId="0" fontId="6" numFmtId="0" xfId="0" applyAlignment="1" applyBorder="1" applyFont="1">
      <alignment horizontal="center" readingOrder="0" vertical="center"/>
    </xf>
    <xf borderId="57" fillId="0" fontId="17" numFmtId="0" xfId="0" applyAlignment="1" applyBorder="1" applyFont="1">
      <alignment horizontal="center" readingOrder="0" shrinkToFit="0" vertical="center" wrapText="1"/>
    </xf>
    <xf borderId="111" fillId="0" fontId="6" numFmtId="0" xfId="0" applyAlignment="1" applyBorder="1" applyFont="1">
      <alignment horizontal="center" readingOrder="0" vertical="center"/>
    </xf>
    <xf borderId="62" fillId="0" fontId="17" numFmtId="0" xfId="0" applyAlignment="1" applyBorder="1" applyFont="1">
      <alignment horizontal="center" readingOrder="0" shrinkToFit="0" vertical="center" wrapText="1"/>
    </xf>
    <xf borderId="111" fillId="0" fontId="61" numFmtId="0" xfId="0" applyAlignment="1" applyBorder="1" applyFont="1">
      <alignment horizontal="center" readingOrder="0" vertical="center"/>
    </xf>
    <xf borderId="62" fillId="0" fontId="61" numFmtId="0" xfId="0" applyAlignment="1" applyBorder="1" applyFont="1">
      <alignment horizontal="center" readingOrder="0" vertical="center"/>
    </xf>
    <xf borderId="98" fillId="10" fontId="27" numFmtId="0" xfId="0" applyAlignment="1" applyBorder="1" applyFont="1">
      <alignment horizontal="center" vertical="center"/>
    </xf>
    <xf borderId="0" fillId="7" fontId="6" numFmtId="0" xfId="0" applyFont="1"/>
    <xf borderId="0" fillId="7" fontId="27" numFmtId="0" xfId="0" applyAlignment="1" applyFont="1">
      <alignment horizontal="center" readingOrder="0" shrinkToFit="0" vertical="center" wrapText="1"/>
    </xf>
    <xf borderId="75" fillId="8" fontId="65" numFmtId="0" xfId="0" applyAlignment="1" applyBorder="1" applyFont="1">
      <alignment horizontal="center" readingOrder="0" vertical="center"/>
    </xf>
    <xf borderId="89" fillId="0" fontId="6" numFmtId="0" xfId="0" applyAlignment="1" applyBorder="1" applyFont="1">
      <alignment horizontal="right" vertical="center"/>
    </xf>
    <xf borderId="130" fillId="0" fontId="6" numFmtId="0" xfId="0" applyAlignment="1" applyBorder="1" applyFont="1">
      <alignment horizontal="left" vertical="center"/>
    </xf>
    <xf borderId="40" fillId="0" fontId="6" numFmtId="0" xfId="0" applyAlignment="1" applyBorder="1" applyFont="1">
      <alignment horizontal="center" vertical="center"/>
    </xf>
    <xf borderId="42" fillId="0" fontId="63" numFmtId="9" xfId="0" applyAlignment="1" applyBorder="1" applyFont="1" applyNumberFormat="1">
      <alignment horizontal="center" vertical="center"/>
    </xf>
    <xf borderId="123" fillId="0" fontId="3" numFmtId="0" xfId="0" applyBorder="1" applyFont="1"/>
    <xf borderId="72" fillId="0" fontId="55" numFmtId="0" xfId="0" applyAlignment="1" applyBorder="1" applyFont="1">
      <alignment horizontal="center" readingOrder="0" shrinkToFit="0" vertical="center" wrapText="1"/>
    </xf>
    <xf borderId="72" fillId="0" fontId="36" numFmtId="9" xfId="0" applyAlignment="1" applyBorder="1" applyFont="1" applyNumberFormat="1">
      <alignment horizontal="center" shrinkToFit="0" vertical="center" wrapText="1"/>
    </xf>
    <xf borderId="131" fillId="0" fontId="15" numFmtId="0" xfId="0" applyAlignment="1" applyBorder="1" applyFont="1">
      <alignment horizontal="center" readingOrder="0" shrinkToFit="0" vertical="center" wrapText="1"/>
    </xf>
    <xf borderId="78" fillId="8" fontId="49" numFmtId="0" xfId="0" applyAlignment="1" applyBorder="1" applyFont="1">
      <alignment horizontal="center" readingOrder="0" vertical="center"/>
    </xf>
    <xf borderId="43" fillId="0" fontId="3" numFmtId="0" xfId="0" applyBorder="1" applyFont="1"/>
    <xf borderId="78" fillId="8" fontId="33" numFmtId="0" xfId="0" applyAlignment="1" applyBorder="1" applyFont="1">
      <alignment horizontal="center" readingOrder="0" vertical="center"/>
    </xf>
    <xf borderId="78" fillId="8" fontId="75" numFmtId="0" xfId="0" applyAlignment="1" applyBorder="1" applyFont="1">
      <alignment horizontal="center" readingOrder="0" shrinkToFit="0" vertical="center" wrapText="1"/>
    </xf>
    <xf borderId="132" fillId="13" fontId="59" numFmtId="0" xfId="0" applyAlignment="1" applyBorder="1" applyFont="1">
      <alignment horizontal="center" readingOrder="0" shrinkToFit="0" textRotation="0" vertical="center" wrapText="1"/>
    </xf>
    <xf borderId="133" fillId="13" fontId="60" numFmtId="0" xfId="0" applyAlignment="1" applyBorder="1" applyFont="1">
      <alignment horizontal="center" readingOrder="0" shrinkToFit="0" textRotation="0" vertical="center" wrapText="1"/>
    </xf>
    <xf borderId="124" fillId="13" fontId="59" numFmtId="0" xfId="0" applyAlignment="1" applyBorder="1" applyFont="1">
      <alignment horizontal="center" readingOrder="0" shrinkToFit="0" textRotation="0" vertical="center" wrapText="1"/>
    </xf>
    <xf borderId="8" fillId="7" fontId="6" numFmtId="0" xfId="0" applyAlignment="1" applyBorder="1" applyFont="1">
      <alignment horizontal="center" readingOrder="0" shrinkToFit="0" vertical="center" wrapText="1"/>
    </xf>
    <xf borderId="8" fillId="5" fontId="6" numFmtId="0" xfId="0" applyAlignment="1" applyBorder="1" applyFont="1">
      <alignment horizontal="center" readingOrder="0" shrinkToFit="0" vertical="center" wrapText="1"/>
    </xf>
    <xf borderId="134" fillId="7" fontId="6" numFmtId="3" xfId="0" applyAlignment="1" applyBorder="1" applyFont="1" applyNumberFormat="1">
      <alignment horizontal="center" readingOrder="0" shrinkToFit="0" vertical="center" wrapText="1"/>
    </xf>
    <xf borderId="78" fillId="7" fontId="6" numFmtId="3" xfId="0" applyAlignment="1" applyBorder="1" applyFont="1" applyNumberFormat="1">
      <alignment horizontal="center" readingOrder="0" shrinkToFit="0" vertical="center" wrapText="1"/>
    </xf>
    <xf borderId="13" fillId="8" fontId="18" numFmtId="0" xfId="0" applyAlignment="1" applyBorder="1" applyFont="1">
      <alignment horizontal="center" readingOrder="0" vertical="center"/>
    </xf>
    <xf borderId="14" fillId="8" fontId="18" numFmtId="0" xfId="0" applyAlignment="1" applyBorder="1" applyFont="1">
      <alignment horizontal="center" readingOrder="0" vertical="center"/>
    </xf>
    <xf borderId="77" fillId="8" fontId="18" numFmtId="0" xfId="0" applyAlignment="1" applyBorder="1" applyFont="1">
      <alignment horizontal="center" readingOrder="0" vertical="center"/>
    </xf>
    <xf borderId="11" fillId="7" fontId="27" numFmtId="0" xfId="0" applyAlignment="1" applyBorder="1" applyFont="1">
      <alignment horizontal="center" readingOrder="0" shrinkToFit="0" vertical="center" wrapText="1"/>
    </xf>
    <xf borderId="11" fillId="0" fontId="6" numFmtId="0" xfId="0" applyAlignment="1" applyBorder="1" applyFont="1">
      <alignment horizontal="center" shrinkToFit="0" vertical="center" wrapText="1"/>
    </xf>
    <xf borderId="126" fillId="10" fontId="12" numFmtId="9" xfId="0" applyAlignment="1" applyBorder="1" applyFont="1" applyNumberFormat="1">
      <alignment horizontal="center" vertical="center"/>
    </xf>
    <xf borderId="94" fillId="10" fontId="12" numFmtId="0" xfId="0" applyAlignment="1" applyBorder="1" applyFont="1">
      <alignment horizontal="center" vertical="center"/>
    </xf>
    <xf borderId="11" fillId="0" fontId="6" numFmtId="0" xfId="0" applyAlignment="1" applyBorder="1" applyFont="1">
      <alignment horizontal="center" vertical="center"/>
    </xf>
    <xf borderId="132" fillId="10" fontId="6" numFmtId="0" xfId="0" applyAlignment="1" applyBorder="1" applyFont="1">
      <alignment horizontal="center" shrinkToFit="0" vertical="center" wrapText="1"/>
    </xf>
    <xf borderId="135" fillId="10" fontId="6" numFmtId="0" xfId="0" applyAlignment="1" applyBorder="1" applyFont="1">
      <alignment horizontal="center" shrinkToFit="0" vertical="center" wrapText="1"/>
    </xf>
    <xf borderId="133" fillId="10" fontId="27" numFmtId="0" xfId="0" applyAlignment="1" applyBorder="1" applyFont="1">
      <alignment horizontal="center" shrinkToFit="0" vertical="center" wrapText="1"/>
    </xf>
    <xf borderId="43" fillId="7" fontId="6" numFmtId="0" xfId="0" applyAlignment="1" applyBorder="1" applyFont="1">
      <alignment vertical="center"/>
    </xf>
    <xf borderId="122" fillId="10" fontId="63" numFmtId="10" xfId="0" applyAlignment="1" applyBorder="1" applyFont="1" applyNumberFormat="1">
      <alignment horizontal="center" vertical="center"/>
    </xf>
    <xf borderId="124" fillId="10" fontId="27" numFmtId="0" xfId="0" applyAlignment="1" applyBorder="1" applyFont="1">
      <alignment horizontal="center" vertical="center"/>
    </xf>
    <xf borderId="0" fillId="7" fontId="63" numFmtId="10" xfId="0" applyAlignment="1" applyFont="1" applyNumberFormat="1">
      <alignment horizontal="center" vertical="center"/>
    </xf>
    <xf borderId="0" fillId="7" fontId="27" numFmtId="0" xfId="0" applyAlignment="1" applyFont="1">
      <alignment horizontal="center" vertical="center"/>
    </xf>
  </cellXfs>
  <cellStyles count="1">
    <cellStyle xfId="0" name="Normal" builtinId="0"/>
  </cellStyles>
  <dxfs count="15">
    <dxf>
      <font/>
      <fill>
        <patternFill patternType="solid">
          <fgColor rgb="FFFF0000"/>
          <bgColor rgb="FFFF0000"/>
        </patternFill>
      </fill>
      <border/>
    </dxf>
    <dxf>
      <font>
        <b/>
        <color rgb="FFFFFFFF"/>
      </font>
      <fill>
        <patternFill patternType="solid">
          <fgColor rgb="FF9FCED1"/>
          <bgColor rgb="FF9FCED1"/>
        </patternFill>
      </fill>
      <border/>
    </dxf>
    <dxf>
      <font>
        <i/>
        <color rgb="FFD9D9D9"/>
      </font>
      <fill>
        <patternFill patternType="solid">
          <fgColor rgb="FFF3F3F3"/>
          <bgColor rgb="FFF3F3F3"/>
        </patternFill>
      </fill>
      <border/>
    </dxf>
    <dxf>
      <font>
        <i/>
        <strike/>
        <color rgb="FFB7B7B7"/>
      </font>
      <fill>
        <patternFill patternType="none"/>
      </fill>
      <border/>
    </dxf>
    <dxf>
      <font>
        <color rgb="FF666666"/>
      </font>
      <fill>
        <patternFill patternType="none"/>
      </fill>
      <border/>
    </dxf>
    <dxf>
      <font>
        <color rgb="FFFFFFFF"/>
      </font>
      <fill>
        <patternFill patternType="solid">
          <fgColor rgb="FF9FCED1"/>
          <bgColor rgb="FF9FCED1"/>
        </patternFill>
      </fill>
      <border/>
    </dxf>
    <dxf>
      <font/>
      <fill>
        <patternFill patternType="solid">
          <fgColor rgb="FFFFF2CC"/>
          <bgColor rgb="FFFFF2CC"/>
        </patternFill>
      </fill>
      <border/>
    </dxf>
    <dxf>
      <font>
        <color theme="0"/>
      </font>
      <fill>
        <patternFill patternType="solid">
          <fgColor rgb="FFA64D79"/>
          <bgColor rgb="FFA64D79"/>
        </patternFill>
      </fill>
      <border/>
    </dxf>
    <dxf>
      <font>
        <color rgb="FF666666"/>
      </font>
      <fill>
        <patternFill patternType="solid">
          <fgColor rgb="FFF3F3F3"/>
          <bgColor rgb="FFF3F3F3"/>
        </patternFill>
      </fill>
      <border/>
    </dxf>
    <dxf>
      <font>
        <b/>
        <color theme="1"/>
      </font>
      <fill>
        <patternFill patternType="none"/>
      </fill>
      <border/>
    </dxf>
    <dxf>
      <font/>
      <fill>
        <patternFill patternType="solid">
          <fgColor rgb="FFF3F3F3"/>
          <bgColor rgb="FFF3F3F3"/>
        </patternFill>
      </fill>
      <border/>
    </dxf>
    <dxf>
      <font>
        <color rgb="FFF3F3F3"/>
      </font>
      <fill>
        <patternFill patternType="none"/>
      </fill>
      <border/>
    </dxf>
    <dxf>
      <font/>
      <fill>
        <patternFill patternType="solid">
          <fgColor rgb="FFEA9999"/>
          <bgColor rgb="FFEA9999"/>
        </patternFill>
      </fill>
      <border/>
    </dxf>
    <dxf>
      <font/>
      <fill>
        <patternFill patternType="solid">
          <fgColor rgb="FFD9D9D9"/>
          <bgColor rgb="FFD9D9D9"/>
        </patternFill>
      </fill>
      <border/>
    </dxf>
    <dxf>
      <font>
        <b/>
      </font>
      <fill>
        <patternFill patternType="none"/>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97BA65"/>
      </a:accent1>
      <a:accent2>
        <a:srgbClr val="97BA65"/>
      </a:accent2>
      <a:accent3>
        <a:srgbClr val="E9EDDB"/>
      </a:accent3>
      <a:accent4>
        <a:srgbClr val="97BA65"/>
      </a:accent4>
      <a:accent5>
        <a:srgbClr val="97BA65"/>
      </a:accent5>
      <a:accent6>
        <a:srgbClr val="E9EDDB"/>
      </a:accent6>
      <a:hlink>
        <a:srgbClr val="000000"/>
      </a:hlink>
      <a:folHlink>
        <a:srgbClr val="000000"/>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zKxfX_PlU_fuDfKGDXuiuJgrvUa_RgD6rcpTocG7ZxU/copy" TargetMode="External"/><Relationship Id="rId2" Type="http://schemas.openxmlformats.org/officeDocument/2006/relationships/hyperlink" Target="https://docs.google.com/spreadsheets/d/1zKxfX_PlU_fuDfKGDXuiuJgrvUa_RgD6rcpTocG7ZxU/edit?usp=sharing"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0"/>
    <col customWidth="1" min="2" max="2" width="15.38"/>
    <col customWidth="1" min="3" max="3" width="7.25"/>
    <col customWidth="1" min="4" max="4" width="14.25"/>
    <col customWidth="1" min="5" max="5" width="8.75"/>
    <col customWidth="1" min="6" max="6" width="9.63"/>
    <col customWidth="1" min="7" max="7" width="11.25"/>
    <col customWidth="1" min="8" max="8" width="12.0"/>
    <col customWidth="1" min="9" max="9" width="7.25"/>
    <col customWidth="1" min="10" max="10" width="12.63"/>
    <col customWidth="1" min="11" max="11" width="13.25"/>
    <col customWidth="1" min="12" max="12" width="7.88"/>
    <col customWidth="1" min="13" max="13" width="14.75"/>
    <col customWidth="1" min="14" max="14" width="3.63"/>
    <col customWidth="1" min="15" max="15" width="15.38"/>
    <col customWidth="1" min="16" max="16" width="17.63"/>
    <col customWidth="1" min="17" max="18" width="16.25"/>
    <col customWidth="1" min="19" max="19" width="5.5"/>
    <col customWidth="1" min="20" max="21" width="13.25"/>
    <col customWidth="1" min="22" max="27" width="15.38"/>
  </cols>
  <sheetData>
    <row r="1">
      <c r="A1" s="1"/>
      <c r="C1" s="1"/>
      <c r="D1" s="2" t="s">
        <v>0</v>
      </c>
      <c r="E1" s="2" t="s">
        <v>1</v>
      </c>
      <c r="F1" s="2" t="s">
        <v>2</v>
      </c>
      <c r="G1" s="1"/>
      <c r="H1" s="1"/>
      <c r="I1" s="1"/>
      <c r="J1" s="1"/>
      <c r="K1" s="1"/>
      <c r="L1" s="1"/>
      <c r="M1" s="1"/>
      <c r="N1" s="1"/>
      <c r="O1" s="1"/>
      <c r="P1" s="2"/>
      <c r="Q1" s="1"/>
      <c r="R1" s="1"/>
      <c r="S1" s="1"/>
      <c r="T1" s="2" t="s">
        <v>3</v>
      </c>
      <c r="X1" s="2"/>
      <c r="Y1" s="2"/>
      <c r="Z1" s="2"/>
      <c r="AA1" s="2"/>
    </row>
    <row r="2">
      <c r="A2" s="1"/>
      <c r="C2" s="1"/>
      <c r="D2" s="3">
        <f t="array" ref="D2">VLOOKUP('Customize Here'!$H$7,{'Customize Here'!D8:D19,'Customize Here'!B8:B19},2,0)</f>
        <v>11</v>
      </c>
      <c r="E2" s="3">
        <f>'Customize Here'!$H$9</f>
        <v>2022</v>
      </c>
      <c r="F2" s="4">
        <f>date(E2,D2,1)</f>
        <v>44866</v>
      </c>
      <c r="G2" s="1"/>
      <c r="H2" s="1"/>
      <c r="I2" s="1"/>
      <c r="J2" s="1"/>
      <c r="K2" s="1"/>
      <c r="L2" s="1"/>
      <c r="M2" s="1"/>
      <c r="N2" s="1"/>
      <c r="O2" s="1"/>
      <c r="P2" s="3"/>
      <c r="Q2" s="1"/>
      <c r="R2" s="1"/>
      <c r="S2" s="1"/>
      <c r="X2" s="2"/>
      <c r="Y2" s="2" t="s">
        <v>4</v>
      </c>
      <c r="Z2" s="2">
        <v>1.966676735E9</v>
      </c>
      <c r="AA2" s="2"/>
    </row>
    <row r="3">
      <c r="A3" s="1"/>
      <c r="B3" s="1"/>
      <c r="C3" s="1"/>
      <c r="D3" s="1"/>
      <c r="E3" s="1"/>
      <c r="F3" s="1"/>
      <c r="G3" s="1"/>
      <c r="H3" s="5" t="s">
        <v>5</v>
      </c>
      <c r="J3" s="6"/>
      <c r="K3" s="7" t="s">
        <v>6</v>
      </c>
      <c r="M3" s="6"/>
      <c r="N3" s="1"/>
      <c r="O3" s="1"/>
      <c r="P3" s="1"/>
      <c r="Q3" s="1"/>
      <c r="R3" s="1"/>
      <c r="S3" s="1"/>
      <c r="T3" s="2"/>
      <c r="U3" s="8"/>
      <c r="V3" s="8"/>
      <c r="W3" s="9"/>
      <c r="X3" s="9"/>
      <c r="Y3" s="9"/>
      <c r="Z3" s="9"/>
      <c r="AA3" s="9"/>
    </row>
    <row r="4">
      <c r="A4" s="1"/>
      <c r="B4" s="1"/>
      <c r="C4" s="1"/>
      <c r="D4" s="1"/>
      <c r="E4" s="1"/>
      <c r="F4" s="1"/>
      <c r="G4" s="1"/>
      <c r="H4" s="10">
        <v>1.0</v>
      </c>
      <c r="J4" s="6"/>
      <c r="K4" s="2">
        <v>2.0</v>
      </c>
      <c r="M4" s="6"/>
      <c r="N4" s="1"/>
      <c r="O4" s="1"/>
      <c r="P4" s="1"/>
      <c r="Q4" s="1"/>
      <c r="R4" s="1"/>
      <c r="S4" s="1"/>
      <c r="T4" s="1"/>
      <c r="U4" s="1"/>
      <c r="V4" s="1"/>
      <c r="W4" s="1"/>
      <c r="X4" s="1"/>
      <c r="Y4" s="1"/>
      <c r="Z4" s="1"/>
      <c r="AA4" s="1"/>
    </row>
    <row r="5">
      <c r="A5" s="2"/>
      <c r="B5" s="2" t="s">
        <v>7</v>
      </c>
      <c r="C5" s="2" t="s">
        <v>8</v>
      </c>
      <c r="D5" s="2" t="s">
        <v>9</v>
      </c>
      <c r="E5" s="2" t="s">
        <v>10</v>
      </c>
      <c r="F5" s="2" t="s">
        <v>11</v>
      </c>
      <c r="G5" s="2" t="s">
        <v>12</v>
      </c>
      <c r="H5" s="10" t="s">
        <v>13</v>
      </c>
      <c r="I5" s="2" t="s">
        <v>14</v>
      </c>
      <c r="J5" s="11" t="s">
        <v>15</v>
      </c>
      <c r="K5" s="10" t="s">
        <v>16</v>
      </c>
      <c r="L5" s="2" t="s">
        <v>14</v>
      </c>
      <c r="M5" s="11" t="s">
        <v>17</v>
      </c>
      <c r="N5" s="1"/>
      <c r="O5" s="12" t="s">
        <v>18</v>
      </c>
      <c r="P5" s="12"/>
      <c r="Q5" s="12" t="s">
        <v>19</v>
      </c>
      <c r="R5" s="1"/>
      <c r="S5" s="1"/>
      <c r="T5" s="1"/>
      <c r="U5" s="1"/>
      <c r="V5" s="1"/>
      <c r="W5" s="1"/>
      <c r="X5" s="1"/>
      <c r="Y5" s="1"/>
      <c r="Z5" s="1"/>
      <c r="AA5" s="1"/>
    </row>
    <row r="6">
      <c r="A6" s="2">
        <v>1.0</v>
      </c>
      <c r="B6" s="13">
        <f>F2</f>
        <v>44866</v>
      </c>
      <c r="C6" s="1">
        <f t="shared" ref="C6:C17" si="1">month(B6)</f>
        <v>11</v>
      </c>
      <c r="D6" s="1" t="str">
        <f>VLOOKUP(C6,'Customize Here'!$B$8:$D$19,3,0)</f>
        <v>November</v>
      </c>
      <c r="E6" s="1">
        <f t="shared" ref="E6:E17" si="2">year(B6)</f>
        <v>2022</v>
      </c>
      <c r="F6" s="1">
        <f t="shared" ref="F6:F17" si="3">WEEKDAY(B6)</f>
        <v>3</v>
      </c>
      <c r="G6" s="1" t="str">
        <f t="shared" ref="G6:G17" si="4">VLOOKUP(F6,$S$6:$U$12,3,0)</f>
        <v>Tuesday</v>
      </c>
      <c r="H6" s="14">
        <f t="shared" ref="H6:H17" si="5">B6-(F6-1)</f>
        <v>44864</v>
      </c>
      <c r="I6" s="1">
        <f t="shared" ref="I6:I17" si="6">WEEKDAY(H6)</f>
        <v>1</v>
      </c>
      <c r="J6" s="15" t="str">
        <f t="shared" ref="J6:J17" si="7">VLOOKUP(I6,$S$6:$U$12,3,0)</f>
        <v>Sunday</v>
      </c>
      <c r="K6" s="14">
        <f t="shared" ref="K6:K17" si="8">if(F6=1,B6-6,H6+1)</f>
        <v>44865</v>
      </c>
      <c r="L6" s="1">
        <f t="shared" ref="L6:L17" si="9">WEEKDAY(K6)</f>
        <v>2</v>
      </c>
      <c r="M6" s="15" t="str">
        <f t="shared" ref="M6:M17" si="10">VLOOKUP(L6,$S$6:$U$12,3,0)</f>
        <v>Monday</v>
      </c>
      <c r="N6" s="1"/>
      <c r="O6" s="16" t="str">
        <f t="array" ref="O6:O17">'Customize Here'!I16:I27</f>
        <v>November - 2022</v>
      </c>
      <c r="P6" s="13">
        <f t="shared" ref="P6:P17" si="11">H6</f>
        <v>44864</v>
      </c>
      <c r="Q6" s="13">
        <f t="shared" ref="Q6:Q17" si="12">B6</f>
        <v>44866</v>
      </c>
      <c r="R6" s="1"/>
      <c r="S6" s="2">
        <f t="array" ref="S6:U12">'Customize Here'!B22:D28</f>
        <v>1</v>
      </c>
      <c r="T6" s="2" t="s">
        <v>20</v>
      </c>
      <c r="U6" s="2" t="s">
        <v>20</v>
      </c>
      <c r="V6" s="1" t="str">
        <f t="shared" ref="V6:V12" si="13">left(U6)</f>
        <v>S</v>
      </c>
      <c r="W6" s="1"/>
      <c r="X6" s="1"/>
      <c r="Y6" s="1"/>
      <c r="Z6" s="1"/>
      <c r="AA6" s="1"/>
    </row>
    <row r="7">
      <c r="A7" s="2">
        <v>2.0</v>
      </c>
      <c r="B7" s="13">
        <f t="shared" ref="B7:B17" si="14">edate(B6,1)</f>
        <v>44896</v>
      </c>
      <c r="C7" s="1">
        <f t="shared" si="1"/>
        <v>12</v>
      </c>
      <c r="D7" s="1" t="str">
        <f>VLOOKUP(C7,'Customize Here'!$B$8:$D$19,3,0)</f>
        <v>December</v>
      </c>
      <c r="E7" s="1">
        <f t="shared" si="2"/>
        <v>2022</v>
      </c>
      <c r="F7" s="1">
        <f t="shared" si="3"/>
        <v>5</v>
      </c>
      <c r="G7" s="1" t="str">
        <f t="shared" si="4"/>
        <v>Thursday</v>
      </c>
      <c r="H7" s="14">
        <f t="shared" si="5"/>
        <v>44892</v>
      </c>
      <c r="I7" s="1">
        <f t="shared" si="6"/>
        <v>1</v>
      </c>
      <c r="J7" s="15" t="str">
        <f t="shared" si="7"/>
        <v>Sunday</v>
      </c>
      <c r="K7" s="14">
        <f t="shared" si="8"/>
        <v>44893</v>
      </c>
      <c r="L7" s="1">
        <f t="shared" si="9"/>
        <v>2</v>
      </c>
      <c r="M7" s="15" t="str">
        <f t="shared" si="10"/>
        <v>Monday</v>
      </c>
      <c r="N7" s="1"/>
      <c r="O7" s="16" t="s">
        <v>21</v>
      </c>
      <c r="P7" s="13">
        <f t="shared" si="11"/>
        <v>44892</v>
      </c>
      <c r="Q7" s="13">
        <f t="shared" si="12"/>
        <v>44896</v>
      </c>
      <c r="R7" s="1"/>
      <c r="S7" s="2">
        <v>2.0</v>
      </c>
      <c r="T7" s="2" t="s">
        <v>22</v>
      </c>
      <c r="U7" s="2" t="s">
        <v>22</v>
      </c>
      <c r="V7" s="1" t="str">
        <f t="shared" si="13"/>
        <v>M</v>
      </c>
      <c r="W7" s="1"/>
      <c r="X7" s="1"/>
      <c r="Y7" s="1"/>
      <c r="Z7" s="1"/>
      <c r="AA7" s="1"/>
    </row>
    <row r="8">
      <c r="A8" s="2">
        <v>3.0</v>
      </c>
      <c r="B8" s="13">
        <f t="shared" si="14"/>
        <v>44927</v>
      </c>
      <c r="C8" s="1">
        <f t="shared" si="1"/>
        <v>1</v>
      </c>
      <c r="D8" s="1" t="str">
        <f>VLOOKUP(C8,'Customize Here'!$B$8:$D$19,3,0)</f>
        <v>January</v>
      </c>
      <c r="E8" s="1">
        <f t="shared" si="2"/>
        <v>2023</v>
      </c>
      <c r="F8" s="1">
        <f t="shared" si="3"/>
        <v>1</v>
      </c>
      <c r="G8" s="1" t="str">
        <f t="shared" si="4"/>
        <v>Sunday</v>
      </c>
      <c r="H8" s="14">
        <f t="shared" si="5"/>
        <v>44927</v>
      </c>
      <c r="I8" s="1">
        <f t="shared" si="6"/>
        <v>1</v>
      </c>
      <c r="J8" s="15" t="str">
        <f t="shared" si="7"/>
        <v>Sunday</v>
      </c>
      <c r="K8" s="14">
        <f t="shared" si="8"/>
        <v>44921</v>
      </c>
      <c r="L8" s="1">
        <f t="shared" si="9"/>
        <v>2</v>
      </c>
      <c r="M8" s="15" t="str">
        <f t="shared" si="10"/>
        <v>Monday</v>
      </c>
      <c r="N8" s="1"/>
      <c r="O8" s="16" t="s">
        <v>23</v>
      </c>
      <c r="P8" s="13">
        <f t="shared" si="11"/>
        <v>44927</v>
      </c>
      <c r="Q8" s="13">
        <f t="shared" si="12"/>
        <v>44927</v>
      </c>
      <c r="R8" s="1"/>
      <c r="S8" s="2">
        <v>3.0</v>
      </c>
      <c r="T8" s="2" t="s">
        <v>24</v>
      </c>
      <c r="U8" s="2" t="s">
        <v>24</v>
      </c>
      <c r="V8" s="1" t="str">
        <f t="shared" si="13"/>
        <v>T</v>
      </c>
      <c r="W8" s="1"/>
      <c r="X8" s="1"/>
      <c r="Y8" s="1"/>
      <c r="Z8" s="1"/>
      <c r="AA8" s="1"/>
    </row>
    <row r="9">
      <c r="A9" s="2">
        <v>4.0</v>
      </c>
      <c r="B9" s="13">
        <f t="shared" si="14"/>
        <v>44958</v>
      </c>
      <c r="C9" s="1">
        <f t="shared" si="1"/>
        <v>2</v>
      </c>
      <c r="D9" s="1" t="str">
        <f>VLOOKUP(C9,'Customize Here'!$B$8:$D$19,3,0)</f>
        <v>February</v>
      </c>
      <c r="E9" s="1">
        <f t="shared" si="2"/>
        <v>2023</v>
      </c>
      <c r="F9" s="1">
        <f t="shared" si="3"/>
        <v>4</v>
      </c>
      <c r="G9" s="1" t="str">
        <f t="shared" si="4"/>
        <v>Wednesday</v>
      </c>
      <c r="H9" s="14">
        <f t="shared" si="5"/>
        <v>44955</v>
      </c>
      <c r="I9" s="1">
        <f t="shared" si="6"/>
        <v>1</v>
      </c>
      <c r="J9" s="15" t="str">
        <f t="shared" si="7"/>
        <v>Sunday</v>
      </c>
      <c r="K9" s="14">
        <f t="shared" si="8"/>
        <v>44956</v>
      </c>
      <c r="L9" s="1">
        <f t="shared" si="9"/>
        <v>2</v>
      </c>
      <c r="M9" s="15" t="str">
        <f t="shared" si="10"/>
        <v>Monday</v>
      </c>
      <c r="N9" s="1"/>
      <c r="O9" s="16" t="s">
        <v>25</v>
      </c>
      <c r="P9" s="13">
        <f t="shared" si="11"/>
        <v>44955</v>
      </c>
      <c r="Q9" s="13">
        <f t="shared" si="12"/>
        <v>44958</v>
      </c>
      <c r="R9" s="1"/>
      <c r="S9" s="2">
        <v>4.0</v>
      </c>
      <c r="T9" s="2" t="s">
        <v>26</v>
      </c>
      <c r="U9" s="2" t="s">
        <v>26</v>
      </c>
      <c r="V9" s="1" t="str">
        <f t="shared" si="13"/>
        <v>W</v>
      </c>
      <c r="W9" s="1"/>
      <c r="X9" s="1"/>
      <c r="Y9" s="1"/>
      <c r="Z9" s="1"/>
      <c r="AA9" s="1"/>
    </row>
    <row r="10">
      <c r="A10" s="2">
        <v>5.0</v>
      </c>
      <c r="B10" s="13">
        <f t="shared" si="14"/>
        <v>44986</v>
      </c>
      <c r="C10" s="1">
        <f t="shared" si="1"/>
        <v>3</v>
      </c>
      <c r="D10" s="1" t="str">
        <f>VLOOKUP(C10,'Customize Here'!$B$8:$D$19,3,0)</f>
        <v>March</v>
      </c>
      <c r="E10" s="1">
        <f t="shared" si="2"/>
        <v>2023</v>
      </c>
      <c r="F10" s="1">
        <f t="shared" si="3"/>
        <v>4</v>
      </c>
      <c r="G10" s="1" t="str">
        <f t="shared" si="4"/>
        <v>Wednesday</v>
      </c>
      <c r="H10" s="14">
        <f t="shared" si="5"/>
        <v>44983</v>
      </c>
      <c r="I10" s="1">
        <f t="shared" si="6"/>
        <v>1</v>
      </c>
      <c r="J10" s="15" t="str">
        <f t="shared" si="7"/>
        <v>Sunday</v>
      </c>
      <c r="K10" s="14">
        <f t="shared" si="8"/>
        <v>44984</v>
      </c>
      <c r="L10" s="1">
        <f t="shared" si="9"/>
        <v>2</v>
      </c>
      <c r="M10" s="15" t="str">
        <f t="shared" si="10"/>
        <v>Monday</v>
      </c>
      <c r="N10" s="1"/>
      <c r="O10" s="16" t="s">
        <v>27</v>
      </c>
      <c r="P10" s="13">
        <f t="shared" si="11"/>
        <v>44983</v>
      </c>
      <c r="Q10" s="13">
        <f t="shared" si="12"/>
        <v>44986</v>
      </c>
      <c r="R10" s="1"/>
      <c r="S10" s="2">
        <v>5.0</v>
      </c>
      <c r="T10" s="2" t="s">
        <v>28</v>
      </c>
      <c r="U10" s="2" t="s">
        <v>28</v>
      </c>
      <c r="V10" s="1" t="str">
        <f t="shared" si="13"/>
        <v>T</v>
      </c>
      <c r="W10" s="1"/>
      <c r="X10" s="1"/>
      <c r="Y10" s="1"/>
      <c r="Z10" s="1"/>
      <c r="AA10" s="1"/>
    </row>
    <row r="11">
      <c r="A11" s="2">
        <v>6.0</v>
      </c>
      <c r="B11" s="13">
        <f t="shared" si="14"/>
        <v>45017</v>
      </c>
      <c r="C11" s="1">
        <f t="shared" si="1"/>
        <v>4</v>
      </c>
      <c r="D11" s="1" t="str">
        <f>VLOOKUP(C11,'Customize Here'!$B$8:$D$19,3,0)</f>
        <v>April</v>
      </c>
      <c r="E11" s="1">
        <f t="shared" si="2"/>
        <v>2023</v>
      </c>
      <c r="F11" s="1">
        <f t="shared" si="3"/>
        <v>7</v>
      </c>
      <c r="G11" s="1" t="str">
        <f t="shared" si="4"/>
        <v>Saturday</v>
      </c>
      <c r="H11" s="14">
        <f t="shared" si="5"/>
        <v>45011</v>
      </c>
      <c r="I11" s="1">
        <f t="shared" si="6"/>
        <v>1</v>
      </c>
      <c r="J11" s="15" t="str">
        <f t="shared" si="7"/>
        <v>Sunday</v>
      </c>
      <c r="K11" s="14">
        <f t="shared" si="8"/>
        <v>45012</v>
      </c>
      <c r="L11" s="1">
        <f t="shared" si="9"/>
        <v>2</v>
      </c>
      <c r="M11" s="15" t="str">
        <f t="shared" si="10"/>
        <v>Monday</v>
      </c>
      <c r="N11" s="1"/>
      <c r="O11" s="16" t="s">
        <v>29</v>
      </c>
      <c r="P11" s="13">
        <f t="shared" si="11"/>
        <v>45011</v>
      </c>
      <c r="Q11" s="13">
        <f t="shared" si="12"/>
        <v>45017</v>
      </c>
      <c r="R11" s="1"/>
      <c r="S11" s="2">
        <v>6.0</v>
      </c>
      <c r="T11" s="2" t="s">
        <v>30</v>
      </c>
      <c r="U11" s="2" t="s">
        <v>30</v>
      </c>
      <c r="V11" s="1" t="str">
        <f t="shared" si="13"/>
        <v>F</v>
      </c>
      <c r="W11" s="1"/>
      <c r="X11" s="1"/>
      <c r="Y11" s="1"/>
      <c r="Z11" s="1"/>
      <c r="AA11" s="1"/>
    </row>
    <row r="12">
      <c r="A12" s="2">
        <v>7.0</v>
      </c>
      <c r="B12" s="13">
        <f t="shared" si="14"/>
        <v>45047</v>
      </c>
      <c r="C12" s="1">
        <f t="shared" si="1"/>
        <v>5</v>
      </c>
      <c r="D12" s="1" t="str">
        <f>VLOOKUP(C12,'Customize Here'!$B$8:$D$19,3,0)</f>
        <v>May</v>
      </c>
      <c r="E12" s="1">
        <f t="shared" si="2"/>
        <v>2023</v>
      </c>
      <c r="F12" s="1">
        <f t="shared" si="3"/>
        <v>2</v>
      </c>
      <c r="G12" s="1" t="str">
        <f t="shared" si="4"/>
        <v>Monday</v>
      </c>
      <c r="H12" s="14">
        <f t="shared" si="5"/>
        <v>45046</v>
      </c>
      <c r="I12" s="1">
        <f t="shared" si="6"/>
        <v>1</v>
      </c>
      <c r="J12" s="15" t="str">
        <f t="shared" si="7"/>
        <v>Sunday</v>
      </c>
      <c r="K12" s="14">
        <f t="shared" si="8"/>
        <v>45047</v>
      </c>
      <c r="L12" s="1">
        <f t="shared" si="9"/>
        <v>2</v>
      </c>
      <c r="M12" s="15" t="str">
        <f t="shared" si="10"/>
        <v>Monday</v>
      </c>
      <c r="N12" s="1"/>
      <c r="O12" s="16" t="s">
        <v>31</v>
      </c>
      <c r="P12" s="13">
        <f t="shared" si="11"/>
        <v>45046</v>
      </c>
      <c r="Q12" s="13">
        <f t="shared" si="12"/>
        <v>45047</v>
      </c>
      <c r="R12" s="1"/>
      <c r="S12" s="2">
        <v>7.0</v>
      </c>
      <c r="T12" s="2" t="s">
        <v>32</v>
      </c>
      <c r="U12" s="2" t="s">
        <v>32</v>
      </c>
      <c r="V12" s="1" t="str">
        <f t="shared" si="13"/>
        <v>S</v>
      </c>
      <c r="W12" s="1"/>
      <c r="X12" s="1"/>
      <c r="Y12" s="1"/>
      <c r="Z12" s="1"/>
      <c r="AA12" s="1"/>
    </row>
    <row r="13">
      <c r="A13" s="2">
        <v>8.0</v>
      </c>
      <c r="B13" s="13">
        <f t="shared" si="14"/>
        <v>45078</v>
      </c>
      <c r="C13" s="1">
        <f t="shared" si="1"/>
        <v>6</v>
      </c>
      <c r="D13" s="1" t="str">
        <f>VLOOKUP(C13,'Customize Here'!$B$8:$D$19,3,0)</f>
        <v>June</v>
      </c>
      <c r="E13" s="1">
        <f t="shared" si="2"/>
        <v>2023</v>
      </c>
      <c r="F13" s="1">
        <f t="shared" si="3"/>
        <v>5</v>
      </c>
      <c r="G13" s="1" t="str">
        <f t="shared" si="4"/>
        <v>Thursday</v>
      </c>
      <c r="H13" s="14">
        <f t="shared" si="5"/>
        <v>45074</v>
      </c>
      <c r="I13" s="1">
        <f t="shared" si="6"/>
        <v>1</v>
      </c>
      <c r="J13" s="15" t="str">
        <f t="shared" si="7"/>
        <v>Sunday</v>
      </c>
      <c r="K13" s="14">
        <f t="shared" si="8"/>
        <v>45075</v>
      </c>
      <c r="L13" s="1">
        <f t="shared" si="9"/>
        <v>2</v>
      </c>
      <c r="M13" s="15" t="str">
        <f t="shared" si="10"/>
        <v>Monday</v>
      </c>
      <c r="N13" s="1"/>
      <c r="O13" s="16" t="s">
        <v>33</v>
      </c>
      <c r="P13" s="13">
        <f t="shared" si="11"/>
        <v>45074</v>
      </c>
      <c r="Q13" s="13">
        <f t="shared" si="12"/>
        <v>45078</v>
      </c>
      <c r="R13" s="1"/>
      <c r="S13" s="1"/>
      <c r="T13" s="1"/>
      <c r="U13" s="1"/>
      <c r="V13" s="1"/>
      <c r="W13" s="1"/>
      <c r="X13" s="1"/>
      <c r="Y13" s="1"/>
      <c r="Z13" s="1"/>
      <c r="AA13" s="1"/>
    </row>
    <row r="14">
      <c r="A14" s="2">
        <v>9.0</v>
      </c>
      <c r="B14" s="13">
        <f t="shared" si="14"/>
        <v>45108</v>
      </c>
      <c r="C14" s="1">
        <f t="shared" si="1"/>
        <v>7</v>
      </c>
      <c r="D14" s="1" t="str">
        <f>VLOOKUP(C14,'Customize Here'!$B$8:$D$19,3,0)</f>
        <v>July</v>
      </c>
      <c r="E14" s="1">
        <f t="shared" si="2"/>
        <v>2023</v>
      </c>
      <c r="F14" s="1">
        <f t="shared" si="3"/>
        <v>7</v>
      </c>
      <c r="G14" s="1" t="str">
        <f t="shared" si="4"/>
        <v>Saturday</v>
      </c>
      <c r="H14" s="14">
        <f t="shared" si="5"/>
        <v>45102</v>
      </c>
      <c r="I14" s="1">
        <f t="shared" si="6"/>
        <v>1</v>
      </c>
      <c r="J14" s="15" t="str">
        <f t="shared" si="7"/>
        <v>Sunday</v>
      </c>
      <c r="K14" s="14">
        <f t="shared" si="8"/>
        <v>45103</v>
      </c>
      <c r="L14" s="1">
        <f t="shared" si="9"/>
        <v>2</v>
      </c>
      <c r="M14" s="15" t="str">
        <f t="shared" si="10"/>
        <v>Monday</v>
      </c>
      <c r="N14" s="1"/>
      <c r="O14" s="16" t="s">
        <v>34</v>
      </c>
      <c r="P14" s="13">
        <f t="shared" si="11"/>
        <v>45102</v>
      </c>
      <c r="Q14" s="13">
        <f t="shared" si="12"/>
        <v>45108</v>
      </c>
      <c r="R14" s="1"/>
      <c r="S14" s="1"/>
      <c r="T14" s="1"/>
      <c r="U14" s="1"/>
      <c r="V14" s="1"/>
      <c r="W14" s="1"/>
      <c r="X14" s="1"/>
      <c r="Y14" s="1"/>
      <c r="Z14" s="1"/>
      <c r="AA14" s="1"/>
    </row>
    <row r="15">
      <c r="A15" s="2">
        <v>10.0</v>
      </c>
      <c r="B15" s="13">
        <f t="shared" si="14"/>
        <v>45139</v>
      </c>
      <c r="C15" s="1">
        <f t="shared" si="1"/>
        <v>8</v>
      </c>
      <c r="D15" s="1" t="str">
        <f>VLOOKUP(C15,'Customize Here'!$B$8:$D$19,3,0)</f>
        <v>August</v>
      </c>
      <c r="E15" s="1">
        <f t="shared" si="2"/>
        <v>2023</v>
      </c>
      <c r="F15" s="1">
        <f t="shared" si="3"/>
        <v>3</v>
      </c>
      <c r="G15" s="1" t="str">
        <f t="shared" si="4"/>
        <v>Tuesday</v>
      </c>
      <c r="H15" s="14">
        <f t="shared" si="5"/>
        <v>45137</v>
      </c>
      <c r="I15" s="1">
        <f t="shared" si="6"/>
        <v>1</v>
      </c>
      <c r="J15" s="15" t="str">
        <f t="shared" si="7"/>
        <v>Sunday</v>
      </c>
      <c r="K15" s="14">
        <f t="shared" si="8"/>
        <v>45138</v>
      </c>
      <c r="L15" s="1">
        <f t="shared" si="9"/>
        <v>2</v>
      </c>
      <c r="M15" s="15" t="str">
        <f t="shared" si="10"/>
        <v>Monday</v>
      </c>
      <c r="N15" s="1"/>
      <c r="O15" s="16" t="s">
        <v>35</v>
      </c>
      <c r="P15" s="13">
        <f t="shared" si="11"/>
        <v>45137</v>
      </c>
      <c r="Q15" s="13">
        <f t="shared" si="12"/>
        <v>45139</v>
      </c>
      <c r="R15" s="1"/>
      <c r="S15" s="1"/>
      <c r="T15" s="1"/>
      <c r="U15" s="1"/>
      <c r="V15" s="1"/>
      <c r="W15" s="1"/>
      <c r="X15" s="1"/>
      <c r="Y15" s="1"/>
      <c r="Z15" s="1"/>
      <c r="AA15" s="1"/>
    </row>
    <row r="16">
      <c r="A16" s="2">
        <v>11.0</v>
      </c>
      <c r="B16" s="13">
        <f t="shared" si="14"/>
        <v>45170</v>
      </c>
      <c r="C16" s="1">
        <f t="shared" si="1"/>
        <v>9</v>
      </c>
      <c r="D16" s="1" t="str">
        <f>VLOOKUP(C16,'Customize Here'!$B$8:$D$19,3,0)</f>
        <v>September</v>
      </c>
      <c r="E16" s="1">
        <f t="shared" si="2"/>
        <v>2023</v>
      </c>
      <c r="F16" s="1">
        <f t="shared" si="3"/>
        <v>6</v>
      </c>
      <c r="G16" s="1" t="str">
        <f t="shared" si="4"/>
        <v>Friday</v>
      </c>
      <c r="H16" s="14">
        <f t="shared" si="5"/>
        <v>45165</v>
      </c>
      <c r="I16" s="1">
        <f t="shared" si="6"/>
        <v>1</v>
      </c>
      <c r="J16" s="15" t="str">
        <f t="shared" si="7"/>
        <v>Sunday</v>
      </c>
      <c r="K16" s="14">
        <f t="shared" si="8"/>
        <v>45166</v>
      </c>
      <c r="L16" s="1">
        <f t="shared" si="9"/>
        <v>2</v>
      </c>
      <c r="M16" s="15" t="str">
        <f t="shared" si="10"/>
        <v>Monday</v>
      </c>
      <c r="N16" s="1"/>
      <c r="O16" s="16" t="s">
        <v>36</v>
      </c>
      <c r="P16" s="13">
        <f t="shared" si="11"/>
        <v>45165</v>
      </c>
      <c r="Q16" s="13">
        <f t="shared" si="12"/>
        <v>45170</v>
      </c>
      <c r="R16" s="1"/>
      <c r="S16" s="1"/>
      <c r="T16" s="1"/>
      <c r="U16" s="1"/>
      <c r="V16" s="1"/>
      <c r="W16" s="1"/>
      <c r="X16" s="1"/>
      <c r="Y16" s="1"/>
      <c r="Z16" s="1"/>
      <c r="AA16" s="1"/>
    </row>
    <row r="17">
      <c r="A17" s="2">
        <v>12.0</v>
      </c>
      <c r="B17" s="13">
        <f t="shared" si="14"/>
        <v>45200</v>
      </c>
      <c r="C17" s="1">
        <f t="shared" si="1"/>
        <v>10</v>
      </c>
      <c r="D17" s="1" t="str">
        <f>VLOOKUP(C17,'Customize Here'!$B$8:$D$19,3,0)</f>
        <v>October</v>
      </c>
      <c r="E17" s="1">
        <f t="shared" si="2"/>
        <v>2023</v>
      </c>
      <c r="F17" s="1">
        <f t="shared" si="3"/>
        <v>1</v>
      </c>
      <c r="G17" s="1" t="str">
        <f t="shared" si="4"/>
        <v>Sunday</v>
      </c>
      <c r="H17" s="14">
        <f t="shared" si="5"/>
        <v>45200</v>
      </c>
      <c r="I17" s="1">
        <f t="shared" si="6"/>
        <v>1</v>
      </c>
      <c r="J17" s="15" t="str">
        <f t="shared" si="7"/>
        <v>Sunday</v>
      </c>
      <c r="K17" s="14">
        <f t="shared" si="8"/>
        <v>45194</v>
      </c>
      <c r="L17" s="1">
        <f t="shared" si="9"/>
        <v>2</v>
      </c>
      <c r="M17" s="15" t="str">
        <f t="shared" si="10"/>
        <v>Monday</v>
      </c>
      <c r="N17" s="1"/>
      <c r="O17" s="16" t="s">
        <v>37</v>
      </c>
      <c r="P17" s="13">
        <f t="shared" si="11"/>
        <v>45200</v>
      </c>
      <c r="Q17" s="13">
        <f t="shared" si="12"/>
        <v>45200</v>
      </c>
      <c r="R17" s="1"/>
      <c r="S17" s="1"/>
      <c r="T17" s="1"/>
      <c r="U17" s="1"/>
      <c r="V17" s="1"/>
      <c r="W17" s="1"/>
      <c r="X17" s="1"/>
      <c r="Y17" s="1"/>
      <c r="Z17" s="1"/>
      <c r="AA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c r="A20" s="1"/>
      <c r="B20" s="17" t="s">
        <v>38</v>
      </c>
      <c r="L20" s="1"/>
      <c r="M20" s="1"/>
      <c r="N20" s="1"/>
      <c r="O20" s="1"/>
      <c r="P20" s="1"/>
      <c r="Q20" s="1"/>
      <c r="R20" s="1"/>
      <c r="S20" s="1"/>
      <c r="T20" s="1"/>
      <c r="U20" s="1"/>
      <c r="V20" s="1"/>
      <c r="W20" s="1"/>
      <c r="X20" s="1"/>
      <c r="Y20" s="1"/>
      <c r="Z20" s="1"/>
      <c r="AA20" s="1"/>
    </row>
    <row r="21">
      <c r="A21" s="1"/>
      <c r="L21" s="1"/>
      <c r="M21" s="1"/>
      <c r="N21" s="1"/>
      <c r="O21" s="1"/>
      <c r="P21" s="1"/>
      <c r="Q21" s="1"/>
      <c r="R21" s="1"/>
      <c r="S21" s="1"/>
      <c r="T21" s="1"/>
      <c r="U21" s="1"/>
      <c r="V21" s="1"/>
      <c r="W21" s="1"/>
      <c r="X21" s="1"/>
      <c r="Y21" s="1"/>
      <c r="Z21" s="1"/>
      <c r="AA21" s="1"/>
    </row>
    <row r="22">
      <c r="A22" s="1"/>
      <c r="B22" s="18" t="s">
        <v>39</v>
      </c>
      <c r="L22" s="1"/>
      <c r="M22" s="1"/>
      <c r="N22" s="1"/>
      <c r="O22" s="1"/>
      <c r="P22" s="1"/>
      <c r="Q22" s="1"/>
      <c r="R22" s="1"/>
      <c r="S22" s="1"/>
      <c r="T22" s="1"/>
      <c r="U22" s="1"/>
      <c r="V22" s="1"/>
      <c r="W22" s="1"/>
      <c r="X22" s="1"/>
      <c r="Y22" s="1"/>
      <c r="Z22" s="1"/>
      <c r="AA22" s="1"/>
    </row>
    <row r="23">
      <c r="A23" s="1"/>
      <c r="L23" s="1"/>
      <c r="M23" s="1"/>
      <c r="N23" s="1"/>
      <c r="O23" s="1"/>
      <c r="P23" s="1"/>
      <c r="Q23" s="1"/>
      <c r="R23" s="1"/>
      <c r="S23" s="1"/>
      <c r="T23" s="1"/>
      <c r="U23" s="1"/>
      <c r="V23" s="1"/>
      <c r="W23" s="1"/>
      <c r="X23" s="1"/>
      <c r="Y23" s="1"/>
      <c r="Z23" s="1"/>
      <c r="AA23" s="1"/>
    </row>
    <row r="24">
      <c r="A24" s="1"/>
      <c r="L24" s="1"/>
      <c r="M24" s="1"/>
      <c r="N24" s="1"/>
      <c r="O24" s="1"/>
      <c r="P24" s="1"/>
      <c r="Q24" s="1"/>
      <c r="R24" s="1"/>
      <c r="S24" s="1"/>
      <c r="T24" s="1"/>
      <c r="U24" s="1"/>
      <c r="V24" s="1"/>
      <c r="W24" s="1"/>
      <c r="X24" s="1"/>
      <c r="Y24" s="1"/>
      <c r="Z24" s="1"/>
      <c r="AA24" s="1"/>
    </row>
    <row r="25">
      <c r="A25" s="1"/>
      <c r="L25" s="1"/>
      <c r="M25" s="1"/>
      <c r="N25" s="1"/>
      <c r="O25" s="1"/>
      <c r="P25" s="1"/>
      <c r="Q25" s="1"/>
      <c r="R25" s="1"/>
      <c r="S25" s="1"/>
      <c r="T25" s="1"/>
      <c r="U25" s="1"/>
      <c r="V25" s="1"/>
      <c r="W25" s="1"/>
      <c r="X25" s="1"/>
      <c r="Y25" s="1"/>
      <c r="Z25" s="1"/>
      <c r="AA25" s="1"/>
    </row>
    <row r="26">
      <c r="A26" s="1"/>
      <c r="L26" s="1"/>
      <c r="M26" s="1"/>
      <c r="N26" s="1"/>
      <c r="O26" s="1"/>
      <c r="P26" s="1"/>
      <c r="Q26" s="1"/>
      <c r="R26" s="1"/>
      <c r="S26" s="1"/>
      <c r="T26" s="1"/>
      <c r="U26" s="1"/>
      <c r="V26" s="1"/>
      <c r="W26" s="1"/>
      <c r="X26" s="1"/>
      <c r="Y26" s="1"/>
      <c r="Z26" s="1"/>
      <c r="AA26" s="1"/>
    </row>
    <row r="27">
      <c r="A27" s="1"/>
      <c r="L27" s="1"/>
      <c r="M27" s="1"/>
      <c r="N27" s="1"/>
      <c r="O27" s="1"/>
      <c r="P27" s="1"/>
      <c r="Q27" s="1"/>
      <c r="R27" s="1"/>
      <c r="S27" s="1"/>
      <c r="T27" s="1"/>
      <c r="U27" s="1"/>
      <c r="V27" s="1"/>
      <c r="W27" s="1"/>
      <c r="X27" s="1"/>
      <c r="Y27" s="1"/>
      <c r="Z27" s="1"/>
      <c r="AA27" s="1"/>
    </row>
    <row r="28">
      <c r="A28" s="1"/>
      <c r="L28" s="1"/>
      <c r="M28" s="1"/>
      <c r="N28" s="1"/>
      <c r="O28" s="1"/>
      <c r="P28" s="1"/>
      <c r="Q28" s="1"/>
      <c r="R28" s="1"/>
      <c r="S28" s="1"/>
      <c r="T28" s="1"/>
      <c r="U28" s="1"/>
      <c r="V28" s="1"/>
      <c r="W28" s="1"/>
      <c r="X28" s="1"/>
      <c r="Y28" s="1"/>
      <c r="Z28" s="1"/>
      <c r="AA28" s="1"/>
    </row>
    <row r="29">
      <c r="A29" s="1"/>
      <c r="L29" s="1"/>
      <c r="M29" s="1"/>
      <c r="N29" s="1"/>
      <c r="O29" s="1"/>
      <c r="P29" s="1"/>
      <c r="Q29" s="1"/>
      <c r="R29" s="1"/>
      <c r="S29" s="1"/>
      <c r="T29" s="1"/>
      <c r="U29" s="1"/>
      <c r="V29" s="1"/>
      <c r="W29" s="1"/>
      <c r="X29" s="1"/>
      <c r="Y29" s="1"/>
      <c r="Z29" s="1"/>
      <c r="AA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7">
    <mergeCell ref="T1:W2"/>
    <mergeCell ref="H3:J3"/>
    <mergeCell ref="K3:M3"/>
    <mergeCell ref="H4:J4"/>
    <mergeCell ref="K4:M4"/>
    <mergeCell ref="B20:K21"/>
    <mergeCell ref="B22:K29"/>
  </mergeCells>
  <conditionalFormatting sqref="K6:K17">
    <cfRule type="expression" dxfId="0" priority="1">
      <formula>K6&gt;B6</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7.0"/>
    <col customWidth="1" min="2" max="2" width="92.13"/>
    <col customWidth="1" min="3" max="3" width="7.5"/>
  </cols>
  <sheetData>
    <row r="1" ht="6.75" customHeight="1">
      <c r="A1" s="19"/>
      <c r="B1" s="19"/>
      <c r="C1" s="19"/>
    </row>
    <row r="2">
      <c r="A2" s="19"/>
      <c r="B2" s="20" t="s">
        <v>40</v>
      </c>
      <c r="C2" s="19"/>
    </row>
    <row r="3">
      <c r="A3" s="19"/>
      <c r="B3" s="21"/>
      <c r="C3" s="19"/>
    </row>
    <row r="4" ht="29.25" customHeight="1">
      <c r="A4" s="19"/>
      <c r="B4" s="22" t="s">
        <v>41</v>
      </c>
      <c r="C4" s="19"/>
    </row>
    <row r="5" ht="114.0" customHeight="1">
      <c r="A5" s="19"/>
      <c r="B5" s="23" t="s">
        <v>42</v>
      </c>
      <c r="C5" s="19"/>
    </row>
    <row r="6" ht="41.25" customHeight="1">
      <c r="A6" s="19"/>
      <c r="B6" s="24" t="s">
        <v>43</v>
      </c>
      <c r="C6" s="19"/>
    </row>
    <row r="7" ht="8.25" customHeight="1">
      <c r="A7" s="19"/>
      <c r="B7" s="25"/>
      <c r="C7" s="19"/>
    </row>
    <row r="8" ht="27.0" customHeight="1">
      <c r="A8" s="19"/>
      <c r="B8" s="26" t="s">
        <v>44</v>
      </c>
      <c r="C8" s="19"/>
    </row>
    <row r="9" ht="27.0" customHeight="1">
      <c r="A9" s="19"/>
      <c r="B9" s="27" t="s">
        <v>45</v>
      </c>
      <c r="C9" s="19"/>
    </row>
    <row r="10" ht="24.0" customHeight="1">
      <c r="A10" s="19"/>
      <c r="B10" s="28" t="s">
        <v>46</v>
      </c>
      <c r="C10" s="19"/>
    </row>
    <row r="11">
      <c r="A11" s="19"/>
      <c r="B11" s="29" t="s">
        <v>47</v>
      </c>
      <c r="C11" s="19"/>
    </row>
    <row r="12" ht="8.25" customHeight="1">
      <c r="A12" s="19"/>
      <c r="B12" s="25"/>
      <c r="C12" s="19"/>
    </row>
    <row r="13" ht="27.0" customHeight="1">
      <c r="A13" s="19"/>
      <c r="B13" s="30" t="s">
        <v>48</v>
      </c>
      <c r="C13" s="19"/>
    </row>
    <row r="14" ht="24.0" customHeight="1">
      <c r="A14" s="19"/>
      <c r="B14" s="31" t="s">
        <v>49</v>
      </c>
      <c r="C14" s="19"/>
    </row>
    <row r="15">
      <c r="A15" s="19"/>
      <c r="B15" s="32"/>
      <c r="C15" s="19"/>
    </row>
    <row r="16" ht="42.0" customHeight="1">
      <c r="A16" s="19"/>
      <c r="B16" s="33" t="s">
        <v>50</v>
      </c>
      <c r="C16" s="19"/>
    </row>
    <row r="17" ht="11.25" customHeight="1">
      <c r="A17" s="19"/>
      <c r="B17" s="34" t="s">
        <v>38</v>
      </c>
      <c r="C17" s="19"/>
    </row>
    <row r="18" ht="11.25" customHeight="1">
      <c r="A18" s="19"/>
      <c r="B18" s="35"/>
      <c r="C18" s="19"/>
    </row>
    <row r="19">
      <c r="A19" s="19"/>
      <c r="B19" s="36" t="s">
        <v>51</v>
      </c>
      <c r="C19" s="19"/>
    </row>
    <row r="20">
      <c r="A20" s="19"/>
      <c r="B20" s="35"/>
      <c r="C20" s="19"/>
    </row>
    <row r="21">
      <c r="A21" s="19"/>
      <c r="B21" s="35"/>
      <c r="C21" s="19"/>
    </row>
    <row r="22">
      <c r="A22" s="19"/>
      <c r="B22" s="35"/>
      <c r="C22" s="19"/>
    </row>
    <row r="23">
      <c r="A23" s="19"/>
      <c r="B23" s="35"/>
      <c r="C23" s="19"/>
    </row>
    <row r="24">
      <c r="A24" s="19"/>
      <c r="B24" s="35"/>
      <c r="C24" s="19"/>
    </row>
    <row r="25">
      <c r="A25" s="19"/>
      <c r="B25" s="35"/>
      <c r="C25" s="19"/>
    </row>
    <row r="26">
      <c r="A26" s="19"/>
      <c r="B26" s="35"/>
      <c r="C26" s="19"/>
    </row>
    <row r="27">
      <c r="A27" s="19"/>
      <c r="B27" s="35"/>
      <c r="C27" s="19"/>
    </row>
    <row r="28">
      <c r="A28" s="19"/>
      <c r="B28" s="35"/>
      <c r="C28" s="19"/>
    </row>
    <row r="29">
      <c r="A29" s="19"/>
      <c r="B29" s="35"/>
      <c r="C29" s="19"/>
    </row>
    <row r="30">
      <c r="A30" s="19"/>
      <c r="B30" s="35"/>
      <c r="C30" s="19"/>
    </row>
    <row r="31">
      <c r="A31" s="19"/>
      <c r="B31" s="35"/>
      <c r="C31" s="19"/>
    </row>
    <row r="32">
      <c r="A32" s="19"/>
      <c r="B32" s="35"/>
      <c r="C32" s="19"/>
    </row>
    <row r="33">
      <c r="A33" s="19"/>
      <c r="B33" s="35"/>
      <c r="C33" s="19"/>
    </row>
    <row r="34">
      <c r="A34" s="19"/>
      <c r="B34" s="35"/>
      <c r="C34" s="19"/>
    </row>
    <row r="35">
      <c r="A35" s="19"/>
      <c r="B35" s="32"/>
      <c r="C35" s="19"/>
    </row>
    <row r="36">
      <c r="A36" s="19"/>
      <c r="B36" s="37"/>
      <c r="C36" s="19"/>
    </row>
    <row r="37">
      <c r="A37" s="19"/>
      <c r="B37" s="38" t="s">
        <v>52</v>
      </c>
      <c r="C37" s="19"/>
    </row>
    <row r="38">
      <c r="A38" s="19"/>
      <c r="B38" s="37"/>
      <c r="C38" s="19"/>
    </row>
  </sheetData>
  <mergeCells count="4">
    <mergeCell ref="B2:B3"/>
    <mergeCell ref="B14:B15"/>
    <mergeCell ref="B17:B18"/>
    <mergeCell ref="B19:B35"/>
  </mergeCells>
  <hyperlinks>
    <hyperlink r:id="rId1" ref="B9"/>
    <hyperlink r:id="rId2" ref="B11"/>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4" width="18.38"/>
    <col customWidth="1" min="5" max="5" width="3.75"/>
    <col customWidth="1" min="6" max="6" width="5.0"/>
    <col customWidth="1" min="7" max="7" width="14.13"/>
    <col customWidth="1" min="8" max="8" width="7.75"/>
    <col customWidth="1" min="9" max="9" width="27.75"/>
    <col customWidth="1" min="10" max="10" width="3.75"/>
    <col customWidth="1" min="11" max="11" width="5.75"/>
    <col customWidth="1" min="12" max="12" width="12.0"/>
    <col customWidth="1" min="13" max="13" width="16.0"/>
    <col customWidth="1" min="14" max="15" width="3.63"/>
    <col customWidth="1" min="16" max="17" width="25.13"/>
    <col customWidth="1" min="18" max="19" width="3.63"/>
    <col customWidth="1" min="20" max="20" width="5.38"/>
  </cols>
  <sheetData>
    <row r="1">
      <c r="A1" s="39"/>
      <c r="B1" s="40" t="s">
        <v>53</v>
      </c>
      <c r="E1" s="39"/>
      <c r="G1" s="41"/>
      <c r="H1" s="41"/>
      <c r="I1" s="41"/>
      <c r="J1" s="41"/>
      <c r="N1" s="39"/>
      <c r="O1" s="39"/>
      <c r="P1" s="39"/>
      <c r="Q1" s="39"/>
      <c r="R1" s="39"/>
      <c r="S1" s="39"/>
      <c r="T1" s="39"/>
    </row>
    <row r="2" ht="18.0" customHeight="1">
      <c r="A2" s="39"/>
      <c r="N2" s="39"/>
      <c r="O2" s="42" t="s">
        <v>54</v>
      </c>
      <c r="P2" s="43"/>
      <c r="Q2" s="43"/>
      <c r="R2" s="44"/>
      <c r="S2" s="39"/>
      <c r="T2" s="39"/>
    </row>
    <row r="3" ht="24.0" customHeight="1">
      <c r="A3" s="39"/>
      <c r="B3" s="45" t="s">
        <v>55</v>
      </c>
      <c r="K3" s="46" t="s">
        <v>56</v>
      </c>
      <c r="N3" s="39"/>
      <c r="O3" s="47"/>
      <c r="R3" s="48"/>
      <c r="S3" s="39"/>
      <c r="T3" s="39"/>
    </row>
    <row r="4">
      <c r="A4" s="39"/>
      <c r="B4" s="39"/>
      <c r="C4" s="39"/>
      <c r="D4" s="39"/>
      <c r="E4" s="39"/>
      <c r="N4" s="39"/>
      <c r="O4" s="47"/>
      <c r="P4" s="49" t="s">
        <v>57</v>
      </c>
      <c r="Q4" s="50" t="s">
        <v>58</v>
      </c>
      <c r="R4" s="48"/>
      <c r="S4" s="39"/>
      <c r="T4" s="39"/>
    </row>
    <row r="5">
      <c r="A5" s="51"/>
      <c r="B5" s="33" t="s">
        <v>59</v>
      </c>
      <c r="E5" s="52"/>
      <c r="F5" s="33" t="s">
        <v>60</v>
      </c>
      <c r="J5" s="52"/>
      <c r="K5" s="33" t="s">
        <v>61</v>
      </c>
      <c r="N5" s="39"/>
      <c r="O5" s="47"/>
      <c r="P5" s="53" t="s">
        <v>62</v>
      </c>
      <c r="Q5" s="54" t="s">
        <v>62</v>
      </c>
      <c r="R5" s="48"/>
      <c r="S5" s="39"/>
      <c r="T5" s="39"/>
    </row>
    <row r="6">
      <c r="A6" s="55"/>
      <c r="E6" s="52"/>
      <c r="J6" s="52"/>
      <c r="N6" s="39"/>
      <c r="O6" s="47"/>
      <c r="P6" s="53" t="s">
        <v>63</v>
      </c>
      <c r="Q6" s="54" t="s">
        <v>63</v>
      </c>
      <c r="R6" s="48"/>
      <c r="S6" s="39"/>
      <c r="T6" s="39"/>
    </row>
    <row r="7">
      <c r="A7" s="56"/>
      <c r="B7" s="57" t="s">
        <v>64</v>
      </c>
      <c r="C7" s="58"/>
      <c r="D7" s="59" t="s">
        <v>58</v>
      </c>
      <c r="E7" s="51"/>
      <c r="F7" s="60" t="s">
        <v>65</v>
      </c>
      <c r="G7" s="61"/>
      <c r="H7" s="62" t="str">
        <f>D18</f>
        <v>November</v>
      </c>
      <c r="I7" s="44"/>
      <c r="J7" s="39"/>
      <c r="K7" s="60" t="s">
        <v>66</v>
      </c>
      <c r="L7" s="61"/>
      <c r="M7" s="63" t="s">
        <v>67</v>
      </c>
      <c r="N7" s="39"/>
      <c r="O7" s="47"/>
      <c r="P7" s="53" t="s">
        <v>68</v>
      </c>
      <c r="Q7" s="64" t="s">
        <v>68</v>
      </c>
      <c r="R7" s="48"/>
      <c r="S7" s="39"/>
      <c r="T7" s="39"/>
    </row>
    <row r="8">
      <c r="A8" s="55"/>
      <c r="B8" s="65">
        <v>1.0</v>
      </c>
      <c r="C8" s="66" t="s">
        <v>69</v>
      </c>
      <c r="D8" s="67" t="s">
        <v>69</v>
      </c>
      <c r="E8" s="55"/>
      <c r="F8" s="68"/>
      <c r="G8" s="69"/>
      <c r="H8" s="70"/>
      <c r="I8" s="71"/>
      <c r="J8" s="51"/>
      <c r="K8" s="68"/>
      <c r="L8" s="69"/>
      <c r="M8" s="72"/>
      <c r="N8" s="39"/>
      <c r="O8" s="47"/>
      <c r="P8" s="53" t="s">
        <v>70</v>
      </c>
      <c r="Q8" s="54" t="s">
        <v>70</v>
      </c>
      <c r="R8" s="48"/>
      <c r="S8" s="39"/>
      <c r="T8" s="39"/>
    </row>
    <row r="9">
      <c r="A9" s="55"/>
      <c r="B9" s="73">
        <v>2.0</v>
      </c>
      <c r="C9" s="74" t="s">
        <v>71</v>
      </c>
      <c r="D9" s="75" t="s">
        <v>71</v>
      </c>
      <c r="E9" s="56"/>
      <c r="F9" s="76" t="s">
        <v>72</v>
      </c>
      <c r="G9" s="77"/>
      <c r="H9" s="78">
        <v>2022.0</v>
      </c>
      <c r="I9" s="79"/>
      <c r="J9" s="55"/>
      <c r="K9" s="76" t="s">
        <v>73</v>
      </c>
      <c r="L9" s="77"/>
      <c r="M9" s="80" t="s">
        <v>74</v>
      </c>
      <c r="N9" s="39"/>
      <c r="O9" s="47"/>
      <c r="P9" s="81" t="s">
        <v>75</v>
      </c>
      <c r="Q9" s="82" t="s">
        <v>75</v>
      </c>
      <c r="R9" s="48"/>
      <c r="S9" s="39"/>
      <c r="T9" s="39"/>
    </row>
    <row r="10">
      <c r="A10" s="55"/>
      <c r="B10" s="73">
        <v>3.0</v>
      </c>
      <c r="C10" s="74" t="s">
        <v>76</v>
      </c>
      <c r="D10" s="75" t="s">
        <v>76</v>
      </c>
      <c r="E10" s="55"/>
      <c r="F10" s="83"/>
      <c r="G10" s="84"/>
      <c r="H10" s="85"/>
      <c r="I10" s="86"/>
      <c r="J10" s="56"/>
      <c r="K10" s="83"/>
      <c r="L10" s="84"/>
      <c r="M10" s="87"/>
      <c r="N10" s="39"/>
      <c r="O10" s="88"/>
      <c r="P10" s="89"/>
      <c r="Q10" s="89"/>
      <c r="R10" s="90"/>
      <c r="S10" s="39"/>
      <c r="T10" s="39"/>
    </row>
    <row r="11">
      <c r="A11" s="55"/>
      <c r="B11" s="73">
        <v>4.0</v>
      </c>
      <c r="C11" s="74" t="s">
        <v>77</v>
      </c>
      <c r="D11" s="75" t="s">
        <v>77</v>
      </c>
      <c r="E11" s="55"/>
      <c r="F11" s="91"/>
      <c r="G11" s="91"/>
      <c r="H11" s="91"/>
      <c r="I11" s="91"/>
      <c r="J11" s="55"/>
      <c r="N11" s="39"/>
      <c r="S11" s="39"/>
      <c r="T11" s="39"/>
    </row>
    <row r="12">
      <c r="A12" s="55"/>
      <c r="B12" s="73">
        <v>5.0</v>
      </c>
      <c r="C12" s="74" t="s">
        <v>78</v>
      </c>
      <c r="D12" s="75" t="s">
        <v>78</v>
      </c>
      <c r="E12" s="55"/>
      <c r="F12" s="92" t="s">
        <v>79</v>
      </c>
      <c r="J12" s="55"/>
      <c r="K12" s="33" t="s">
        <v>80</v>
      </c>
      <c r="N12" s="39"/>
      <c r="O12" s="42" t="s">
        <v>81</v>
      </c>
      <c r="P12" s="43"/>
      <c r="Q12" s="43"/>
      <c r="R12" s="44"/>
      <c r="S12" s="39"/>
      <c r="T12" s="39"/>
    </row>
    <row r="13">
      <c r="A13" s="55"/>
      <c r="B13" s="73">
        <v>6.0</v>
      </c>
      <c r="C13" s="74" t="s">
        <v>82</v>
      </c>
      <c r="D13" s="75" t="s">
        <v>82</v>
      </c>
      <c r="E13" s="55"/>
      <c r="J13" s="55"/>
      <c r="N13" s="39"/>
      <c r="O13" s="47"/>
      <c r="R13" s="48"/>
      <c r="S13" s="39"/>
      <c r="T13" s="39"/>
    </row>
    <row r="14">
      <c r="A14" s="55"/>
      <c r="B14" s="73">
        <v>7.0</v>
      </c>
      <c r="C14" s="74" t="s">
        <v>83</v>
      </c>
      <c r="D14" s="75" t="s">
        <v>83</v>
      </c>
      <c r="E14" s="55"/>
      <c r="N14" s="39"/>
      <c r="O14" s="47"/>
      <c r="P14" s="49" t="s">
        <v>57</v>
      </c>
      <c r="Q14" s="50" t="s">
        <v>58</v>
      </c>
      <c r="R14" s="48"/>
      <c r="S14" s="39"/>
      <c r="T14" s="39"/>
    </row>
    <row r="15">
      <c r="A15" s="55"/>
      <c r="B15" s="73">
        <v>8.0</v>
      </c>
      <c r="C15" s="74" t="s">
        <v>84</v>
      </c>
      <c r="D15" s="75" t="s">
        <v>84</v>
      </c>
      <c r="E15" s="55"/>
      <c r="F15" s="57" t="s">
        <v>0</v>
      </c>
      <c r="G15" s="93"/>
      <c r="H15" s="94" t="s">
        <v>1</v>
      </c>
      <c r="I15" s="95" t="s">
        <v>85</v>
      </c>
      <c r="J15" s="55"/>
      <c r="K15" s="96" t="s">
        <v>86</v>
      </c>
      <c r="L15" s="43"/>
      <c r="M15" s="44"/>
      <c r="N15" s="39"/>
      <c r="O15" s="47"/>
      <c r="P15" s="53" t="s">
        <v>87</v>
      </c>
      <c r="Q15" s="54" t="s">
        <v>87</v>
      </c>
      <c r="R15" s="48"/>
      <c r="S15" s="39"/>
      <c r="T15" s="39"/>
    </row>
    <row r="16">
      <c r="A16" s="55"/>
      <c r="B16" s="73">
        <v>9.0</v>
      </c>
      <c r="C16" s="74" t="s">
        <v>88</v>
      </c>
      <c r="D16" s="75" t="s">
        <v>88</v>
      </c>
      <c r="E16" s="55"/>
      <c r="F16" s="97">
        <f>'HIDDEN CALENDAR'!C6</f>
        <v>11</v>
      </c>
      <c r="G16" s="98" t="str">
        <f>'HIDDEN CALENDAR'!D6</f>
        <v>November</v>
      </c>
      <c r="H16" s="99">
        <f>'HIDDEN CALENDAR'!E6</f>
        <v>2022</v>
      </c>
      <c r="I16" s="100" t="str">
        <f t="shared" ref="I16:I27" si="1">G16&amp;" - "&amp;H16</f>
        <v>November - 2022</v>
      </c>
      <c r="J16" s="55"/>
      <c r="K16" s="101"/>
      <c r="M16" s="102"/>
      <c r="N16" s="39"/>
      <c r="O16" s="47"/>
      <c r="P16" s="53" t="s">
        <v>89</v>
      </c>
      <c r="Q16" s="54" t="s">
        <v>89</v>
      </c>
      <c r="R16" s="48"/>
      <c r="S16" s="39"/>
      <c r="T16" s="39"/>
    </row>
    <row r="17">
      <c r="A17" s="39"/>
      <c r="B17" s="73">
        <v>10.0</v>
      </c>
      <c r="C17" s="74" t="s">
        <v>90</v>
      </c>
      <c r="D17" s="75" t="s">
        <v>90</v>
      </c>
      <c r="E17" s="55"/>
      <c r="F17" s="103">
        <f>'HIDDEN CALENDAR'!C7</f>
        <v>12</v>
      </c>
      <c r="G17" s="104" t="str">
        <f>'HIDDEN CALENDAR'!D7</f>
        <v>December</v>
      </c>
      <c r="H17" s="105">
        <f>'HIDDEN CALENDAR'!E7</f>
        <v>2022</v>
      </c>
      <c r="I17" s="100" t="str">
        <f t="shared" si="1"/>
        <v>December - 2022</v>
      </c>
      <c r="J17" s="55"/>
      <c r="K17" s="106">
        <v>1.0</v>
      </c>
      <c r="L17" s="107" t="s">
        <v>91</v>
      </c>
      <c r="M17" s="108"/>
      <c r="N17" s="39"/>
      <c r="O17" s="47"/>
      <c r="P17" s="53" t="s">
        <v>92</v>
      </c>
      <c r="Q17" s="64" t="s">
        <v>92</v>
      </c>
      <c r="R17" s="48"/>
      <c r="S17" s="39"/>
      <c r="T17" s="39"/>
    </row>
    <row r="18">
      <c r="A18" s="39"/>
      <c r="B18" s="73">
        <v>11.0</v>
      </c>
      <c r="C18" s="74" t="s">
        <v>93</v>
      </c>
      <c r="D18" s="75" t="s">
        <v>93</v>
      </c>
      <c r="E18" s="55"/>
      <c r="F18" s="103">
        <f>'HIDDEN CALENDAR'!C8</f>
        <v>1</v>
      </c>
      <c r="G18" s="104" t="str">
        <f>'HIDDEN CALENDAR'!D8</f>
        <v>January</v>
      </c>
      <c r="H18" s="105">
        <f>'HIDDEN CALENDAR'!E8</f>
        <v>2023</v>
      </c>
      <c r="I18" s="100" t="str">
        <f t="shared" si="1"/>
        <v>January - 2023</v>
      </c>
      <c r="J18" s="55"/>
      <c r="K18" s="109">
        <v>2.0</v>
      </c>
      <c r="L18" s="110" t="s">
        <v>94</v>
      </c>
      <c r="M18" s="111"/>
      <c r="N18" s="39"/>
      <c r="O18" s="47"/>
      <c r="P18" s="53" t="s">
        <v>95</v>
      </c>
      <c r="Q18" s="54" t="s">
        <v>95</v>
      </c>
      <c r="R18" s="48"/>
      <c r="S18" s="39"/>
      <c r="T18" s="39"/>
    </row>
    <row r="19">
      <c r="A19" s="39"/>
      <c r="B19" s="112">
        <v>12.0</v>
      </c>
      <c r="C19" s="113" t="s">
        <v>96</v>
      </c>
      <c r="D19" s="114" t="s">
        <v>96</v>
      </c>
      <c r="E19" s="39"/>
      <c r="F19" s="103">
        <f>'HIDDEN CALENDAR'!C9</f>
        <v>2</v>
      </c>
      <c r="G19" s="104" t="str">
        <f>'HIDDEN CALENDAR'!D9</f>
        <v>February</v>
      </c>
      <c r="H19" s="105">
        <f>'HIDDEN CALENDAR'!E9</f>
        <v>2023</v>
      </c>
      <c r="I19" s="100" t="str">
        <f t="shared" si="1"/>
        <v>February - 2023</v>
      </c>
      <c r="J19" s="55"/>
      <c r="K19" s="109">
        <v>3.0</v>
      </c>
      <c r="L19" s="110" t="s">
        <v>97</v>
      </c>
      <c r="M19" s="111"/>
      <c r="N19" s="39"/>
      <c r="O19" s="47"/>
      <c r="P19" s="53" t="s">
        <v>98</v>
      </c>
      <c r="Q19" s="54" t="s">
        <v>98</v>
      </c>
      <c r="R19" s="48"/>
      <c r="S19" s="39"/>
      <c r="T19" s="39"/>
    </row>
    <row r="20">
      <c r="A20" s="39"/>
      <c r="B20" s="39"/>
      <c r="C20" s="39"/>
      <c r="D20" s="39"/>
      <c r="E20" s="39"/>
      <c r="F20" s="103">
        <f>'HIDDEN CALENDAR'!C10</f>
        <v>3</v>
      </c>
      <c r="G20" s="104" t="str">
        <f>'HIDDEN CALENDAR'!D10</f>
        <v>March</v>
      </c>
      <c r="H20" s="105">
        <f>'HIDDEN CALENDAR'!E10</f>
        <v>2023</v>
      </c>
      <c r="I20" s="100" t="str">
        <f t="shared" si="1"/>
        <v>March - 2023</v>
      </c>
      <c r="J20" s="55"/>
      <c r="K20" s="109">
        <v>4.0</v>
      </c>
      <c r="L20" s="110" t="s">
        <v>99</v>
      </c>
      <c r="M20" s="111"/>
      <c r="N20" s="39"/>
      <c r="O20" s="47"/>
      <c r="P20" s="53" t="s">
        <v>100</v>
      </c>
      <c r="Q20" s="54" t="s">
        <v>100</v>
      </c>
      <c r="R20" s="48"/>
      <c r="S20" s="39"/>
      <c r="T20" s="39"/>
    </row>
    <row r="21">
      <c r="A21" s="39"/>
      <c r="B21" s="57" t="s">
        <v>101</v>
      </c>
      <c r="C21" s="58"/>
      <c r="D21" s="59" t="s">
        <v>58</v>
      </c>
      <c r="E21" s="39"/>
      <c r="F21" s="103">
        <f>'HIDDEN CALENDAR'!C11</f>
        <v>4</v>
      </c>
      <c r="G21" s="104" t="str">
        <f>'HIDDEN CALENDAR'!D11</f>
        <v>April</v>
      </c>
      <c r="H21" s="105">
        <f>'HIDDEN CALENDAR'!E11</f>
        <v>2023</v>
      </c>
      <c r="I21" s="100" t="str">
        <f t="shared" si="1"/>
        <v>April - 2023</v>
      </c>
      <c r="J21" s="39"/>
      <c r="K21" s="109">
        <v>5.0</v>
      </c>
      <c r="L21" s="110" t="s">
        <v>102</v>
      </c>
      <c r="M21" s="111"/>
      <c r="N21" s="39"/>
      <c r="O21" s="47"/>
      <c r="P21" s="53" t="s">
        <v>103</v>
      </c>
      <c r="Q21" s="64" t="s">
        <v>103</v>
      </c>
      <c r="R21" s="48"/>
      <c r="S21" s="39"/>
      <c r="T21" s="39"/>
    </row>
    <row r="22">
      <c r="A22" s="39"/>
      <c r="B22" s="65">
        <v>1.0</v>
      </c>
      <c r="C22" s="66" t="s">
        <v>20</v>
      </c>
      <c r="D22" s="115" t="s">
        <v>20</v>
      </c>
      <c r="E22" s="39"/>
      <c r="F22" s="103">
        <f>'HIDDEN CALENDAR'!C12</f>
        <v>5</v>
      </c>
      <c r="G22" s="104" t="str">
        <f>'HIDDEN CALENDAR'!D12</f>
        <v>May</v>
      </c>
      <c r="H22" s="105">
        <f>'HIDDEN CALENDAR'!E12</f>
        <v>2023</v>
      </c>
      <c r="I22" s="100" t="str">
        <f t="shared" si="1"/>
        <v>May - 2023</v>
      </c>
      <c r="J22" s="39"/>
      <c r="K22" s="109">
        <v>6.0</v>
      </c>
      <c r="L22" s="110"/>
      <c r="M22" s="111"/>
      <c r="N22" s="39"/>
      <c r="O22" s="47"/>
      <c r="P22" s="53" t="s">
        <v>104</v>
      </c>
      <c r="Q22" s="64" t="s">
        <v>104</v>
      </c>
      <c r="R22" s="48"/>
      <c r="S22" s="39"/>
      <c r="T22" s="39"/>
    </row>
    <row r="23">
      <c r="A23" s="39"/>
      <c r="B23" s="73">
        <v>2.0</v>
      </c>
      <c r="C23" s="74" t="s">
        <v>22</v>
      </c>
      <c r="D23" s="116" t="s">
        <v>22</v>
      </c>
      <c r="E23" s="39"/>
      <c r="F23" s="103">
        <f>'HIDDEN CALENDAR'!C13</f>
        <v>6</v>
      </c>
      <c r="G23" s="104" t="str">
        <f>'HIDDEN CALENDAR'!D13</f>
        <v>June</v>
      </c>
      <c r="H23" s="105">
        <f>'HIDDEN CALENDAR'!E13</f>
        <v>2023</v>
      </c>
      <c r="I23" s="100" t="str">
        <f t="shared" si="1"/>
        <v>June - 2023</v>
      </c>
      <c r="J23" s="39"/>
      <c r="K23" s="109">
        <v>7.0</v>
      </c>
      <c r="L23" s="110"/>
      <c r="M23" s="111"/>
      <c r="N23" s="39"/>
      <c r="O23" s="47"/>
      <c r="P23" s="53" t="s">
        <v>105</v>
      </c>
      <c r="Q23" s="54" t="s">
        <v>105</v>
      </c>
      <c r="R23" s="48"/>
      <c r="S23" s="39"/>
      <c r="T23" s="39"/>
    </row>
    <row r="24">
      <c r="A24" s="39"/>
      <c r="B24" s="73">
        <v>3.0</v>
      </c>
      <c r="C24" s="74" t="s">
        <v>24</v>
      </c>
      <c r="D24" s="116" t="s">
        <v>24</v>
      </c>
      <c r="E24" s="39"/>
      <c r="F24" s="103">
        <f>'HIDDEN CALENDAR'!C14</f>
        <v>7</v>
      </c>
      <c r="G24" s="104" t="str">
        <f>'HIDDEN CALENDAR'!D14</f>
        <v>July</v>
      </c>
      <c r="H24" s="105">
        <f>'HIDDEN CALENDAR'!E14</f>
        <v>2023</v>
      </c>
      <c r="I24" s="100" t="str">
        <f t="shared" si="1"/>
        <v>July - 2023</v>
      </c>
      <c r="J24" s="39"/>
      <c r="K24" s="109">
        <v>8.0</v>
      </c>
      <c r="L24" s="110"/>
      <c r="M24" s="111"/>
      <c r="N24" s="39"/>
      <c r="O24" s="47"/>
      <c r="P24" s="53" t="s">
        <v>106</v>
      </c>
      <c r="Q24" s="54" t="s">
        <v>106</v>
      </c>
      <c r="R24" s="48"/>
      <c r="S24" s="39"/>
      <c r="T24" s="39"/>
    </row>
    <row r="25">
      <c r="A25" s="39"/>
      <c r="B25" s="73">
        <v>4.0</v>
      </c>
      <c r="C25" s="74" t="s">
        <v>26</v>
      </c>
      <c r="D25" s="116" t="s">
        <v>26</v>
      </c>
      <c r="E25" s="39"/>
      <c r="F25" s="103">
        <f>'HIDDEN CALENDAR'!C15</f>
        <v>8</v>
      </c>
      <c r="G25" s="104" t="str">
        <f>'HIDDEN CALENDAR'!D15</f>
        <v>August</v>
      </c>
      <c r="H25" s="105">
        <f>'HIDDEN CALENDAR'!E15</f>
        <v>2023</v>
      </c>
      <c r="I25" s="100" t="str">
        <f t="shared" si="1"/>
        <v>August - 2023</v>
      </c>
      <c r="J25" s="39"/>
      <c r="K25" s="109">
        <v>9.0</v>
      </c>
      <c r="L25" s="110"/>
      <c r="M25" s="111"/>
      <c r="N25" s="39"/>
      <c r="O25" s="47"/>
      <c r="P25" s="53" t="s">
        <v>107</v>
      </c>
      <c r="Q25" s="54" t="s">
        <v>107</v>
      </c>
      <c r="R25" s="48"/>
      <c r="S25" s="39"/>
      <c r="T25" s="39"/>
    </row>
    <row r="26">
      <c r="A26" s="39"/>
      <c r="B26" s="73">
        <v>5.0</v>
      </c>
      <c r="C26" s="74" t="s">
        <v>28</v>
      </c>
      <c r="D26" s="116" t="s">
        <v>28</v>
      </c>
      <c r="E26" s="39"/>
      <c r="F26" s="103">
        <f>'HIDDEN CALENDAR'!C16</f>
        <v>9</v>
      </c>
      <c r="G26" s="104" t="str">
        <f>'HIDDEN CALENDAR'!D16</f>
        <v>September</v>
      </c>
      <c r="H26" s="105">
        <f>'HIDDEN CALENDAR'!E16</f>
        <v>2023</v>
      </c>
      <c r="I26" s="100" t="str">
        <f t="shared" si="1"/>
        <v>September - 2023</v>
      </c>
      <c r="J26" s="39"/>
      <c r="K26" s="117">
        <v>10.0</v>
      </c>
      <c r="L26" s="118"/>
      <c r="M26" s="119"/>
      <c r="N26" s="39"/>
      <c r="O26" s="47"/>
      <c r="P26" s="53" t="s">
        <v>108</v>
      </c>
      <c r="Q26" s="54" t="s">
        <v>108</v>
      </c>
      <c r="R26" s="48"/>
      <c r="S26" s="39"/>
      <c r="T26" s="39"/>
    </row>
    <row r="27">
      <c r="A27" s="39"/>
      <c r="B27" s="73">
        <v>6.0</v>
      </c>
      <c r="C27" s="74" t="s">
        <v>30</v>
      </c>
      <c r="D27" s="116" t="s">
        <v>30</v>
      </c>
      <c r="E27" s="39"/>
      <c r="F27" s="120">
        <f>'HIDDEN CALENDAR'!C17</f>
        <v>10</v>
      </c>
      <c r="G27" s="121" t="str">
        <f>'HIDDEN CALENDAR'!D17</f>
        <v>October</v>
      </c>
      <c r="H27" s="122">
        <f>'HIDDEN CALENDAR'!E17</f>
        <v>2023</v>
      </c>
      <c r="I27" s="123" t="str">
        <f t="shared" si="1"/>
        <v>October - 2023</v>
      </c>
      <c r="J27" s="39"/>
      <c r="N27" s="39"/>
      <c r="O27" s="47"/>
      <c r="P27" s="53" t="s">
        <v>109</v>
      </c>
      <c r="Q27" s="54" t="s">
        <v>109</v>
      </c>
      <c r="R27" s="48"/>
      <c r="S27" s="39"/>
      <c r="T27" s="39"/>
    </row>
    <row r="28">
      <c r="A28" s="39"/>
      <c r="B28" s="112">
        <v>7.0</v>
      </c>
      <c r="C28" s="113" t="s">
        <v>32</v>
      </c>
      <c r="D28" s="124" t="s">
        <v>32</v>
      </c>
      <c r="E28" s="39"/>
      <c r="J28" s="39"/>
      <c r="K28" s="39"/>
      <c r="L28" s="39"/>
      <c r="M28" s="39"/>
      <c r="N28" s="39"/>
      <c r="O28" s="47"/>
      <c r="P28" s="53" t="s">
        <v>110</v>
      </c>
      <c r="Q28" s="54" t="s">
        <v>110</v>
      </c>
      <c r="R28" s="48"/>
      <c r="S28" s="39"/>
      <c r="T28" s="39"/>
    </row>
    <row r="29">
      <c r="A29" s="39"/>
      <c r="B29" s="39"/>
      <c r="C29" s="39"/>
      <c r="D29" s="39"/>
      <c r="E29" s="39"/>
      <c r="F29" s="46" t="s">
        <v>56</v>
      </c>
      <c r="N29" s="39"/>
      <c r="O29" s="47"/>
      <c r="P29" s="53" t="s">
        <v>111</v>
      </c>
      <c r="Q29" s="54" t="s">
        <v>111</v>
      </c>
      <c r="R29" s="48"/>
      <c r="S29" s="39"/>
      <c r="T29" s="39"/>
    </row>
    <row r="30">
      <c r="A30" s="39"/>
      <c r="B30" s="125"/>
      <c r="D30" s="126"/>
      <c r="E30" s="39"/>
      <c r="F30" s="39"/>
      <c r="G30" s="39"/>
      <c r="H30" s="39"/>
      <c r="I30" s="39"/>
      <c r="J30" s="39"/>
      <c r="K30" s="39"/>
      <c r="L30" s="39"/>
      <c r="M30" s="39"/>
      <c r="N30" s="39"/>
      <c r="O30" s="47"/>
      <c r="P30" s="53" t="s">
        <v>112</v>
      </c>
      <c r="Q30" s="54" t="s">
        <v>112</v>
      </c>
      <c r="R30" s="48"/>
      <c r="S30" s="39"/>
      <c r="T30" s="39"/>
    </row>
    <row r="31">
      <c r="A31" s="39"/>
      <c r="B31" s="39"/>
      <c r="C31" s="55"/>
      <c r="D31" s="56"/>
      <c r="E31" s="39"/>
      <c r="F31" s="39"/>
      <c r="G31" s="39"/>
      <c r="H31" s="39"/>
      <c r="I31" s="39"/>
      <c r="J31" s="39"/>
      <c r="K31" s="39"/>
      <c r="L31" s="39"/>
      <c r="M31" s="39"/>
      <c r="N31" s="39"/>
      <c r="O31" s="47"/>
      <c r="P31" s="53" t="s">
        <v>104</v>
      </c>
      <c r="Q31" s="54" t="s">
        <v>104</v>
      </c>
      <c r="R31" s="48"/>
      <c r="S31" s="39"/>
      <c r="T31" s="39"/>
    </row>
    <row r="32">
      <c r="A32" s="39"/>
      <c r="B32" s="39"/>
      <c r="C32" s="55"/>
      <c r="D32" s="56"/>
      <c r="E32" s="39"/>
      <c r="F32" s="39"/>
      <c r="G32" s="39"/>
      <c r="H32" s="39"/>
      <c r="I32" s="39"/>
      <c r="J32" s="39"/>
      <c r="K32" s="39"/>
      <c r="L32" s="39"/>
      <c r="M32" s="39"/>
      <c r="N32" s="39"/>
      <c r="O32" s="47"/>
      <c r="P32" s="53" t="s">
        <v>113</v>
      </c>
      <c r="Q32" s="54" t="s">
        <v>113</v>
      </c>
      <c r="R32" s="48"/>
      <c r="S32" s="39"/>
      <c r="T32" s="39"/>
    </row>
    <row r="33">
      <c r="A33" s="39"/>
      <c r="B33" s="39"/>
      <c r="C33" s="55"/>
      <c r="D33" s="56"/>
      <c r="E33" s="39"/>
      <c r="F33" s="39"/>
      <c r="G33" s="39"/>
      <c r="H33" s="39"/>
      <c r="I33" s="39"/>
      <c r="J33" s="39"/>
      <c r="K33" s="39"/>
      <c r="L33" s="39"/>
      <c r="M33" s="39"/>
      <c r="N33" s="39"/>
      <c r="O33" s="47"/>
      <c r="P33" s="127" t="s">
        <v>114</v>
      </c>
      <c r="Q33" s="128" t="s">
        <v>114</v>
      </c>
      <c r="R33" s="48"/>
      <c r="S33" s="39"/>
      <c r="T33" s="39"/>
    </row>
    <row r="34">
      <c r="A34" s="39"/>
      <c r="B34" s="39"/>
      <c r="C34" s="55"/>
      <c r="D34" s="56"/>
      <c r="E34" s="39"/>
      <c r="F34" s="39"/>
      <c r="G34" s="39"/>
      <c r="H34" s="39"/>
      <c r="I34" s="39"/>
      <c r="J34" s="39"/>
      <c r="K34" s="39"/>
      <c r="L34" s="39"/>
      <c r="M34" s="39"/>
      <c r="N34" s="39"/>
      <c r="O34" s="47"/>
      <c r="P34" s="129"/>
      <c r="Q34" s="71"/>
      <c r="R34" s="48"/>
      <c r="S34" s="39"/>
      <c r="T34" s="39"/>
    </row>
    <row r="35">
      <c r="A35" s="39"/>
      <c r="B35" s="39"/>
      <c r="C35" s="55"/>
      <c r="D35" s="56"/>
      <c r="E35" s="39"/>
      <c r="F35" s="39"/>
      <c r="G35" s="39"/>
      <c r="H35" s="39"/>
      <c r="I35" s="39"/>
      <c r="J35" s="39"/>
      <c r="K35" s="39"/>
      <c r="L35" s="39"/>
      <c r="M35" s="39"/>
      <c r="N35" s="39"/>
      <c r="O35" s="47"/>
      <c r="P35" s="130" t="s">
        <v>115</v>
      </c>
      <c r="Q35" s="54" t="s">
        <v>115</v>
      </c>
      <c r="R35" s="48"/>
      <c r="S35" s="39"/>
      <c r="T35" s="39"/>
    </row>
    <row r="36">
      <c r="A36" s="39"/>
      <c r="B36" s="39"/>
      <c r="C36" s="55"/>
      <c r="D36" s="56"/>
      <c r="E36" s="39"/>
      <c r="F36" s="39"/>
      <c r="G36" s="39"/>
      <c r="H36" s="39"/>
      <c r="I36" s="39"/>
      <c r="J36" s="39"/>
      <c r="K36" s="39"/>
      <c r="L36" s="39"/>
      <c r="M36" s="39"/>
      <c r="N36" s="39"/>
      <c r="O36" s="47"/>
      <c r="P36" s="130" t="s">
        <v>116</v>
      </c>
      <c r="Q36" s="54" t="s">
        <v>116</v>
      </c>
      <c r="R36" s="48"/>
      <c r="S36" s="39"/>
      <c r="T36" s="39"/>
    </row>
    <row r="37">
      <c r="A37" s="39"/>
      <c r="B37" s="39"/>
      <c r="C37" s="39"/>
      <c r="D37" s="39"/>
      <c r="E37" s="39"/>
      <c r="F37" s="39"/>
      <c r="G37" s="39"/>
      <c r="H37" s="39"/>
      <c r="I37" s="39"/>
      <c r="J37" s="39"/>
      <c r="K37" s="39"/>
      <c r="L37" s="39"/>
      <c r="M37" s="39"/>
      <c r="N37" s="39"/>
      <c r="O37" s="47"/>
      <c r="P37" s="53" t="s">
        <v>117</v>
      </c>
      <c r="Q37" s="54" t="s">
        <v>117</v>
      </c>
      <c r="R37" s="48"/>
      <c r="S37" s="39"/>
      <c r="T37" s="39"/>
    </row>
    <row r="38">
      <c r="A38" s="39"/>
      <c r="B38" s="39"/>
      <c r="C38" s="39"/>
      <c r="D38" s="39"/>
      <c r="E38" s="39"/>
      <c r="F38" s="39"/>
      <c r="G38" s="39"/>
      <c r="H38" s="39"/>
      <c r="I38" s="39"/>
      <c r="J38" s="39"/>
      <c r="K38" s="39"/>
      <c r="L38" s="39"/>
      <c r="M38" s="39"/>
      <c r="N38" s="39"/>
      <c r="O38" s="47"/>
      <c r="P38" s="81" t="s">
        <v>118</v>
      </c>
      <c r="Q38" s="128" t="s">
        <v>118</v>
      </c>
      <c r="R38" s="48"/>
      <c r="S38" s="39"/>
      <c r="T38" s="39"/>
    </row>
    <row r="39">
      <c r="A39" s="39"/>
      <c r="B39" s="39"/>
      <c r="C39" s="39"/>
      <c r="D39" s="39"/>
      <c r="E39" s="39"/>
      <c r="F39" s="39"/>
      <c r="G39" s="39"/>
      <c r="H39" s="39"/>
      <c r="I39" s="39"/>
      <c r="J39" s="39"/>
      <c r="K39" s="39"/>
      <c r="L39" s="39"/>
      <c r="M39" s="39"/>
      <c r="N39" s="39"/>
      <c r="O39" s="47"/>
      <c r="P39" s="81" t="s">
        <v>119</v>
      </c>
      <c r="Q39" s="128" t="s">
        <v>119</v>
      </c>
      <c r="R39" s="48"/>
      <c r="S39" s="39"/>
      <c r="T39" s="39"/>
    </row>
    <row r="40">
      <c r="A40" s="39"/>
      <c r="B40" s="39"/>
      <c r="C40" s="39"/>
      <c r="D40" s="39"/>
      <c r="E40" s="39"/>
      <c r="F40" s="39"/>
      <c r="G40" s="39"/>
      <c r="H40" s="39"/>
      <c r="I40" s="39"/>
      <c r="J40" s="39"/>
      <c r="K40" s="39"/>
      <c r="L40" s="39"/>
      <c r="M40" s="39"/>
      <c r="N40" s="39"/>
      <c r="O40" s="47"/>
      <c r="P40" s="81" t="s">
        <v>120</v>
      </c>
      <c r="Q40" s="128" t="s">
        <v>120</v>
      </c>
      <c r="R40" s="48"/>
      <c r="S40" s="39"/>
      <c r="T40" s="39"/>
    </row>
    <row r="41">
      <c r="A41" s="39"/>
      <c r="B41" s="39"/>
      <c r="C41" s="39"/>
      <c r="D41" s="39"/>
      <c r="E41" s="39"/>
      <c r="F41" s="39"/>
      <c r="G41" s="39"/>
      <c r="H41" s="39"/>
      <c r="I41" s="39"/>
      <c r="J41" s="39"/>
      <c r="K41" s="39"/>
      <c r="L41" s="39"/>
      <c r="M41" s="39"/>
      <c r="N41" s="39"/>
      <c r="O41" s="47"/>
      <c r="P41" s="131" t="s">
        <v>121</v>
      </c>
      <c r="Q41" s="132" t="s">
        <v>121</v>
      </c>
      <c r="R41" s="48"/>
      <c r="S41" s="39"/>
      <c r="T41" s="39"/>
    </row>
    <row r="42">
      <c r="A42" s="39"/>
      <c r="B42" s="39"/>
      <c r="C42" s="39"/>
      <c r="D42" s="39"/>
      <c r="E42" s="39"/>
      <c r="F42" s="39"/>
      <c r="G42" s="39"/>
      <c r="H42" s="39"/>
      <c r="I42" s="39"/>
      <c r="J42" s="39"/>
      <c r="K42" s="39"/>
      <c r="L42" s="39"/>
      <c r="M42" s="39"/>
      <c r="N42" s="39"/>
      <c r="O42" s="88"/>
      <c r="P42" s="133"/>
      <c r="Q42" s="133"/>
      <c r="R42" s="90"/>
      <c r="S42" s="39"/>
      <c r="T42" s="39"/>
    </row>
    <row r="43">
      <c r="A43" s="39"/>
      <c r="B43" s="39"/>
      <c r="C43" s="39"/>
      <c r="D43" s="39"/>
      <c r="E43" s="39"/>
      <c r="F43" s="39"/>
      <c r="G43" s="39"/>
      <c r="H43" s="39"/>
      <c r="I43" s="39"/>
      <c r="J43" s="39"/>
      <c r="K43" s="39"/>
      <c r="L43" s="39"/>
      <c r="M43" s="39"/>
      <c r="N43" s="39"/>
      <c r="O43" s="39"/>
      <c r="P43" s="39"/>
      <c r="Q43" s="39"/>
      <c r="R43" s="39"/>
      <c r="S43" s="39"/>
      <c r="T43" s="39"/>
    </row>
  </sheetData>
  <mergeCells count="36">
    <mergeCell ref="B1:D2"/>
    <mergeCell ref="O2:R2"/>
    <mergeCell ref="B3:I3"/>
    <mergeCell ref="K3:M3"/>
    <mergeCell ref="B5:D6"/>
    <mergeCell ref="K5:M6"/>
    <mergeCell ref="B7:C7"/>
    <mergeCell ref="K9:L10"/>
    <mergeCell ref="M9:M10"/>
    <mergeCell ref="F5:I6"/>
    <mergeCell ref="F7:G8"/>
    <mergeCell ref="H7:I8"/>
    <mergeCell ref="K7:L8"/>
    <mergeCell ref="M7:M8"/>
    <mergeCell ref="F9:G10"/>
    <mergeCell ref="H9:I10"/>
    <mergeCell ref="F12:I14"/>
    <mergeCell ref="K12:M14"/>
    <mergeCell ref="O12:R12"/>
    <mergeCell ref="F15:G15"/>
    <mergeCell ref="K15:M16"/>
    <mergeCell ref="L17:M17"/>
    <mergeCell ref="L18:M18"/>
    <mergeCell ref="L25:M25"/>
    <mergeCell ref="L26:M26"/>
    <mergeCell ref="F29:I29"/>
    <mergeCell ref="B30:C30"/>
    <mergeCell ref="P33:P34"/>
    <mergeCell ref="Q33:Q34"/>
    <mergeCell ref="L19:M19"/>
    <mergeCell ref="L20:M20"/>
    <mergeCell ref="B21:C21"/>
    <mergeCell ref="L21:M21"/>
    <mergeCell ref="L22:M22"/>
    <mergeCell ref="L23:M23"/>
    <mergeCell ref="L24:M24"/>
  </mergeCells>
  <conditionalFormatting sqref="I16:I27">
    <cfRule type="expression" dxfId="0" priority="1">
      <formula>countif($I$16:$I$27,I16)&gt;1</formula>
    </cfRule>
  </conditionalFormatting>
  <dataValidations>
    <dataValidation type="list" allowBlank="1" showInputMessage="1" showErrorMessage="1" prompt="Click and enter a value from range." sqref="H7">
      <formula1>$D$8:$D$19</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13"/>
    <col customWidth="1" min="2" max="2" width="4.75"/>
    <col customWidth="1" min="3" max="3" width="15.38"/>
    <col customWidth="1" min="4" max="4" width="8.88"/>
    <col customWidth="1" min="5" max="5" width="22.5"/>
    <col customWidth="1" min="6" max="6" width="2.13"/>
    <col customWidth="1" min="7" max="7" width="14.5"/>
    <col customWidth="1" min="8" max="8" width="4.25"/>
    <col customWidth="1" min="9" max="9" width="8.75"/>
    <col customWidth="1" min="10" max="10" width="14.5"/>
    <col customWidth="1" min="11" max="11" width="5.75"/>
    <col customWidth="1" min="12" max="12" width="8.75"/>
    <col customWidth="1" min="13" max="13" width="3.25"/>
    <col customWidth="1" min="14" max="14" width="8.75"/>
    <col customWidth="1" min="15" max="15" width="14.5"/>
    <col customWidth="1" min="16" max="16" width="5.75"/>
    <col customWidth="1" min="17" max="17" width="8.75"/>
    <col customWidth="1" min="18" max="18" width="3.13"/>
    <col customWidth="1" min="19" max="19" width="12.25"/>
    <col customWidth="1" min="20" max="20" width="5.13"/>
  </cols>
  <sheetData>
    <row r="1" ht="17.25" customHeight="1">
      <c r="A1" s="19"/>
      <c r="B1" s="19"/>
      <c r="C1" s="19"/>
      <c r="D1" s="19"/>
      <c r="E1" s="19"/>
      <c r="F1" s="19"/>
      <c r="G1" s="19"/>
      <c r="H1" s="19"/>
      <c r="I1" s="19"/>
      <c r="J1" s="19"/>
      <c r="K1" s="19"/>
      <c r="L1" s="19"/>
      <c r="M1" s="19"/>
      <c r="N1" s="19"/>
      <c r="O1" s="19"/>
      <c r="P1" s="134" t="s">
        <v>56</v>
      </c>
    </row>
    <row r="2">
      <c r="A2" s="19"/>
      <c r="B2" s="135" t="str">
        <f>'Customize Here'!$Q$5</f>
        <v>Summary</v>
      </c>
      <c r="F2" s="19"/>
      <c r="G2" s="136" t="str">
        <f>'Customize Here'!$Q$8</f>
        <v>Link</v>
      </c>
      <c r="H2" s="19"/>
      <c r="I2" s="19"/>
      <c r="J2" s="19"/>
      <c r="K2" s="19"/>
      <c r="L2" s="19"/>
      <c r="M2" s="19"/>
      <c r="N2" s="19"/>
      <c r="O2" s="19"/>
      <c r="P2" s="19"/>
      <c r="Q2" s="19"/>
      <c r="R2" s="19"/>
      <c r="S2" s="19"/>
      <c r="T2" s="19"/>
    </row>
    <row r="3" ht="25.5" customHeight="1">
      <c r="A3" s="19"/>
      <c r="F3" s="137"/>
      <c r="H3" s="138"/>
      <c r="I3" s="139" t="str">
        <f>'Customize Here'!$Q$6</f>
        <v>Daily Habits Summary</v>
      </c>
      <c r="M3" s="138"/>
      <c r="N3" s="139" t="str">
        <f>'Customize Here'!$Q$7</f>
        <v>Other Habits Summary</v>
      </c>
      <c r="R3" s="19"/>
      <c r="S3" s="140" t="s">
        <v>122</v>
      </c>
      <c r="T3" s="19"/>
    </row>
    <row r="4" ht="18.75" customHeight="1">
      <c r="A4" s="19"/>
      <c r="F4" s="141"/>
      <c r="H4" s="19"/>
      <c r="I4" s="140" t="str">
        <f>'Customize Here'!$Q$32</f>
        <v>Tasks Completed</v>
      </c>
      <c r="J4" s="142"/>
      <c r="K4" s="143"/>
      <c r="L4" s="140" t="str">
        <f>'Customize Here'!$Q$35</f>
        <v>Missing</v>
      </c>
      <c r="M4" s="19"/>
      <c r="N4" s="140" t="str">
        <f>'Customize Here'!$Q$32</f>
        <v>Tasks Completed</v>
      </c>
      <c r="O4" s="142"/>
      <c r="P4" s="143"/>
      <c r="Q4" s="140" t="str">
        <f>'Customize Here'!$Q$35</f>
        <v>Missing</v>
      </c>
      <c r="R4" s="19"/>
      <c r="T4" s="19"/>
    </row>
    <row r="5" ht="12.0" customHeight="1">
      <c r="A5" s="19"/>
      <c r="F5" s="141"/>
      <c r="G5" s="141"/>
      <c r="H5" s="19"/>
      <c r="I5" s="19"/>
      <c r="J5" s="19"/>
      <c r="K5" s="19"/>
      <c r="L5" s="19"/>
      <c r="M5" s="19"/>
      <c r="N5" s="19"/>
      <c r="O5" s="19"/>
      <c r="P5" s="19"/>
      <c r="Q5" s="19"/>
      <c r="R5" s="19"/>
      <c r="S5" s="19"/>
      <c r="T5" s="19"/>
    </row>
    <row r="6" ht="21.75" customHeight="1">
      <c r="A6" s="19"/>
      <c r="B6" s="144">
        <f>'Customize Here'!F16</f>
        <v>11</v>
      </c>
      <c r="C6" s="144" t="str">
        <f>'Customize Here'!G16</f>
        <v>November</v>
      </c>
      <c r="D6" s="144">
        <f>'Customize Here'!H16</f>
        <v>2022</v>
      </c>
      <c r="E6" s="144" t="str">
        <f>'Customize Here'!I16</f>
        <v>November - 2022</v>
      </c>
      <c r="F6" s="141"/>
      <c r="G6" s="145" t="s">
        <v>123</v>
      </c>
      <c r="H6" s="19"/>
      <c r="I6" s="146">
        <f>'HT-1'!BB25</f>
        <v>0</v>
      </c>
      <c r="J6" s="147" t="str">
        <f>'HT-1'!BC25</f>
        <v/>
      </c>
      <c r="K6" s="148" t="str">
        <f>'HT-1'!BD25</f>
        <v/>
      </c>
      <c r="L6" s="149">
        <f>'HT-1'!BE25</f>
        <v>0</v>
      </c>
      <c r="M6" s="19"/>
      <c r="N6" s="146">
        <f>'HT-1'!BB50</f>
        <v>0</v>
      </c>
      <c r="O6" s="147" t="str">
        <f>'HT-1'!BC50</f>
        <v/>
      </c>
      <c r="P6" s="148" t="str">
        <f>'HT-1'!BD50</f>
        <v/>
      </c>
      <c r="Q6" s="149">
        <f>'HT-1'!BE50</f>
        <v>0</v>
      </c>
      <c r="R6" s="19"/>
      <c r="S6" s="150">
        <f>'HT-1'!BA4</f>
        <v>0.8</v>
      </c>
      <c r="T6" s="19"/>
    </row>
    <row r="7" ht="10.5" customHeight="1">
      <c r="A7" s="19"/>
      <c r="B7" s="19"/>
      <c r="C7" s="19"/>
      <c r="D7" s="19"/>
      <c r="E7" s="19"/>
      <c r="F7" s="141"/>
      <c r="G7" s="141"/>
      <c r="H7" s="19"/>
      <c r="I7" s="19"/>
      <c r="J7" s="19"/>
      <c r="K7" s="151"/>
      <c r="L7" s="19"/>
      <c r="M7" s="19"/>
      <c r="N7" s="19"/>
      <c r="O7" s="19"/>
      <c r="P7" s="151"/>
      <c r="Q7" s="19"/>
      <c r="R7" s="19"/>
      <c r="S7" s="151"/>
      <c r="T7" s="19"/>
    </row>
    <row r="8" ht="21.75" customHeight="1">
      <c r="A8" s="19"/>
      <c r="B8" s="144">
        <f>'Customize Here'!F17</f>
        <v>12</v>
      </c>
      <c r="C8" s="144" t="str">
        <f>'Customize Here'!G17</f>
        <v>December</v>
      </c>
      <c r="D8" s="144">
        <f>'Customize Here'!H17</f>
        <v>2022</v>
      </c>
      <c r="E8" s="144" t="str">
        <f>'Customize Here'!I17</f>
        <v>December - 2022</v>
      </c>
      <c r="F8" s="141"/>
      <c r="G8" s="145" t="s">
        <v>124</v>
      </c>
      <c r="H8" s="19"/>
      <c r="I8" s="146">
        <f>'HT-2'!BB25</f>
        <v>0</v>
      </c>
      <c r="J8" s="147" t="str">
        <f>'HT-2'!BC25</f>
        <v/>
      </c>
      <c r="K8" s="148" t="str">
        <f>'HT-2'!BD25</f>
        <v/>
      </c>
      <c r="L8" s="149">
        <f>'HT-2'!BE25</f>
        <v>0</v>
      </c>
      <c r="M8" s="19"/>
      <c r="N8" s="146">
        <f>'HT-2'!BB50</f>
        <v>0</v>
      </c>
      <c r="O8" s="147" t="str">
        <f>'HT-2'!BC50</f>
        <v/>
      </c>
      <c r="P8" s="148" t="str">
        <f>'HT-2'!BD50</f>
        <v/>
      </c>
      <c r="Q8" s="149">
        <f>'HT-2'!BE50</f>
        <v>0</v>
      </c>
      <c r="R8" s="19"/>
      <c r="S8" s="150">
        <f>'HT-2'!BA4</f>
        <v>0.8</v>
      </c>
      <c r="T8" s="19"/>
    </row>
    <row r="9" ht="10.5" customHeight="1">
      <c r="A9" s="19"/>
      <c r="B9" s="19"/>
      <c r="C9" s="19"/>
      <c r="D9" s="19"/>
      <c r="E9" s="19"/>
      <c r="F9" s="141"/>
      <c r="G9" s="141"/>
      <c r="H9" s="19"/>
      <c r="I9" s="19"/>
      <c r="J9" s="19"/>
      <c r="K9" s="151"/>
      <c r="L9" s="19"/>
      <c r="M9" s="19"/>
      <c r="N9" s="19"/>
      <c r="O9" s="19"/>
      <c r="P9" s="151"/>
      <c r="Q9" s="19"/>
      <c r="R9" s="19"/>
      <c r="S9" s="151"/>
      <c r="T9" s="19"/>
    </row>
    <row r="10" ht="21.75" customHeight="1">
      <c r="A10" s="19"/>
      <c r="B10" s="144">
        <f>'Customize Here'!F18</f>
        <v>1</v>
      </c>
      <c r="C10" s="144" t="str">
        <f>'Customize Here'!G18</f>
        <v>January</v>
      </c>
      <c r="D10" s="144">
        <f>'Customize Here'!H18</f>
        <v>2023</v>
      </c>
      <c r="E10" s="144" t="str">
        <f>'Customize Here'!I18</f>
        <v>January - 2023</v>
      </c>
      <c r="F10" s="141"/>
      <c r="G10" s="145" t="s">
        <v>125</v>
      </c>
      <c r="H10" s="19"/>
      <c r="I10" s="146">
        <f>'HT-3'!BB25</f>
        <v>0</v>
      </c>
      <c r="J10" s="147" t="str">
        <f>'HT-3'!BC25</f>
        <v/>
      </c>
      <c r="K10" s="148" t="str">
        <f>'HT-3'!BD25</f>
        <v/>
      </c>
      <c r="L10" s="149">
        <f>'HT-3'!BE25</f>
        <v>0</v>
      </c>
      <c r="M10" s="19"/>
      <c r="N10" s="146">
        <f>'HT-3'!BB50</f>
        <v>0</v>
      </c>
      <c r="O10" s="147" t="str">
        <f>'HT-3'!BC50</f>
        <v/>
      </c>
      <c r="P10" s="148" t="str">
        <f>'HT-3'!BD50</f>
        <v/>
      </c>
      <c r="Q10" s="149">
        <f>'HT-3'!BE50</f>
        <v>0</v>
      </c>
      <c r="R10" s="19"/>
      <c r="S10" s="150">
        <f>'HT-3'!BA4</f>
        <v>0.8</v>
      </c>
      <c r="T10" s="19"/>
    </row>
    <row r="11" ht="10.5" customHeight="1">
      <c r="A11" s="19"/>
      <c r="B11" s="19"/>
      <c r="C11" s="19"/>
      <c r="D11" s="19"/>
      <c r="E11" s="19"/>
      <c r="F11" s="141"/>
      <c r="G11" s="141"/>
      <c r="H11" s="19"/>
      <c r="I11" s="19"/>
      <c r="J11" s="19"/>
      <c r="K11" s="151"/>
      <c r="L11" s="19"/>
      <c r="M11" s="19"/>
      <c r="N11" s="19"/>
      <c r="O11" s="19"/>
      <c r="P11" s="151"/>
      <c r="Q11" s="19"/>
      <c r="R11" s="19"/>
      <c r="S11" s="151"/>
      <c r="T11" s="19"/>
    </row>
    <row r="12" ht="21.75" customHeight="1">
      <c r="A12" s="19"/>
      <c r="B12" s="144">
        <f>'Customize Here'!F19</f>
        <v>2</v>
      </c>
      <c r="C12" s="144" t="str">
        <f>'Customize Here'!G19</f>
        <v>February</v>
      </c>
      <c r="D12" s="144">
        <f>'Customize Here'!H19</f>
        <v>2023</v>
      </c>
      <c r="E12" s="144" t="str">
        <f>'Customize Here'!I19</f>
        <v>February - 2023</v>
      </c>
      <c r="F12" s="141"/>
      <c r="G12" s="145" t="s">
        <v>126</v>
      </c>
      <c r="H12" s="19"/>
      <c r="I12" s="146">
        <f>'HT-4'!BB25</f>
        <v>0</v>
      </c>
      <c r="J12" s="147" t="str">
        <f>'HT-4'!BC25</f>
        <v/>
      </c>
      <c r="K12" s="148" t="str">
        <f>'HT-4'!BD25</f>
        <v/>
      </c>
      <c r="L12" s="149">
        <f>'HT-4'!BE25</f>
        <v>0</v>
      </c>
      <c r="M12" s="19"/>
      <c r="N12" s="146">
        <f>'HT-4'!BB50</f>
        <v>0</v>
      </c>
      <c r="O12" s="147" t="str">
        <f>'HT-4'!BC50</f>
        <v/>
      </c>
      <c r="P12" s="148" t="str">
        <f>'HT-4'!BD50</f>
        <v/>
      </c>
      <c r="Q12" s="149">
        <f>'HT-4'!BE50</f>
        <v>0</v>
      </c>
      <c r="R12" s="19"/>
      <c r="S12" s="150">
        <f>'HT-4'!BA4</f>
        <v>0.8</v>
      </c>
      <c r="T12" s="19"/>
    </row>
    <row r="13" ht="10.5" customHeight="1">
      <c r="A13" s="19"/>
      <c r="B13" s="19"/>
      <c r="C13" s="19"/>
      <c r="D13" s="19"/>
      <c r="E13" s="19"/>
      <c r="F13" s="141"/>
      <c r="G13" s="141"/>
      <c r="H13" s="19"/>
      <c r="I13" s="19"/>
      <c r="J13" s="19"/>
      <c r="K13" s="151"/>
      <c r="L13" s="19"/>
      <c r="M13" s="19"/>
      <c r="N13" s="19"/>
      <c r="O13" s="19"/>
      <c r="P13" s="151"/>
      <c r="Q13" s="19"/>
      <c r="R13" s="19"/>
      <c r="S13" s="151"/>
      <c r="T13" s="19"/>
    </row>
    <row r="14" ht="21.75" customHeight="1">
      <c r="A14" s="19"/>
      <c r="B14" s="144">
        <f>'Customize Here'!F20</f>
        <v>3</v>
      </c>
      <c r="C14" s="144" t="str">
        <f>'Customize Here'!G20</f>
        <v>March</v>
      </c>
      <c r="D14" s="144">
        <f>'Customize Here'!H20</f>
        <v>2023</v>
      </c>
      <c r="E14" s="144" t="str">
        <f>'Customize Here'!I20</f>
        <v>March - 2023</v>
      </c>
      <c r="F14" s="141"/>
      <c r="G14" s="145" t="s">
        <v>127</v>
      </c>
      <c r="H14" s="19"/>
      <c r="I14" s="146">
        <f>'HT-5'!BB25</f>
        <v>0</v>
      </c>
      <c r="J14" s="147" t="str">
        <f>'HT-5'!BC25</f>
        <v/>
      </c>
      <c r="K14" s="148" t="str">
        <f>'HT-5'!BD25</f>
        <v/>
      </c>
      <c r="L14" s="149">
        <f>'HT-5'!BE25</f>
        <v>0</v>
      </c>
      <c r="M14" s="19"/>
      <c r="N14" s="146">
        <f>'HT-5'!BB50</f>
        <v>0</v>
      </c>
      <c r="O14" s="147" t="str">
        <f>'HT-5'!BC50</f>
        <v/>
      </c>
      <c r="P14" s="148" t="str">
        <f>'HT-5'!BD50</f>
        <v/>
      </c>
      <c r="Q14" s="149">
        <f>'HT-5'!BE50</f>
        <v>0</v>
      </c>
      <c r="R14" s="19"/>
      <c r="S14" s="150">
        <f>'HT-5'!BA4</f>
        <v>0.8</v>
      </c>
      <c r="T14" s="19"/>
    </row>
    <row r="15" ht="10.5" customHeight="1">
      <c r="A15" s="19"/>
      <c r="B15" s="19"/>
      <c r="C15" s="19"/>
      <c r="D15" s="19"/>
      <c r="E15" s="19"/>
      <c r="F15" s="141"/>
      <c r="G15" s="141"/>
      <c r="H15" s="19"/>
      <c r="I15" s="19"/>
      <c r="J15" s="19"/>
      <c r="K15" s="151"/>
      <c r="L15" s="19"/>
      <c r="M15" s="19"/>
      <c r="N15" s="19"/>
      <c r="O15" s="19"/>
      <c r="P15" s="151"/>
      <c r="Q15" s="19"/>
      <c r="R15" s="19"/>
      <c r="S15" s="151"/>
      <c r="T15" s="19"/>
    </row>
    <row r="16" ht="21.75" customHeight="1">
      <c r="A16" s="19"/>
      <c r="B16" s="144">
        <f>'Customize Here'!F21</f>
        <v>4</v>
      </c>
      <c r="C16" s="144" t="str">
        <f>'Customize Here'!G21</f>
        <v>April</v>
      </c>
      <c r="D16" s="144">
        <f>'Customize Here'!H21</f>
        <v>2023</v>
      </c>
      <c r="E16" s="144" t="str">
        <f>'Customize Here'!I21</f>
        <v>April - 2023</v>
      </c>
      <c r="F16" s="141"/>
      <c r="G16" s="145" t="s">
        <v>128</v>
      </c>
      <c r="H16" s="19"/>
      <c r="I16" s="146">
        <f>'HT-6'!BB25</f>
        <v>0</v>
      </c>
      <c r="J16" s="147" t="str">
        <f>'HT-6'!BC25</f>
        <v/>
      </c>
      <c r="K16" s="148" t="str">
        <f>'HT-6'!BD25</f>
        <v/>
      </c>
      <c r="L16" s="149">
        <f>'HT-6'!BE25</f>
        <v>0</v>
      </c>
      <c r="M16" s="19"/>
      <c r="N16" s="146">
        <f>'HT-6'!BB50</f>
        <v>0</v>
      </c>
      <c r="O16" s="147" t="str">
        <f>'HT-6'!BC50</f>
        <v/>
      </c>
      <c r="P16" s="148" t="str">
        <f>'HT-6'!BD50</f>
        <v/>
      </c>
      <c r="Q16" s="149">
        <f>'HT-6'!BE50</f>
        <v>0</v>
      </c>
      <c r="R16" s="19"/>
      <c r="S16" s="150">
        <f>'HT-6'!BA4</f>
        <v>0.8</v>
      </c>
      <c r="T16" s="19"/>
    </row>
    <row r="17" ht="10.5" customHeight="1">
      <c r="A17" s="19"/>
      <c r="B17" s="19"/>
      <c r="C17" s="19"/>
      <c r="D17" s="19"/>
      <c r="E17" s="19"/>
      <c r="F17" s="141"/>
      <c r="G17" s="141"/>
      <c r="H17" s="19"/>
      <c r="I17" s="19"/>
      <c r="J17" s="19"/>
      <c r="K17" s="151"/>
      <c r="L17" s="19"/>
      <c r="M17" s="19"/>
      <c r="N17" s="19"/>
      <c r="O17" s="19"/>
      <c r="P17" s="151"/>
      <c r="Q17" s="19"/>
      <c r="R17" s="19"/>
      <c r="S17" s="151"/>
      <c r="T17" s="19"/>
    </row>
    <row r="18" ht="21.75" customHeight="1">
      <c r="A18" s="19"/>
      <c r="B18" s="144">
        <f>'Customize Here'!F22</f>
        <v>5</v>
      </c>
      <c r="C18" s="144" t="str">
        <f>'Customize Here'!G22</f>
        <v>May</v>
      </c>
      <c r="D18" s="144">
        <f>'Customize Here'!H22</f>
        <v>2023</v>
      </c>
      <c r="E18" s="144" t="str">
        <f>'Customize Here'!I22</f>
        <v>May - 2023</v>
      </c>
      <c r="F18" s="141"/>
      <c r="G18" s="145" t="s">
        <v>129</v>
      </c>
      <c r="H18" s="19"/>
      <c r="I18" s="146">
        <f>'HT-7'!BB25</f>
        <v>0</v>
      </c>
      <c r="J18" s="147" t="str">
        <f>'HT-7'!BC25</f>
        <v/>
      </c>
      <c r="K18" s="148" t="str">
        <f>'HT-7'!BD25</f>
        <v/>
      </c>
      <c r="L18" s="149">
        <f>'HT-7'!BE25</f>
        <v>0</v>
      </c>
      <c r="M18" s="19"/>
      <c r="N18" s="146">
        <f>'HT-7'!BB50</f>
        <v>0</v>
      </c>
      <c r="O18" s="147" t="str">
        <f>'HT-7'!BC50</f>
        <v/>
      </c>
      <c r="P18" s="148" t="str">
        <f>'HT-7'!BD50</f>
        <v/>
      </c>
      <c r="Q18" s="149">
        <f>'HT-7'!BE50</f>
        <v>0</v>
      </c>
      <c r="R18" s="19"/>
      <c r="S18" s="150">
        <f>'HT-7'!BA4</f>
        <v>0.8</v>
      </c>
      <c r="T18" s="19"/>
    </row>
    <row r="19" ht="10.5" customHeight="1">
      <c r="A19" s="19"/>
      <c r="B19" s="19"/>
      <c r="C19" s="19"/>
      <c r="D19" s="19"/>
      <c r="E19" s="19"/>
      <c r="F19" s="141"/>
      <c r="G19" s="141"/>
      <c r="H19" s="19"/>
      <c r="I19" s="19"/>
      <c r="J19" s="19"/>
      <c r="K19" s="151"/>
      <c r="L19" s="19"/>
      <c r="M19" s="19"/>
      <c r="N19" s="19"/>
      <c r="O19" s="19"/>
      <c r="P19" s="151"/>
      <c r="Q19" s="19"/>
      <c r="R19" s="19"/>
      <c r="S19" s="151"/>
      <c r="T19" s="19"/>
    </row>
    <row r="20" ht="21.75" customHeight="1">
      <c r="A20" s="19"/>
      <c r="B20" s="144">
        <f>'Customize Here'!F23</f>
        <v>6</v>
      </c>
      <c r="C20" s="144" t="str">
        <f>'Customize Here'!G23</f>
        <v>June</v>
      </c>
      <c r="D20" s="144">
        <f>'Customize Here'!H23</f>
        <v>2023</v>
      </c>
      <c r="E20" s="144" t="str">
        <f>'Customize Here'!I23</f>
        <v>June - 2023</v>
      </c>
      <c r="F20" s="141"/>
      <c r="G20" s="145" t="s">
        <v>130</v>
      </c>
      <c r="H20" s="19"/>
      <c r="I20" s="146">
        <f>'HT-8'!BB25</f>
        <v>0</v>
      </c>
      <c r="J20" s="147" t="str">
        <f>'HT-8'!BC25</f>
        <v/>
      </c>
      <c r="K20" s="148" t="str">
        <f>'HT-8'!BD25</f>
        <v/>
      </c>
      <c r="L20" s="149">
        <f>'HT-8'!BE25</f>
        <v>0</v>
      </c>
      <c r="M20" s="19"/>
      <c r="N20" s="146">
        <f>'HT-8'!BB50</f>
        <v>0</v>
      </c>
      <c r="O20" s="147" t="str">
        <f>'HT-8'!BC50</f>
        <v/>
      </c>
      <c r="P20" s="148" t="str">
        <f>'HT-8'!BD50</f>
        <v/>
      </c>
      <c r="Q20" s="149">
        <f>'HT-8'!BE50</f>
        <v>0</v>
      </c>
      <c r="R20" s="19"/>
      <c r="S20" s="150">
        <f>'HT-8'!BA4</f>
        <v>0.8</v>
      </c>
      <c r="T20" s="19"/>
    </row>
    <row r="21" ht="10.5" customHeight="1">
      <c r="A21" s="19"/>
      <c r="B21" s="19"/>
      <c r="C21" s="19"/>
      <c r="D21" s="19"/>
      <c r="E21" s="19"/>
      <c r="F21" s="141"/>
      <c r="G21" s="141"/>
      <c r="H21" s="19"/>
      <c r="I21" s="19"/>
      <c r="J21" s="19"/>
      <c r="K21" s="151"/>
      <c r="L21" s="19"/>
      <c r="M21" s="19"/>
      <c r="N21" s="19"/>
      <c r="O21" s="19"/>
      <c r="P21" s="151"/>
      <c r="Q21" s="19"/>
      <c r="R21" s="19"/>
      <c r="S21" s="151"/>
      <c r="T21" s="19"/>
    </row>
    <row r="22" ht="21.75" customHeight="1">
      <c r="A22" s="19"/>
      <c r="B22" s="144">
        <f>'Customize Here'!F24</f>
        <v>7</v>
      </c>
      <c r="C22" s="144" t="str">
        <f>'Customize Here'!G24</f>
        <v>July</v>
      </c>
      <c r="D22" s="144">
        <f>'Customize Here'!H24</f>
        <v>2023</v>
      </c>
      <c r="E22" s="144" t="str">
        <f>'Customize Here'!I24</f>
        <v>July - 2023</v>
      </c>
      <c r="F22" s="141"/>
      <c r="G22" s="145" t="s">
        <v>131</v>
      </c>
      <c r="H22" s="19"/>
      <c r="I22" s="146">
        <f>'HT-9'!BB25</f>
        <v>0</v>
      </c>
      <c r="J22" s="147" t="str">
        <f>'HT-9'!BC25</f>
        <v/>
      </c>
      <c r="K22" s="148" t="str">
        <f>'HT-9'!BD25</f>
        <v/>
      </c>
      <c r="L22" s="149">
        <f>'HT-9'!BE25</f>
        <v>0</v>
      </c>
      <c r="M22" s="19"/>
      <c r="N22" s="146">
        <f>'HT-9'!BB50</f>
        <v>0</v>
      </c>
      <c r="O22" s="147" t="str">
        <f>'HT-9'!BC50</f>
        <v/>
      </c>
      <c r="P22" s="148" t="str">
        <f>'HT-9'!BD50</f>
        <v/>
      </c>
      <c r="Q22" s="149">
        <f>'HT-9'!BE50</f>
        <v>0</v>
      </c>
      <c r="R22" s="19"/>
      <c r="S22" s="150">
        <f>'HT-9'!BA4</f>
        <v>0.8</v>
      </c>
      <c r="T22" s="19"/>
    </row>
    <row r="23" ht="10.5" customHeight="1">
      <c r="A23" s="19"/>
      <c r="B23" s="19"/>
      <c r="C23" s="19"/>
      <c r="D23" s="19"/>
      <c r="E23" s="19"/>
      <c r="F23" s="141"/>
      <c r="G23" s="141"/>
      <c r="H23" s="19"/>
      <c r="I23" s="19"/>
      <c r="J23" s="19"/>
      <c r="K23" s="151"/>
      <c r="L23" s="19"/>
      <c r="M23" s="19"/>
      <c r="N23" s="19"/>
      <c r="O23" s="19"/>
      <c r="P23" s="151"/>
      <c r="Q23" s="19"/>
      <c r="R23" s="19"/>
      <c r="S23" s="151"/>
      <c r="T23" s="19"/>
    </row>
    <row r="24" ht="21.75" customHeight="1">
      <c r="A24" s="19"/>
      <c r="B24" s="144">
        <f>'Customize Here'!F25</f>
        <v>8</v>
      </c>
      <c r="C24" s="144" t="str">
        <f>'Customize Here'!G25</f>
        <v>August</v>
      </c>
      <c r="D24" s="144">
        <f>'Customize Here'!H25</f>
        <v>2023</v>
      </c>
      <c r="E24" s="144" t="str">
        <f>'Customize Here'!I25</f>
        <v>August - 2023</v>
      </c>
      <c r="F24" s="141"/>
      <c r="G24" s="145" t="s">
        <v>132</v>
      </c>
      <c r="H24" s="19"/>
      <c r="I24" s="146">
        <f>'HT-10'!BB25</f>
        <v>0</v>
      </c>
      <c r="J24" s="147" t="str">
        <f>'HT-10'!BC25</f>
        <v/>
      </c>
      <c r="K24" s="148" t="str">
        <f>'HT-10'!BD25</f>
        <v/>
      </c>
      <c r="L24" s="149">
        <f>'HT-10'!BE25</f>
        <v>0</v>
      </c>
      <c r="M24" s="19"/>
      <c r="N24" s="146">
        <f>'HT-10'!BB50</f>
        <v>0</v>
      </c>
      <c r="O24" s="147" t="str">
        <f>'HT-10'!BC50</f>
        <v/>
      </c>
      <c r="P24" s="148" t="str">
        <f>'HT-10'!BD50</f>
        <v/>
      </c>
      <c r="Q24" s="149">
        <f>'HT-10'!BE50</f>
        <v>0</v>
      </c>
      <c r="R24" s="19"/>
      <c r="S24" s="150">
        <f>'HT-10'!BA4</f>
        <v>0.8</v>
      </c>
      <c r="T24" s="19"/>
    </row>
    <row r="25" ht="10.5" customHeight="1">
      <c r="A25" s="19"/>
      <c r="B25" s="19"/>
      <c r="C25" s="19"/>
      <c r="D25" s="19"/>
      <c r="E25" s="19"/>
      <c r="F25" s="141"/>
      <c r="G25" s="141"/>
      <c r="H25" s="19"/>
      <c r="I25" s="19"/>
      <c r="J25" s="19"/>
      <c r="K25" s="151"/>
      <c r="L25" s="19"/>
      <c r="M25" s="19"/>
      <c r="N25" s="19"/>
      <c r="O25" s="19"/>
      <c r="P25" s="151"/>
      <c r="Q25" s="19"/>
      <c r="R25" s="19"/>
      <c r="S25" s="151"/>
      <c r="T25" s="19"/>
    </row>
    <row r="26" ht="21.75" customHeight="1">
      <c r="A26" s="19"/>
      <c r="B26" s="144">
        <f>'Customize Here'!F26</f>
        <v>9</v>
      </c>
      <c r="C26" s="144" t="str">
        <f>'Customize Here'!G26</f>
        <v>September</v>
      </c>
      <c r="D26" s="144">
        <f>'Customize Here'!H26</f>
        <v>2023</v>
      </c>
      <c r="E26" s="144" t="str">
        <f>'Customize Here'!I26</f>
        <v>September - 2023</v>
      </c>
      <c r="F26" s="141"/>
      <c r="G26" s="145" t="s">
        <v>133</v>
      </c>
      <c r="H26" s="19"/>
      <c r="I26" s="146">
        <f>'HT-11'!BB25</f>
        <v>0</v>
      </c>
      <c r="J26" s="147" t="str">
        <f>'HT-11'!BC25</f>
        <v/>
      </c>
      <c r="K26" s="148" t="str">
        <f>'HT-11'!BD25</f>
        <v/>
      </c>
      <c r="L26" s="149">
        <f>'HT-11'!BE25</f>
        <v>0</v>
      </c>
      <c r="M26" s="19"/>
      <c r="N26" s="146">
        <f>'HT-11'!BB50</f>
        <v>0</v>
      </c>
      <c r="O26" s="147" t="str">
        <f>'HT-11'!BC50</f>
        <v/>
      </c>
      <c r="P26" s="148" t="str">
        <f>'HT-11'!BD50</f>
        <v/>
      </c>
      <c r="Q26" s="149">
        <f>'HT-11'!BE50</f>
        <v>0</v>
      </c>
      <c r="R26" s="19"/>
      <c r="S26" s="150">
        <f>'HT-11'!BA4</f>
        <v>0.8</v>
      </c>
      <c r="T26" s="19"/>
    </row>
    <row r="27" ht="10.5" customHeight="1">
      <c r="A27" s="19"/>
      <c r="B27" s="19"/>
      <c r="C27" s="19"/>
      <c r="D27" s="19"/>
      <c r="E27" s="19"/>
      <c r="F27" s="141"/>
      <c r="G27" s="141"/>
      <c r="H27" s="19"/>
      <c r="I27" s="19"/>
      <c r="J27" s="19"/>
      <c r="K27" s="151"/>
      <c r="L27" s="19"/>
      <c r="M27" s="19"/>
      <c r="N27" s="19"/>
      <c r="O27" s="19"/>
      <c r="P27" s="151"/>
      <c r="Q27" s="19"/>
      <c r="R27" s="19"/>
      <c r="S27" s="151"/>
      <c r="T27" s="19"/>
    </row>
    <row r="28" ht="21.75" customHeight="1">
      <c r="A28" s="19"/>
      <c r="B28" s="144">
        <f>'Customize Here'!F27</f>
        <v>10</v>
      </c>
      <c r="C28" s="144" t="str">
        <f>'Customize Here'!G27</f>
        <v>October</v>
      </c>
      <c r="D28" s="144">
        <f>'Customize Here'!H27</f>
        <v>2023</v>
      </c>
      <c r="E28" s="144" t="str">
        <f>'Customize Here'!I27</f>
        <v>October - 2023</v>
      </c>
      <c r="F28" s="141"/>
      <c r="G28" s="145" t="s">
        <v>134</v>
      </c>
      <c r="H28" s="19"/>
      <c r="I28" s="146">
        <f>'HT-12'!BB25</f>
        <v>0</v>
      </c>
      <c r="J28" s="147" t="str">
        <f>'HT-12'!BC25</f>
        <v/>
      </c>
      <c r="K28" s="148" t="str">
        <f>'HT-12'!BD25</f>
        <v/>
      </c>
      <c r="L28" s="149">
        <f>'HT-12'!BE25</f>
        <v>0</v>
      </c>
      <c r="M28" s="19"/>
      <c r="N28" s="146">
        <f>'HT-12'!BB50</f>
        <v>0</v>
      </c>
      <c r="O28" s="147" t="str">
        <f>'HT-12'!BC50</f>
        <v/>
      </c>
      <c r="P28" s="148" t="str">
        <f>'HT-12'!BD50</f>
        <v/>
      </c>
      <c r="Q28" s="149">
        <f>'HT-12'!BE50</f>
        <v>0</v>
      </c>
      <c r="R28" s="19"/>
      <c r="S28" s="150">
        <f>'HT-12'!BA4</f>
        <v>0.8</v>
      </c>
      <c r="T28" s="19"/>
    </row>
    <row r="29" ht="10.5" customHeight="1">
      <c r="A29" s="19"/>
      <c r="B29" s="19"/>
      <c r="C29" s="19"/>
      <c r="D29" s="19"/>
      <c r="E29" s="19"/>
      <c r="F29" s="141"/>
      <c r="G29" s="141"/>
      <c r="H29" s="19"/>
      <c r="I29" s="19"/>
      <c r="J29" s="19"/>
      <c r="K29" s="151"/>
      <c r="L29" s="19"/>
      <c r="M29" s="19"/>
      <c r="N29" s="19"/>
      <c r="O29" s="19"/>
      <c r="P29" s="151"/>
      <c r="Q29" s="19"/>
      <c r="R29" s="19"/>
      <c r="S29" s="151"/>
      <c r="T29" s="19"/>
    </row>
    <row r="30">
      <c r="A30" s="19"/>
      <c r="B30" s="19"/>
      <c r="C30" s="19"/>
      <c r="D30" s="19"/>
      <c r="E30" s="19"/>
      <c r="F30" s="19"/>
      <c r="G30" s="19"/>
      <c r="H30" s="19"/>
      <c r="I30" s="19"/>
      <c r="J30" s="19"/>
      <c r="K30" s="19"/>
      <c r="L30" s="19"/>
      <c r="M30" s="19"/>
      <c r="N30" s="19"/>
      <c r="O30" s="19"/>
      <c r="P30" s="46"/>
    </row>
  </sheetData>
  <mergeCells count="9">
    <mergeCell ref="S3:S4"/>
    <mergeCell ref="P30:T30"/>
    <mergeCell ref="P1:T1"/>
    <mergeCell ref="B2:E4"/>
    <mergeCell ref="G2:G4"/>
    <mergeCell ref="I3:L3"/>
    <mergeCell ref="N3:Q3"/>
    <mergeCell ref="I4:K4"/>
    <mergeCell ref="N4:P4"/>
  </mergeCells>
  <conditionalFormatting sqref="B6:G29">
    <cfRule type="expression" dxfId="1" priority="1">
      <formula>AND(B6&lt;&gt;"",$B6=MONTH(TODAY()),$D6=YEAR(TODAY()))</formula>
    </cfRule>
  </conditionalFormatting>
  <conditionalFormatting sqref="I6:L6 I8:L8 I10:L10 I12:L12 I14:L14 I16:L16 I18:L18 I20:L20 I22:L22 I24:L24 I26:L26 I28:L28">
    <cfRule type="expression" dxfId="0" priority="2">
      <formula>isformula(I6)=false</formula>
    </cfRule>
  </conditionalFormatting>
  <conditionalFormatting sqref="N6:Q6 N8:Q8 N10:Q10 N12:Q12 N14:Q14 N16:Q16 N18:Q18 N20:Q20 N22:Q22 N24:Q24 N26:Q26 N28:Q28">
    <cfRule type="expression" dxfId="0" priority="3">
      <formula>isformula(N6)=false</formula>
    </cfRule>
  </conditionalFormatting>
  <conditionalFormatting sqref="S6 S8 S10 S12 S14 S16 S18 S20 S22 S24 S26 S28">
    <cfRule type="expression" dxfId="0" priority="4">
      <formula>isformula(S6)=false</formula>
    </cfRule>
  </conditionalFormatting>
  <hyperlinks>
    <hyperlink display="HT-1" location="'HT-1'!A1" ref="G6"/>
    <hyperlink display="HT-2" location="'HT-2'!A1" ref="G8"/>
    <hyperlink display="HT-3" location="'HT-3'!A1" ref="G10"/>
    <hyperlink display="HT-4" location="'HT-4'!A1" ref="G12"/>
    <hyperlink display="HT-5" location="'HT-5'!A1" ref="G14"/>
    <hyperlink display="HT-6" location="'HT-6'!A1" ref="G16"/>
    <hyperlink display="HT-7" location="'HT-7'!A1" ref="G18"/>
    <hyperlink display="HT-8" location="'HT-8'!A1" ref="G20"/>
    <hyperlink display="HT-9" location="'HT-9'!A1" ref="G22"/>
    <hyperlink display="HT-10" location="'HT-10'!A1" ref="G24"/>
    <hyperlink display="HT-11" location="'HT-11'!A1" ref="G26"/>
    <hyperlink display="HT-12" location="'HT-12'!A1" ref="G28"/>
  </hyperlin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pane xSplit="9.0" topLeftCell="J1" activePane="topRight" state="frozen"/>
      <selection activeCell="K2" sqref="K2" pane="topRight"/>
    </sheetView>
  </sheetViews>
  <sheetFormatPr customHeight="1" defaultColWidth="12.63" defaultRowHeight="15.75"/>
  <cols>
    <col customWidth="1" min="1" max="1" width="2.0"/>
    <col customWidth="1" min="2" max="8" width="4.13"/>
    <col customWidth="1" min="9" max="10" width="2.0"/>
    <col customWidth="1" min="11" max="11" width="4.13"/>
    <col customWidth="1" min="12" max="12" width="27.63"/>
    <col customWidth="1" min="13" max="13" width="2.0"/>
    <col customWidth="1" min="14" max="14" width="4.13"/>
    <col customWidth="1" min="15" max="15" width="27.63"/>
    <col customWidth="1" min="16" max="16" width="2.0"/>
    <col customWidth="1" min="17" max="17" width="4.13"/>
    <col customWidth="1" min="18" max="18" width="27.63"/>
    <col customWidth="1" min="19" max="19" width="2.0"/>
    <col customWidth="1" min="20" max="20" width="4.13"/>
    <col customWidth="1" min="21" max="21" width="27.63"/>
    <col customWidth="1" min="22" max="22" width="2.0"/>
    <col customWidth="1" min="23" max="23" width="4.13"/>
    <col customWidth="1" min="24" max="24" width="27.63"/>
    <col customWidth="1" min="25" max="25" width="2.0"/>
    <col customWidth="1" min="26" max="26" width="4.13"/>
    <col customWidth="1" min="27" max="27" width="27.63"/>
    <col customWidth="1" min="28" max="28" width="2.0"/>
    <col customWidth="1" min="29" max="29" width="4.13"/>
    <col customWidth="1" min="30" max="30" width="27.63"/>
    <col customWidth="1" min="31" max="31" width="2.0"/>
    <col customWidth="1" min="32" max="32" width="4.13"/>
    <col customWidth="1" min="33" max="33" width="27.63"/>
    <col customWidth="1" min="34" max="34" width="2.0"/>
    <col customWidth="1" min="35" max="35" width="4.13"/>
    <col customWidth="1" min="36" max="36" width="27.63"/>
    <col customWidth="1" min="37" max="37" width="2.0"/>
    <col customWidth="1" min="38" max="38" width="4.13"/>
    <col customWidth="1" min="39" max="39" width="27.63"/>
    <col customWidth="1" min="40" max="40" width="3.88"/>
  </cols>
  <sheetData>
    <row r="1" ht="13.5" customHeight="1">
      <c r="A1" s="19"/>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row>
    <row r="2" ht="23.25" customHeight="1">
      <c r="A2" s="152"/>
      <c r="B2" s="153" t="str">
        <f>'Customize Here'!$I$16</f>
        <v>November - 2022</v>
      </c>
      <c r="C2" s="154"/>
      <c r="D2" s="154"/>
      <c r="E2" s="154"/>
      <c r="F2" s="154"/>
      <c r="G2" s="154"/>
      <c r="H2" s="155"/>
      <c r="I2" s="156"/>
      <c r="J2" s="156"/>
      <c r="K2" s="157" t="str">
        <f>'Customize Here'!$L$17</f>
        <v>Self-Care</v>
      </c>
      <c r="L2" s="158"/>
      <c r="M2" s="156"/>
      <c r="N2" s="157" t="str">
        <f>'Customize Here'!$L$18</f>
        <v>Side Business</v>
      </c>
      <c r="O2" s="158"/>
      <c r="P2" s="156"/>
      <c r="Q2" s="157" t="str">
        <f>'Customize Here'!$L$19</f>
        <v>Saving</v>
      </c>
      <c r="R2" s="158"/>
      <c r="S2" s="156"/>
      <c r="T2" s="157" t="str">
        <f>'Customize Here'!$L$20</f>
        <v>Reading</v>
      </c>
      <c r="U2" s="158"/>
      <c r="V2" s="156"/>
      <c r="W2" s="157" t="str">
        <f>'Customize Here'!$L$21</f>
        <v>Exercise</v>
      </c>
      <c r="X2" s="158"/>
      <c r="Y2" s="156"/>
      <c r="Z2" s="157" t="str">
        <f>'Customize Here'!$L$22</f>
        <v/>
      </c>
      <c r="AA2" s="158"/>
      <c r="AB2" s="156"/>
      <c r="AC2" s="157" t="str">
        <f>'Customize Here'!$L$23</f>
        <v/>
      </c>
      <c r="AD2" s="158"/>
      <c r="AE2" s="156"/>
      <c r="AF2" s="157" t="str">
        <f>'Customize Here'!$L$24</f>
        <v/>
      </c>
      <c r="AG2" s="158"/>
      <c r="AH2" s="156"/>
      <c r="AI2" s="157" t="str">
        <f>'Customize Here'!$L$25</f>
        <v/>
      </c>
      <c r="AJ2" s="158"/>
      <c r="AK2" s="156"/>
      <c r="AL2" s="157" t="str">
        <f>'Customize Here'!$L$26</f>
        <v/>
      </c>
      <c r="AM2" s="158"/>
      <c r="AN2" s="156"/>
    </row>
    <row r="3" ht="20.25" customHeight="1">
      <c r="A3" s="159"/>
      <c r="B3" s="160" t="str">
        <f>LEFT(VLOOKUP(WEEKDAY(B4),'HIDDEN CALENDAR'!$S$6:$U$12,3,0))</f>
        <v>S</v>
      </c>
      <c r="C3" s="161" t="str">
        <f>LEFT(VLOOKUP(WEEKDAY(C4),'HIDDEN CALENDAR'!$S$6:$U$12,3,0))</f>
        <v>M</v>
      </c>
      <c r="D3" s="161" t="str">
        <f>LEFT(VLOOKUP(WEEKDAY(D4),'HIDDEN CALENDAR'!$S$6:$U$12,3,0))</f>
        <v>T</v>
      </c>
      <c r="E3" s="161" t="str">
        <f>LEFT(VLOOKUP(WEEKDAY(E4),'HIDDEN CALENDAR'!$S$6:$U$12,3,0))</f>
        <v>W</v>
      </c>
      <c r="F3" s="161" t="str">
        <f>LEFT(VLOOKUP(WEEKDAY(F4),'HIDDEN CALENDAR'!$S$6:$U$12,3,0))</f>
        <v>T</v>
      </c>
      <c r="G3" s="161" t="str">
        <f>LEFT(VLOOKUP(WEEKDAY(G4),'HIDDEN CALENDAR'!$S$6:$U$12,3,0))</f>
        <v>F</v>
      </c>
      <c r="H3" s="162" t="str">
        <f>LEFT(VLOOKUP(WEEKDAY(H4),'HIDDEN CALENDAR'!$S$6:$U$12,3,0))</f>
        <v>S</v>
      </c>
      <c r="I3" s="159"/>
      <c r="J3" s="159"/>
      <c r="K3" s="163" t="b">
        <v>0</v>
      </c>
      <c r="L3" s="164"/>
      <c r="M3" s="165"/>
      <c r="N3" s="166" t="b">
        <v>0</v>
      </c>
      <c r="O3" s="164"/>
      <c r="P3" s="165"/>
      <c r="Q3" s="167" t="b">
        <v>0</v>
      </c>
      <c r="R3" s="164"/>
      <c r="S3" s="165"/>
      <c r="T3" s="167" t="b">
        <v>0</v>
      </c>
      <c r="U3" s="164"/>
      <c r="V3" s="165"/>
      <c r="W3" s="167" t="b">
        <v>0</v>
      </c>
      <c r="X3" s="164"/>
      <c r="Y3" s="165"/>
      <c r="Z3" s="167" t="b">
        <v>0</v>
      </c>
      <c r="AA3" s="164"/>
      <c r="AB3" s="165"/>
      <c r="AC3" s="167" t="b">
        <v>0</v>
      </c>
      <c r="AD3" s="164"/>
      <c r="AE3" s="165"/>
      <c r="AF3" s="167" t="b">
        <v>0</v>
      </c>
      <c r="AG3" s="164"/>
      <c r="AH3" s="165"/>
      <c r="AI3" s="167" t="b">
        <v>0</v>
      </c>
      <c r="AJ3" s="164"/>
      <c r="AK3" s="165"/>
      <c r="AL3" s="167" t="b">
        <v>0</v>
      </c>
      <c r="AM3" s="164"/>
      <c r="AN3" s="159"/>
    </row>
    <row r="4" ht="20.25" customHeight="1">
      <c r="A4" s="19"/>
      <c r="B4" s="168">
        <f t="array" ref="B4">VLOOKUP(B2,{'HIDDEN CALENDAR'!$O$6:$O$17,'HIDDEN CALENDAR'!$P$6:$P$17},2,0)</f>
        <v>44864</v>
      </c>
      <c r="C4" s="169">
        <f t="shared" ref="C4:H4" si="1">B4+1</f>
        <v>44865</v>
      </c>
      <c r="D4" s="169">
        <f t="shared" si="1"/>
        <v>44866</v>
      </c>
      <c r="E4" s="169">
        <f t="shared" si="1"/>
        <v>44867</v>
      </c>
      <c r="F4" s="169">
        <f t="shared" si="1"/>
        <v>44868</v>
      </c>
      <c r="G4" s="169">
        <f t="shared" si="1"/>
        <v>44869</v>
      </c>
      <c r="H4" s="170">
        <f t="shared" si="1"/>
        <v>44870</v>
      </c>
      <c r="I4" s="19"/>
      <c r="J4" s="19"/>
      <c r="K4" s="163" t="b">
        <v>0</v>
      </c>
      <c r="L4" s="164"/>
      <c r="M4" s="165"/>
      <c r="N4" s="166" t="b">
        <v>0</v>
      </c>
      <c r="O4" s="164"/>
      <c r="P4" s="165"/>
      <c r="Q4" s="166" t="b">
        <v>0</v>
      </c>
      <c r="R4" s="164"/>
      <c r="S4" s="165"/>
      <c r="T4" s="167" t="b">
        <v>0</v>
      </c>
      <c r="U4" s="164"/>
      <c r="V4" s="165"/>
      <c r="W4" s="167" t="b">
        <v>0</v>
      </c>
      <c r="X4" s="164"/>
      <c r="Y4" s="165"/>
      <c r="Z4" s="167" t="b">
        <v>0</v>
      </c>
      <c r="AA4" s="164"/>
      <c r="AB4" s="165"/>
      <c r="AC4" s="167" t="b">
        <v>0</v>
      </c>
      <c r="AD4" s="164"/>
      <c r="AE4" s="165"/>
      <c r="AF4" s="167" t="b">
        <v>0</v>
      </c>
      <c r="AG4" s="164"/>
      <c r="AH4" s="165"/>
      <c r="AI4" s="167" t="b">
        <v>0</v>
      </c>
      <c r="AJ4" s="164"/>
      <c r="AK4" s="165"/>
      <c r="AL4" s="167" t="b">
        <v>0</v>
      </c>
      <c r="AM4" s="164"/>
      <c r="AN4" s="19"/>
    </row>
    <row r="5" ht="20.25" customHeight="1">
      <c r="A5" s="19"/>
      <c r="B5" s="171">
        <f t="shared" ref="B5:B9" si="3">B4+7</f>
        <v>44871</v>
      </c>
      <c r="C5" s="172">
        <f t="shared" ref="C5:H5" si="2">B5+1</f>
        <v>44872</v>
      </c>
      <c r="D5" s="172">
        <f t="shared" si="2"/>
        <v>44873</v>
      </c>
      <c r="E5" s="172">
        <f t="shared" si="2"/>
        <v>44874</v>
      </c>
      <c r="F5" s="172">
        <f t="shared" si="2"/>
        <v>44875</v>
      </c>
      <c r="G5" s="172">
        <f t="shared" si="2"/>
        <v>44876</v>
      </c>
      <c r="H5" s="173">
        <f t="shared" si="2"/>
        <v>44877</v>
      </c>
      <c r="I5" s="19"/>
      <c r="J5" s="19"/>
      <c r="K5" s="163" t="b">
        <v>0</v>
      </c>
      <c r="L5" s="164"/>
      <c r="M5" s="165"/>
      <c r="N5" s="166" t="b">
        <v>0</v>
      </c>
      <c r="O5" s="164"/>
      <c r="P5" s="165"/>
      <c r="Q5" s="167" t="b">
        <v>0</v>
      </c>
      <c r="R5" s="164"/>
      <c r="S5" s="165"/>
      <c r="T5" s="167" t="b">
        <v>0</v>
      </c>
      <c r="U5" s="164"/>
      <c r="V5" s="165"/>
      <c r="W5" s="167" t="b">
        <v>0</v>
      </c>
      <c r="X5" s="164"/>
      <c r="Y5" s="165"/>
      <c r="Z5" s="167" t="b">
        <v>0</v>
      </c>
      <c r="AA5" s="164"/>
      <c r="AB5" s="165"/>
      <c r="AC5" s="167" t="b">
        <v>0</v>
      </c>
      <c r="AD5" s="164"/>
      <c r="AE5" s="165"/>
      <c r="AF5" s="167" t="b">
        <v>0</v>
      </c>
      <c r="AG5" s="164"/>
      <c r="AH5" s="165"/>
      <c r="AI5" s="167" t="b">
        <v>0</v>
      </c>
      <c r="AJ5" s="164"/>
      <c r="AK5" s="165"/>
      <c r="AL5" s="167" t="b">
        <v>0</v>
      </c>
      <c r="AM5" s="164"/>
      <c r="AN5" s="19"/>
    </row>
    <row r="6" ht="20.25" customHeight="1">
      <c r="A6" s="19"/>
      <c r="B6" s="171">
        <f t="shared" si="3"/>
        <v>44878</v>
      </c>
      <c r="C6" s="172">
        <f t="shared" ref="C6:H6" si="4">B6+1</f>
        <v>44879</v>
      </c>
      <c r="D6" s="172">
        <f t="shared" si="4"/>
        <v>44880</v>
      </c>
      <c r="E6" s="172">
        <f t="shared" si="4"/>
        <v>44881</v>
      </c>
      <c r="F6" s="172">
        <f t="shared" si="4"/>
        <v>44882</v>
      </c>
      <c r="G6" s="172">
        <f t="shared" si="4"/>
        <v>44883</v>
      </c>
      <c r="H6" s="173">
        <f t="shared" si="4"/>
        <v>44884</v>
      </c>
      <c r="I6" s="19"/>
      <c r="J6" s="19"/>
      <c r="K6" s="163" t="b">
        <v>0</v>
      </c>
      <c r="L6" s="164"/>
      <c r="M6" s="165"/>
      <c r="N6" s="167" t="b">
        <v>0</v>
      </c>
      <c r="O6" s="164"/>
      <c r="P6" s="165"/>
      <c r="Q6" s="167" t="b">
        <v>0</v>
      </c>
      <c r="R6" s="164"/>
      <c r="S6" s="165"/>
      <c r="T6" s="167" t="b">
        <v>0</v>
      </c>
      <c r="U6" s="164"/>
      <c r="V6" s="165"/>
      <c r="W6" s="167" t="b">
        <v>0</v>
      </c>
      <c r="X6" s="164"/>
      <c r="Y6" s="165"/>
      <c r="Z6" s="167" t="b">
        <v>0</v>
      </c>
      <c r="AA6" s="164"/>
      <c r="AB6" s="165"/>
      <c r="AC6" s="167" t="b">
        <v>0</v>
      </c>
      <c r="AD6" s="164"/>
      <c r="AE6" s="165"/>
      <c r="AF6" s="167" t="b">
        <v>0</v>
      </c>
      <c r="AG6" s="164"/>
      <c r="AH6" s="165"/>
      <c r="AI6" s="167" t="b">
        <v>0</v>
      </c>
      <c r="AJ6" s="164"/>
      <c r="AK6" s="165"/>
      <c r="AL6" s="167" t="b">
        <v>0</v>
      </c>
      <c r="AM6" s="164"/>
      <c r="AN6" s="19"/>
    </row>
    <row r="7" ht="20.25" customHeight="1">
      <c r="A7" s="19"/>
      <c r="B7" s="171">
        <f t="shared" si="3"/>
        <v>44885</v>
      </c>
      <c r="C7" s="172">
        <f t="shared" ref="C7:H7" si="5">B7+1</f>
        <v>44886</v>
      </c>
      <c r="D7" s="172">
        <f t="shared" si="5"/>
        <v>44887</v>
      </c>
      <c r="E7" s="172">
        <f t="shared" si="5"/>
        <v>44888</v>
      </c>
      <c r="F7" s="172">
        <f t="shared" si="5"/>
        <v>44889</v>
      </c>
      <c r="G7" s="172">
        <f t="shared" si="5"/>
        <v>44890</v>
      </c>
      <c r="H7" s="173">
        <f t="shared" si="5"/>
        <v>44891</v>
      </c>
      <c r="I7" s="19"/>
      <c r="J7" s="19"/>
      <c r="K7" s="163" t="b">
        <v>0</v>
      </c>
      <c r="L7" s="164"/>
      <c r="M7" s="165"/>
      <c r="N7" s="167" t="b">
        <v>0</v>
      </c>
      <c r="O7" s="164"/>
      <c r="P7" s="165"/>
      <c r="Q7" s="167" t="b">
        <v>0</v>
      </c>
      <c r="R7" s="164"/>
      <c r="S7" s="165"/>
      <c r="T7" s="167" t="b">
        <v>0</v>
      </c>
      <c r="U7" s="164"/>
      <c r="V7" s="165"/>
      <c r="W7" s="167" t="b">
        <v>0</v>
      </c>
      <c r="X7" s="164"/>
      <c r="Y7" s="165"/>
      <c r="Z7" s="167" t="b">
        <v>0</v>
      </c>
      <c r="AA7" s="164"/>
      <c r="AB7" s="165"/>
      <c r="AC7" s="167" t="b">
        <v>0</v>
      </c>
      <c r="AD7" s="164"/>
      <c r="AE7" s="165"/>
      <c r="AF7" s="167" t="b">
        <v>0</v>
      </c>
      <c r="AG7" s="164"/>
      <c r="AH7" s="165"/>
      <c r="AI7" s="167" t="b">
        <v>0</v>
      </c>
      <c r="AJ7" s="164"/>
      <c r="AK7" s="165"/>
      <c r="AL7" s="167" t="b">
        <v>0</v>
      </c>
      <c r="AM7" s="164"/>
      <c r="AN7" s="19"/>
    </row>
    <row r="8" ht="20.25" customHeight="1">
      <c r="A8" s="19"/>
      <c r="B8" s="171">
        <f t="shared" si="3"/>
        <v>44892</v>
      </c>
      <c r="C8" s="172">
        <f t="shared" ref="C8:H8" si="6">B8+1</f>
        <v>44893</v>
      </c>
      <c r="D8" s="172">
        <f t="shared" si="6"/>
        <v>44894</v>
      </c>
      <c r="E8" s="172">
        <f t="shared" si="6"/>
        <v>44895</v>
      </c>
      <c r="F8" s="172">
        <f t="shared" si="6"/>
        <v>44896</v>
      </c>
      <c r="G8" s="172">
        <f t="shared" si="6"/>
        <v>44897</v>
      </c>
      <c r="H8" s="173">
        <f t="shared" si="6"/>
        <v>44898</v>
      </c>
      <c r="I8" s="19"/>
      <c r="J8" s="19"/>
      <c r="K8" s="163" t="b">
        <v>0</v>
      </c>
      <c r="L8" s="164"/>
      <c r="M8" s="165"/>
      <c r="N8" s="167" t="b">
        <v>0</v>
      </c>
      <c r="O8" s="164"/>
      <c r="P8" s="165"/>
      <c r="Q8" s="167" t="b">
        <v>0</v>
      </c>
      <c r="R8" s="164"/>
      <c r="S8" s="165"/>
      <c r="T8" s="167" t="b">
        <v>0</v>
      </c>
      <c r="U8" s="164"/>
      <c r="V8" s="165"/>
      <c r="W8" s="167" t="b">
        <v>0</v>
      </c>
      <c r="X8" s="164"/>
      <c r="Y8" s="165"/>
      <c r="Z8" s="167" t="b">
        <v>0</v>
      </c>
      <c r="AA8" s="164"/>
      <c r="AB8" s="165"/>
      <c r="AC8" s="167" t="b">
        <v>0</v>
      </c>
      <c r="AD8" s="164"/>
      <c r="AE8" s="165"/>
      <c r="AF8" s="167" t="b">
        <v>0</v>
      </c>
      <c r="AG8" s="164"/>
      <c r="AH8" s="165"/>
      <c r="AI8" s="167" t="b">
        <v>0</v>
      </c>
      <c r="AJ8" s="164"/>
      <c r="AK8" s="165"/>
      <c r="AL8" s="167" t="b">
        <v>0</v>
      </c>
      <c r="AM8" s="164"/>
      <c r="AN8" s="19"/>
    </row>
    <row r="9" ht="20.25" customHeight="1">
      <c r="A9" s="19"/>
      <c r="B9" s="174">
        <f t="shared" si="3"/>
        <v>44899</v>
      </c>
      <c r="C9" s="175">
        <f t="shared" ref="C9:H9" si="7">B9+1</f>
        <v>44900</v>
      </c>
      <c r="D9" s="175">
        <f t="shared" si="7"/>
        <v>44901</v>
      </c>
      <c r="E9" s="175">
        <f t="shared" si="7"/>
        <v>44902</v>
      </c>
      <c r="F9" s="175">
        <f t="shared" si="7"/>
        <v>44903</v>
      </c>
      <c r="G9" s="175">
        <f t="shared" si="7"/>
        <v>44904</v>
      </c>
      <c r="H9" s="176">
        <f t="shared" si="7"/>
        <v>44905</v>
      </c>
      <c r="I9" s="19"/>
      <c r="J9" s="19"/>
      <c r="K9" s="163" t="b">
        <v>0</v>
      </c>
      <c r="L9" s="177"/>
      <c r="M9" s="165"/>
      <c r="N9" s="167" t="b">
        <v>0</v>
      </c>
      <c r="O9" s="177"/>
      <c r="P9" s="165"/>
      <c r="Q9" s="167" t="b">
        <v>0</v>
      </c>
      <c r="R9" s="177"/>
      <c r="S9" s="165"/>
      <c r="T9" s="167" t="b">
        <v>0</v>
      </c>
      <c r="U9" s="177"/>
      <c r="V9" s="165"/>
      <c r="W9" s="167" t="b">
        <v>0</v>
      </c>
      <c r="X9" s="177"/>
      <c r="Y9" s="165"/>
      <c r="Z9" s="167" t="b">
        <v>0</v>
      </c>
      <c r="AA9" s="177"/>
      <c r="AB9" s="165"/>
      <c r="AC9" s="167" t="b">
        <v>0</v>
      </c>
      <c r="AD9" s="177"/>
      <c r="AE9" s="165"/>
      <c r="AF9" s="167" t="b">
        <v>0</v>
      </c>
      <c r="AG9" s="177"/>
      <c r="AH9" s="165"/>
      <c r="AI9" s="167" t="b">
        <v>0</v>
      </c>
      <c r="AJ9" s="177"/>
      <c r="AK9" s="165"/>
      <c r="AL9" s="167" t="b">
        <v>0</v>
      </c>
      <c r="AM9" s="177"/>
      <c r="AN9" s="19"/>
    </row>
    <row r="10" ht="20.25" customHeight="1">
      <c r="A10" s="159"/>
      <c r="B10" s="178">
        <f t="array" ref="B10">VLOOKUP(B2,{'Customize Here'!$I$16:$I$27,'Customize Here'!$F$16:$F$27},2,0)</f>
        <v>11</v>
      </c>
      <c r="C10" s="179"/>
      <c r="D10" s="179"/>
      <c r="E10" s="180">
        <f t="array" ref="E10">VLOOKUP(B2,{'Customize Here'!$I$16:$I$27,'Customize Here'!$H$16:$H$27},2,0)</f>
        <v>2022</v>
      </c>
      <c r="F10" s="179"/>
      <c r="G10" s="179"/>
      <c r="H10" s="181"/>
      <c r="I10" s="159"/>
      <c r="J10" s="159"/>
      <c r="K10" s="182" t="b">
        <v>0</v>
      </c>
      <c r="L10" s="183"/>
      <c r="M10" s="165"/>
      <c r="N10" s="184" t="b">
        <v>0</v>
      </c>
      <c r="O10" s="183"/>
      <c r="P10" s="165"/>
      <c r="Q10" s="184" t="b">
        <v>0</v>
      </c>
      <c r="R10" s="183"/>
      <c r="S10" s="165"/>
      <c r="T10" s="184" t="b">
        <v>0</v>
      </c>
      <c r="U10" s="183"/>
      <c r="V10" s="165"/>
      <c r="W10" s="184" t="b">
        <v>0</v>
      </c>
      <c r="X10" s="183"/>
      <c r="Y10" s="165"/>
      <c r="Z10" s="184" t="b">
        <v>0</v>
      </c>
      <c r="AA10" s="183"/>
      <c r="AB10" s="165"/>
      <c r="AC10" s="184" t="b">
        <v>0</v>
      </c>
      <c r="AD10" s="183"/>
      <c r="AE10" s="165"/>
      <c r="AF10" s="184" t="b">
        <v>0</v>
      </c>
      <c r="AG10" s="183"/>
      <c r="AH10" s="165"/>
      <c r="AI10" s="184" t="b">
        <v>0</v>
      </c>
      <c r="AJ10" s="183"/>
      <c r="AK10" s="165"/>
      <c r="AL10" s="184" t="b">
        <v>0</v>
      </c>
      <c r="AM10" s="183"/>
      <c r="AN10" s="159"/>
    </row>
    <row r="11" ht="13.5" customHeight="1">
      <c r="A11" s="185"/>
      <c r="B11" s="186"/>
      <c r="I11" s="185"/>
      <c r="J11" s="185"/>
      <c r="K11" s="185"/>
      <c r="L11" s="185"/>
      <c r="M11" s="185"/>
      <c r="N11" s="185"/>
      <c r="O11" s="185"/>
      <c r="P11" s="185"/>
      <c r="Q11" s="185"/>
      <c r="R11" s="185"/>
      <c r="S11" s="185"/>
      <c r="T11" s="185"/>
      <c r="U11" s="185"/>
      <c r="V11" s="185"/>
      <c r="W11" s="185"/>
      <c r="X11" s="185"/>
      <c r="Y11" s="185"/>
      <c r="Z11" s="185"/>
      <c r="AA11" s="185"/>
      <c r="AB11" s="185"/>
      <c r="AC11" s="185"/>
      <c r="AD11" s="185"/>
      <c r="AE11" s="185"/>
      <c r="AF11" s="185"/>
      <c r="AG11" s="185"/>
      <c r="AH11" s="185"/>
      <c r="AI11" s="185"/>
      <c r="AJ11" s="185"/>
      <c r="AK11" s="185"/>
      <c r="AL11" s="185"/>
      <c r="AM11" s="185"/>
      <c r="AN11" s="187"/>
    </row>
    <row r="12" ht="23.25" customHeight="1">
      <c r="A12" s="152"/>
      <c r="B12" s="153" t="str">
        <f>'Customize Here'!$I$17</f>
        <v>December - 2022</v>
      </c>
      <c r="C12" s="154"/>
      <c r="D12" s="154"/>
      <c r="E12" s="154"/>
      <c r="F12" s="154"/>
      <c r="G12" s="154"/>
      <c r="H12" s="155"/>
      <c r="I12" s="156"/>
      <c r="J12" s="156"/>
      <c r="K12" s="157" t="str">
        <f>'Customize Here'!$L$17</f>
        <v>Self-Care</v>
      </c>
      <c r="L12" s="158"/>
      <c r="M12" s="156"/>
      <c r="N12" s="157" t="str">
        <f>'Customize Here'!$L$18</f>
        <v>Side Business</v>
      </c>
      <c r="O12" s="158"/>
      <c r="P12" s="156"/>
      <c r="Q12" s="157" t="str">
        <f>'Customize Here'!$L$19</f>
        <v>Saving</v>
      </c>
      <c r="R12" s="158"/>
      <c r="S12" s="156"/>
      <c r="T12" s="157" t="str">
        <f>'Customize Here'!$L$20</f>
        <v>Reading</v>
      </c>
      <c r="U12" s="158"/>
      <c r="V12" s="156"/>
      <c r="W12" s="157" t="str">
        <f>'Customize Here'!$L$21</f>
        <v>Exercise</v>
      </c>
      <c r="X12" s="158"/>
      <c r="Y12" s="156"/>
      <c r="Z12" s="157" t="str">
        <f>'Customize Here'!$L$22</f>
        <v/>
      </c>
      <c r="AA12" s="158"/>
      <c r="AB12" s="156"/>
      <c r="AC12" s="157" t="str">
        <f>'Customize Here'!$L$23</f>
        <v/>
      </c>
      <c r="AD12" s="158"/>
      <c r="AE12" s="156"/>
      <c r="AF12" s="157" t="str">
        <f>'Customize Here'!$L$24</f>
        <v/>
      </c>
      <c r="AG12" s="158"/>
      <c r="AH12" s="156"/>
      <c r="AI12" s="157" t="str">
        <f>'Customize Here'!$L$25</f>
        <v/>
      </c>
      <c r="AJ12" s="158"/>
      <c r="AK12" s="156"/>
      <c r="AL12" s="157" t="str">
        <f>'Customize Here'!$L$26</f>
        <v/>
      </c>
      <c r="AM12" s="158"/>
      <c r="AN12" s="156"/>
    </row>
    <row r="13" ht="20.25" customHeight="1">
      <c r="A13" s="159"/>
      <c r="B13" s="160" t="str">
        <f>LEFT(VLOOKUP(WEEKDAY(B14),'HIDDEN CALENDAR'!$S$6:$U$12,3,0))</f>
        <v>S</v>
      </c>
      <c r="C13" s="161" t="str">
        <f>LEFT(VLOOKUP(WEEKDAY(C14),'HIDDEN CALENDAR'!$S$6:$U$12,3,0))</f>
        <v>M</v>
      </c>
      <c r="D13" s="161" t="str">
        <f>LEFT(VLOOKUP(WEEKDAY(D14),'HIDDEN CALENDAR'!$S$6:$U$12,3,0))</f>
        <v>T</v>
      </c>
      <c r="E13" s="161" t="str">
        <f>LEFT(VLOOKUP(WEEKDAY(E14),'HIDDEN CALENDAR'!$S$6:$U$12,3,0))</f>
        <v>W</v>
      </c>
      <c r="F13" s="161" t="str">
        <f>LEFT(VLOOKUP(WEEKDAY(F14),'HIDDEN CALENDAR'!$S$6:$U$12,3,0))</f>
        <v>T</v>
      </c>
      <c r="G13" s="161" t="str">
        <f>LEFT(VLOOKUP(WEEKDAY(G14),'HIDDEN CALENDAR'!$S$6:$U$12,3,0))</f>
        <v>F</v>
      </c>
      <c r="H13" s="162" t="str">
        <f>LEFT(VLOOKUP(WEEKDAY(H14),'HIDDEN CALENDAR'!$S$6:$U$12,3,0))</f>
        <v>S</v>
      </c>
      <c r="I13" s="159"/>
      <c r="J13" s="159"/>
      <c r="K13" s="163" t="b">
        <v>0</v>
      </c>
      <c r="L13" s="164"/>
      <c r="M13" s="165"/>
      <c r="N13" s="166" t="b">
        <v>0</v>
      </c>
      <c r="O13" s="164"/>
      <c r="P13" s="165"/>
      <c r="Q13" s="167" t="b">
        <v>0</v>
      </c>
      <c r="R13" s="164"/>
      <c r="S13" s="165"/>
      <c r="T13" s="167" t="b">
        <v>0</v>
      </c>
      <c r="U13" s="164"/>
      <c r="V13" s="165"/>
      <c r="W13" s="167" t="b">
        <v>0</v>
      </c>
      <c r="X13" s="164"/>
      <c r="Y13" s="165"/>
      <c r="Z13" s="167" t="b">
        <v>0</v>
      </c>
      <c r="AA13" s="164"/>
      <c r="AB13" s="165"/>
      <c r="AC13" s="167" t="b">
        <v>0</v>
      </c>
      <c r="AD13" s="164"/>
      <c r="AE13" s="165"/>
      <c r="AF13" s="167" t="b">
        <v>0</v>
      </c>
      <c r="AG13" s="164"/>
      <c r="AH13" s="165"/>
      <c r="AI13" s="167" t="b">
        <v>0</v>
      </c>
      <c r="AJ13" s="164"/>
      <c r="AK13" s="165"/>
      <c r="AL13" s="167" t="b">
        <v>0</v>
      </c>
      <c r="AM13" s="164"/>
      <c r="AN13" s="159"/>
    </row>
    <row r="14" ht="20.25" customHeight="1">
      <c r="A14" s="19"/>
      <c r="B14" s="168">
        <f t="array" ref="B14">VLOOKUP(B12,{'HIDDEN CALENDAR'!$O$6:$O$17,'HIDDEN CALENDAR'!$P$6:$P$17},2,0)</f>
        <v>44892</v>
      </c>
      <c r="C14" s="169">
        <f t="shared" ref="C14:H14" si="8">B14+1</f>
        <v>44893</v>
      </c>
      <c r="D14" s="169">
        <f t="shared" si="8"/>
        <v>44894</v>
      </c>
      <c r="E14" s="169">
        <f t="shared" si="8"/>
        <v>44895</v>
      </c>
      <c r="F14" s="169">
        <f t="shared" si="8"/>
        <v>44896</v>
      </c>
      <c r="G14" s="169">
        <f t="shared" si="8"/>
        <v>44897</v>
      </c>
      <c r="H14" s="170">
        <f t="shared" si="8"/>
        <v>44898</v>
      </c>
      <c r="I14" s="19"/>
      <c r="J14" s="19"/>
      <c r="K14" s="163" t="b">
        <v>0</v>
      </c>
      <c r="L14" s="164"/>
      <c r="M14" s="165"/>
      <c r="N14" s="166" t="b">
        <v>0</v>
      </c>
      <c r="O14" s="164"/>
      <c r="P14" s="165"/>
      <c r="Q14" s="166" t="b">
        <v>0</v>
      </c>
      <c r="R14" s="164"/>
      <c r="S14" s="165"/>
      <c r="T14" s="167" t="b">
        <v>0</v>
      </c>
      <c r="U14" s="164"/>
      <c r="V14" s="165"/>
      <c r="W14" s="167" t="b">
        <v>0</v>
      </c>
      <c r="X14" s="164"/>
      <c r="Y14" s="165"/>
      <c r="Z14" s="167" t="b">
        <v>0</v>
      </c>
      <c r="AA14" s="164"/>
      <c r="AB14" s="165"/>
      <c r="AC14" s="167" t="b">
        <v>0</v>
      </c>
      <c r="AD14" s="164"/>
      <c r="AE14" s="165"/>
      <c r="AF14" s="167" t="b">
        <v>0</v>
      </c>
      <c r="AG14" s="164"/>
      <c r="AH14" s="165"/>
      <c r="AI14" s="167" t="b">
        <v>0</v>
      </c>
      <c r="AJ14" s="164"/>
      <c r="AK14" s="165"/>
      <c r="AL14" s="167" t="b">
        <v>0</v>
      </c>
      <c r="AM14" s="164"/>
      <c r="AN14" s="19"/>
    </row>
    <row r="15" ht="20.25" customHeight="1">
      <c r="A15" s="19"/>
      <c r="B15" s="171">
        <f t="shared" ref="B15:B19" si="10">B14+7</f>
        <v>44899</v>
      </c>
      <c r="C15" s="172">
        <f t="shared" ref="C15:H15" si="9">B15+1</f>
        <v>44900</v>
      </c>
      <c r="D15" s="172">
        <f t="shared" si="9"/>
        <v>44901</v>
      </c>
      <c r="E15" s="172">
        <f t="shared" si="9"/>
        <v>44902</v>
      </c>
      <c r="F15" s="172">
        <f t="shared" si="9"/>
        <v>44903</v>
      </c>
      <c r="G15" s="172">
        <f t="shared" si="9"/>
        <v>44904</v>
      </c>
      <c r="H15" s="173">
        <f t="shared" si="9"/>
        <v>44905</v>
      </c>
      <c r="I15" s="19"/>
      <c r="J15" s="19"/>
      <c r="K15" s="163" t="b">
        <v>0</v>
      </c>
      <c r="L15" s="164"/>
      <c r="M15" s="165"/>
      <c r="N15" s="166" t="b">
        <v>0</v>
      </c>
      <c r="O15" s="164"/>
      <c r="P15" s="165"/>
      <c r="Q15" s="167" t="b">
        <v>0</v>
      </c>
      <c r="R15" s="164"/>
      <c r="S15" s="165"/>
      <c r="T15" s="167" t="b">
        <v>0</v>
      </c>
      <c r="U15" s="164"/>
      <c r="V15" s="165"/>
      <c r="W15" s="167" t="b">
        <v>0</v>
      </c>
      <c r="X15" s="164"/>
      <c r="Y15" s="165"/>
      <c r="Z15" s="167" t="b">
        <v>0</v>
      </c>
      <c r="AA15" s="164"/>
      <c r="AB15" s="165"/>
      <c r="AC15" s="167" t="b">
        <v>0</v>
      </c>
      <c r="AD15" s="164"/>
      <c r="AE15" s="165"/>
      <c r="AF15" s="167" t="b">
        <v>0</v>
      </c>
      <c r="AG15" s="164"/>
      <c r="AH15" s="165"/>
      <c r="AI15" s="167" t="b">
        <v>0</v>
      </c>
      <c r="AJ15" s="164"/>
      <c r="AK15" s="165"/>
      <c r="AL15" s="167" t="b">
        <v>0</v>
      </c>
      <c r="AM15" s="164"/>
      <c r="AN15" s="19"/>
    </row>
    <row r="16" ht="20.25" customHeight="1">
      <c r="A16" s="19"/>
      <c r="B16" s="171">
        <f t="shared" si="10"/>
        <v>44906</v>
      </c>
      <c r="C16" s="172">
        <f t="shared" ref="C16:H16" si="11">B16+1</f>
        <v>44907</v>
      </c>
      <c r="D16" s="172">
        <f t="shared" si="11"/>
        <v>44908</v>
      </c>
      <c r="E16" s="172">
        <f t="shared" si="11"/>
        <v>44909</v>
      </c>
      <c r="F16" s="172">
        <f t="shared" si="11"/>
        <v>44910</v>
      </c>
      <c r="G16" s="172">
        <f t="shared" si="11"/>
        <v>44911</v>
      </c>
      <c r="H16" s="173">
        <f t="shared" si="11"/>
        <v>44912</v>
      </c>
      <c r="I16" s="19"/>
      <c r="J16" s="19"/>
      <c r="K16" s="163" t="b">
        <v>0</v>
      </c>
      <c r="L16" s="164"/>
      <c r="M16" s="165"/>
      <c r="N16" s="167" t="b">
        <v>0</v>
      </c>
      <c r="O16" s="164"/>
      <c r="P16" s="165"/>
      <c r="Q16" s="167" t="b">
        <v>0</v>
      </c>
      <c r="R16" s="164"/>
      <c r="S16" s="165"/>
      <c r="T16" s="167" t="b">
        <v>0</v>
      </c>
      <c r="U16" s="164"/>
      <c r="V16" s="165"/>
      <c r="W16" s="167" t="b">
        <v>0</v>
      </c>
      <c r="X16" s="164"/>
      <c r="Y16" s="165"/>
      <c r="Z16" s="167" t="b">
        <v>0</v>
      </c>
      <c r="AA16" s="164"/>
      <c r="AB16" s="165"/>
      <c r="AC16" s="167" t="b">
        <v>0</v>
      </c>
      <c r="AD16" s="164"/>
      <c r="AE16" s="165"/>
      <c r="AF16" s="167" t="b">
        <v>0</v>
      </c>
      <c r="AG16" s="164"/>
      <c r="AH16" s="165"/>
      <c r="AI16" s="167" t="b">
        <v>0</v>
      </c>
      <c r="AJ16" s="164"/>
      <c r="AK16" s="165"/>
      <c r="AL16" s="167" t="b">
        <v>0</v>
      </c>
      <c r="AM16" s="164"/>
      <c r="AN16" s="19"/>
    </row>
    <row r="17" ht="20.25" customHeight="1">
      <c r="A17" s="19"/>
      <c r="B17" s="171">
        <f t="shared" si="10"/>
        <v>44913</v>
      </c>
      <c r="C17" s="172">
        <f t="shared" ref="C17:H17" si="12">B17+1</f>
        <v>44914</v>
      </c>
      <c r="D17" s="172">
        <f t="shared" si="12"/>
        <v>44915</v>
      </c>
      <c r="E17" s="172">
        <f t="shared" si="12"/>
        <v>44916</v>
      </c>
      <c r="F17" s="172">
        <f t="shared" si="12"/>
        <v>44917</v>
      </c>
      <c r="G17" s="172">
        <f t="shared" si="12"/>
        <v>44918</v>
      </c>
      <c r="H17" s="173">
        <f t="shared" si="12"/>
        <v>44919</v>
      </c>
      <c r="I17" s="19"/>
      <c r="J17" s="19"/>
      <c r="K17" s="163" t="b">
        <v>0</v>
      </c>
      <c r="L17" s="164"/>
      <c r="M17" s="165"/>
      <c r="N17" s="167" t="b">
        <v>0</v>
      </c>
      <c r="O17" s="164"/>
      <c r="P17" s="165"/>
      <c r="Q17" s="167" t="b">
        <v>0</v>
      </c>
      <c r="R17" s="164"/>
      <c r="S17" s="165"/>
      <c r="T17" s="167" t="b">
        <v>0</v>
      </c>
      <c r="U17" s="164"/>
      <c r="V17" s="165"/>
      <c r="W17" s="167" t="b">
        <v>0</v>
      </c>
      <c r="X17" s="164"/>
      <c r="Y17" s="165"/>
      <c r="Z17" s="167" t="b">
        <v>0</v>
      </c>
      <c r="AA17" s="164"/>
      <c r="AB17" s="165"/>
      <c r="AC17" s="167" t="b">
        <v>0</v>
      </c>
      <c r="AD17" s="164"/>
      <c r="AE17" s="165"/>
      <c r="AF17" s="167" t="b">
        <v>0</v>
      </c>
      <c r="AG17" s="164"/>
      <c r="AH17" s="165"/>
      <c r="AI17" s="167" t="b">
        <v>0</v>
      </c>
      <c r="AJ17" s="164"/>
      <c r="AK17" s="165"/>
      <c r="AL17" s="167" t="b">
        <v>0</v>
      </c>
      <c r="AM17" s="164"/>
      <c r="AN17" s="19"/>
    </row>
    <row r="18" ht="20.25" customHeight="1">
      <c r="A18" s="19"/>
      <c r="B18" s="171">
        <f t="shared" si="10"/>
        <v>44920</v>
      </c>
      <c r="C18" s="172">
        <f t="shared" ref="C18:H18" si="13">B18+1</f>
        <v>44921</v>
      </c>
      <c r="D18" s="172">
        <f t="shared" si="13"/>
        <v>44922</v>
      </c>
      <c r="E18" s="172">
        <f t="shared" si="13"/>
        <v>44923</v>
      </c>
      <c r="F18" s="172">
        <f t="shared" si="13"/>
        <v>44924</v>
      </c>
      <c r="G18" s="172">
        <f t="shared" si="13"/>
        <v>44925</v>
      </c>
      <c r="H18" s="173">
        <f t="shared" si="13"/>
        <v>44926</v>
      </c>
      <c r="I18" s="19"/>
      <c r="J18" s="19"/>
      <c r="K18" s="163" t="b">
        <v>0</v>
      </c>
      <c r="L18" s="164"/>
      <c r="M18" s="165"/>
      <c r="N18" s="167" t="b">
        <v>0</v>
      </c>
      <c r="O18" s="164"/>
      <c r="P18" s="165"/>
      <c r="Q18" s="167" t="b">
        <v>0</v>
      </c>
      <c r="R18" s="164"/>
      <c r="S18" s="165"/>
      <c r="T18" s="167" t="b">
        <v>0</v>
      </c>
      <c r="U18" s="164"/>
      <c r="V18" s="165"/>
      <c r="W18" s="167" t="b">
        <v>0</v>
      </c>
      <c r="X18" s="164"/>
      <c r="Y18" s="165"/>
      <c r="Z18" s="167" t="b">
        <v>0</v>
      </c>
      <c r="AA18" s="164"/>
      <c r="AB18" s="165"/>
      <c r="AC18" s="167" t="b">
        <v>0</v>
      </c>
      <c r="AD18" s="164"/>
      <c r="AE18" s="165"/>
      <c r="AF18" s="167" t="b">
        <v>0</v>
      </c>
      <c r="AG18" s="164"/>
      <c r="AH18" s="165"/>
      <c r="AI18" s="167" t="b">
        <v>0</v>
      </c>
      <c r="AJ18" s="164"/>
      <c r="AK18" s="165"/>
      <c r="AL18" s="167" t="b">
        <v>0</v>
      </c>
      <c r="AM18" s="164"/>
      <c r="AN18" s="19"/>
    </row>
    <row r="19" ht="20.25" customHeight="1">
      <c r="A19" s="19"/>
      <c r="B19" s="174">
        <f t="shared" si="10"/>
        <v>44927</v>
      </c>
      <c r="C19" s="175">
        <f t="shared" ref="C19:H19" si="14">B19+1</f>
        <v>44928</v>
      </c>
      <c r="D19" s="175">
        <f t="shared" si="14"/>
        <v>44929</v>
      </c>
      <c r="E19" s="175">
        <f t="shared" si="14"/>
        <v>44930</v>
      </c>
      <c r="F19" s="175">
        <f t="shared" si="14"/>
        <v>44931</v>
      </c>
      <c r="G19" s="175">
        <f t="shared" si="14"/>
        <v>44932</v>
      </c>
      <c r="H19" s="176">
        <f t="shared" si="14"/>
        <v>44933</v>
      </c>
      <c r="I19" s="19"/>
      <c r="J19" s="19"/>
      <c r="K19" s="163" t="b">
        <v>0</v>
      </c>
      <c r="L19" s="177"/>
      <c r="M19" s="165"/>
      <c r="N19" s="167" t="b">
        <v>0</v>
      </c>
      <c r="O19" s="177"/>
      <c r="P19" s="165"/>
      <c r="Q19" s="167" t="b">
        <v>0</v>
      </c>
      <c r="R19" s="177"/>
      <c r="S19" s="165"/>
      <c r="T19" s="167" t="b">
        <v>0</v>
      </c>
      <c r="U19" s="177"/>
      <c r="V19" s="165"/>
      <c r="W19" s="167" t="b">
        <v>0</v>
      </c>
      <c r="X19" s="177"/>
      <c r="Y19" s="165"/>
      <c r="Z19" s="167" t="b">
        <v>0</v>
      </c>
      <c r="AA19" s="177"/>
      <c r="AB19" s="165"/>
      <c r="AC19" s="167" t="b">
        <v>0</v>
      </c>
      <c r="AD19" s="177"/>
      <c r="AE19" s="165"/>
      <c r="AF19" s="167" t="b">
        <v>0</v>
      </c>
      <c r="AG19" s="177"/>
      <c r="AH19" s="165"/>
      <c r="AI19" s="167" t="b">
        <v>0</v>
      </c>
      <c r="AJ19" s="177"/>
      <c r="AK19" s="165"/>
      <c r="AL19" s="167" t="b">
        <v>0</v>
      </c>
      <c r="AM19" s="177"/>
      <c r="AN19" s="19"/>
    </row>
    <row r="20" ht="20.25" customHeight="1">
      <c r="A20" s="159"/>
      <c r="B20" s="178">
        <f t="array" ref="B20">VLOOKUP(B12,{'Customize Here'!$I$16:$I$27,'Customize Here'!$F$16:$F$27},2,0)</f>
        <v>12</v>
      </c>
      <c r="C20" s="179"/>
      <c r="D20" s="179"/>
      <c r="E20" s="180">
        <f t="array" ref="E20">VLOOKUP(B12,{'Customize Here'!$I$16:$I$27,'Customize Here'!$H$16:$H$27},2,0)</f>
        <v>2022</v>
      </c>
      <c r="F20" s="179"/>
      <c r="G20" s="179"/>
      <c r="H20" s="181"/>
      <c r="I20" s="159"/>
      <c r="J20" s="159"/>
      <c r="K20" s="182" t="b">
        <v>0</v>
      </c>
      <c r="L20" s="183"/>
      <c r="M20" s="165"/>
      <c r="N20" s="184" t="b">
        <v>0</v>
      </c>
      <c r="O20" s="183"/>
      <c r="P20" s="165"/>
      <c r="Q20" s="184" t="b">
        <v>0</v>
      </c>
      <c r="R20" s="183"/>
      <c r="S20" s="165"/>
      <c r="T20" s="184" t="b">
        <v>0</v>
      </c>
      <c r="U20" s="183"/>
      <c r="V20" s="165"/>
      <c r="W20" s="184" t="b">
        <v>0</v>
      </c>
      <c r="X20" s="183"/>
      <c r="Y20" s="165"/>
      <c r="Z20" s="184" t="b">
        <v>0</v>
      </c>
      <c r="AA20" s="183"/>
      <c r="AB20" s="165"/>
      <c r="AC20" s="184" t="b">
        <v>0</v>
      </c>
      <c r="AD20" s="183"/>
      <c r="AE20" s="165"/>
      <c r="AF20" s="184" t="b">
        <v>0</v>
      </c>
      <c r="AG20" s="183"/>
      <c r="AH20" s="165"/>
      <c r="AI20" s="184" t="b">
        <v>0</v>
      </c>
      <c r="AJ20" s="183"/>
      <c r="AK20" s="165"/>
      <c r="AL20" s="184" t="b">
        <v>0</v>
      </c>
      <c r="AM20" s="183"/>
      <c r="AN20" s="159"/>
    </row>
    <row r="21" ht="13.5" customHeight="1">
      <c r="A21" s="185"/>
      <c r="B21" s="186"/>
      <c r="I21" s="185"/>
      <c r="J21" s="185"/>
      <c r="K21" s="185"/>
      <c r="L21" s="185"/>
      <c r="M21" s="185"/>
      <c r="N21" s="185"/>
      <c r="O21" s="185"/>
      <c r="P21" s="185"/>
      <c r="Q21" s="185"/>
      <c r="R21" s="185"/>
      <c r="S21" s="185"/>
      <c r="T21" s="185"/>
      <c r="U21" s="185"/>
      <c r="V21" s="185"/>
      <c r="W21" s="185"/>
      <c r="X21" s="185"/>
      <c r="Y21" s="185"/>
      <c r="Z21" s="185"/>
      <c r="AA21" s="185"/>
      <c r="AB21" s="185"/>
      <c r="AC21" s="185"/>
      <c r="AD21" s="185"/>
      <c r="AE21" s="185"/>
      <c r="AF21" s="185"/>
      <c r="AG21" s="185"/>
      <c r="AH21" s="185"/>
      <c r="AI21" s="185"/>
      <c r="AJ21" s="185"/>
      <c r="AK21" s="185"/>
      <c r="AL21" s="185"/>
      <c r="AM21" s="185"/>
      <c r="AN21" s="187"/>
    </row>
    <row r="22" ht="23.25" customHeight="1">
      <c r="A22" s="152"/>
      <c r="B22" s="153" t="str">
        <f>'Customize Here'!$I$18</f>
        <v>January - 2023</v>
      </c>
      <c r="C22" s="154"/>
      <c r="D22" s="154"/>
      <c r="E22" s="154"/>
      <c r="F22" s="154"/>
      <c r="G22" s="154"/>
      <c r="H22" s="155"/>
      <c r="I22" s="156"/>
      <c r="J22" s="156"/>
      <c r="K22" s="157" t="str">
        <f>'Customize Here'!$L$17</f>
        <v>Self-Care</v>
      </c>
      <c r="L22" s="158"/>
      <c r="M22" s="156"/>
      <c r="N22" s="157" t="str">
        <f>'Customize Here'!$L$18</f>
        <v>Side Business</v>
      </c>
      <c r="O22" s="158"/>
      <c r="P22" s="156"/>
      <c r="Q22" s="157" t="str">
        <f>'Customize Here'!$L$19</f>
        <v>Saving</v>
      </c>
      <c r="R22" s="158"/>
      <c r="S22" s="156"/>
      <c r="T22" s="157" t="str">
        <f>'Customize Here'!$L$20</f>
        <v>Reading</v>
      </c>
      <c r="U22" s="158"/>
      <c r="V22" s="156"/>
      <c r="W22" s="157" t="str">
        <f>'Customize Here'!$L$21</f>
        <v>Exercise</v>
      </c>
      <c r="X22" s="158"/>
      <c r="Y22" s="156"/>
      <c r="Z22" s="157" t="str">
        <f>'Customize Here'!$L$22</f>
        <v/>
      </c>
      <c r="AA22" s="158"/>
      <c r="AB22" s="156"/>
      <c r="AC22" s="157" t="str">
        <f>'Customize Here'!$L$23</f>
        <v/>
      </c>
      <c r="AD22" s="158"/>
      <c r="AE22" s="156"/>
      <c r="AF22" s="157" t="str">
        <f>'Customize Here'!$L$24</f>
        <v/>
      </c>
      <c r="AG22" s="158"/>
      <c r="AH22" s="156"/>
      <c r="AI22" s="157" t="str">
        <f>'Customize Here'!$L$25</f>
        <v/>
      </c>
      <c r="AJ22" s="158"/>
      <c r="AK22" s="156"/>
      <c r="AL22" s="157" t="str">
        <f>'Customize Here'!$L$26</f>
        <v/>
      </c>
      <c r="AM22" s="158"/>
      <c r="AN22" s="156"/>
    </row>
    <row r="23" ht="20.25" customHeight="1">
      <c r="A23" s="159"/>
      <c r="B23" s="160" t="str">
        <f>LEFT(VLOOKUP(WEEKDAY(B24),'HIDDEN CALENDAR'!$S$6:$U$12,3,0))</f>
        <v>S</v>
      </c>
      <c r="C23" s="161" t="str">
        <f>LEFT(VLOOKUP(WEEKDAY(C24),'HIDDEN CALENDAR'!$S$6:$U$12,3,0))</f>
        <v>M</v>
      </c>
      <c r="D23" s="161" t="str">
        <f>LEFT(VLOOKUP(WEEKDAY(D24),'HIDDEN CALENDAR'!$S$6:$U$12,3,0))</f>
        <v>T</v>
      </c>
      <c r="E23" s="161" t="str">
        <f>LEFT(VLOOKUP(WEEKDAY(E24),'HIDDEN CALENDAR'!$S$6:$U$12,3,0))</f>
        <v>W</v>
      </c>
      <c r="F23" s="161" t="str">
        <f>LEFT(VLOOKUP(WEEKDAY(F24),'HIDDEN CALENDAR'!$S$6:$U$12,3,0))</f>
        <v>T</v>
      </c>
      <c r="G23" s="161" t="str">
        <f>LEFT(VLOOKUP(WEEKDAY(G24),'HIDDEN CALENDAR'!$S$6:$U$12,3,0))</f>
        <v>F</v>
      </c>
      <c r="H23" s="162" t="str">
        <f>LEFT(VLOOKUP(WEEKDAY(H24),'HIDDEN CALENDAR'!$S$6:$U$12,3,0))</f>
        <v>S</v>
      </c>
      <c r="I23" s="159"/>
      <c r="J23" s="159"/>
      <c r="K23" s="163" t="b">
        <v>0</v>
      </c>
      <c r="L23" s="164"/>
      <c r="M23" s="165"/>
      <c r="N23" s="166" t="b">
        <v>0</v>
      </c>
      <c r="O23" s="164"/>
      <c r="P23" s="165"/>
      <c r="Q23" s="167" t="b">
        <v>0</v>
      </c>
      <c r="R23" s="164"/>
      <c r="S23" s="165"/>
      <c r="T23" s="167" t="b">
        <v>0</v>
      </c>
      <c r="U23" s="164"/>
      <c r="V23" s="165"/>
      <c r="W23" s="167" t="b">
        <v>0</v>
      </c>
      <c r="X23" s="164"/>
      <c r="Y23" s="165"/>
      <c r="Z23" s="167" t="b">
        <v>0</v>
      </c>
      <c r="AA23" s="164"/>
      <c r="AB23" s="165"/>
      <c r="AC23" s="167" t="b">
        <v>0</v>
      </c>
      <c r="AD23" s="164"/>
      <c r="AE23" s="165"/>
      <c r="AF23" s="167" t="b">
        <v>0</v>
      </c>
      <c r="AG23" s="164"/>
      <c r="AH23" s="165"/>
      <c r="AI23" s="167" t="b">
        <v>0</v>
      </c>
      <c r="AJ23" s="164"/>
      <c r="AK23" s="165"/>
      <c r="AL23" s="167" t="b">
        <v>0</v>
      </c>
      <c r="AM23" s="164"/>
      <c r="AN23" s="159"/>
    </row>
    <row r="24" ht="20.25" customHeight="1">
      <c r="A24" s="19"/>
      <c r="B24" s="168">
        <f t="array" ref="B24">VLOOKUP(B22,{'HIDDEN CALENDAR'!$O$6:$O$17,'HIDDEN CALENDAR'!$P$6:$P$17},2,0)</f>
        <v>44927</v>
      </c>
      <c r="C24" s="169">
        <f t="shared" ref="C24:H24" si="15">B24+1</f>
        <v>44928</v>
      </c>
      <c r="D24" s="169">
        <f t="shared" si="15"/>
        <v>44929</v>
      </c>
      <c r="E24" s="169">
        <f t="shared" si="15"/>
        <v>44930</v>
      </c>
      <c r="F24" s="169">
        <f t="shared" si="15"/>
        <v>44931</v>
      </c>
      <c r="G24" s="169">
        <f t="shared" si="15"/>
        <v>44932</v>
      </c>
      <c r="H24" s="170">
        <f t="shared" si="15"/>
        <v>44933</v>
      </c>
      <c r="I24" s="19"/>
      <c r="J24" s="19"/>
      <c r="K24" s="163" t="b">
        <v>0</v>
      </c>
      <c r="L24" s="164"/>
      <c r="M24" s="165"/>
      <c r="N24" s="166" t="b">
        <v>0</v>
      </c>
      <c r="O24" s="164"/>
      <c r="P24" s="165"/>
      <c r="Q24" s="166" t="b">
        <v>0</v>
      </c>
      <c r="R24" s="164"/>
      <c r="S24" s="165"/>
      <c r="T24" s="167" t="b">
        <v>0</v>
      </c>
      <c r="U24" s="164"/>
      <c r="V24" s="165"/>
      <c r="W24" s="167" t="b">
        <v>0</v>
      </c>
      <c r="X24" s="164"/>
      <c r="Y24" s="165"/>
      <c r="Z24" s="167" t="b">
        <v>0</v>
      </c>
      <c r="AA24" s="164"/>
      <c r="AB24" s="165"/>
      <c r="AC24" s="167" t="b">
        <v>0</v>
      </c>
      <c r="AD24" s="164"/>
      <c r="AE24" s="165"/>
      <c r="AF24" s="167" t="b">
        <v>0</v>
      </c>
      <c r="AG24" s="164"/>
      <c r="AH24" s="165"/>
      <c r="AI24" s="167" t="b">
        <v>0</v>
      </c>
      <c r="AJ24" s="164"/>
      <c r="AK24" s="165"/>
      <c r="AL24" s="167" t="b">
        <v>0</v>
      </c>
      <c r="AM24" s="164"/>
      <c r="AN24" s="19"/>
    </row>
    <row r="25" ht="20.25" customHeight="1">
      <c r="A25" s="19"/>
      <c r="B25" s="171">
        <f t="shared" ref="B25:B29" si="17">B24+7</f>
        <v>44934</v>
      </c>
      <c r="C25" s="172">
        <f t="shared" ref="C25:H25" si="16">B25+1</f>
        <v>44935</v>
      </c>
      <c r="D25" s="172">
        <f t="shared" si="16"/>
        <v>44936</v>
      </c>
      <c r="E25" s="172">
        <f t="shared" si="16"/>
        <v>44937</v>
      </c>
      <c r="F25" s="172">
        <f t="shared" si="16"/>
        <v>44938</v>
      </c>
      <c r="G25" s="172">
        <f t="shared" si="16"/>
        <v>44939</v>
      </c>
      <c r="H25" s="173">
        <f t="shared" si="16"/>
        <v>44940</v>
      </c>
      <c r="I25" s="19"/>
      <c r="J25" s="19"/>
      <c r="K25" s="163" t="b">
        <v>0</v>
      </c>
      <c r="L25" s="164"/>
      <c r="M25" s="165"/>
      <c r="N25" s="166" t="b">
        <v>0</v>
      </c>
      <c r="O25" s="164"/>
      <c r="P25" s="165"/>
      <c r="Q25" s="167" t="b">
        <v>0</v>
      </c>
      <c r="R25" s="164"/>
      <c r="S25" s="165"/>
      <c r="T25" s="167" t="b">
        <v>0</v>
      </c>
      <c r="U25" s="164"/>
      <c r="V25" s="165"/>
      <c r="W25" s="167" t="b">
        <v>0</v>
      </c>
      <c r="X25" s="164"/>
      <c r="Y25" s="165"/>
      <c r="Z25" s="167" t="b">
        <v>0</v>
      </c>
      <c r="AA25" s="164"/>
      <c r="AB25" s="165"/>
      <c r="AC25" s="167" t="b">
        <v>0</v>
      </c>
      <c r="AD25" s="164"/>
      <c r="AE25" s="165"/>
      <c r="AF25" s="167" t="b">
        <v>0</v>
      </c>
      <c r="AG25" s="164"/>
      <c r="AH25" s="165"/>
      <c r="AI25" s="167" t="b">
        <v>0</v>
      </c>
      <c r="AJ25" s="164"/>
      <c r="AK25" s="165"/>
      <c r="AL25" s="167" t="b">
        <v>0</v>
      </c>
      <c r="AM25" s="164"/>
      <c r="AN25" s="19"/>
    </row>
    <row r="26" ht="20.25" customHeight="1">
      <c r="A26" s="19"/>
      <c r="B26" s="171">
        <f t="shared" si="17"/>
        <v>44941</v>
      </c>
      <c r="C26" s="172">
        <f t="shared" ref="C26:H26" si="18">B26+1</f>
        <v>44942</v>
      </c>
      <c r="D26" s="172">
        <f t="shared" si="18"/>
        <v>44943</v>
      </c>
      <c r="E26" s="172">
        <f t="shared" si="18"/>
        <v>44944</v>
      </c>
      <c r="F26" s="172">
        <f t="shared" si="18"/>
        <v>44945</v>
      </c>
      <c r="G26" s="172">
        <f t="shared" si="18"/>
        <v>44946</v>
      </c>
      <c r="H26" s="173">
        <f t="shared" si="18"/>
        <v>44947</v>
      </c>
      <c r="I26" s="19"/>
      <c r="J26" s="19"/>
      <c r="K26" s="163" t="b">
        <v>0</v>
      </c>
      <c r="L26" s="164"/>
      <c r="M26" s="165"/>
      <c r="N26" s="167" t="b">
        <v>0</v>
      </c>
      <c r="O26" s="164"/>
      <c r="P26" s="165"/>
      <c r="Q26" s="167" t="b">
        <v>0</v>
      </c>
      <c r="R26" s="164"/>
      <c r="S26" s="165"/>
      <c r="T26" s="167" t="b">
        <v>0</v>
      </c>
      <c r="U26" s="164"/>
      <c r="V26" s="165"/>
      <c r="W26" s="167" t="b">
        <v>0</v>
      </c>
      <c r="X26" s="164"/>
      <c r="Y26" s="165"/>
      <c r="Z26" s="167" t="b">
        <v>0</v>
      </c>
      <c r="AA26" s="164"/>
      <c r="AB26" s="165"/>
      <c r="AC26" s="167" t="b">
        <v>0</v>
      </c>
      <c r="AD26" s="164"/>
      <c r="AE26" s="165"/>
      <c r="AF26" s="167" t="b">
        <v>0</v>
      </c>
      <c r="AG26" s="164"/>
      <c r="AH26" s="165"/>
      <c r="AI26" s="167" t="b">
        <v>0</v>
      </c>
      <c r="AJ26" s="164"/>
      <c r="AK26" s="165"/>
      <c r="AL26" s="167" t="b">
        <v>0</v>
      </c>
      <c r="AM26" s="164"/>
      <c r="AN26" s="19"/>
    </row>
    <row r="27" ht="20.25" customHeight="1">
      <c r="A27" s="19"/>
      <c r="B27" s="171">
        <f t="shared" si="17"/>
        <v>44948</v>
      </c>
      <c r="C27" s="172">
        <f t="shared" ref="C27:H27" si="19">B27+1</f>
        <v>44949</v>
      </c>
      <c r="D27" s="172">
        <f t="shared" si="19"/>
        <v>44950</v>
      </c>
      <c r="E27" s="172">
        <f t="shared" si="19"/>
        <v>44951</v>
      </c>
      <c r="F27" s="172">
        <f t="shared" si="19"/>
        <v>44952</v>
      </c>
      <c r="G27" s="172">
        <f t="shared" si="19"/>
        <v>44953</v>
      </c>
      <c r="H27" s="173">
        <f t="shared" si="19"/>
        <v>44954</v>
      </c>
      <c r="I27" s="19"/>
      <c r="J27" s="19"/>
      <c r="K27" s="163" t="b">
        <v>0</v>
      </c>
      <c r="L27" s="164"/>
      <c r="M27" s="165"/>
      <c r="N27" s="167" t="b">
        <v>0</v>
      </c>
      <c r="O27" s="164"/>
      <c r="P27" s="165"/>
      <c r="Q27" s="167" t="b">
        <v>0</v>
      </c>
      <c r="R27" s="164"/>
      <c r="S27" s="165"/>
      <c r="T27" s="167" t="b">
        <v>0</v>
      </c>
      <c r="U27" s="164"/>
      <c r="V27" s="165"/>
      <c r="W27" s="167" t="b">
        <v>0</v>
      </c>
      <c r="X27" s="164"/>
      <c r="Y27" s="165"/>
      <c r="Z27" s="167" t="b">
        <v>0</v>
      </c>
      <c r="AA27" s="164"/>
      <c r="AB27" s="165"/>
      <c r="AC27" s="167" t="b">
        <v>0</v>
      </c>
      <c r="AD27" s="164"/>
      <c r="AE27" s="165"/>
      <c r="AF27" s="167" t="b">
        <v>0</v>
      </c>
      <c r="AG27" s="164"/>
      <c r="AH27" s="165"/>
      <c r="AI27" s="167" t="b">
        <v>0</v>
      </c>
      <c r="AJ27" s="164"/>
      <c r="AK27" s="165"/>
      <c r="AL27" s="167" t="b">
        <v>0</v>
      </c>
      <c r="AM27" s="164"/>
      <c r="AN27" s="19"/>
    </row>
    <row r="28" ht="20.25" customHeight="1">
      <c r="A28" s="19"/>
      <c r="B28" s="171">
        <f t="shared" si="17"/>
        <v>44955</v>
      </c>
      <c r="C28" s="172">
        <f t="shared" ref="C28:H28" si="20">B28+1</f>
        <v>44956</v>
      </c>
      <c r="D28" s="172">
        <f t="shared" si="20"/>
        <v>44957</v>
      </c>
      <c r="E28" s="172">
        <f t="shared" si="20"/>
        <v>44958</v>
      </c>
      <c r="F28" s="172">
        <f t="shared" si="20"/>
        <v>44959</v>
      </c>
      <c r="G28" s="172">
        <f t="shared" si="20"/>
        <v>44960</v>
      </c>
      <c r="H28" s="173">
        <f t="shared" si="20"/>
        <v>44961</v>
      </c>
      <c r="I28" s="19"/>
      <c r="J28" s="19"/>
      <c r="K28" s="163" t="b">
        <v>0</v>
      </c>
      <c r="L28" s="164"/>
      <c r="M28" s="165"/>
      <c r="N28" s="167" t="b">
        <v>0</v>
      </c>
      <c r="O28" s="164"/>
      <c r="P28" s="165"/>
      <c r="Q28" s="167" t="b">
        <v>0</v>
      </c>
      <c r="R28" s="164"/>
      <c r="S28" s="165"/>
      <c r="T28" s="167" t="b">
        <v>0</v>
      </c>
      <c r="U28" s="164"/>
      <c r="V28" s="165"/>
      <c r="W28" s="167" t="b">
        <v>0</v>
      </c>
      <c r="X28" s="164"/>
      <c r="Y28" s="165"/>
      <c r="Z28" s="167" t="b">
        <v>0</v>
      </c>
      <c r="AA28" s="164"/>
      <c r="AB28" s="165"/>
      <c r="AC28" s="167" t="b">
        <v>0</v>
      </c>
      <c r="AD28" s="164"/>
      <c r="AE28" s="165"/>
      <c r="AF28" s="167" t="b">
        <v>0</v>
      </c>
      <c r="AG28" s="164"/>
      <c r="AH28" s="165"/>
      <c r="AI28" s="167" t="b">
        <v>0</v>
      </c>
      <c r="AJ28" s="164"/>
      <c r="AK28" s="165"/>
      <c r="AL28" s="167" t="b">
        <v>0</v>
      </c>
      <c r="AM28" s="164"/>
      <c r="AN28" s="19"/>
    </row>
    <row r="29" ht="20.25" customHeight="1">
      <c r="A29" s="19"/>
      <c r="B29" s="174">
        <f t="shared" si="17"/>
        <v>44962</v>
      </c>
      <c r="C29" s="175">
        <f t="shared" ref="C29:H29" si="21">B29+1</f>
        <v>44963</v>
      </c>
      <c r="D29" s="175">
        <f t="shared" si="21"/>
        <v>44964</v>
      </c>
      <c r="E29" s="175">
        <f t="shared" si="21"/>
        <v>44965</v>
      </c>
      <c r="F29" s="175">
        <f t="shared" si="21"/>
        <v>44966</v>
      </c>
      <c r="G29" s="175">
        <f t="shared" si="21"/>
        <v>44967</v>
      </c>
      <c r="H29" s="176">
        <f t="shared" si="21"/>
        <v>44968</v>
      </c>
      <c r="I29" s="19"/>
      <c r="J29" s="19"/>
      <c r="K29" s="163" t="b">
        <v>0</v>
      </c>
      <c r="L29" s="177"/>
      <c r="M29" s="165"/>
      <c r="N29" s="167" t="b">
        <v>0</v>
      </c>
      <c r="O29" s="177"/>
      <c r="P29" s="165"/>
      <c r="Q29" s="167" t="b">
        <v>0</v>
      </c>
      <c r="R29" s="177"/>
      <c r="S29" s="165"/>
      <c r="T29" s="167" t="b">
        <v>0</v>
      </c>
      <c r="U29" s="177"/>
      <c r="V29" s="165"/>
      <c r="W29" s="167" t="b">
        <v>0</v>
      </c>
      <c r="X29" s="177"/>
      <c r="Y29" s="165"/>
      <c r="Z29" s="167" t="b">
        <v>0</v>
      </c>
      <c r="AA29" s="177"/>
      <c r="AB29" s="165"/>
      <c r="AC29" s="167" t="b">
        <v>0</v>
      </c>
      <c r="AD29" s="177"/>
      <c r="AE29" s="165"/>
      <c r="AF29" s="167" t="b">
        <v>0</v>
      </c>
      <c r="AG29" s="177"/>
      <c r="AH29" s="165"/>
      <c r="AI29" s="167" t="b">
        <v>0</v>
      </c>
      <c r="AJ29" s="177"/>
      <c r="AK29" s="165"/>
      <c r="AL29" s="167" t="b">
        <v>0</v>
      </c>
      <c r="AM29" s="177"/>
      <c r="AN29" s="19"/>
    </row>
    <row r="30" ht="20.25" customHeight="1">
      <c r="A30" s="159"/>
      <c r="B30" s="178">
        <f t="array" ref="B30">VLOOKUP(B22,{'Customize Here'!$I$16:$I$27,'Customize Here'!$F$16:$F$27},2,0)</f>
        <v>1</v>
      </c>
      <c r="C30" s="179"/>
      <c r="D30" s="179"/>
      <c r="E30" s="180">
        <f t="array" ref="E30">VLOOKUP(B22,{'Customize Here'!$I$16:$I$27,'Customize Here'!$H$16:$H$27},2,0)</f>
        <v>2023</v>
      </c>
      <c r="F30" s="179"/>
      <c r="G30" s="179"/>
      <c r="H30" s="181"/>
      <c r="I30" s="159"/>
      <c r="J30" s="159"/>
      <c r="K30" s="182" t="b">
        <v>0</v>
      </c>
      <c r="L30" s="183"/>
      <c r="M30" s="165"/>
      <c r="N30" s="184" t="b">
        <v>0</v>
      </c>
      <c r="O30" s="183"/>
      <c r="P30" s="165"/>
      <c r="Q30" s="184" t="b">
        <v>0</v>
      </c>
      <c r="R30" s="183"/>
      <c r="S30" s="165"/>
      <c r="T30" s="184" t="b">
        <v>0</v>
      </c>
      <c r="U30" s="183"/>
      <c r="V30" s="165"/>
      <c r="W30" s="184" t="b">
        <v>0</v>
      </c>
      <c r="X30" s="183"/>
      <c r="Y30" s="165"/>
      <c r="Z30" s="184" t="b">
        <v>0</v>
      </c>
      <c r="AA30" s="183"/>
      <c r="AB30" s="165"/>
      <c r="AC30" s="184" t="b">
        <v>0</v>
      </c>
      <c r="AD30" s="183"/>
      <c r="AE30" s="165"/>
      <c r="AF30" s="184" t="b">
        <v>0</v>
      </c>
      <c r="AG30" s="183"/>
      <c r="AH30" s="165"/>
      <c r="AI30" s="184" t="b">
        <v>0</v>
      </c>
      <c r="AJ30" s="183"/>
      <c r="AK30" s="165"/>
      <c r="AL30" s="184" t="b">
        <v>0</v>
      </c>
      <c r="AM30" s="183"/>
      <c r="AN30" s="159"/>
    </row>
    <row r="31" ht="13.5" customHeight="1">
      <c r="A31" s="185"/>
      <c r="B31" s="186"/>
      <c r="I31" s="185"/>
      <c r="J31" s="185"/>
      <c r="K31" s="185"/>
      <c r="L31" s="185"/>
      <c r="M31" s="185"/>
      <c r="N31" s="185"/>
      <c r="O31" s="185"/>
      <c r="P31" s="185"/>
      <c r="Q31" s="185"/>
      <c r="R31" s="185"/>
      <c r="S31" s="185"/>
      <c r="T31" s="185"/>
      <c r="U31" s="185"/>
      <c r="V31" s="185"/>
      <c r="W31" s="185"/>
      <c r="X31" s="185"/>
      <c r="Y31" s="185"/>
      <c r="Z31" s="185"/>
      <c r="AA31" s="185"/>
      <c r="AB31" s="185"/>
      <c r="AC31" s="185"/>
      <c r="AD31" s="185"/>
      <c r="AE31" s="185"/>
      <c r="AF31" s="185"/>
      <c r="AG31" s="185"/>
      <c r="AH31" s="185"/>
      <c r="AI31" s="185"/>
      <c r="AJ31" s="185"/>
      <c r="AK31" s="185"/>
      <c r="AL31" s="185"/>
      <c r="AM31" s="185"/>
      <c r="AN31" s="187"/>
    </row>
    <row r="32" ht="23.25" customHeight="1">
      <c r="A32" s="152"/>
      <c r="B32" s="153" t="str">
        <f>'Customize Here'!$I$19</f>
        <v>February - 2023</v>
      </c>
      <c r="C32" s="154"/>
      <c r="D32" s="154"/>
      <c r="E32" s="154"/>
      <c r="F32" s="154"/>
      <c r="G32" s="154"/>
      <c r="H32" s="155"/>
      <c r="I32" s="156"/>
      <c r="J32" s="156"/>
      <c r="K32" s="157" t="str">
        <f>'Customize Here'!$L$17</f>
        <v>Self-Care</v>
      </c>
      <c r="L32" s="158"/>
      <c r="M32" s="156"/>
      <c r="N32" s="157" t="str">
        <f>'Customize Here'!$L$18</f>
        <v>Side Business</v>
      </c>
      <c r="O32" s="158"/>
      <c r="P32" s="156"/>
      <c r="Q32" s="157" t="str">
        <f>'Customize Here'!$L$19</f>
        <v>Saving</v>
      </c>
      <c r="R32" s="158"/>
      <c r="S32" s="156"/>
      <c r="T32" s="157" t="str">
        <f>'Customize Here'!$L$20</f>
        <v>Reading</v>
      </c>
      <c r="U32" s="158"/>
      <c r="V32" s="156"/>
      <c r="W32" s="157" t="str">
        <f>'Customize Here'!$L$21</f>
        <v>Exercise</v>
      </c>
      <c r="X32" s="158"/>
      <c r="Y32" s="156"/>
      <c r="Z32" s="157" t="str">
        <f>'Customize Here'!$L$22</f>
        <v/>
      </c>
      <c r="AA32" s="158"/>
      <c r="AB32" s="156"/>
      <c r="AC32" s="157" t="str">
        <f>'Customize Here'!$L$23</f>
        <v/>
      </c>
      <c r="AD32" s="158"/>
      <c r="AE32" s="156"/>
      <c r="AF32" s="157" t="str">
        <f>'Customize Here'!$L$24</f>
        <v/>
      </c>
      <c r="AG32" s="158"/>
      <c r="AH32" s="156"/>
      <c r="AI32" s="157" t="str">
        <f>'Customize Here'!$L$25</f>
        <v/>
      </c>
      <c r="AJ32" s="158"/>
      <c r="AK32" s="156"/>
      <c r="AL32" s="157" t="str">
        <f>'Customize Here'!$L$26</f>
        <v/>
      </c>
      <c r="AM32" s="158"/>
      <c r="AN32" s="156"/>
    </row>
    <row r="33" ht="20.25" customHeight="1">
      <c r="A33" s="159"/>
      <c r="B33" s="160" t="str">
        <f>LEFT(VLOOKUP(WEEKDAY(B34),'HIDDEN CALENDAR'!$S$6:$U$12,3,0))</f>
        <v>S</v>
      </c>
      <c r="C33" s="161" t="str">
        <f>LEFT(VLOOKUP(WEEKDAY(C34),'HIDDEN CALENDAR'!$S$6:$U$12,3,0))</f>
        <v>M</v>
      </c>
      <c r="D33" s="161" t="str">
        <f>LEFT(VLOOKUP(WEEKDAY(D34),'HIDDEN CALENDAR'!$S$6:$U$12,3,0))</f>
        <v>T</v>
      </c>
      <c r="E33" s="161" t="str">
        <f>LEFT(VLOOKUP(WEEKDAY(E34),'HIDDEN CALENDAR'!$S$6:$U$12,3,0))</f>
        <v>W</v>
      </c>
      <c r="F33" s="161" t="str">
        <f>LEFT(VLOOKUP(WEEKDAY(F34),'HIDDEN CALENDAR'!$S$6:$U$12,3,0))</f>
        <v>T</v>
      </c>
      <c r="G33" s="161" t="str">
        <f>LEFT(VLOOKUP(WEEKDAY(G34),'HIDDEN CALENDAR'!$S$6:$U$12,3,0))</f>
        <v>F</v>
      </c>
      <c r="H33" s="162" t="str">
        <f>LEFT(VLOOKUP(WEEKDAY(H34),'HIDDEN CALENDAR'!$S$6:$U$12,3,0))</f>
        <v>S</v>
      </c>
      <c r="I33" s="159"/>
      <c r="J33" s="159"/>
      <c r="K33" s="163" t="b">
        <v>0</v>
      </c>
      <c r="L33" s="164"/>
      <c r="M33" s="165"/>
      <c r="N33" s="166" t="b">
        <v>0</v>
      </c>
      <c r="O33" s="164"/>
      <c r="P33" s="165"/>
      <c r="Q33" s="167" t="b">
        <v>0</v>
      </c>
      <c r="R33" s="164"/>
      <c r="S33" s="165"/>
      <c r="T33" s="167" t="b">
        <v>0</v>
      </c>
      <c r="U33" s="164"/>
      <c r="V33" s="165"/>
      <c r="W33" s="167" t="b">
        <v>0</v>
      </c>
      <c r="X33" s="164"/>
      <c r="Y33" s="165"/>
      <c r="Z33" s="167" t="b">
        <v>0</v>
      </c>
      <c r="AA33" s="164"/>
      <c r="AB33" s="165"/>
      <c r="AC33" s="167" t="b">
        <v>0</v>
      </c>
      <c r="AD33" s="164"/>
      <c r="AE33" s="165"/>
      <c r="AF33" s="167" t="b">
        <v>0</v>
      </c>
      <c r="AG33" s="164"/>
      <c r="AH33" s="165"/>
      <c r="AI33" s="167" t="b">
        <v>0</v>
      </c>
      <c r="AJ33" s="164"/>
      <c r="AK33" s="165"/>
      <c r="AL33" s="167" t="b">
        <v>0</v>
      </c>
      <c r="AM33" s="164"/>
      <c r="AN33" s="159"/>
    </row>
    <row r="34" ht="20.25" customHeight="1">
      <c r="A34" s="19"/>
      <c r="B34" s="168">
        <f t="array" ref="B34">VLOOKUP(B32,{'HIDDEN CALENDAR'!$O$6:$O$17,'HIDDEN CALENDAR'!$P$6:$P$17},2,0)</f>
        <v>44955</v>
      </c>
      <c r="C34" s="169">
        <f t="shared" ref="C34:H34" si="22">B34+1</f>
        <v>44956</v>
      </c>
      <c r="D34" s="169">
        <f t="shared" si="22"/>
        <v>44957</v>
      </c>
      <c r="E34" s="169">
        <f t="shared" si="22"/>
        <v>44958</v>
      </c>
      <c r="F34" s="169">
        <f t="shared" si="22"/>
        <v>44959</v>
      </c>
      <c r="G34" s="169">
        <f t="shared" si="22"/>
        <v>44960</v>
      </c>
      <c r="H34" s="170">
        <f t="shared" si="22"/>
        <v>44961</v>
      </c>
      <c r="I34" s="19"/>
      <c r="J34" s="19"/>
      <c r="K34" s="163" t="b">
        <v>0</v>
      </c>
      <c r="L34" s="164"/>
      <c r="M34" s="165"/>
      <c r="N34" s="166" t="b">
        <v>0</v>
      </c>
      <c r="O34" s="164"/>
      <c r="P34" s="165"/>
      <c r="Q34" s="166" t="b">
        <v>0</v>
      </c>
      <c r="R34" s="164"/>
      <c r="S34" s="165"/>
      <c r="T34" s="167" t="b">
        <v>0</v>
      </c>
      <c r="U34" s="164"/>
      <c r="V34" s="165"/>
      <c r="W34" s="167" t="b">
        <v>0</v>
      </c>
      <c r="X34" s="164"/>
      <c r="Y34" s="165"/>
      <c r="Z34" s="167" t="b">
        <v>0</v>
      </c>
      <c r="AA34" s="164"/>
      <c r="AB34" s="165"/>
      <c r="AC34" s="167" t="b">
        <v>0</v>
      </c>
      <c r="AD34" s="164"/>
      <c r="AE34" s="165"/>
      <c r="AF34" s="167" t="b">
        <v>0</v>
      </c>
      <c r="AG34" s="164"/>
      <c r="AH34" s="165"/>
      <c r="AI34" s="167" t="b">
        <v>0</v>
      </c>
      <c r="AJ34" s="164"/>
      <c r="AK34" s="165"/>
      <c r="AL34" s="167" t="b">
        <v>0</v>
      </c>
      <c r="AM34" s="164"/>
      <c r="AN34" s="19"/>
    </row>
    <row r="35" ht="20.25" customHeight="1">
      <c r="A35" s="19"/>
      <c r="B35" s="171">
        <f t="shared" ref="B35:B39" si="24">B34+7</f>
        <v>44962</v>
      </c>
      <c r="C35" s="172">
        <f t="shared" ref="C35:H35" si="23">B35+1</f>
        <v>44963</v>
      </c>
      <c r="D35" s="172">
        <f t="shared" si="23"/>
        <v>44964</v>
      </c>
      <c r="E35" s="172">
        <f t="shared" si="23"/>
        <v>44965</v>
      </c>
      <c r="F35" s="172">
        <f t="shared" si="23"/>
        <v>44966</v>
      </c>
      <c r="G35" s="172">
        <f t="shared" si="23"/>
        <v>44967</v>
      </c>
      <c r="H35" s="173">
        <f t="shared" si="23"/>
        <v>44968</v>
      </c>
      <c r="I35" s="19"/>
      <c r="J35" s="19"/>
      <c r="K35" s="163" t="b">
        <v>0</v>
      </c>
      <c r="L35" s="164"/>
      <c r="M35" s="165"/>
      <c r="N35" s="166" t="b">
        <v>0</v>
      </c>
      <c r="O35" s="164"/>
      <c r="P35" s="165"/>
      <c r="Q35" s="167" t="b">
        <v>0</v>
      </c>
      <c r="R35" s="164"/>
      <c r="S35" s="165"/>
      <c r="T35" s="167" t="b">
        <v>0</v>
      </c>
      <c r="U35" s="164"/>
      <c r="V35" s="165"/>
      <c r="W35" s="167" t="b">
        <v>0</v>
      </c>
      <c r="X35" s="164"/>
      <c r="Y35" s="165"/>
      <c r="Z35" s="167" t="b">
        <v>0</v>
      </c>
      <c r="AA35" s="164"/>
      <c r="AB35" s="165"/>
      <c r="AC35" s="167" t="b">
        <v>0</v>
      </c>
      <c r="AD35" s="164"/>
      <c r="AE35" s="165"/>
      <c r="AF35" s="167" t="b">
        <v>0</v>
      </c>
      <c r="AG35" s="164"/>
      <c r="AH35" s="165"/>
      <c r="AI35" s="167" t="b">
        <v>0</v>
      </c>
      <c r="AJ35" s="164"/>
      <c r="AK35" s="165"/>
      <c r="AL35" s="167" t="b">
        <v>0</v>
      </c>
      <c r="AM35" s="164"/>
      <c r="AN35" s="19"/>
    </row>
    <row r="36" ht="20.25" customHeight="1">
      <c r="A36" s="19"/>
      <c r="B36" s="171">
        <f t="shared" si="24"/>
        <v>44969</v>
      </c>
      <c r="C36" s="172">
        <f t="shared" ref="C36:H36" si="25">B36+1</f>
        <v>44970</v>
      </c>
      <c r="D36" s="172">
        <f t="shared" si="25"/>
        <v>44971</v>
      </c>
      <c r="E36" s="172">
        <f t="shared" si="25"/>
        <v>44972</v>
      </c>
      <c r="F36" s="172">
        <f t="shared" si="25"/>
        <v>44973</v>
      </c>
      <c r="G36" s="172">
        <f t="shared" si="25"/>
        <v>44974</v>
      </c>
      <c r="H36" s="173">
        <f t="shared" si="25"/>
        <v>44975</v>
      </c>
      <c r="I36" s="19"/>
      <c r="J36" s="19"/>
      <c r="K36" s="163" t="b">
        <v>0</v>
      </c>
      <c r="L36" s="164"/>
      <c r="M36" s="165"/>
      <c r="N36" s="167" t="b">
        <v>0</v>
      </c>
      <c r="O36" s="164"/>
      <c r="P36" s="165"/>
      <c r="Q36" s="167" t="b">
        <v>0</v>
      </c>
      <c r="R36" s="164"/>
      <c r="S36" s="165"/>
      <c r="T36" s="167" t="b">
        <v>0</v>
      </c>
      <c r="U36" s="164"/>
      <c r="V36" s="165"/>
      <c r="W36" s="167" t="b">
        <v>0</v>
      </c>
      <c r="X36" s="164"/>
      <c r="Y36" s="165"/>
      <c r="Z36" s="167" t="b">
        <v>0</v>
      </c>
      <c r="AA36" s="164"/>
      <c r="AB36" s="165"/>
      <c r="AC36" s="167" t="b">
        <v>0</v>
      </c>
      <c r="AD36" s="164"/>
      <c r="AE36" s="165"/>
      <c r="AF36" s="167" t="b">
        <v>0</v>
      </c>
      <c r="AG36" s="164"/>
      <c r="AH36" s="165"/>
      <c r="AI36" s="167" t="b">
        <v>0</v>
      </c>
      <c r="AJ36" s="164"/>
      <c r="AK36" s="165"/>
      <c r="AL36" s="167" t="b">
        <v>0</v>
      </c>
      <c r="AM36" s="164"/>
      <c r="AN36" s="19"/>
    </row>
    <row r="37" ht="20.25" customHeight="1">
      <c r="A37" s="19"/>
      <c r="B37" s="171">
        <f t="shared" si="24"/>
        <v>44976</v>
      </c>
      <c r="C37" s="172">
        <f t="shared" ref="C37:H37" si="26">B37+1</f>
        <v>44977</v>
      </c>
      <c r="D37" s="172">
        <f t="shared" si="26"/>
        <v>44978</v>
      </c>
      <c r="E37" s="172">
        <f t="shared" si="26"/>
        <v>44979</v>
      </c>
      <c r="F37" s="172">
        <f t="shared" si="26"/>
        <v>44980</v>
      </c>
      <c r="G37" s="172">
        <f t="shared" si="26"/>
        <v>44981</v>
      </c>
      <c r="H37" s="173">
        <f t="shared" si="26"/>
        <v>44982</v>
      </c>
      <c r="I37" s="19"/>
      <c r="J37" s="19"/>
      <c r="K37" s="163" t="b">
        <v>0</v>
      </c>
      <c r="L37" s="164"/>
      <c r="M37" s="165"/>
      <c r="N37" s="167" t="b">
        <v>0</v>
      </c>
      <c r="O37" s="164"/>
      <c r="P37" s="165"/>
      <c r="Q37" s="167" t="b">
        <v>0</v>
      </c>
      <c r="R37" s="164"/>
      <c r="S37" s="165"/>
      <c r="T37" s="167" t="b">
        <v>0</v>
      </c>
      <c r="U37" s="164"/>
      <c r="V37" s="165"/>
      <c r="W37" s="167" t="b">
        <v>0</v>
      </c>
      <c r="X37" s="164"/>
      <c r="Y37" s="165"/>
      <c r="Z37" s="167" t="b">
        <v>0</v>
      </c>
      <c r="AA37" s="164"/>
      <c r="AB37" s="165"/>
      <c r="AC37" s="167" t="b">
        <v>0</v>
      </c>
      <c r="AD37" s="164"/>
      <c r="AE37" s="165"/>
      <c r="AF37" s="167" t="b">
        <v>0</v>
      </c>
      <c r="AG37" s="164"/>
      <c r="AH37" s="165"/>
      <c r="AI37" s="167" t="b">
        <v>0</v>
      </c>
      <c r="AJ37" s="164"/>
      <c r="AK37" s="165"/>
      <c r="AL37" s="167" t="b">
        <v>0</v>
      </c>
      <c r="AM37" s="164"/>
      <c r="AN37" s="19"/>
    </row>
    <row r="38" ht="20.25" customHeight="1">
      <c r="A38" s="19"/>
      <c r="B38" s="171">
        <f t="shared" si="24"/>
        <v>44983</v>
      </c>
      <c r="C38" s="172">
        <f t="shared" ref="C38:H38" si="27">B38+1</f>
        <v>44984</v>
      </c>
      <c r="D38" s="172">
        <f t="shared" si="27"/>
        <v>44985</v>
      </c>
      <c r="E38" s="172">
        <f t="shared" si="27"/>
        <v>44986</v>
      </c>
      <c r="F38" s="172">
        <f t="shared" si="27"/>
        <v>44987</v>
      </c>
      <c r="G38" s="172">
        <f t="shared" si="27"/>
        <v>44988</v>
      </c>
      <c r="H38" s="173">
        <f t="shared" si="27"/>
        <v>44989</v>
      </c>
      <c r="I38" s="19"/>
      <c r="J38" s="19"/>
      <c r="K38" s="163" t="b">
        <v>0</v>
      </c>
      <c r="L38" s="164"/>
      <c r="M38" s="165"/>
      <c r="N38" s="167" t="b">
        <v>0</v>
      </c>
      <c r="O38" s="164"/>
      <c r="P38" s="165"/>
      <c r="Q38" s="167" t="b">
        <v>0</v>
      </c>
      <c r="R38" s="164"/>
      <c r="S38" s="165"/>
      <c r="T38" s="167" t="b">
        <v>0</v>
      </c>
      <c r="U38" s="164"/>
      <c r="V38" s="165"/>
      <c r="W38" s="167" t="b">
        <v>0</v>
      </c>
      <c r="X38" s="164"/>
      <c r="Y38" s="165"/>
      <c r="Z38" s="167" t="b">
        <v>0</v>
      </c>
      <c r="AA38" s="164"/>
      <c r="AB38" s="165"/>
      <c r="AC38" s="167" t="b">
        <v>0</v>
      </c>
      <c r="AD38" s="164"/>
      <c r="AE38" s="165"/>
      <c r="AF38" s="167" t="b">
        <v>0</v>
      </c>
      <c r="AG38" s="164"/>
      <c r="AH38" s="165"/>
      <c r="AI38" s="167" t="b">
        <v>0</v>
      </c>
      <c r="AJ38" s="164"/>
      <c r="AK38" s="165"/>
      <c r="AL38" s="167" t="b">
        <v>0</v>
      </c>
      <c r="AM38" s="164"/>
      <c r="AN38" s="19"/>
    </row>
    <row r="39" ht="20.25" customHeight="1">
      <c r="A39" s="19"/>
      <c r="B39" s="174">
        <f t="shared" si="24"/>
        <v>44990</v>
      </c>
      <c r="C39" s="175">
        <f t="shared" ref="C39:H39" si="28">B39+1</f>
        <v>44991</v>
      </c>
      <c r="D39" s="175">
        <f t="shared" si="28"/>
        <v>44992</v>
      </c>
      <c r="E39" s="175">
        <f t="shared" si="28"/>
        <v>44993</v>
      </c>
      <c r="F39" s="175">
        <f t="shared" si="28"/>
        <v>44994</v>
      </c>
      <c r="G39" s="175">
        <f t="shared" si="28"/>
        <v>44995</v>
      </c>
      <c r="H39" s="176">
        <f t="shared" si="28"/>
        <v>44996</v>
      </c>
      <c r="I39" s="19"/>
      <c r="J39" s="19"/>
      <c r="K39" s="163" t="b">
        <v>0</v>
      </c>
      <c r="L39" s="177"/>
      <c r="M39" s="165"/>
      <c r="N39" s="167" t="b">
        <v>0</v>
      </c>
      <c r="O39" s="177"/>
      <c r="P39" s="165"/>
      <c r="Q39" s="167" t="b">
        <v>0</v>
      </c>
      <c r="R39" s="177"/>
      <c r="S39" s="165"/>
      <c r="T39" s="167" t="b">
        <v>0</v>
      </c>
      <c r="U39" s="177"/>
      <c r="V39" s="165"/>
      <c r="W39" s="167" t="b">
        <v>0</v>
      </c>
      <c r="X39" s="177"/>
      <c r="Y39" s="165"/>
      <c r="Z39" s="167" t="b">
        <v>0</v>
      </c>
      <c r="AA39" s="177"/>
      <c r="AB39" s="165"/>
      <c r="AC39" s="167" t="b">
        <v>0</v>
      </c>
      <c r="AD39" s="177"/>
      <c r="AE39" s="165"/>
      <c r="AF39" s="167" t="b">
        <v>0</v>
      </c>
      <c r="AG39" s="177"/>
      <c r="AH39" s="165"/>
      <c r="AI39" s="167" t="b">
        <v>0</v>
      </c>
      <c r="AJ39" s="177"/>
      <c r="AK39" s="165"/>
      <c r="AL39" s="167" t="b">
        <v>0</v>
      </c>
      <c r="AM39" s="177"/>
      <c r="AN39" s="19"/>
    </row>
    <row r="40" ht="20.25" customHeight="1">
      <c r="A40" s="159"/>
      <c r="B40" s="178">
        <f t="array" ref="B40">VLOOKUP(B32,{'Customize Here'!$I$16:$I$27,'Customize Here'!$F$16:$F$27},2,0)</f>
        <v>2</v>
      </c>
      <c r="C40" s="179"/>
      <c r="D40" s="179"/>
      <c r="E40" s="180">
        <f t="array" ref="E40">VLOOKUP(B32,{'Customize Here'!$I$16:$I$27,'Customize Here'!$H$16:$H$27},2,0)</f>
        <v>2023</v>
      </c>
      <c r="F40" s="179"/>
      <c r="G40" s="179"/>
      <c r="H40" s="181"/>
      <c r="I40" s="159"/>
      <c r="J40" s="159"/>
      <c r="K40" s="182" t="b">
        <v>0</v>
      </c>
      <c r="L40" s="183"/>
      <c r="M40" s="165"/>
      <c r="N40" s="184" t="b">
        <v>0</v>
      </c>
      <c r="O40" s="183"/>
      <c r="P40" s="165"/>
      <c r="Q40" s="184" t="b">
        <v>0</v>
      </c>
      <c r="R40" s="183"/>
      <c r="S40" s="165"/>
      <c r="T40" s="184" t="b">
        <v>0</v>
      </c>
      <c r="U40" s="183"/>
      <c r="V40" s="165"/>
      <c r="W40" s="184" t="b">
        <v>0</v>
      </c>
      <c r="X40" s="183"/>
      <c r="Y40" s="165"/>
      <c r="Z40" s="184" t="b">
        <v>0</v>
      </c>
      <c r="AA40" s="183"/>
      <c r="AB40" s="165"/>
      <c r="AC40" s="184" t="b">
        <v>0</v>
      </c>
      <c r="AD40" s="183"/>
      <c r="AE40" s="165"/>
      <c r="AF40" s="184" t="b">
        <v>0</v>
      </c>
      <c r="AG40" s="183"/>
      <c r="AH40" s="165"/>
      <c r="AI40" s="184" t="b">
        <v>0</v>
      </c>
      <c r="AJ40" s="183"/>
      <c r="AK40" s="165"/>
      <c r="AL40" s="184" t="b">
        <v>0</v>
      </c>
      <c r="AM40" s="183"/>
      <c r="AN40" s="159"/>
    </row>
    <row r="41" ht="13.5" customHeight="1">
      <c r="A41" s="185"/>
      <c r="B41" s="186"/>
      <c r="I41" s="185"/>
      <c r="J41" s="185"/>
      <c r="K41" s="185"/>
      <c r="L41" s="185"/>
      <c r="M41" s="185"/>
      <c r="N41" s="185"/>
      <c r="O41" s="185"/>
      <c r="P41" s="185"/>
      <c r="Q41" s="185"/>
      <c r="R41" s="185"/>
      <c r="S41" s="185"/>
      <c r="T41" s="185"/>
      <c r="U41" s="185"/>
      <c r="V41" s="185"/>
      <c r="W41" s="185"/>
      <c r="X41" s="185"/>
      <c r="Y41" s="185"/>
      <c r="Z41" s="185"/>
      <c r="AA41" s="185"/>
      <c r="AB41" s="185"/>
      <c r="AC41" s="185"/>
      <c r="AD41" s="185"/>
      <c r="AE41" s="185"/>
      <c r="AF41" s="185"/>
      <c r="AG41" s="185"/>
      <c r="AH41" s="185"/>
      <c r="AI41" s="185"/>
      <c r="AJ41" s="185"/>
      <c r="AK41" s="185"/>
      <c r="AL41" s="185"/>
      <c r="AM41" s="185"/>
      <c r="AN41" s="187"/>
    </row>
    <row r="42" ht="23.25" customHeight="1">
      <c r="A42" s="152"/>
      <c r="B42" s="153" t="str">
        <f>'Customize Here'!$I$20</f>
        <v>March - 2023</v>
      </c>
      <c r="C42" s="154"/>
      <c r="D42" s="154"/>
      <c r="E42" s="154"/>
      <c r="F42" s="154"/>
      <c r="G42" s="154"/>
      <c r="H42" s="155"/>
      <c r="I42" s="156"/>
      <c r="J42" s="156"/>
      <c r="K42" s="157" t="str">
        <f>'Customize Here'!$L$17</f>
        <v>Self-Care</v>
      </c>
      <c r="L42" s="158"/>
      <c r="M42" s="156"/>
      <c r="N42" s="157" t="str">
        <f>'Customize Here'!$L$18</f>
        <v>Side Business</v>
      </c>
      <c r="O42" s="158"/>
      <c r="P42" s="156"/>
      <c r="Q42" s="157" t="str">
        <f>'Customize Here'!$L$19</f>
        <v>Saving</v>
      </c>
      <c r="R42" s="158"/>
      <c r="S42" s="156"/>
      <c r="T42" s="157" t="str">
        <f>'Customize Here'!$L$20</f>
        <v>Reading</v>
      </c>
      <c r="U42" s="158"/>
      <c r="V42" s="156"/>
      <c r="W42" s="157" t="str">
        <f>'Customize Here'!$L$21</f>
        <v>Exercise</v>
      </c>
      <c r="X42" s="158"/>
      <c r="Y42" s="156"/>
      <c r="Z42" s="157" t="str">
        <f>'Customize Here'!$L$22</f>
        <v/>
      </c>
      <c r="AA42" s="158"/>
      <c r="AB42" s="156"/>
      <c r="AC42" s="157" t="str">
        <f>'Customize Here'!$L$23</f>
        <v/>
      </c>
      <c r="AD42" s="158"/>
      <c r="AE42" s="156"/>
      <c r="AF42" s="157" t="str">
        <f>'Customize Here'!$L$24</f>
        <v/>
      </c>
      <c r="AG42" s="158"/>
      <c r="AH42" s="156"/>
      <c r="AI42" s="157" t="str">
        <f>'Customize Here'!$L$25</f>
        <v/>
      </c>
      <c r="AJ42" s="158"/>
      <c r="AK42" s="156"/>
      <c r="AL42" s="157" t="str">
        <f>'Customize Here'!$L$26</f>
        <v/>
      </c>
      <c r="AM42" s="158"/>
      <c r="AN42" s="156"/>
    </row>
    <row r="43" ht="20.25" customHeight="1">
      <c r="A43" s="159"/>
      <c r="B43" s="160" t="str">
        <f>LEFT(VLOOKUP(WEEKDAY(B44),'HIDDEN CALENDAR'!$S$6:$U$12,3,0))</f>
        <v>S</v>
      </c>
      <c r="C43" s="161" t="str">
        <f>LEFT(VLOOKUP(WEEKDAY(C44),'HIDDEN CALENDAR'!$S$6:$U$12,3,0))</f>
        <v>M</v>
      </c>
      <c r="D43" s="161" t="str">
        <f>LEFT(VLOOKUP(WEEKDAY(D44),'HIDDEN CALENDAR'!$S$6:$U$12,3,0))</f>
        <v>T</v>
      </c>
      <c r="E43" s="161" t="str">
        <f>LEFT(VLOOKUP(WEEKDAY(E44),'HIDDEN CALENDAR'!$S$6:$U$12,3,0))</f>
        <v>W</v>
      </c>
      <c r="F43" s="161" t="str">
        <f>LEFT(VLOOKUP(WEEKDAY(F44),'HIDDEN CALENDAR'!$S$6:$U$12,3,0))</f>
        <v>T</v>
      </c>
      <c r="G43" s="161" t="str">
        <f>LEFT(VLOOKUP(WEEKDAY(G44),'HIDDEN CALENDAR'!$S$6:$U$12,3,0))</f>
        <v>F</v>
      </c>
      <c r="H43" s="162" t="str">
        <f>LEFT(VLOOKUP(WEEKDAY(H44),'HIDDEN CALENDAR'!$S$6:$U$12,3,0))</f>
        <v>S</v>
      </c>
      <c r="I43" s="159"/>
      <c r="J43" s="159"/>
      <c r="K43" s="163" t="b">
        <v>0</v>
      </c>
      <c r="L43" s="164"/>
      <c r="M43" s="165"/>
      <c r="N43" s="166" t="b">
        <v>0</v>
      </c>
      <c r="O43" s="164"/>
      <c r="P43" s="165"/>
      <c r="Q43" s="167" t="b">
        <v>0</v>
      </c>
      <c r="R43" s="164"/>
      <c r="S43" s="165"/>
      <c r="T43" s="167" t="b">
        <v>0</v>
      </c>
      <c r="U43" s="164"/>
      <c r="V43" s="165"/>
      <c r="W43" s="167" t="b">
        <v>0</v>
      </c>
      <c r="X43" s="164"/>
      <c r="Y43" s="165"/>
      <c r="Z43" s="167" t="b">
        <v>0</v>
      </c>
      <c r="AA43" s="164"/>
      <c r="AB43" s="165"/>
      <c r="AC43" s="167" t="b">
        <v>0</v>
      </c>
      <c r="AD43" s="164"/>
      <c r="AE43" s="165"/>
      <c r="AF43" s="167" t="b">
        <v>0</v>
      </c>
      <c r="AG43" s="164"/>
      <c r="AH43" s="165"/>
      <c r="AI43" s="167" t="b">
        <v>0</v>
      </c>
      <c r="AJ43" s="164"/>
      <c r="AK43" s="165"/>
      <c r="AL43" s="167" t="b">
        <v>0</v>
      </c>
      <c r="AM43" s="164"/>
      <c r="AN43" s="159"/>
    </row>
    <row r="44" ht="20.25" customHeight="1">
      <c r="A44" s="19"/>
      <c r="B44" s="168">
        <f t="array" ref="B44">VLOOKUP(B42,{'HIDDEN CALENDAR'!$O$6:$O$17,'HIDDEN CALENDAR'!$P$6:$P$17},2,0)</f>
        <v>44983</v>
      </c>
      <c r="C44" s="169">
        <f t="shared" ref="C44:H44" si="29">B44+1</f>
        <v>44984</v>
      </c>
      <c r="D44" s="169">
        <f t="shared" si="29"/>
        <v>44985</v>
      </c>
      <c r="E44" s="169">
        <f t="shared" si="29"/>
        <v>44986</v>
      </c>
      <c r="F44" s="169">
        <f t="shared" si="29"/>
        <v>44987</v>
      </c>
      <c r="G44" s="169">
        <f t="shared" si="29"/>
        <v>44988</v>
      </c>
      <c r="H44" s="170">
        <f t="shared" si="29"/>
        <v>44989</v>
      </c>
      <c r="I44" s="19"/>
      <c r="J44" s="19"/>
      <c r="K44" s="163" t="b">
        <v>0</v>
      </c>
      <c r="L44" s="164"/>
      <c r="M44" s="165"/>
      <c r="N44" s="166" t="b">
        <v>0</v>
      </c>
      <c r="O44" s="164"/>
      <c r="P44" s="165"/>
      <c r="Q44" s="166" t="b">
        <v>0</v>
      </c>
      <c r="R44" s="164"/>
      <c r="S44" s="165"/>
      <c r="T44" s="167" t="b">
        <v>0</v>
      </c>
      <c r="U44" s="164"/>
      <c r="V44" s="165"/>
      <c r="W44" s="167" t="b">
        <v>0</v>
      </c>
      <c r="X44" s="164"/>
      <c r="Y44" s="165"/>
      <c r="Z44" s="167" t="b">
        <v>0</v>
      </c>
      <c r="AA44" s="164"/>
      <c r="AB44" s="165"/>
      <c r="AC44" s="167" t="b">
        <v>0</v>
      </c>
      <c r="AD44" s="164"/>
      <c r="AE44" s="165"/>
      <c r="AF44" s="167" t="b">
        <v>0</v>
      </c>
      <c r="AG44" s="164"/>
      <c r="AH44" s="165"/>
      <c r="AI44" s="167" t="b">
        <v>0</v>
      </c>
      <c r="AJ44" s="164"/>
      <c r="AK44" s="165"/>
      <c r="AL44" s="167" t="b">
        <v>0</v>
      </c>
      <c r="AM44" s="164"/>
      <c r="AN44" s="19"/>
    </row>
    <row r="45" ht="20.25" customHeight="1">
      <c r="A45" s="19"/>
      <c r="B45" s="171">
        <f t="shared" ref="B45:B49" si="31">B44+7</f>
        <v>44990</v>
      </c>
      <c r="C45" s="172">
        <f t="shared" ref="C45:H45" si="30">B45+1</f>
        <v>44991</v>
      </c>
      <c r="D45" s="172">
        <f t="shared" si="30"/>
        <v>44992</v>
      </c>
      <c r="E45" s="172">
        <f t="shared" si="30"/>
        <v>44993</v>
      </c>
      <c r="F45" s="172">
        <f t="shared" si="30"/>
        <v>44994</v>
      </c>
      <c r="G45" s="172">
        <f t="shared" si="30"/>
        <v>44995</v>
      </c>
      <c r="H45" s="173">
        <f t="shared" si="30"/>
        <v>44996</v>
      </c>
      <c r="I45" s="19"/>
      <c r="J45" s="19"/>
      <c r="K45" s="163" t="b">
        <v>0</v>
      </c>
      <c r="L45" s="164"/>
      <c r="M45" s="165"/>
      <c r="N45" s="166" t="b">
        <v>0</v>
      </c>
      <c r="O45" s="164"/>
      <c r="P45" s="165"/>
      <c r="Q45" s="167" t="b">
        <v>0</v>
      </c>
      <c r="R45" s="164"/>
      <c r="S45" s="165"/>
      <c r="T45" s="167" t="b">
        <v>0</v>
      </c>
      <c r="U45" s="164"/>
      <c r="V45" s="165"/>
      <c r="W45" s="167" t="b">
        <v>0</v>
      </c>
      <c r="X45" s="164"/>
      <c r="Y45" s="165"/>
      <c r="Z45" s="167" t="b">
        <v>0</v>
      </c>
      <c r="AA45" s="164"/>
      <c r="AB45" s="165"/>
      <c r="AC45" s="167" t="b">
        <v>0</v>
      </c>
      <c r="AD45" s="164"/>
      <c r="AE45" s="165"/>
      <c r="AF45" s="167" t="b">
        <v>0</v>
      </c>
      <c r="AG45" s="164"/>
      <c r="AH45" s="165"/>
      <c r="AI45" s="167" t="b">
        <v>0</v>
      </c>
      <c r="AJ45" s="164"/>
      <c r="AK45" s="165"/>
      <c r="AL45" s="167" t="b">
        <v>0</v>
      </c>
      <c r="AM45" s="164"/>
      <c r="AN45" s="19"/>
    </row>
    <row r="46" ht="20.25" customHeight="1">
      <c r="A46" s="19"/>
      <c r="B46" s="171">
        <f t="shared" si="31"/>
        <v>44997</v>
      </c>
      <c r="C46" s="172">
        <f t="shared" ref="C46:H46" si="32">B46+1</f>
        <v>44998</v>
      </c>
      <c r="D46" s="172">
        <f t="shared" si="32"/>
        <v>44999</v>
      </c>
      <c r="E46" s="172">
        <f t="shared" si="32"/>
        <v>45000</v>
      </c>
      <c r="F46" s="172">
        <f t="shared" si="32"/>
        <v>45001</v>
      </c>
      <c r="G46" s="172">
        <f t="shared" si="32"/>
        <v>45002</v>
      </c>
      <c r="H46" s="173">
        <f t="shared" si="32"/>
        <v>45003</v>
      </c>
      <c r="I46" s="19"/>
      <c r="J46" s="19"/>
      <c r="K46" s="163" t="b">
        <v>0</v>
      </c>
      <c r="L46" s="164"/>
      <c r="M46" s="165"/>
      <c r="N46" s="167" t="b">
        <v>0</v>
      </c>
      <c r="O46" s="164"/>
      <c r="P46" s="165"/>
      <c r="Q46" s="167" t="b">
        <v>0</v>
      </c>
      <c r="R46" s="164"/>
      <c r="S46" s="165"/>
      <c r="T46" s="167" t="b">
        <v>0</v>
      </c>
      <c r="U46" s="164"/>
      <c r="V46" s="165"/>
      <c r="W46" s="167" t="b">
        <v>0</v>
      </c>
      <c r="X46" s="164"/>
      <c r="Y46" s="165"/>
      <c r="Z46" s="167" t="b">
        <v>0</v>
      </c>
      <c r="AA46" s="164"/>
      <c r="AB46" s="165"/>
      <c r="AC46" s="167" t="b">
        <v>0</v>
      </c>
      <c r="AD46" s="164"/>
      <c r="AE46" s="165"/>
      <c r="AF46" s="167" t="b">
        <v>0</v>
      </c>
      <c r="AG46" s="164"/>
      <c r="AH46" s="165"/>
      <c r="AI46" s="167" t="b">
        <v>0</v>
      </c>
      <c r="AJ46" s="164"/>
      <c r="AK46" s="165"/>
      <c r="AL46" s="167" t="b">
        <v>0</v>
      </c>
      <c r="AM46" s="164"/>
      <c r="AN46" s="19"/>
    </row>
    <row r="47" ht="20.25" customHeight="1">
      <c r="A47" s="19"/>
      <c r="B47" s="171">
        <f t="shared" si="31"/>
        <v>45004</v>
      </c>
      <c r="C47" s="172">
        <f t="shared" ref="C47:H47" si="33">B47+1</f>
        <v>45005</v>
      </c>
      <c r="D47" s="172">
        <f t="shared" si="33"/>
        <v>45006</v>
      </c>
      <c r="E47" s="172">
        <f t="shared" si="33"/>
        <v>45007</v>
      </c>
      <c r="F47" s="172">
        <f t="shared" si="33"/>
        <v>45008</v>
      </c>
      <c r="G47" s="172">
        <f t="shared" si="33"/>
        <v>45009</v>
      </c>
      <c r="H47" s="173">
        <f t="shared" si="33"/>
        <v>45010</v>
      </c>
      <c r="I47" s="19"/>
      <c r="J47" s="19"/>
      <c r="K47" s="163" t="b">
        <v>0</v>
      </c>
      <c r="L47" s="164"/>
      <c r="M47" s="165"/>
      <c r="N47" s="167" t="b">
        <v>0</v>
      </c>
      <c r="O47" s="164"/>
      <c r="P47" s="165"/>
      <c r="Q47" s="167" t="b">
        <v>0</v>
      </c>
      <c r="R47" s="164"/>
      <c r="S47" s="165"/>
      <c r="T47" s="167" t="b">
        <v>0</v>
      </c>
      <c r="U47" s="164"/>
      <c r="V47" s="165"/>
      <c r="W47" s="167" t="b">
        <v>0</v>
      </c>
      <c r="X47" s="164"/>
      <c r="Y47" s="165"/>
      <c r="Z47" s="167" t="b">
        <v>0</v>
      </c>
      <c r="AA47" s="164"/>
      <c r="AB47" s="165"/>
      <c r="AC47" s="167" t="b">
        <v>0</v>
      </c>
      <c r="AD47" s="164"/>
      <c r="AE47" s="165"/>
      <c r="AF47" s="167" t="b">
        <v>0</v>
      </c>
      <c r="AG47" s="164"/>
      <c r="AH47" s="165"/>
      <c r="AI47" s="167" t="b">
        <v>0</v>
      </c>
      <c r="AJ47" s="164"/>
      <c r="AK47" s="165"/>
      <c r="AL47" s="167" t="b">
        <v>0</v>
      </c>
      <c r="AM47" s="164"/>
      <c r="AN47" s="19"/>
    </row>
    <row r="48" ht="20.25" customHeight="1">
      <c r="A48" s="19"/>
      <c r="B48" s="171">
        <f t="shared" si="31"/>
        <v>45011</v>
      </c>
      <c r="C48" s="172">
        <f t="shared" ref="C48:H48" si="34">B48+1</f>
        <v>45012</v>
      </c>
      <c r="D48" s="172">
        <f t="shared" si="34"/>
        <v>45013</v>
      </c>
      <c r="E48" s="172">
        <f t="shared" si="34"/>
        <v>45014</v>
      </c>
      <c r="F48" s="172">
        <f t="shared" si="34"/>
        <v>45015</v>
      </c>
      <c r="G48" s="172">
        <f t="shared" si="34"/>
        <v>45016</v>
      </c>
      <c r="H48" s="173">
        <f t="shared" si="34"/>
        <v>45017</v>
      </c>
      <c r="I48" s="19"/>
      <c r="J48" s="19"/>
      <c r="K48" s="163" t="b">
        <v>0</v>
      </c>
      <c r="L48" s="164"/>
      <c r="M48" s="165"/>
      <c r="N48" s="167" t="b">
        <v>0</v>
      </c>
      <c r="O48" s="164"/>
      <c r="P48" s="165"/>
      <c r="Q48" s="167" t="b">
        <v>0</v>
      </c>
      <c r="R48" s="164"/>
      <c r="S48" s="165"/>
      <c r="T48" s="167" t="b">
        <v>0</v>
      </c>
      <c r="U48" s="164"/>
      <c r="V48" s="165"/>
      <c r="W48" s="167" t="b">
        <v>0</v>
      </c>
      <c r="X48" s="164"/>
      <c r="Y48" s="165"/>
      <c r="Z48" s="167" t="b">
        <v>0</v>
      </c>
      <c r="AA48" s="164"/>
      <c r="AB48" s="165"/>
      <c r="AC48" s="167" t="b">
        <v>0</v>
      </c>
      <c r="AD48" s="164"/>
      <c r="AE48" s="165"/>
      <c r="AF48" s="167" t="b">
        <v>0</v>
      </c>
      <c r="AG48" s="164"/>
      <c r="AH48" s="165"/>
      <c r="AI48" s="167" t="b">
        <v>0</v>
      </c>
      <c r="AJ48" s="164"/>
      <c r="AK48" s="165"/>
      <c r="AL48" s="167" t="b">
        <v>0</v>
      </c>
      <c r="AM48" s="164"/>
      <c r="AN48" s="19"/>
    </row>
    <row r="49" ht="20.25" customHeight="1">
      <c r="A49" s="19"/>
      <c r="B49" s="174">
        <f t="shared" si="31"/>
        <v>45018</v>
      </c>
      <c r="C49" s="175">
        <f t="shared" ref="C49:H49" si="35">B49+1</f>
        <v>45019</v>
      </c>
      <c r="D49" s="175">
        <f t="shared" si="35"/>
        <v>45020</v>
      </c>
      <c r="E49" s="175">
        <f t="shared" si="35"/>
        <v>45021</v>
      </c>
      <c r="F49" s="175">
        <f t="shared" si="35"/>
        <v>45022</v>
      </c>
      <c r="G49" s="175">
        <f t="shared" si="35"/>
        <v>45023</v>
      </c>
      <c r="H49" s="176">
        <f t="shared" si="35"/>
        <v>45024</v>
      </c>
      <c r="I49" s="19"/>
      <c r="J49" s="19"/>
      <c r="K49" s="163" t="b">
        <v>0</v>
      </c>
      <c r="L49" s="177"/>
      <c r="M49" s="165"/>
      <c r="N49" s="167" t="b">
        <v>0</v>
      </c>
      <c r="O49" s="177"/>
      <c r="P49" s="165"/>
      <c r="Q49" s="167" t="b">
        <v>0</v>
      </c>
      <c r="R49" s="177"/>
      <c r="S49" s="165"/>
      <c r="T49" s="167" t="b">
        <v>0</v>
      </c>
      <c r="U49" s="177"/>
      <c r="V49" s="165"/>
      <c r="W49" s="167" t="b">
        <v>0</v>
      </c>
      <c r="X49" s="177"/>
      <c r="Y49" s="165"/>
      <c r="Z49" s="167" t="b">
        <v>0</v>
      </c>
      <c r="AA49" s="177"/>
      <c r="AB49" s="165"/>
      <c r="AC49" s="167" t="b">
        <v>0</v>
      </c>
      <c r="AD49" s="177"/>
      <c r="AE49" s="165"/>
      <c r="AF49" s="167" t="b">
        <v>0</v>
      </c>
      <c r="AG49" s="177"/>
      <c r="AH49" s="165"/>
      <c r="AI49" s="167" t="b">
        <v>0</v>
      </c>
      <c r="AJ49" s="177"/>
      <c r="AK49" s="165"/>
      <c r="AL49" s="167" t="b">
        <v>0</v>
      </c>
      <c r="AM49" s="177"/>
      <c r="AN49" s="19"/>
    </row>
    <row r="50" ht="20.25" customHeight="1">
      <c r="A50" s="159"/>
      <c r="B50" s="178">
        <f t="array" ref="B50">VLOOKUP(B42,{'Customize Here'!$I$16:$I$27,'Customize Here'!$F$16:$F$27},2,0)</f>
        <v>3</v>
      </c>
      <c r="C50" s="179"/>
      <c r="D50" s="179"/>
      <c r="E50" s="180">
        <f t="array" ref="E50">VLOOKUP(B42,{'Customize Here'!$I$16:$I$27,'Customize Here'!$H$16:$H$27},2,0)</f>
        <v>2023</v>
      </c>
      <c r="F50" s="179"/>
      <c r="G50" s="179"/>
      <c r="H50" s="181"/>
      <c r="I50" s="159"/>
      <c r="J50" s="159"/>
      <c r="K50" s="182" t="b">
        <v>0</v>
      </c>
      <c r="L50" s="183"/>
      <c r="M50" s="165"/>
      <c r="N50" s="184" t="b">
        <v>0</v>
      </c>
      <c r="O50" s="183"/>
      <c r="P50" s="165"/>
      <c r="Q50" s="184" t="b">
        <v>0</v>
      </c>
      <c r="R50" s="183"/>
      <c r="S50" s="165"/>
      <c r="T50" s="184" t="b">
        <v>0</v>
      </c>
      <c r="U50" s="183"/>
      <c r="V50" s="165"/>
      <c r="W50" s="184" t="b">
        <v>0</v>
      </c>
      <c r="X50" s="183"/>
      <c r="Y50" s="165"/>
      <c r="Z50" s="184" t="b">
        <v>0</v>
      </c>
      <c r="AA50" s="183"/>
      <c r="AB50" s="165"/>
      <c r="AC50" s="184" t="b">
        <v>0</v>
      </c>
      <c r="AD50" s="183"/>
      <c r="AE50" s="165"/>
      <c r="AF50" s="184" t="b">
        <v>0</v>
      </c>
      <c r="AG50" s="183"/>
      <c r="AH50" s="165"/>
      <c r="AI50" s="184" t="b">
        <v>0</v>
      </c>
      <c r="AJ50" s="183"/>
      <c r="AK50" s="165"/>
      <c r="AL50" s="184" t="b">
        <v>0</v>
      </c>
      <c r="AM50" s="183"/>
      <c r="AN50" s="159"/>
    </row>
    <row r="51" ht="13.5" customHeight="1">
      <c r="A51" s="185"/>
      <c r="B51" s="186"/>
      <c r="I51" s="185"/>
      <c r="J51" s="185"/>
      <c r="K51" s="185"/>
      <c r="L51" s="185"/>
      <c r="M51" s="185"/>
      <c r="N51" s="185"/>
      <c r="O51" s="185"/>
      <c r="P51" s="185"/>
      <c r="Q51" s="185"/>
      <c r="R51" s="185"/>
      <c r="S51" s="185"/>
      <c r="T51" s="185"/>
      <c r="U51" s="185"/>
      <c r="V51" s="185"/>
      <c r="W51" s="185"/>
      <c r="X51" s="185"/>
      <c r="Y51" s="185"/>
      <c r="Z51" s="185"/>
      <c r="AA51" s="185"/>
      <c r="AB51" s="185"/>
      <c r="AC51" s="185"/>
      <c r="AD51" s="185"/>
      <c r="AE51" s="185"/>
      <c r="AF51" s="185"/>
      <c r="AG51" s="185"/>
      <c r="AH51" s="185"/>
      <c r="AI51" s="185"/>
      <c r="AJ51" s="185"/>
      <c r="AK51" s="185"/>
      <c r="AL51" s="185"/>
      <c r="AM51" s="185"/>
      <c r="AN51" s="187"/>
    </row>
    <row r="52" ht="23.25" customHeight="1">
      <c r="A52" s="152"/>
      <c r="B52" s="153" t="str">
        <f>'Customize Here'!$I$21</f>
        <v>April - 2023</v>
      </c>
      <c r="C52" s="154"/>
      <c r="D52" s="154"/>
      <c r="E52" s="154"/>
      <c r="F52" s="154"/>
      <c r="G52" s="154"/>
      <c r="H52" s="155"/>
      <c r="I52" s="156"/>
      <c r="J52" s="156"/>
      <c r="K52" s="157" t="str">
        <f>'Customize Here'!$L$17</f>
        <v>Self-Care</v>
      </c>
      <c r="L52" s="158"/>
      <c r="M52" s="156"/>
      <c r="N52" s="157" t="str">
        <f>'Customize Here'!$L$18</f>
        <v>Side Business</v>
      </c>
      <c r="O52" s="158"/>
      <c r="P52" s="156"/>
      <c r="Q52" s="157" t="str">
        <f>'Customize Here'!$L$19</f>
        <v>Saving</v>
      </c>
      <c r="R52" s="158"/>
      <c r="S52" s="156"/>
      <c r="T52" s="157" t="str">
        <f>'Customize Here'!$L$20</f>
        <v>Reading</v>
      </c>
      <c r="U52" s="158"/>
      <c r="V52" s="156"/>
      <c r="W52" s="157" t="str">
        <f>'Customize Here'!$L$21</f>
        <v>Exercise</v>
      </c>
      <c r="X52" s="158"/>
      <c r="Y52" s="156"/>
      <c r="Z52" s="157" t="str">
        <f>'Customize Here'!$L$22</f>
        <v/>
      </c>
      <c r="AA52" s="158"/>
      <c r="AB52" s="156"/>
      <c r="AC52" s="157" t="str">
        <f>'Customize Here'!$L$23</f>
        <v/>
      </c>
      <c r="AD52" s="158"/>
      <c r="AE52" s="156"/>
      <c r="AF52" s="157" t="str">
        <f>'Customize Here'!$L$24</f>
        <v/>
      </c>
      <c r="AG52" s="158"/>
      <c r="AH52" s="156"/>
      <c r="AI52" s="157" t="str">
        <f>'Customize Here'!$L$25</f>
        <v/>
      </c>
      <c r="AJ52" s="158"/>
      <c r="AK52" s="156"/>
      <c r="AL52" s="157" t="str">
        <f>'Customize Here'!$L$26</f>
        <v/>
      </c>
      <c r="AM52" s="158"/>
      <c r="AN52" s="156"/>
    </row>
    <row r="53" ht="20.25" customHeight="1">
      <c r="A53" s="159"/>
      <c r="B53" s="160" t="str">
        <f>LEFT(VLOOKUP(WEEKDAY(B54),'HIDDEN CALENDAR'!$S$6:$U$12,3,0))</f>
        <v>S</v>
      </c>
      <c r="C53" s="161" t="str">
        <f>LEFT(VLOOKUP(WEEKDAY(C54),'HIDDEN CALENDAR'!$S$6:$U$12,3,0))</f>
        <v>M</v>
      </c>
      <c r="D53" s="161" t="str">
        <f>LEFT(VLOOKUP(WEEKDAY(D54),'HIDDEN CALENDAR'!$S$6:$U$12,3,0))</f>
        <v>T</v>
      </c>
      <c r="E53" s="161" t="str">
        <f>LEFT(VLOOKUP(WEEKDAY(E54),'HIDDEN CALENDAR'!$S$6:$U$12,3,0))</f>
        <v>W</v>
      </c>
      <c r="F53" s="161" t="str">
        <f>LEFT(VLOOKUP(WEEKDAY(F54),'HIDDEN CALENDAR'!$S$6:$U$12,3,0))</f>
        <v>T</v>
      </c>
      <c r="G53" s="161" t="str">
        <f>LEFT(VLOOKUP(WEEKDAY(G54),'HIDDEN CALENDAR'!$S$6:$U$12,3,0))</f>
        <v>F</v>
      </c>
      <c r="H53" s="162" t="str">
        <f>LEFT(VLOOKUP(WEEKDAY(H54),'HIDDEN CALENDAR'!$S$6:$U$12,3,0))</f>
        <v>S</v>
      </c>
      <c r="I53" s="159"/>
      <c r="J53" s="159"/>
      <c r="K53" s="163" t="b">
        <v>0</v>
      </c>
      <c r="L53" s="164"/>
      <c r="M53" s="165"/>
      <c r="N53" s="166" t="b">
        <v>0</v>
      </c>
      <c r="O53" s="164"/>
      <c r="P53" s="165"/>
      <c r="Q53" s="167" t="b">
        <v>0</v>
      </c>
      <c r="R53" s="164"/>
      <c r="S53" s="165"/>
      <c r="T53" s="167" t="b">
        <v>0</v>
      </c>
      <c r="U53" s="164"/>
      <c r="V53" s="165"/>
      <c r="W53" s="167" t="b">
        <v>0</v>
      </c>
      <c r="X53" s="164"/>
      <c r="Y53" s="165"/>
      <c r="Z53" s="167" t="b">
        <v>0</v>
      </c>
      <c r="AA53" s="164"/>
      <c r="AB53" s="165"/>
      <c r="AC53" s="167" t="b">
        <v>0</v>
      </c>
      <c r="AD53" s="164"/>
      <c r="AE53" s="165"/>
      <c r="AF53" s="167" t="b">
        <v>0</v>
      </c>
      <c r="AG53" s="164"/>
      <c r="AH53" s="165"/>
      <c r="AI53" s="167" t="b">
        <v>0</v>
      </c>
      <c r="AJ53" s="164"/>
      <c r="AK53" s="165"/>
      <c r="AL53" s="167" t="b">
        <v>0</v>
      </c>
      <c r="AM53" s="164"/>
      <c r="AN53" s="159"/>
    </row>
    <row r="54" ht="20.25" customHeight="1">
      <c r="A54" s="19"/>
      <c r="B54" s="168">
        <f t="array" ref="B54">VLOOKUP(B52,{'HIDDEN CALENDAR'!$O$6:$O$17,'HIDDEN CALENDAR'!$P$6:$P$17},2,0)</f>
        <v>45011</v>
      </c>
      <c r="C54" s="169">
        <f t="shared" ref="C54:H54" si="36">B54+1</f>
        <v>45012</v>
      </c>
      <c r="D54" s="169">
        <f t="shared" si="36"/>
        <v>45013</v>
      </c>
      <c r="E54" s="169">
        <f t="shared" si="36"/>
        <v>45014</v>
      </c>
      <c r="F54" s="169">
        <f t="shared" si="36"/>
        <v>45015</v>
      </c>
      <c r="G54" s="169">
        <f t="shared" si="36"/>
        <v>45016</v>
      </c>
      <c r="H54" s="170">
        <f t="shared" si="36"/>
        <v>45017</v>
      </c>
      <c r="I54" s="19"/>
      <c r="J54" s="19"/>
      <c r="K54" s="163" t="b">
        <v>0</v>
      </c>
      <c r="L54" s="164"/>
      <c r="M54" s="165"/>
      <c r="N54" s="166" t="b">
        <v>0</v>
      </c>
      <c r="O54" s="164"/>
      <c r="P54" s="165"/>
      <c r="Q54" s="166" t="b">
        <v>0</v>
      </c>
      <c r="R54" s="164"/>
      <c r="S54" s="165"/>
      <c r="T54" s="167" t="b">
        <v>0</v>
      </c>
      <c r="U54" s="164"/>
      <c r="V54" s="165"/>
      <c r="W54" s="167" t="b">
        <v>0</v>
      </c>
      <c r="X54" s="164"/>
      <c r="Y54" s="165"/>
      <c r="Z54" s="167" t="b">
        <v>0</v>
      </c>
      <c r="AA54" s="164"/>
      <c r="AB54" s="165"/>
      <c r="AC54" s="167" t="b">
        <v>0</v>
      </c>
      <c r="AD54" s="164"/>
      <c r="AE54" s="165"/>
      <c r="AF54" s="167" t="b">
        <v>0</v>
      </c>
      <c r="AG54" s="164"/>
      <c r="AH54" s="165"/>
      <c r="AI54" s="167" t="b">
        <v>0</v>
      </c>
      <c r="AJ54" s="164"/>
      <c r="AK54" s="165"/>
      <c r="AL54" s="167" t="b">
        <v>0</v>
      </c>
      <c r="AM54" s="164"/>
      <c r="AN54" s="19"/>
    </row>
    <row r="55" ht="20.25" customHeight="1">
      <c r="A55" s="19"/>
      <c r="B55" s="171">
        <f t="shared" ref="B55:B59" si="38">B54+7</f>
        <v>45018</v>
      </c>
      <c r="C55" s="172">
        <f t="shared" ref="C55:H55" si="37">B55+1</f>
        <v>45019</v>
      </c>
      <c r="D55" s="172">
        <f t="shared" si="37"/>
        <v>45020</v>
      </c>
      <c r="E55" s="172">
        <f t="shared" si="37"/>
        <v>45021</v>
      </c>
      <c r="F55" s="172">
        <f t="shared" si="37"/>
        <v>45022</v>
      </c>
      <c r="G55" s="172">
        <f t="shared" si="37"/>
        <v>45023</v>
      </c>
      <c r="H55" s="173">
        <f t="shared" si="37"/>
        <v>45024</v>
      </c>
      <c r="I55" s="19"/>
      <c r="J55" s="19"/>
      <c r="K55" s="163" t="b">
        <v>0</v>
      </c>
      <c r="L55" s="164"/>
      <c r="M55" s="165"/>
      <c r="N55" s="166" t="b">
        <v>0</v>
      </c>
      <c r="O55" s="164"/>
      <c r="P55" s="165"/>
      <c r="Q55" s="167" t="b">
        <v>0</v>
      </c>
      <c r="R55" s="164"/>
      <c r="S55" s="165"/>
      <c r="T55" s="167" t="b">
        <v>0</v>
      </c>
      <c r="U55" s="164"/>
      <c r="V55" s="165"/>
      <c r="W55" s="167" t="b">
        <v>0</v>
      </c>
      <c r="X55" s="164"/>
      <c r="Y55" s="165"/>
      <c r="Z55" s="167" t="b">
        <v>0</v>
      </c>
      <c r="AA55" s="164"/>
      <c r="AB55" s="165"/>
      <c r="AC55" s="167" t="b">
        <v>0</v>
      </c>
      <c r="AD55" s="164"/>
      <c r="AE55" s="165"/>
      <c r="AF55" s="167" t="b">
        <v>0</v>
      </c>
      <c r="AG55" s="164"/>
      <c r="AH55" s="165"/>
      <c r="AI55" s="167" t="b">
        <v>0</v>
      </c>
      <c r="AJ55" s="164"/>
      <c r="AK55" s="165"/>
      <c r="AL55" s="167" t="b">
        <v>0</v>
      </c>
      <c r="AM55" s="164"/>
      <c r="AN55" s="19"/>
    </row>
    <row r="56" ht="20.25" customHeight="1">
      <c r="A56" s="19"/>
      <c r="B56" s="171">
        <f t="shared" si="38"/>
        <v>45025</v>
      </c>
      <c r="C56" s="172">
        <f t="shared" ref="C56:H56" si="39">B56+1</f>
        <v>45026</v>
      </c>
      <c r="D56" s="172">
        <f t="shared" si="39"/>
        <v>45027</v>
      </c>
      <c r="E56" s="172">
        <f t="shared" si="39"/>
        <v>45028</v>
      </c>
      <c r="F56" s="172">
        <f t="shared" si="39"/>
        <v>45029</v>
      </c>
      <c r="G56" s="172">
        <f t="shared" si="39"/>
        <v>45030</v>
      </c>
      <c r="H56" s="173">
        <f t="shared" si="39"/>
        <v>45031</v>
      </c>
      <c r="I56" s="19"/>
      <c r="J56" s="19"/>
      <c r="K56" s="163" t="b">
        <v>0</v>
      </c>
      <c r="L56" s="164"/>
      <c r="M56" s="165"/>
      <c r="N56" s="167" t="b">
        <v>0</v>
      </c>
      <c r="O56" s="164"/>
      <c r="P56" s="165"/>
      <c r="Q56" s="167" t="b">
        <v>0</v>
      </c>
      <c r="R56" s="164"/>
      <c r="S56" s="165"/>
      <c r="T56" s="167" t="b">
        <v>0</v>
      </c>
      <c r="U56" s="164"/>
      <c r="V56" s="165"/>
      <c r="W56" s="167" t="b">
        <v>0</v>
      </c>
      <c r="X56" s="164"/>
      <c r="Y56" s="165"/>
      <c r="Z56" s="167" t="b">
        <v>0</v>
      </c>
      <c r="AA56" s="164"/>
      <c r="AB56" s="165"/>
      <c r="AC56" s="167" t="b">
        <v>0</v>
      </c>
      <c r="AD56" s="164"/>
      <c r="AE56" s="165"/>
      <c r="AF56" s="167" t="b">
        <v>0</v>
      </c>
      <c r="AG56" s="164"/>
      <c r="AH56" s="165"/>
      <c r="AI56" s="167" t="b">
        <v>0</v>
      </c>
      <c r="AJ56" s="164"/>
      <c r="AK56" s="165"/>
      <c r="AL56" s="167" t="b">
        <v>0</v>
      </c>
      <c r="AM56" s="164"/>
      <c r="AN56" s="19"/>
    </row>
    <row r="57" ht="20.25" customHeight="1">
      <c r="A57" s="19"/>
      <c r="B57" s="171">
        <f t="shared" si="38"/>
        <v>45032</v>
      </c>
      <c r="C57" s="172">
        <f t="shared" ref="C57:H57" si="40">B57+1</f>
        <v>45033</v>
      </c>
      <c r="D57" s="172">
        <f t="shared" si="40"/>
        <v>45034</v>
      </c>
      <c r="E57" s="172">
        <f t="shared" si="40"/>
        <v>45035</v>
      </c>
      <c r="F57" s="172">
        <f t="shared" si="40"/>
        <v>45036</v>
      </c>
      <c r="G57" s="172">
        <f t="shared" si="40"/>
        <v>45037</v>
      </c>
      <c r="H57" s="173">
        <f t="shared" si="40"/>
        <v>45038</v>
      </c>
      <c r="I57" s="19"/>
      <c r="J57" s="19"/>
      <c r="K57" s="163" t="b">
        <v>0</v>
      </c>
      <c r="L57" s="164"/>
      <c r="M57" s="165"/>
      <c r="N57" s="167" t="b">
        <v>0</v>
      </c>
      <c r="O57" s="164"/>
      <c r="P57" s="165"/>
      <c r="Q57" s="167" t="b">
        <v>0</v>
      </c>
      <c r="R57" s="164"/>
      <c r="S57" s="165"/>
      <c r="T57" s="167" t="b">
        <v>0</v>
      </c>
      <c r="U57" s="164"/>
      <c r="V57" s="165"/>
      <c r="W57" s="167" t="b">
        <v>0</v>
      </c>
      <c r="X57" s="164"/>
      <c r="Y57" s="165"/>
      <c r="Z57" s="167" t="b">
        <v>0</v>
      </c>
      <c r="AA57" s="164"/>
      <c r="AB57" s="165"/>
      <c r="AC57" s="167" t="b">
        <v>0</v>
      </c>
      <c r="AD57" s="164"/>
      <c r="AE57" s="165"/>
      <c r="AF57" s="167" t="b">
        <v>0</v>
      </c>
      <c r="AG57" s="164"/>
      <c r="AH57" s="165"/>
      <c r="AI57" s="167" t="b">
        <v>0</v>
      </c>
      <c r="AJ57" s="164"/>
      <c r="AK57" s="165"/>
      <c r="AL57" s="167" t="b">
        <v>0</v>
      </c>
      <c r="AM57" s="164"/>
      <c r="AN57" s="19"/>
    </row>
    <row r="58" ht="20.25" customHeight="1">
      <c r="A58" s="19"/>
      <c r="B58" s="171">
        <f t="shared" si="38"/>
        <v>45039</v>
      </c>
      <c r="C58" s="172">
        <f t="shared" ref="C58:H58" si="41">B58+1</f>
        <v>45040</v>
      </c>
      <c r="D58" s="172">
        <f t="shared" si="41"/>
        <v>45041</v>
      </c>
      <c r="E58" s="172">
        <f t="shared" si="41"/>
        <v>45042</v>
      </c>
      <c r="F58" s="172">
        <f t="shared" si="41"/>
        <v>45043</v>
      </c>
      <c r="G58" s="172">
        <f t="shared" si="41"/>
        <v>45044</v>
      </c>
      <c r="H58" s="173">
        <f t="shared" si="41"/>
        <v>45045</v>
      </c>
      <c r="I58" s="19"/>
      <c r="J58" s="19"/>
      <c r="K58" s="163" t="b">
        <v>0</v>
      </c>
      <c r="L58" s="164"/>
      <c r="M58" s="165"/>
      <c r="N58" s="167" t="b">
        <v>0</v>
      </c>
      <c r="O58" s="164"/>
      <c r="P58" s="165"/>
      <c r="Q58" s="167" t="b">
        <v>0</v>
      </c>
      <c r="R58" s="164"/>
      <c r="S58" s="165"/>
      <c r="T58" s="167" t="b">
        <v>0</v>
      </c>
      <c r="U58" s="164"/>
      <c r="V58" s="165"/>
      <c r="W58" s="167" t="b">
        <v>0</v>
      </c>
      <c r="X58" s="164"/>
      <c r="Y58" s="165"/>
      <c r="Z58" s="167" t="b">
        <v>0</v>
      </c>
      <c r="AA58" s="164"/>
      <c r="AB58" s="165"/>
      <c r="AC58" s="167" t="b">
        <v>0</v>
      </c>
      <c r="AD58" s="164"/>
      <c r="AE58" s="165"/>
      <c r="AF58" s="167" t="b">
        <v>0</v>
      </c>
      <c r="AG58" s="164"/>
      <c r="AH58" s="165"/>
      <c r="AI58" s="167" t="b">
        <v>0</v>
      </c>
      <c r="AJ58" s="164"/>
      <c r="AK58" s="165"/>
      <c r="AL58" s="167" t="b">
        <v>0</v>
      </c>
      <c r="AM58" s="164"/>
      <c r="AN58" s="19"/>
    </row>
    <row r="59" ht="20.25" customHeight="1">
      <c r="A59" s="19"/>
      <c r="B59" s="174">
        <f t="shared" si="38"/>
        <v>45046</v>
      </c>
      <c r="C59" s="175">
        <f t="shared" ref="C59:H59" si="42">B59+1</f>
        <v>45047</v>
      </c>
      <c r="D59" s="175">
        <f t="shared" si="42"/>
        <v>45048</v>
      </c>
      <c r="E59" s="175">
        <f t="shared" si="42"/>
        <v>45049</v>
      </c>
      <c r="F59" s="175">
        <f t="shared" si="42"/>
        <v>45050</v>
      </c>
      <c r="G59" s="175">
        <f t="shared" si="42"/>
        <v>45051</v>
      </c>
      <c r="H59" s="176">
        <f t="shared" si="42"/>
        <v>45052</v>
      </c>
      <c r="I59" s="19"/>
      <c r="J59" s="19"/>
      <c r="K59" s="163" t="b">
        <v>0</v>
      </c>
      <c r="L59" s="177"/>
      <c r="M59" s="165"/>
      <c r="N59" s="167" t="b">
        <v>0</v>
      </c>
      <c r="O59" s="177"/>
      <c r="P59" s="165"/>
      <c r="Q59" s="167" t="b">
        <v>0</v>
      </c>
      <c r="R59" s="177"/>
      <c r="S59" s="165"/>
      <c r="T59" s="167" t="b">
        <v>0</v>
      </c>
      <c r="U59" s="177"/>
      <c r="V59" s="165"/>
      <c r="W59" s="167" t="b">
        <v>0</v>
      </c>
      <c r="X59" s="177"/>
      <c r="Y59" s="165"/>
      <c r="Z59" s="167" t="b">
        <v>0</v>
      </c>
      <c r="AA59" s="177"/>
      <c r="AB59" s="165"/>
      <c r="AC59" s="167" t="b">
        <v>0</v>
      </c>
      <c r="AD59" s="177"/>
      <c r="AE59" s="165"/>
      <c r="AF59" s="167" t="b">
        <v>0</v>
      </c>
      <c r="AG59" s="177"/>
      <c r="AH59" s="165"/>
      <c r="AI59" s="167" t="b">
        <v>0</v>
      </c>
      <c r="AJ59" s="177"/>
      <c r="AK59" s="165"/>
      <c r="AL59" s="167" t="b">
        <v>0</v>
      </c>
      <c r="AM59" s="177"/>
      <c r="AN59" s="19"/>
    </row>
    <row r="60" ht="20.25" customHeight="1">
      <c r="A60" s="159"/>
      <c r="B60" s="178">
        <f t="array" ref="B60">VLOOKUP(B52,{'Customize Here'!$I$16:$I$27,'Customize Here'!$F$16:$F$27},2,0)</f>
        <v>4</v>
      </c>
      <c r="C60" s="179"/>
      <c r="D60" s="179"/>
      <c r="E60" s="180">
        <f t="array" ref="E60">VLOOKUP(B52,{'Customize Here'!$I$16:$I$27,'Customize Here'!$H$16:$H$27},2,0)</f>
        <v>2023</v>
      </c>
      <c r="F60" s="179"/>
      <c r="G60" s="179"/>
      <c r="H60" s="181"/>
      <c r="I60" s="159"/>
      <c r="J60" s="159"/>
      <c r="K60" s="182" t="b">
        <v>0</v>
      </c>
      <c r="L60" s="183"/>
      <c r="M60" s="165"/>
      <c r="N60" s="184" t="b">
        <v>0</v>
      </c>
      <c r="O60" s="183"/>
      <c r="P60" s="165"/>
      <c r="Q60" s="184" t="b">
        <v>0</v>
      </c>
      <c r="R60" s="183"/>
      <c r="S60" s="165"/>
      <c r="T60" s="184" t="b">
        <v>0</v>
      </c>
      <c r="U60" s="183"/>
      <c r="V60" s="165"/>
      <c r="W60" s="184" t="b">
        <v>0</v>
      </c>
      <c r="X60" s="183"/>
      <c r="Y60" s="165"/>
      <c r="Z60" s="184" t="b">
        <v>0</v>
      </c>
      <c r="AA60" s="183"/>
      <c r="AB60" s="165"/>
      <c r="AC60" s="184" t="b">
        <v>0</v>
      </c>
      <c r="AD60" s="183"/>
      <c r="AE60" s="165"/>
      <c r="AF60" s="184" t="b">
        <v>0</v>
      </c>
      <c r="AG60" s="183"/>
      <c r="AH60" s="165"/>
      <c r="AI60" s="184" t="b">
        <v>0</v>
      </c>
      <c r="AJ60" s="183"/>
      <c r="AK60" s="165"/>
      <c r="AL60" s="184" t="b">
        <v>0</v>
      </c>
      <c r="AM60" s="183"/>
      <c r="AN60" s="159"/>
    </row>
    <row r="61" ht="13.5" customHeight="1">
      <c r="A61" s="185"/>
      <c r="B61" s="186"/>
      <c r="I61" s="185"/>
      <c r="J61" s="185"/>
      <c r="K61" s="185"/>
      <c r="L61" s="185"/>
      <c r="M61" s="185"/>
      <c r="N61" s="185"/>
      <c r="O61" s="185"/>
      <c r="P61" s="185"/>
      <c r="Q61" s="185"/>
      <c r="R61" s="185"/>
      <c r="S61" s="185"/>
      <c r="T61" s="185"/>
      <c r="U61" s="185"/>
      <c r="V61" s="185"/>
      <c r="W61" s="185"/>
      <c r="X61" s="185"/>
      <c r="Y61" s="185"/>
      <c r="Z61" s="185"/>
      <c r="AA61" s="185"/>
      <c r="AB61" s="185"/>
      <c r="AC61" s="185"/>
      <c r="AD61" s="185"/>
      <c r="AE61" s="185"/>
      <c r="AF61" s="185"/>
      <c r="AG61" s="185"/>
      <c r="AH61" s="185"/>
      <c r="AI61" s="185"/>
      <c r="AJ61" s="185"/>
      <c r="AK61" s="185"/>
      <c r="AL61" s="185"/>
      <c r="AM61" s="185"/>
      <c r="AN61" s="187"/>
    </row>
    <row r="62" ht="23.25" customHeight="1">
      <c r="A62" s="152"/>
      <c r="B62" s="153" t="str">
        <f>'Customize Here'!$I$22</f>
        <v>May - 2023</v>
      </c>
      <c r="C62" s="154"/>
      <c r="D62" s="154"/>
      <c r="E62" s="154"/>
      <c r="F62" s="154"/>
      <c r="G62" s="154"/>
      <c r="H62" s="155"/>
      <c r="I62" s="156"/>
      <c r="J62" s="156"/>
      <c r="K62" s="157" t="str">
        <f>'Customize Here'!$L$17</f>
        <v>Self-Care</v>
      </c>
      <c r="L62" s="158"/>
      <c r="M62" s="156"/>
      <c r="N62" s="157" t="str">
        <f>'Customize Here'!$L$18</f>
        <v>Side Business</v>
      </c>
      <c r="O62" s="158"/>
      <c r="P62" s="156"/>
      <c r="Q62" s="157" t="str">
        <f>'Customize Here'!$L$19</f>
        <v>Saving</v>
      </c>
      <c r="R62" s="158"/>
      <c r="S62" s="156"/>
      <c r="T62" s="157" t="str">
        <f>'Customize Here'!$L$20</f>
        <v>Reading</v>
      </c>
      <c r="U62" s="158"/>
      <c r="V62" s="156"/>
      <c r="W62" s="157" t="str">
        <f>'Customize Here'!$L$21</f>
        <v>Exercise</v>
      </c>
      <c r="X62" s="158"/>
      <c r="Y62" s="156"/>
      <c r="Z62" s="157" t="str">
        <f>'Customize Here'!$L$22</f>
        <v/>
      </c>
      <c r="AA62" s="158"/>
      <c r="AB62" s="156"/>
      <c r="AC62" s="157" t="str">
        <f>'Customize Here'!$L$23</f>
        <v/>
      </c>
      <c r="AD62" s="158"/>
      <c r="AE62" s="156"/>
      <c r="AF62" s="157" t="str">
        <f>'Customize Here'!$L$24</f>
        <v/>
      </c>
      <c r="AG62" s="158"/>
      <c r="AH62" s="156"/>
      <c r="AI62" s="157" t="str">
        <f>'Customize Here'!$L$25</f>
        <v/>
      </c>
      <c r="AJ62" s="158"/>
      <c r="AK62" s="156"/>
      <c r="AL62" s="157" t="str">
        <f>'Customize Here'!$L$26</f>
        <v/>
      </c>
      <c r="AM62" s="158"/>
      <c r="AN62" s="156"/>
    </row>
    <row r="63" ht="20.25" customHeight="1">
      <c r="A63" s="159"/>
      <c r="B63" s="160" t="str">
        <f>LEFT(VLOOKUP(WEEKDAY(B64),'HIDDEN CALENDAR'!$S$6:$U$12,3,0))</f>
        <v>S</v>
      </c>
      <c r="C63" s="161" t="str">
        <f>LEFT(VLOOKUP(WEEKDAY(C64),'HIDDEN CALENDAR'!$S$6:$U$12,3,0))</f>
        <v>M</v>
      </c>
      <c r="D63" s="161" t="str">
        <f>LEFT(VLOOKUP(WEEKDAY(D64),'HIDDEN CALENDAR'!$S$6:$U$12,3,0))</f>
        <v>T</v>
      </c>
      <c r="E63" s="161" t="str">
        <f>LEFT(VLOOKUP(WEEKDAY(E64),'HIDDEN CALENDAR'!$S$6:$U$12,3,0))</f>
        <v>W</v>
      </c>
      <c r="F63" s="161" t="str">
        <f>LEFT(VLOOKUP(WEEKDAY(F64),'HIDDEN CALENDAR'!$S$6:$U$12,3,0))</f>
        <v>T</v>
      </c>
      <c r="G63" s="161" t="str">
        <f>LEFT(VLOOKUP(WEEKDAY(G64),'HIDDEN CALENDAR'!$S$6:$U$12,3,0))</f>
        <v>F</v>
      </c>
      <c r="H63" s="162" t="str">
        <f>LEFT(VLOOKUP(WEEKDAY(H64),'HIDDEN CALENDAR'!$S$6:$U$12,3,0))</f>
        <v>S</v>
      </c>
      <c r="I63" s="159"/>
      <c r="J63" s="159"/>
      <c r="K63" s="163" t="b">
        <v>0</v>
      </c>
      <c r="L63" s="164"/>
      <c r="M63" s="165"/>
      <c r="N63" s="166" t="b">
        <v>0</v>
      </c>
      <c r="O63" s="164"/>
      <c r="P63" s="165"/>
      <c r="Q63" s="167" t="b">
        <v>0</v>
      </c>
      <c r="R63" s="164"/>
      <c r="S63" s="165"/>
      <c r="T63" s="167" t="b">
        <v>0</v>
      </c>
      <c r="U63" s="164"/>
      <c r="V63" s="165"/>
      <c r="W63" s="167" t="b">
        <v>0</v>
      </c>
      <c r="X63" s="164"/>
      <c r="Y63" s="165"/>
      <c r="Z63" s="167" t="b">
        <v>0</v>
      </c>
      <c r="AA63" s="164"/>
      <c r="AB63" s="165"/>
      <c r="AC63" s="167" t="b">
        <v>0</v>
      </c>
      <c r="AD63" s="164"/>
      <c r="AE63" s="165"/>
      <c r="AF63" s="167" t="b">
        <v>0</v>
      </c>
      <c r="AG63" s="164"/>
      <c r="AH63" s="165"/>
      <c r="AI63" s="167" t="b">
        <v>0</v>
      </c>
      <c r="AJ63" s="164"/>
      <c r="AK63" s="165"/>
      <c r="AL63" s="167" t="b">
        <v>0</v>
      </c>
      <c r="AM63" s="164"/>
      <c r="AN63" s="159"/>
    </row>
    <row r="64" ht="20.25" customHeight="1">
      <c r="A64" s="19"/>
      <c r="B64" s="168">
        <f t="array" ref="B64">VLOOKUP(B62,{'HIDDEN CALENDAR'!$O$6:$O$17,'HIDDEN CALENDAR'!$P$6:$P$17},2,0)</f>
        <v>45046</v>
      </c>
      <c r="C64" s="169">
        <f t="shared" ref="C64:H64" si="43">B64+1</f>
        <v>45047</v>
      </c>
      <c r="D64" s="169">
        <f t="shared" si="43"/>
        <v>45048</v>
      </c>
      <c r="E64" s="169">
        <f t="shared" si="43"/>
        <v>45049</v>
      </c>
      <c r="F64" s="169">
        <f t="shared" si="43"/>
        <v>45050</v>
      </c>
      <c r="G64" s="169">
        <f t="shared" si="43"/>
        <v>45051</v>
      </c>
      <c r="H64" s="170">
        <f t="shared" si="43"/>
        <v>45052</v>
      </c>
      <c r="I64" s="19"/>
      <c r="J64" s="19"/>
      <c r="K64" s="163" t="b">
        <v>0</v>
      </c>
      <c r="L64" s="164"/>
      <c r="M64" s="165"/>
      <c r="N64" s="166" t="b">
        <v>0</v>
      </c>
      <c r="O64" s="164"/>
      <c r="P64" s="165"/>
      <c r="Q64" s="166" t="b">
        <v>0</v>
      </c>
      <c r="R64" s="164"/>
      <c r="S64" s="165"/>
      <c r="T64" s="167" t="b">
        <v>0</v>
      </c>
      <c r="U64" s="164"/>
      <c r="V64" s="165"/>
      <c r="W64" s="167" t="b">
        <v>0</v>
      </c>
      <c r="X64" s="164"/>
      <c r="Y64" s="165"/>
      <c r="Z64" s="167" t="b">
        <v>0</v>
      </c>
      <c r="AA64" s="164"/>
      <c r="AB64" s="165"/>
      <c r="AC64" s="167" t="b">
        <v>0</v>
      </c>
      <c r="AD64" s="164"/>
      <c r="AE64" s="165"/>
      <c r="AF64" s="167" t="b">
        <v>0</v>
      </c>
      <c r="AG64" s="164"/>
      <c r="AH64" s="165"/>
      <c r="AI64" s="167" t="b">
        <v>0</v>
      </c>
      <c r="AJ64" s="164"/>
      <c r="AK64" s="165"/>
      <c r="AL64" s="167" t="b">
        <v>0</v>
      </c>
      <c r="AM64" s="164"/>
      <c r="AN64" s="19"/>
    </row>
    <row r="65" ht="20.25" customHeight="1">
      <c r="A65" s="19"/>
      <c r="B65" s="171">
        <f t="shared" ref="B65:B69" si="45">B64+7</f>
        <v>45053</v>
      </c>
      <c r="C65" s="172">
        <f t="shared" ref="C65:H65" si="44">B65+1</f>
        <v>45054</v>
      </c>
      <c r="D65" s="172">
        <f t="shared" si="44"/>
        <v>45055</v>
      </c>
      <c r="E65" s="172">
        <f t="shared" si="44"/>
        <v>45056</v>
      </c>
      <c r="F65" s="172">
        <f t="shared" si="44"/>
        <v>45057</v>
      </c>
      <c r="G65" s="172">
        <f t="shared" si="44"/>
        <v>45058</v>
      </c>
      <c r="H65" s="173">
        <f t="shared" si="44"/>
        <v>45059</v>
      </c>
      <c r="I65" s="19"/>
      <c r="J65" s="19"/>
      <c r="K65" s="163" t="b">
        <v>0</v>
      </c>
      <c r="L65" s="164"/>
      <c r="M65" s="165"/>
      <c r="N65" s="166" t="b">
        <v>0</v>
      </c>
      <c r="O65" s="164"/>
      <c r="P65" s="165"/>
      <c r="Q65" s="167" t="b">
        <v>0</v>
      </c>
      <c r="R65" s="164"/>
      <c r="S65" s="165"/>
      <c r="T65" s="167" t="b">
        <v>0</v>
      </c>
      <c r="U65" s="164"/>
      <c r="V65" s="165"/>
      <c r="W65" s="167" t="b">
        <v>0</v>
      </c>
      <c r="X65" s="164"/>
      <c r="Y65" s="165"/>
      <c r="Z65" s="167" t="b">
        <v>0</v>
      </c>
      <c r="AA65" s="164"/>
      <c r="AB65" s="165"/>
      <c r="AC65" s="167" t="b">
        <v>0</v>
      </c>
      <c r="AD65" s="164"/>
      <c r="AE65" s="165"/>
      <c r="AF65" s="167" t="b">
        <v>0</v>
      </c>
      <c r="AG65" s="164"/>
      <c r="AH65" s="165"/>
      <c r="AI65" s="167" t="b">
        <v>0</v>
      </c>
      <c r="AJ65" s="164"/>
      <c r="AK65" s="165"/>
      <c r="AL65" s="167" t="b">
        <v>0</v>
      </c>
      <c r="AM65" s="164"/>
      <c r="AN65" s="19"/>
    </row>
    <row r="66" ht="20.25" customHeight="1">
      <c r="A66" s="19"/>
      <c r="B66" s="171">
        <f t="shared" si="45"/>
        <v>45060</v>
      </c>
      <c r="C66" s="172">
        <f t="shared" ref="C66:H66" si="46">B66+1</f>
        <v>45061</v>
      </c>
      <c r="D66" s="172">
        <f t="shared" si="46"/>
        <v>45062</v>
      </c>
      <c r="E66" s="172">
        <f t="shared" si="46"/>
        <v>45063</v>
      </c>
      <c r="F66" s="172">
        <f t="shared" si="46"/>
        <v>45064</v>
      </c>
      <c r="G66" s="172">
        <f t="shared" si="46"/>
        <v>45065</v>
      </c>
      <c r="H66" s="173">
        <f t="shared" si="46"/>
        <v>45066</v>
      </c>
      <c r="I66" s="19"/>
      <c r="J66" s="19"/>
      <c r="K66" s="163" t="b">
        <v>0</v>
      </c>
      <c r="L66" s="164"/>
      <c r="M66" s="165"/>
      <c r="N66" s="167" t="b">
        <v>0</v>
      </c>
      <c r="O66" s="164"/>
      <c r="P66" s="165"/>
      <c r="Q66" s="167" t="b">
        <v>0</v>
      </c>
      <c r="R66" s="164"/>
      <c r="S66" s="165"/>
      <c r="T66" s="167" t="b">
        <v>0</v>
      </c>
      <c r="U66" s="164"/>
      <c r="V66" s="165"/>
      <c r="W66" s="167" t="b">
        <v>0</v>
      </c>
      <c r="X66" s="164"/>
      <c r="Y66" s="165"/>
      <c r="Z66" s="167" t="b">
        <v>0</v>
      </c>
      <c r="AA66" s="164"/>
      <c r="AB66" s="165"/>
      <c r="AC66" s="167" t="b">
        <v>0</v>
      </c>
      <c r="AD66" s="164"/>
      <c r="AE66" s="165"/>
      <c r="AF66" s="167" t="b">
        <v>0</v>
      </c>
      <c r="AG66" s="164"/>
      <c r="AH66" s="165"/>
      <c r="AI66" s="167" t="b">
        <v>0</v>
      </c>
      <c r="AJ66" s="164"/>
      <c r="AK66" s="165"/>
      <c r="AL66" s="167" t="b">
        <v>0</v>
      </c>
      <c r="AM66" s="164"/>
      <c r="AN66" s="19"/>
    </row>
    <row r="67" ht="20.25" customHeight="1">
      <c r="A67" s="19"/>
      <c r="B67" s="171">
        <f t="shared" si="45"/>
        <v>45067</v>
      </c>
      <c r="C67" s="172">
        <f t="shared" ref="C67:H67" si="47">B67+1</f>
        <v>45068</v>
      </c>
      <c r="D67" s="172">
        <f t="shared" si="47"/>
        <v>45069</v>
      </c>
      <c r="E67" s="172">
        <f t="shared" si="47"/>
        <v>45070</v>
      </c>
      <c r="F67" s="172">
        <f t="shared" si="47"/>
        <v>45071</v>
      </c>
      <c r="G67" s="172">
        <f t="shared" si="47"/>
        <v>45072</v>
      </c>
      <c r="H67" s="173">
        <f t="shared" si="47"/>
        <v>45073</v>
      </c>
      <c r="I67" s="19"/>
      <c r="J67" s="19"/>
      <c r="K67" s="163" t="b">
        <v>0</v>
      </c>
      <c r="L67" s="164"/>
      <c r="M67" s="165"/>
      <c r="N67" s="167" t="b">
        <v>0</v>
      </c>
      <c r="O67" s="164"/>
      <c r="P67" s="165"/>
      <c r="Q67" s="167" t="b">
        <v>0</v>
      </c>
      <c r="R67" s="164"/>
      <c r="S67" s="165"/>
      <c r="T67" s="167" t="b">
        <v>0</v>
      </c>
      <c r="U67" s="164"/>
      <c r="V67" s="165"/>
      <c r="W67" s="167" t="b">
        <v>0</v>
      </c>
      <c r="X67" s="164"/>
      <c r="Y67" s="165"/>
      <c r="Z67" s="167" t="b">
        <v>0</v>
      </c>
      <c r="AA67" s="164"/>
      <c r="AB67" s="165"/>
      <c r="AC67" s="167" t="b">
        <v>0</v>
      </c>
      <c r="AD67" s="164"/>
      <c r="AE67" s="165"/>
      <c r="AF67" s="167" t="b">
        <v>0</v>
      </c>
      <c r="AG67" s="164"/>
      <c r="AH67" s="165"/>
      <c r="AI67" s="167" t="b">
        <v>0</v>
      </c>
      <c r="AJ67" s="164"/>
      <c r="AK67" s="165"/>
      <c r="AL67" s="167" t="b">
        <v>0</v>
      </c>
      <c r="AM67" s="164"/>
      <c r="AN67" s="19"/>
    </row>
    <row r="68" ht="20.25" customHeight="1">
      <c r="A68" s="19"/>
      <c r="B68" s="171">
        <f t="shared" si="45"/>
        <v>45074</v>
      </c>
      <c r="C68" s="172">
        <f t="shared" ref="C68:H68" si="48">B68+1</f>
        <v>45075</v>
      </c>
      <c r="D68" s="172">
        <f t="shared" si="48"/>
        <v>45076</v>
      </c>
      <c r="E68" s="172">
        <f t="shared" si="48"/>
        <v>45077</v>
      </c>
      <c r="F68" s="172">
        <f t="shared" si="48"/>
        <v>45078</v>
      </c>
      <c r="G68" s="172">
        <f t="shared" si="48"/>
        <v>45079</v>
      </c>
      <c r="H68" s="173">
        <f t="shared" si="48"/>
        <v>45080</v>
      </c>
      <c r="I68" s="19"/>
      <c r="J68" s="19"/>
      <c r="K68" s="163" t="b">
        <v>0</v>
      </c>
      <c r="L68" s="164"/>
      <c r="M68" s="165"/>
      <c r="N68" s="167" t="b">
        <v>0</v>
      </c>
      <c r="O68" s="164"/>
      <c r="P68" s="165"/>
      <c r="Q68" s="167" t="b">
        <v>0</v>
      </c>
      <c r="R68" s="164"/>
      <c r="S68" s="165"/>
      <c r="T68" s="167" t="b">
        <v>0</v>
      </c>
      <c r="U68" s="164"/>
      <c r="V68" s="165"/>
      <c r="W68" s="167" t="b">
        <v>0</v>
      </c>
      <c r="X68" s="164"/>
      <c r="Y68" s="165"/>
      <c r="Z68" s="167" t="b">
        <v>0</v>
      </c>
      <c r="AA68" s="164"/>
      <c r="AB68" s="165"/>
      <c r="AC68" s="167" t="b">
        <v>0</v>
      </c>
      <c r="AD68" s="164"/>
      <c r="AE68" s="165"/>
      <c r="AF68" s="167" t="b">
        <v>0</v>
      </c>
      <c r="AG68" s="164"/>
      <c r="AH68" s="165"/>
      <c r="AI68" s="167" t="b">
        <v>0</v>
      </c>
      <c r="AJ68" s="164"/>
      <c r="AK68" s="165"/>
      <c r="AL68" s="167" t="b">
        <v>0</v>
      </c>
      <c r="AM68" s="164"/>
      <c r="AN68" s="19"/>
    </row>
    <row r="69" ht="20.25" customHeight="1">
      <c r="A69" s="19"/>
      <c r="B69" s="174">
        <f t="shared" si="45"/>
        <v>45081</v>
      </c>
      <c r="C69" s="175">
        <f t="shared" ref="C69:H69" si="49">B69+1</f>
        <v>45082</v>
      </c>
      <c r="D69" s="175">
        <f t="shared" si="49"/>
        <v>45083</v>
      </c>
      <c r="E69" s="175">
        <f t="shared" si="49"/>
        <v>45084</v>
      </c>
      <c r="F69" s="175">
        <f t="shared" si="49"/>
        <v>45085</v>
      </c>
      <c r="G69" s="175">
        <f t="shared" si="49"/>
        <v>45086</v>
      </c>
      <c r="H69" s="176">
        <f t="shared" si="49"/>
        <v>45087</v>
      </c>
      <c r="I69" s="19"/>
      <c r="J69" s="19"/>
      <c r="K69" s="163" t="b">
        <v>0</v>
      </c>
      <c r="L69" s="177"/>
      <c r="M69" s="165"/>
      <c r="N69" s="167" t="b">
        <v>0</v>
      </c>
      <c r="O69" s="177"/>
      <c r="P69" s="165"/>
      <c r="Q69" s="167" t="b">
        <v>0</v>
      </c>
      <c r="R69" s="177"/>
      <c r="S69" s="165"/>
      <c r="T69" s="167" t="b">
        <v>0</v>
      </c>
      <c r="U69" s="177"/>
      <c r="V69" s="165"/>
      <c r="W69" s="167" t="b">
        <v>0</v>
      </c>
      <c r="X69" s="177"/>
      <c r="Y69" s="165"/>
      <c r="Z69" s="167" t="b">
        <v>0</v>
      </c>
      <c r="AA69" s="177"/>
      <c r="AB69" s="165"/>
      <c r="AC69" s="167" t="b">
        <v>0</v>
      </c>
      <c r="AD69" s="177"/>
      <c r="AE69" s="165"/>
      <c r="AF69" s="167" t="b">
        <v>0</v>
      </c>
      <c r="AG69" s="177"/>
      <c r="AH69" s="165"/>
      <c r="AI69" s="167" t="b">
        <v>0</v>
      </c>
      <c r="AJ69" s="177"/>
      <c r="AK69" s="165"/>
      <c r="AL69" s="167" t="b">
        <v>0</v>
      </c>
      <c r="AM69" s="177"/>
      <c r="AN69" s="19"/>
    </row>
    <row r="70" ht="20.25" customHeight="1">
      <c r="A70" s="159"/>
      <c r="B70" s="178">
        <f t="array" ref="B70">VLOOKUP(B62,{'Customize Here'!$I$16:$I$27,'Customize Here'!$F$16:$F$27},2,0)</f>
        <v>5</v>
      </c>
      <c r="C70" s="179"/>
      <c r="D70" s="179"/>
      <c r="E70" s="180">
        <f t="array" ref="E70">VLOOKUP(B62,{'Customize Here'!$I$16:$I$27,'Customize Here'!$H$16:$H$27},2,0)</f>
        <v>2023</v>
      </c>
      <c r="F70" s="179"/>
      <c r="G70" s="179"/>
      <c r="H70" s="181"/>
      <c r="I70" s="159"/>
      <c r="J70" s="159"/>
      <c r="K70" s="182" t="b">
        <v>0</v>
      </c>
      <c r="L70" s="183"/>
      <c r="M70" s="165"/>
      <c r="N70" s="184" t="b">
        <v>0</v>
      </c>
      <c r="O70" s="183"/>
      <c r="P70" s="165"/>
      <c r="Q70" s="184" t="b">
        <v>0</v>
      </c>
      <c r="R70" s="183"/>
      <c r="S70" s="165"/>
      <c r="T70" s="184" t="b">
        <v>0</v>
      </c>
      <c r="U70" s="183"/>
      <c r="V70" s="165"/>
      <c r="W70" s="184" t="b">
        <v>0</v>
      </c>
      <c r="X70" s="183"/>
      <c r="Y70" s="165"/>
      <c r="Z70" s="184" t="b">
        <v>0</v>
      </c>
      <c r="AA70" s="183"/>
      <c r="AB70" s="165"/>
      <c r="AC70" s="184" t="b">
        <v>0</v>
      </c>
      <c r="AD70" s="183"/>
      <c r="AE70" s="165"/>
      <c r="AF70" s="184" t="b">
        <v>0</v>
      </c>
      <c r="AG70" s="183"/>
      <c r="AH70" s="165"/>
      <c r="AI70" s="184" t="b">
        <v>0</v>
      </c>
      <c r="AJ70" s="183"/>
      <c r="AK70" s="165"/>
      <c r="AL70" s="184" t="b">
        <v>0</v>
      </c>
      <c r="AM70" s="183"/>
      <c r="AN70" s="159"/>
    </row>
    <row r="71" ht="13.5" customHeight="1">
      <c r="A71" s="185"/>
      <c r="B71" s="186"/>
      <c r="I71" s="185"/>
      <c r="J71" s="185"/>
      <c r="K71" s="185"/>
      <c r="L71" s="185"/>
      <c r="M71" s="185"/>
      <c r="N71" s="185"/>
      <c r="O71" s="185"/>
      <c r="P71" s="185"/>
      <c r="Q71" s="185"/>
      <c r="R71" s="185"/>
      <c r="S71" s="185"/>
      <c r="T71" s="185"/>
      <c r="U71" s="185"/>
      <c r="V71" s="185"/>
      <c r="W71" s="185"/>
      <c r="X71" s="185"/>
      <c r="Y71" s="185"/>
      <c r="Z71" s="185"/>
      <c r="AA71" s="185"/>
      <c r="AB71" s="185"/>
      <c r="AC71" s="185"/>
      <c r="AD71" s="185"/>
      <c r="AE71" s="185"/>
      <c r="AF71" s="185"/>
      <c r="AG71" s="185"/>
      <c r="AH71" s="185"/>
      <c r="AI71" s="185"/>
      <c r="AJ71" s="185"/>
      <c r="AK71" s="185"/>
      <c r="AL71" s="185"/>
      <c r="AM71" s="185"/>
      <c r="AN71" s="187"/>
    </row>
    <row r="72" ht="23.25" customHeight="1">
      <c r="A72" s="152"/>
      <c r="B72" s="153" t="str">
        <f>'Customize Here'!$I$23</f>
        <v>June - 2023</v>
      </c>
      <c r="C72" s="154"/>
      <c r="D72" s="154"/>
      <c r="E72" s="154"/>
      <c r="F72" s="154"/>
      <c r="G72" s="154"/>
      <c r="H72" s="155"/>
      <c r="I72" s="156"/>
      <c r="J72" s="156"/>
      <c r="K72" s="157" t="str">
        <f>'Customize Here'!$L$17</f>
        <v>Self-Care</v>
      </c>
      <c r="L72" s="158"/>
      <c r="M72" s="156"/>
      <c r="N72" s="157" t="str">
        <f>'Customize Here'!$L$18</f>
        <v>Side Business</v>
      </c>
      <c r="O72" s="158"/>
      <c r="P72" s="156"/>
      <c r="Q72" s="157" t="str">
        <f>'Customize Here'!$L$19</f>
        <v>Saving</v>
      </c>
      <c r="R72" s="158"/>
      <c r="S72" s="156"/>
      <c r="T72" s="157" t="str">
        <f>'Customize Here'!$L$20</f>
        <v>Reading</v>
      </c>
      <c r="U72" s="158"/>
      <c r="V72" s="156"/>
      <c r="W72" s="157" t="str">
        <f>'Customize Here'!$L$21</f>
        <v>Exercise</v>
      </c>
      <c r="X72" s="158"/>
      <c r="Y72" s="156"/>
      <c r="Z72" s="157" t="str">
        <f>'Customize Here'!$L$22</f>
        <v/>
      </c>
      <c r="AA72" s="158"/>
      <c r="AB72" s="156"/>
      <c r="AC72" s="157" t="str">
        <f>'Customize Here'!$L$23</f>
        <v/>
      </c>
      <c r="AD72" s="158"/>
      <c r="AE72" s="156"/>
      <c r="AF72" s="157" t="str">
        <f>'Customize Here'!$L$24</f>
        <v/>
      </c>
      <c r="AG72" s="158"/>
      <c r="AH72" s="156"/>
      <c r="AI72" s="157" t="str">
        <f>'Customize Here'!$L$25</f>
        <v/>
      </c>
      <c r="AJ72" s="158"/>
      <c r="AK72" s="156"/>
      <c r="AL72" s="157" t="str">
        <f>'Customize Here'!$L$26</f>
        <v/>
      </c>
      <c r="AM72" s="158"/>
      <c r="AN72" s="156"/>
    </row>
    <row r="73" ht="20.25" customHeight="1">
      <c r="A73" s="159"/>
      <c r="B73" s="160" t="str">
        <f>LEFT(VLOOKUP(WEEKDAY(B74),'HIDDEN CALENDAR'!$S$6:$U$12,3,0))</f>
        <v>S</v>
      </c>
      <c r="C73" s="161" t="str">
        <f>LEFT(VLOOKUP(WEEKDAY(C74),'HIDDEN CALENDAR'!$S$6:$U$12,3,0))</f>
        <v>M</v>
      </c>
      <c r="D73" s="161" t="str">
        <f>LEFT(VLOOKUP(WEEKDAY(D74),'HIDDEN CALENDAR'!$S$6:$U$12,3,0))</f>
        <v>T</v>
      </c>
      <c r="E73" s="161" t="str">
        <f>LEFT(VLOOKUP(WEEKDAY(E74),'HIDDEN CALENDAR'!$S$6:$U$12,3,0))</f>
        <v>W</v>
      </c>
      <c r="F73" s="161" t="str">
        <f>LEFT(VLOOKUP(WEEKDAY(F74),'HIDDEN CALENDAR'!$S$6:$U$12,3,0))</f>
        <v>T</v>
      </c>
      <c r="G73" s="161" t="str">
        <f>LEFT(VLOOKUP(WEEKDAY(G74),'HIDDEN CALENDAR'!$S$6:$U$12,3,0))</f>
        <v>F</v>
      </c>
      <c r="H73" s="162" t="str">
        <f>LEFT(VLOOKUP(WEEKDAY(H74),'HIDDEN CALENDAR'!$S$6:$U$12,3,0))</f>
        <v>S</v>
      </c>
      <c r="I73" s="159"/>
      <c r="J73" s="159"/>
      <c r="K73" s="163" t="b">
        <v>0</v>
      </c>
      <c r="L73" s="164"/>
      <c r="M73" s="165"/>
      <c r="N73" s="166" t="b">
        <v>0</v>
      </c>
      <c r="O73" s="164"/>
      <c r="P73" s="165"/>
      <c r="Q73" s="167" t="b">
        <v>0</v>
      </c>
      <c r="R73" s="164"/>
      <c r="S73" s="165"/>
      <c r="T73" s="167" t="b">
        <v>0</v>
      </c>
      <c r="U73" s="164"/>
      <c r="V73" s="165"/>
      <c r="W73" s="167" t="b">
        <v>0</v>
      </c>
      <c r="X73" s="164"/>
      <c r="Y73" s="165"/>
      <c r="Z73" s="167" t="b">
        <v>0</v>
      </c>
      <c r="AA73" s="164"/>
      <c r="AB73" s="165"/>
      <c r="AC73" s="167" t="b">
        <v>0</v>
      </c>
      <c r="AD73" s="164"/>
      <c r="AE73" s="165"/>
      <c r="AF73" s="167" t="b">
        <v>0</v>
      </c>
      <c r="AG73" s="164"/>
      <c r="AH73" s="165"/>
      <c r="AI73" s="167" t="b">
        <v>0</v>
      </c>
      <c r="AJ73" s="164"/>
      <c r="AK73" s="165"/>
      <c r="AL73" s="167" t="b">
        <v>0</v>
      </c>
      <c r="AM73" s="164"/>
      <c r="AN73" s="159"/>
    </row>
    <row r="74" ht="20.25" customHeight="1">
      <c r="A74" s="19"/>
      <c r="B74" s="168">
        <f t="array" ref="B74">VLOOKUP(B72,{'HIDDEN CALENDAR'!$O$6:$O$17,'HIDDEN CALENDAR'!$P$6:$P$17},2,0)</f>
        <v>45074</v>
      </c>
      <c r="C74" s="169">
        <f t="shared" ref="C74:H74" si="50">B74+1</f>
        <v>45075</v>
      </c>
      <c r="D74" s="169">
        <f t="shared" si="50"/>
        <v>45076</v>
      </c>
      <c r="E74" s="169">
        <f t="shared" si="50"/>
        <v>45077</v>
      </c>
      <c r="F74" s="169">
        <f t="shared" si="50"/>
        <v>45078</v>
      </c>
      <c r="G74" s="169">
        <f t="shared" si="50"/>
        <v>45079</v>
      </c>
      <c r="H74" s="170">
        <f t="shared" si="50"/>
        <v>45080</v>
      </c>
      <c r="I74" s="19"/>
      <c r="J74" s="19"/>
      <c r="K74" s="163" t="b">
        <v>0</v>
      </c>
      <c r="L74" s="164"/>
      <c r="M74" s="165"/>
      <c r="N74" s="166" t="b">
        <v>0</v>
      </c>
      <c r="O74" s="164"/>
      <c r="P74" s="165"/>
      <c r="Q74" s="166" t="b">
        <v>0</v>
      </c>
      <c r="R74" s="164"/>
      <c r="S74" s="165"/>
      <c r="T74" s="167" t="b">
        <v>0</v>
      </c>
      <c r="U74" s="164"/>
      <c r="V74" s="165"/>
      <c r="W74" s="167" t="b">
        <v>0</v>
      </c>
      <c r="X74" s="164"/>
      <c r="Y74" s="165"/>
      <c r="Z74" s="167" t="b">
        <v>0</v>
      </c>
      <c r="AA74" s="164"/>
      <c r="AB74" s="165"/>
      <c r="AC74" s="167" t="b">
        <v>0</v>
      </c>
      <c r="AD74" s="164"/>
      <c r="AE74" s="165"/>
      <c r="AF74" s="167" t="b">
        <v>0</v>
      </c>
      <c r="AG74" s="164"/>
      <c r="AH74" s="165"/>
      <c r="AI74" s="167" t="b">
        <v>0</v>
      </c>
      <c r="AJ74" s="164"/>
      <c r="AK74" s="165"/>
      <c r="AL74" s="167" t="b">
        <v>0</v>
      </c>
      <c r="AM74" s="164"/>
      <c r="AN74" s="19"/>
    </row>
    <row r="75" ht="20.25" customHeight="1">
      <c r="A75" s="19"/>
      <c r="B75" s="171">
        <f t="shared" ref="B75:B79" si="52">B74+7</f>
        <v>45081</v>
      </c>
      <c r="C75" s="172">
        <f t="shared" ref="C75:H75" si="51">B75+1</f>
        <v>45082</v>
      </c>
      <c r="D75" s="172">
        <f t="shared" si="51"/>
        <v>45083</v>
      </c>
      <c r="E75" s="172">
        <f t="shared" si="51"/>
        <v>45084</v>
      </c>
      <c r="F75" s="172">
        <f t="shared" si="51"/>
        <v>45085</v>
      </c>
      <c r="G75" s="172">
        <f t="shared" si="51"/>
        <v>45086</v>
      </c>
      <c r="H75" s="173">
        <f t="shared" si="51"/>
        <v>45087</v>
      </c>
      <c r="I75" s="19"/>
      <c r="J75" s="19"/>
      <c r="K75" s="163" t="b">
        <v>0</v>
      </c>
      <c r="L75" s="164"/>
      <c r="M75" s="165"/>
      <c r="N75" s="166" t="b">
        <v>0</v>
      </c>
      <c r="O75" s="164"/>
      <c r="P75" s="165"/>
      <c r="Q75" s="167" t="b">
        <v>0</v>
      </c>
      <c r="R75" s="164"/>
      <c r="S75" s="165"/>
      <c r="T75" s="167" t="b">
        <v>0</v>
      </c>
      <c r="U75" s="164"/>
      <c r="V75" s="165"/>
      <c r="W75" s="167" t="b">
        <v>0</v>
      </c>
      <c r="X75" s="164"/>
      <c r="Y75" s="165"/>
      <c r="Z75" s="167" t="b">
        <v>0</v>
      </c>
      <c r="AA75" s="164"/>
      <c r="AB75" s="165"/>
      <c r="AC75" s="167" t="b">
        <v>0</v>
      </c>
      <c r="AD75" s="164"/>
      <c r="AE75" s="165"/>
      <c r="AF75" s="167" t="b">
        <v>0</v>
      </c>
      <c r="AG75" s="164"/>
      <c r="AH75" s="165"/>
      <c r="AI75" s="167" t="b">
        <v>0</v>
      </c>
      <c r="AJ75" s="164"/>
      <c r="AK75" s="165"/>
      <c r="AL75" s="167" t="b">
        <v>0</v>
      </c>
      <c r="AM75" s="164"/>
      <c r="AN75" s="19"/>
    </row>
    <row r="76" ht="20.25" customHeight="1">
      <c r="A76" s="19"/>
      <c r="B76" s="171">
        <f t="shared" si="52"/>
        <v>45088</v>
      </c>
      <c r="C76" s="172">
        <f t="shared" ref="C76:H76" si="53">B76+1</f>
        <v>45089</v>
      </c>
      <c r="D76" s="172">
        <f t="shared" si="53"/>
        <v>45090</v>
      </c>
      <c r="E76" s="172">
        <f t="shared" si="53"/>
        <v>45091</v>
      </c>
      <c r="F76" s="172">
        <f t="shared" si="53"/>
        <v>45092</v>
      </c>
      <c r="G76" s="172">
        <f t="shared" si="53"/>
        <v>45093</v>
      </c>
      <c r="H76" s="173">
        <f t="shared" si="53"/>
        <v>45094</v>
      </c>
      <c r="I76" s="19"/>
      <c r="J76" s="19"/>
      <c r="K76" s="163" t="b">
        <v>0</v>
      </c>
      <c r="L76" s="164"/>
      <c r="M76" s="165"/>
      <c r="N76" s="167" t="b">
        <v>0</v>
      </c>
      <c r="O76" s="164"/>
      <c r="P76" s="165"/>
      <c r="Q76" s="167" t="b">
        <v>0</v>
      </c>
      <c r="R76" s="164"/>
      <c r="S76" s="165"/>
      <c r="T76" s="167" t="b">
        <v>0</v>
      </c>
      <c r="U76" s="164"/>
      <c r="V76" s="165"/>
      <c r="W76" s="167" t="b">
        <v>0</v>
      </c>
      <c r="X76" s="164"/>
      <c r="Y76" s="165"/>
      <c r="Z76" s="167" t="b">
        <v>0</v>
      </c>
      <c r="AA76" s="164"/>
      <c r="AB76" s="165"/>
      <c r="AC76" s="167" t="b">
        <v>0</v>
      </c>
      <c r="AD76" s="164"/>
      <c r="AE76" s="165"/>
      <c r="AF76" s="167" t="b">
        <v>0</v>
      </c>
      <c r="AG76" s="164"/>
      <c r="AH76" s="165"/>
      <c r="AI76" s="167" t="b">
        <v>0</v>
      </c>
      <c r="AJ76" s="164"/>
      <c r="AK76" s="165"/>
      <c r="AL76" s="167" t="b">
        <v>0</v>
      </c>
      <c r="AM76" s="164"/>
      <c r="AN76" s="19"/>
    </row>
    <row r="77" ht="20.25" customHeight="1">
      <c r="A77" s="19"/>
      <c r="B77" s="171">
        <f t="shared" si="52"/>
        <v>45095</v>
      </c>
      <c r="C77" s="172">
        <f t="shared" ref="C77:H77" si="54">B77+1</f>
        <v>45096</v>
      </c>
      <c r="D77" s="172">
        <f t="shared" si="54"/>
        <v>45097</v>
      </c>
      <c r="E77" s="172">
        <f t="shared" si="54"/>
        <v>45098</v>
      </c>
      <c r="F77" s="172">
        <f t="shared" si="54"/>
        <v>45099</v>
      </c>
      <c r="G77" s="172">
        <f t="shared" si="54"/>
        <v>45100</v>
      </c>
      <c r="H77" s="173">
        <f t="shared" si="54"/>
        <v>45101</v>
      </c>
      <c r="I77" s="19"/>
      <c r="J77" s="19"/>
      <c r="K77" s="163" t="b">
        <v>0</v>
      </c>
      <c r="L77" s="164"/>
      <c r="M77" s="165"/>
      <c r="N77" s="167" t="b">
        <v>0</v>
      </c>
      <c r="O77" s="164"/>
      <c r="P77" s="165"/>
      <c r="Q77" s="167" t="b">
        <v>0</v>
      </c>
      <c r="R77" s="164"/>
      <c r="S77" s="165"/>
      <c r="T77" s="167" t="b">
        <v>0</v>
      </c>
      <c r="U77" s="164"/>
      <c r="V77" s="165"/>
      <c r="W77" s="167" t="b">
        <v>0</v>
      </c>
      <c r="X77" s="164"/>
      <c r="Y77" s="165"/>
      <c r="Z77" s="167" t="b">
        <v>0</v>
      </c>
      <c r="AA77" s="164"/>
      <c r="AB77" s="165"/>
      <c r="AC77" s="167" t="b">
        <v>0</v>
      </c>
      <c r="AD77" s="164"/>
      <c r="AE77" s="165"/>
      <c r="AF77" s="167" t="b">
        <v>0</v>
      </c>
      <c r="AG77" s="164"/>
      <c r="AH77" s="165"/>
      <c r="AI77" s="167" t="b">
        <v>0</v>
      </c>
      <c r="AJ77" s="164"/>
      <c r="AK77" s="165"/>
      <c r="AL77" s="167" t="b">
        <v>0</v>
      </c>
      <c r="AM77" s="164"/>
      <c r="AN77" s="19"/>
    </row>
    <row r="78" ht="20.25" customHeight="1">
      <c r="A78" s="19"/>
      <c r="B78" s="171">
        <f t="shared" si="52"/>
        <v>45102</v>
      </c>
      <c r="C78" s="172">
        <f t="shared" ref="C78:H78" si="55">B78+1</f>
        <v>45103</v>
      </c>
      <c r="D78" s="172">
        <f t="shared" si="55"/>
        <v>45104</v>
      </c>
      <c r="E78" s="172">
        <f t="shared" si="55"/>
        <v>45105</v>
      </c>
      <c r="F78" s="172">
        <f t="shared" si="55"/>
        <v>45106</v>
      </c>
      <c r="G78" s="172">
        <f t="shared" si="55"/>
        <v>45107</v>
      </c>
      <c r="H78" s="173">
        <f t="shared" si="55"/>
        <v>45108</v>
      </c>
      <c r="I78" s="19"/>
      <c r="J78" s="19"/>
      <c r="K78" s="163" t="b">
        <v>0</v>
      </c>
      <c r="L78" s="164"/>
      <c r="M78" s="165"/>
      <c r="N78" s="167" t="b">
        <v>0</v>
      </c>
      <c r="O78" s="164"/>
      <c r="P78" s="165"/>
      <c r="Q78" s="167" t="b">
        <v>0</v>
      </c>
      <c r="R78" s="164"/>
      <c r="S78" s="165"/>
      <c r="T78" s="167" t="b">
        <v>0</v>
      </c>
      <c r="U78" s="164"/>
      <c r="V78" s="165"/>
      <c r="W78" s="167" t="b">
        <v>0</v>
      </c>
      <c r="X78" s="164"/>
      <c r="Y78" s="165"/>
      <c r="Z78" s="167" t="b">
        <v>0</v>
      </c>
      <c r="AA78" s="164"/>
      <c r="AB78" s="165"/>
      <c r="AC78" s="167" t="b">
        <v>0</v>
      </c>
      <c r="AD78" s="164"/>
      <c r="AE78" s="165"/>
      <c r="AF78" s="167" t="b">
        <v>0</v>
      </c>
      <c r="AG78" s="164"/>
      <c r="AH78" s="165"/>
      <c r="AI78" s="167" t="b">
        <v>0</v>
      </c>
      <c r="AJ78" s="164"/>
      <c r="AK78" s="165"/>
      <c r="AL78" s="167" t="b">
        <v>0</v>
      </c>
      <c r="AM78" s="164"/>
      <c r="AN78" s="19"/>
    </row>
    <row r="79" ht="20.25" customHeight="1">
      <c r="A79" s="19"/>
      <c r="B79" s="174">
        <f t="shared" si="52"/>
        <v>45109</v>
      </c>
      <c r="C79" s="175">
        <f t="shared" ref="C79:H79" si="56">B79+1</f>
        <v>45110</v>
      </c>
      <c r="D79" s="175">
        <f t="shared" si="56"/>
        <v>45111</v>
      </c>
      <c r="E79" s="175">
        <f t="shared" si="56"/>
        <v>45112</v>
      </c>
      <c r="F79" s="175">
        <f t="shared" si="56"/>
        <v>45113</v>
      </c>
      <c r="G79" s="175">
        <f t="shared" si="56"/>
        <v>45114</v>
      </c>
      <c r="H79" s="176">
        <f t="shared" si="56"/>
        <v>45115</v>
      </c>
      <c r="I79" s="19"/>
      <c r="J79" s="19"/>
      <c r="K79" s="163" t="b">
        <v>0</v>
      </c>
      <c r="L79" s="177"/>
      <c r="M79" s="165"/>
      <c r="N79" s="167" t="b">
        <v>0</v>
      </c>
      <c r="O79" s="177"/>
      <c r="P79" s="165"/>
      <c r="Q79" s="167" t="b">
        <v>0</v>
      </c>
      <c r="R79" s="177"/>
      <c r="S79" s="165"/>
      <c r="T79" s="167" t="b">
        <v>0</v>
      </c>
      <c r="U79" s="177"/>
      <c r="V79" s="165"/>
      <c r="W79" s="167" t="b">
        <v>0</v>
      </c>
      <c r="X79" s="177"/>
      <c r="Y79" s="165"/>
      <c r="Z79" s="167" t="b">
        <v>0</v>
      </c>
      <c r="AA79" s="177"/>
      <c r="AB79" s="165"/>
      <c r="AC79" s="167" t="b">
        <v>0</v>
      </c>
      <c r="AD79" s="177"/>
      <c r="AE79" s="165"/>
      <c r="AF79" s="167" t="b">
        <v>0</v>
      </c>
      <c r="AG79" s="177"/>
      <c r="AH79" s="165"/>
      <c r="AI79" s="167" t="b">
        <v>0</v>
      </c>
      <c r="AJ79" s="177"/>
      <c r="AK79" s="165"/>
      <c r="AL79" s="167" t="b">
        <v>0</v>
      </c>
      <c r="AM79" s="177"/>
      <c r="AN79" s="19"/>
    </row>
    <row r="80" ht="20.25" customHeight="1">
      <c r="A80" s="159"/>
      <c r="B80" s="178">
        <f t="array" ref="B80">VLOOKUP(B72,{'Customize Here'!$I$16:$I$27,'Customize Here'!$F$16:$F$27},2,0)</f>
        <v>6</v>
      </c>
      <c r="C80" s="179"/>
      <c r="D80" s="179"/>
      <c r="E80" s="180">
        <f t="array" ref="E80">VLOOKUP(B72,{'Customize Here'!$I$16:$I$27,'Customize Here'!$H$16:$H$27},2,0)</f>
        <v>2023</v>
      </c>
      <c r="F80" s="179"/>
      <c r="G80" s="179"/>
      <c r="H80" s="181"/>
      <c r="I80" s="159"/>
      <c r="J80" s="159"/>
      <c r="K80" s="182" t="b">
        <v>0</v>
      </c>
      <c r="L80" s="183"/>
      <c r="M80" s="165"/>
      <c r="N80" s="184" t="b">
        <v>0</v>
      </c>
      <c r="O80" s="183"/>
      <c r="P80" s="165"/>
      <c r="Q80" s="184" t="b">
        <v>0</v>
      </c>
      <c r="R80" s="183"/>
      <c r="S80" s="165"/>
      <c r="T80" s="184" t="b">
        <v>0</v>
      </c>
      <c r="U80" s="183"/>
      <c r="V80" s="165"/>
      <c r="W80" s="184" t="b">
        <v>0</v>
      </c>
      <c r="X80" s="183"/>
      <c r="Y80" s="165"/>
      <c r="Z80" s="184" t="b">
        <v>0</v>
      </c>
      <c r="AA80" s="183"/>
      <c r="AB80" s="165"/>
      <c r="AC80" s="184" t="b">
        <v>0</v>
      </c>
      <c r="AD80" s="183"/>
      <c r="AE80" s="165"/>
      <c r="AF80" s="184" t="b">
        <v>0</v>
      </c>
      <c r="AG80" s="183"/>
      <c r="AH80" s="165"/>
      <c r="AI80" s="184" t="b">
        <v>0</v>
      </c>
      <c r="AJ80" s="183"/>
      <c r="AK80" s="165"/>
      <c r="AL80" s="184" t="b">
        <v>0</v>
      </c>
      <c r="AM80" s="183"/>
      <c r="AN80" s="159"/>
    </row>
    <row r="81" ht="13.5" customHeight="1">
      <c r="A81" s="185"/>
      <c r="B81" s="186"/>
      <c r="I81" s="185"/>
      <c r="J81" s="185"/>
      <c r="K81" s="185"/>
      <c r="L81" s="185"/>
      <c r="M81" s="185"/>
      <c r="N81" s="185"/>
      <c r="O81" s="185"/>
      <c r="P81" s="185"/>
      <c r="Q81" s="185"/>
      <c r="R81" s="185"/>
      <c r="S81" s="185"/>
      <c r="T81" s="185"/>
      <c r="U81" s="185"/>
      <c r="V81" s="185"/>
      <c r="W81" s="185"/>
      <c r="X81" s="185"/>
      <c r="Y81" s="185"/>
      <c r="Z81" s="185"/>
      <c r="AA81" s="185"/>
      <c r="AB81" s="185"/>
      <c r="AC81" s="185"/>
      <c r="AD81" s="185"/>
      <c r="AE81" s="185"/>
      <c r="AF81" s="185"/>
      <c r="AG81" s="185"/>
      <c r="AH81" s="185"/>
      <c r="AI81" s="185"/>
      <c r="AJ81" s="185"/>
      <c r="AK81" s="185"/>
      <c r="AL81" s="185"/>
      <c r="AM81" s="185"/>
      <c r="AN81" s="187"/>
    </row>
    <row r="82" ht="23.25" customHeight="1">
      <c r="A82" s="152"/>
      <c r="B82" s="153" t="str">
        <f>'Customize Here'!$I$24</f>
        <v>July - 2023</v>
      </c>
      <c r="C82" s="154"/>
      <c r="D82" s="154"/>
      <c r="E82" s="154"/>
      <c r="F82" s="154"/>
      <c r="G82" s="154"/>
      <c r="H82" s="155"/>
      <c r="I82" s="156"/>
      <c r="J82" s="156"/>
      <c r="K82" s="157" t="str">
        <f>'Customize Here'!$L$17</f>
        <v>Self-Care</v>
      </c>
      <c r="L82" s="158"/>
      <c r="M82" s="156"/>
      <c r="N82" s="157" t="str">
        <f>'Customize Here'!$L$18</f>
        <v>Side Business</v>
      </c>
      <c r="O82" s="158"/>
      <c r="P82" s="156"/>
      <c r="Q82" s="157" t="str">
        <f>'Customize Here'!$L$19</f>
        <v>Saving</v>
      </c>
      <c r="R82" s="158"/>
      <c r="S82" s="156"/>
      <c r="T82" s="157" t="str">
        <f>'Customize Here'!$L$20</f>
        <v>Reading</v>
      </c>
      <c r="U82" s="158"/>
      <c r="V82" s="156"/>
      <c r="W82" s="157" t="str">
        <f>'Customize Here'!$L$21</f>
        <v>Exercise</v>
      </c>
      <c r="X82" s="158"/>
      <c r="Y82" s="156"/>
      <c r="Z82" s="157" t="str">
        <f>'Customize Here'!$L$22</f>
        <v/>
      </c>
      <c r="AA82" s="158"/>
      <c r="AB82" s="156"/>
      <c r="AC82" s="157" t="str">
        <f>'Customize Here'!$L$23</f>
        <v/>
      </c>
      <c r="AD82" s="158"/>
      <c r="AE82" s="156"/>
      <c r="AF82" s="157" t="str">
        <f>'Customize Here'!$L$24</f>
        <v/>
      </c>
      <c r="AG82" s="158"/>
      <c r="AH82" s="156"/>
      <c r="AI82" s="157" t="str">
        <f>'Customize Here'!$L$25</f>
        <v/>
      </c>
      <c r="AJ82" s="158"/>
      <c r="AK82" s="156"/>
      <c r="AL82" s="157" t="str">
        <f>'Customize Here'!$L$26</f>
        <v/>
      </c>
      <c r="AM82" s="158"/>
      <c r="AN82" s="156"/>
    </row>
    <row r="83" ht="20.25" customHeight="1">
      <c r="A83" s="159"/>
      <c r="B83" s="160" t="str">
        <f>LEFT(VLOOKUP(WEEKDAY(B84),'HIDDEN CALENDAR'!$S$6:$U$12,3,0))</f>
        <v>S</v>
      </c>
      <c r="C83" s="161" t="str">
        <f>LEFT(VLOOKUP(WEEKDAY(C84),'HIDDEN CALENDAR'!$S$6:$U$12,3,0))</f>
        <v>M</v>
      </c>
      <c r="D83" s="161" t="str">
        <f>LEFT(VLOOKUP(WEEKDAY(D84),'HIDDEN CALENDAR'!$S$6:$U$12,3,0))</f>
        <v>T</v>
      </c>
      <c r="E83" s="161" t="str">
        <f>LEFT(VLOOKUP(WEEKDAY(E84),'HIDDEN CALENDAR'!$S$6:$U$12,3,0))</f>
        <v>W</v>
      </c>
      <c r="F83" s="161" t="str">
        <f>LEFT(VLOOKUP(WEEKDAY(F84),'HIDDEN CALENDAR'!$S$6:$U$12,3,0))</f>
        <v>T</v>
      </c>
      <c r="G83" s="161" t="str">
        <f>LEFT(VLOOKUP(WEEKDAY(G84),'HIDDEN CALENDAR'!$S$6:$U$12,3,0))</f>
        <v>F</v>
      </c>
      <c r="H83" s="162" t="str">
        <f>LEFT(VLOOKUP(WEEKDAY(H84),'HIDDEN CALENDAR'!$S$6:$U$12,3,0))</f>
        <v>S</v>
      </c>
      <c r="I83" s="159"/>
      <c r="J83" s="159"/>
      <c r="K83" s="163" t="b">
        <v>0</v>
      </c>
      <c r="L83" s="164"/>
      <c r="M83" s="165"/>
      <c r="N83" s="166" t="b">
        <v>0</v>
      </c>
      <c r="O83" s="164"/>
      <c r="P83" s="165"/>
      <c r="Q83" s="167" t="b">
        <v>0</v>
      </c>
      <c r="R83" s="164"/>
      <c r="S83" s="165"/>
      <c r="T83" s="167" t="b">
        <v>0</v>
      </c>
      <c r="U83" s="164"/>
      <c r="V83" s="165"/>
      <c r="W83" s="167" t="b">
        <v>0</v>
      </c>
      <c r="X83" s="164"/>
      <c r="Y83" s="165"/>
      <c r="Z83" s="167" t="b">
        <v>0</v>
      </c>
      <c r="AA83" s="164"/>
      <c r="AB83" s="165"/>
      <c r="AC83" s="167" t="b">
        <v>0</v>
      </c>
      <c r="AD83" s="164"/>
      <c r="AE83" s="165"/>
      <c r="AF83" s="167" t="b">
        <v>0</v>
      </c>
      <c r="AG83" s="164"/>
      <c r="AH83" s="165"/>
      <c r="AI83" s="167" t="b">
        <v>0</v>
      </c>
      <c r="AJ83" s="164"/>
      <c r="AK83" s="165"/>
      <c r="AL83" s="167" t="b">
        <v>0</v>
      </c>
      <c r="AM83" s="164"/>
      <c r="AN83" s="159"/>
    </row>
    <row r="84" ht="20.25" customHeight="1">
      <c r="A84" s="19"/>
      <c r="B84" s="168">
        <f t="array" ref="B84">VLOOKUP(B82,{'HIDDEN CALENDAR'!$O$6:$O$17,'HIDDEN CALENDAR'!$P$6:$P$17},2,0)</f>
        <v>45102</v>
      </c>
      <c r="C84" s="169">
        <f t="shared" ref="C84:H84" si="57">B84+1</f>
        <v>45103</v>
      </c>
      <c r="D84" s="169">
        <f t="shared" si="57"/>
        <v>45104</v>
      </c>
      <c r="E84" s="169">
        <f t="shared" si="57"/>
        <v>45105</v>
      </c>
      <c r="F84" s="169">
        <f t="shared" si="57"/>
        <v>45106</v>
      </c>
      <c r="G84" s="169">
        <f t="shared" si="57"/>
        <v>45107</v>
      </c>
      <c r="H84" s="170">
        <f t="shared" si="57"/>
        <v>45108</v>
      </c>
      <c r="I84" s="19"/>
      <c r="J84" s="19"/>
      <c r="K84" s="163" t="b">
        <v>0</v>
      </c>
      <c r="L84" s="164"/>
      <c r="M84" s="165"/>
      <c r="N84" s="166" t="b">
        <v>0</v>
      </c>
      <c r="O84" s="164"/>
      <c r="P84" s="165"/>
      <c r="Q84" s="166" t="b">
        <v>0</v>
      </c>
      <c r="R84" s="164"/>
      <c r="S84" s="165"/>
      <c r="T84" s="167" t="b">
        <v>0</v>
      </c>
      <c r="U84" s="164"/>
      <c r="V84" s="165"/>
      <c r="W84" s="167" t="b">
        <v>0</v>
      </c>
      <c r="X84" s="164"/>
      <c r="Y84" s="165"/>
      <c r="Z84" s="167" t="b">
        <v>0</v>
      </c>
      <c r="AA84" s="164"/>
      <c r="AB84" s="165"/>
      <c r="AC84" s="167" t="b">
        <v>0</v>
      </c>
      <c r="AD84" s="164"/>
      <c r="AE84" s="165"/>
      <c r="AF84" s="167" t="b">
        <v>0</v>
      </c>
      <c r="AG84" s="164"/>
      <c r="AH84" s="165"/>
      <c r="AI84" s="167" t="b">
        <v>0</v>
      </c>
      <c r="AJ84" s="164"/>
      <c r="AK84" s="165"/>
      <c r="AL84" s="167" t="b">
        <v>0</v>
      </c>
      <c r="AM84" s="164"/>
      <c r="AN84" s="19"/>
    </row>
    <row r="85" ht="20.25" customHeight="1">
      <c r="A85" s="19"/>
      <c r="B85" s="171">
        <f t="shared" ref="B85:B89" si="59">B84+7</f>
        <v>45109</v>
      </c>
      <c r="C85" s="172">
        <f t="shared" ref="C85:H85" si="58">B85+1</f>
        <v>45110</v>
      </c>
      <c r="D85" s="172">
        <f t="shared" si="58"/>
        <v>45111</v>
      </c>
      <c r="E85" s="172">
        <f t="shared" si="58"/>
        <v>45112</v>
      </c>
      <c r="F85" s="172">
        <f t="shared" si="58"/>
        <v>45113</v>
      </c>
      <c r="G85" s="172">
        <f t="shared" si="58"/>
        <v>45114</v>
      </c>
      <c r="H85" s="173">
        <f t="shared" si="58"/>
        <v>45115</v>
      </c>
      <c r="I85" s="19"/>
      <c r="J85" s="19"/>
      <c r="K85" s="163" t="b">
        <v>0</v>
      </c>
      <c r="L85" s="164"/>
      <c r="M85" s="165"/>
      <c r="N85" s="166" t="b">
        <v>0</v>
      </c>
      <c r="O85" s="164"/>
      <c r="P85" s="165"/>
      <c r="Q85" s="167" t="b">
        <v>0</v>
      </c>
      <c r="R85" s="164"/>
      <c r="S85" s="165"/>
      <c r="T85" s="167" t="b">
        <v>0</v>
      </c>
      <c r="U85" s="164"/>
      <c r="V85" s="165"/>
      <c r="W85" s="167" t="b">
        <v>0</v>
      </c>
      <c r="X85" s="164"/>
      <c r="Y85" s="165"/>
      <c r="Z85" s="167" t="b">
        <v>0</v>
      </c>
      <c r="AA85" s="164"/>
      <c r="AB85" s="165"/>
      <c r="AC85" s="167" t="b">
        <v>0</v>
      </c>
      <c r="AD85" s="164"/>
      <c r="AE85" s="165"/>
      <c r="AF85" s="167" t="b">
        <v>0</v>
      </c>
      <c r="AG85" s="164"/>
      <c r="AH85" s="165"/>
      <c r="AI85" s="167" t="b">
        <v>0</v>
      </c>
      <c r="AJ85" s="164"/>
      <c r="AK85" s="165"/>
      <c r="AL85" s="167" t="b">
        <v>0</v>
      </c>
      <c r="AM85" s="164"/>
      <c r="AN85" s="19"/>
    </row>
    <row r="86" ht="20.25" customHeight="1">
      <c r="A86" s="19"/>
      <c r="B86" s="171">
        <f t="shared" si="59"/>
        <v>45116</v>
      </c>
      <c r="C86" s="172">
        <f t="shared" ref="C86:H86" si="60">B86+1</f>
        <v>45117</v>
      </c>
      <c r="D86" s="172">
        <f t="shared" si="60"/>
        <v>45118</v>
      </c>
      <c r="E86" s="172">
        <f t="shared" si="60"/>
        <v>45119</v>
      </c>
      <c r="F86" s="172">
        <f t="shared" si="60"/>
        <v>45120</v>
      </c>
      <c r="G86" s="172">
        <f t="shared" si="60"/>
        <v>45121</v>
      </c>
      <c r="H86" s="173">
        <f t="shared" si="60"/>
        <v>45122</v>
      </c>
      <c r="I86" s="19"/>
      <c r="J86" s="19"/>
      <c r="K86" s="163" t="b">
        <v>0</v>
      </c>
      <c r="L86" s="164"/>
      <c r="M86" s="165"/>
      <c r="N86" s="167" t="b">
        <v>0</v>
      </c>
      <c r="O86" s="164"/>
      <c r="P86" s="165"/>
      <c r="Q86" s="167" t="b">
        <v>0</v>
      </c>
      <c r="R86" s="164"/>
      <c r="S86" s="165"/>
      <c r="T86" s="167" t="b">
        <v>0</v>
      </c>
      <c r="U86" s="164"/>
      <c r="V86" s="165"/>
      <c r="W86" s="167" t="b">
        <v>0</v>
      </c>
      <c r="X86" s="164"/>
      <c r="Y86" s="165"/>
      <c r="Z86" s="167" t="b">
        <v>0</v>
      </c>
      <c r="AA86" s="164"/>
      <c r="AB86" s="165"/>
      <c r="AC86" s="167" t="b">
        <v>0</v>
      </c>
      <c r="AD86" s="164"/>
      <c r="AE86" s="165"/>
      <c r="AF86" s="167" t="b">
        <v>0</v>
      </c>
      <c r="AG86" s="164"/>
      <c r="AH86" s="165"/>
      <c r="AI86" s="167" t="b">
        <v>0</v>
      </c>
      <c r="AJ86" s="164"/>
      <c r="AK86" s="165"/>
      <c r="AL86" s="167" t="b">
        <v>0</v>
      </c>
      <c r="AM86" s="164"/>
      <c r="AN86" s="19"/>
    </row>
    <row r="87" ht="20.25" customHeight="1">
      <c r="A87" s="19"/>
      <c r="B87" s="171">
        <f t="shared" si="59"/>
        <v>45123</v>
      </c>
      <c r="C87" s="172">
        <f t="shared" ref="C87:H87" si="61">B87+1</f>
        <v>45124</v>
      </c>
      <c r="D87" s="172">
        <f t="shared" si="61"/>
        <v>45125</v>
      </c>
      <c r="E87" s="172">
        <f t="shared" si="61"/>
        <v>45126</v>
      </c>
      <c r="F87" s="172">
        <f t="shared" si="61"/>
        <v>45127</v>
      </c>
      <c r="G87" s="172">
        <f t="shared" si="61"/>
        <v>45128</v>
      </c>
      <c r="H87" s="173">
        <f t="shared" si="61"/>
        <v>45129</v>
      </c>
      <c r="I87" s="19"/>
      <c r="J87" s="19"/>
      <c r="K87" s="163" t="b">
        <v>0</v>
      </c>
      <c r="L87" s="164"/>
      <c r="M87" s="165"/>
      <c r="N87" s="167" t="b">
        <v>0</v>
      </c>
      <c r="O87" s="164"/>
      <c r="P87" s="165"/>
      <c r="Q87" s="167" t="b">
        <v>0</v>
      </c>
      <c r="R87" s="164"/>
      <c r="S87" s="165"/>
      <c r="T87" s="167" t="b">
        <v>0</v>
      </c>
      <c r="U87" s="164"/>
      <c r="V87" s="165"/>
      <c r="W87" s="167" t="b">
        <v>0</v>
      </c>
      <c r="X87" s="164"/>
      <c r="Y87" s="165"/>
      <c r="Z87" s="167" t="b">
        <v>0</v>
      </c>
      <c r="AA87" s="164"/>
      <c r="AB87" s="165"/>
      <c r="AC87" s="167" t="b">
        <v>0</v>
      </c>
      <c r="AD87" s="164"/>
      <c r="AE87" s="165"/>
      <c r="AF87" s="167" t="b">
        <v>0</v>
      </c>
      <c r="AG87" s="164"/>
      <c r="AH87" s="165"/>
      <c r="AI87" s="167" t="b">
        <v>0</v>
      </c>
      <c r="AJ87" s="164"/>
      <c r="AK87" s="165"/>
      <c r="AL87" s="167" t="b">
        <v>0</v>
      </c>
      <c r="AM87" s="164"/>
      <c r="AN87" s="19"/>
    </row>
    <row r="88" ht="20.25" customHeight="1">
      <c r="A88" s="19"/>
      <c r="B88" s="171">
        <f t="shared" si="59"/>
        <v>45130</v>
      </c>
      <c r="C88" s="172">
        <f t="shared" ref="C88:H88" si="62">B88+1</f>
        <v>45131</v>
      </c>
      <c r="D88" s="172">
        <f t="shared" si="62"/>
        <v>45132</v>
      </c>
      <c r="E88" s="172">
        <f t="shared" si="62"/>
        <v>45133</v>
      </c>
      <c r="F88" s="172">
        <f t="shared" si="62"/>
        <v>45134</v>
      </c>
      <c r="G88" s="172">
        <f t="shared" si="62"/>
        <v>45135</v>
      </c>
      <c r="H88" s="173">
        <f t="shared" si="62"/>
        <v>45136</v>
      </c>
      <c r="I88" s="19"/>
      <c r="J88" s="19"/>
      <c r="K88" s="163" t="b">
        <v>0</v>
      </c>
      <c r="L88" s="164"/>
      <c r="M88" s="165"/>
      <c r="N88" s="167" t="b">
        <v>0</v>
      </c>
      <c r="O88" s="164"/>
      <c r="P88" s="165"/>
      <c r="Q88" s="167" t="b">
        <v>0</v>
      </c>
      <c r="R88" s="164"/>
      <c r="S88" s="165"/>
      <c r="T88" s="167" t="b">
        <v>0</v>
      </c>
      <c r="U88" s="164"/>
      <c r="V88" s="165"/>
      <c r="W88" s="167" t="b">
        <v>0</v>
      </c>
      <c r="X88" s="164"/>
      <c r="Y88" s="165"/>
      <c r="Z88" s="167" t="b">
        <v>0</v>
      </c>
      <c r="AA88" s="164"/>
      <c r="AB88" s="165"/>
      <c r="AC88" s="167" t="b">
        <v>0</v>
      </c>
      <c r="AD88" s="164"/>
      <c r="AE88" s="165"/>
      <c r="AF88" s="167" t="b">
        <v>0</v>
      </c>
      <c r="AG88" s="164"/>
      <c r="AH88" s="165"/>
      <c r="AI88" s="167" t="b">
        <v>0</v>
      </c>
      <c r="AJ88" s="164"/>
      <c r="AK88" s="165"/>
      <c r="AL88" s="167" t="b">
        <v>0</v>
      </c>
      <c r="AM88" s="164"/>
      <c r="AN88" s="19"/>
    </row>
    <row r="89" ht="20.25" customHeight="1">
      <c r="A89" s="19"/>
      <c r="B89" s="174">
        <f t="shared" si="59"/>
        <v>45137</v>
      </c>
      <c r="C89" s="175">
        <f t="shared" ref="C89:H89" si="63">B89+1</f>
        <v>45138</v>
      </c>
      <c r="D89" s="175">
        <f t="shared" si="63"/>
        <v>45139</v>
      </c>
      <c r="E89" s="175">
        <f t="shared" si="63"/>
        <v>45140</v>
      </c>
      <c r="F89" s="175">
        <f t="shared" si="63"/>
        <v>45141</v>
      </c>
      <c r="G89" s="175">
        <f t="shared" si="63"/>
        <v>45142</v>
      </c>
      <c r="H89" s="176">
        <f t="shared" si="63"/>
        <v>45143</v>
      </c>
      <c r="I89" s="19"/>
      <c r="J89" s="19"/>
      <c r="K89" s="163" t="b">
        <v>0</v>
      </c>
      <c r="L89" s="177"/>
      <c r="M89" s="165"/>
      <c r="N89" s="167" t="b">
        <v>0</v>
      </c>
      <c r="O89" s="177"/>
      <c r="P89" s="165"/>
      <c r="Q89" s="167" t="b">
        <v>0</v>
      </c>
      <c r="R89" s="177"/>
      <c r="S89" s="165"/>
      <c r="T89" s="167" t="b">
        <v>0</v>
      </c>
      <c r="U89" s="177"/>
      <c r="V89" s="165"/>
      <c r="W89" s="167" t="b">
        <v>0</v>
      </c>
      <c r="X89" s="177"/>
      <c r="Y89" s="165"/>
      <c r="Z89" s="167" t="b">
        <v>0</v>
      </c>
      <c r="AA89" s="177"/>
      <c r="AB89" s="165"/>
      <c r="AC89" s="167" t="b">
        <v>0</v>
      </c>
      <c r="AD89" s="177"/>
      <c r="AE89" s="165"/>
      <c r="AF89" s="167" t="b">
        <v>0</v>
      </c>
      <c r="AG89" s="177"/>
      <c r="AH89" s="165"/>
      <c r="AI89" s="167" t="b">
        <v>0</v>
      </c>
      <c r="AJ89" s="177"/>
      <c r="AK89" s="165"/>
      <c r="AL89" s="167" t="b">
        <v>0</v>
      </c>
      <c r="AM89" s="177"/>
      <c r="AN89" s="19"/>
    </row>
    <row r="90" ht="20.25" customHeight="1">
      <c r="A90" s="159"/>
      <c r="B90" s="178">
        <f t="array" ref="B90">VLOOKUP(B82,{'Customize Here'!$I$16:$I$27,'Customize Here'!$F$16:$F$27},2,0)</f>
        <v>7</v>
      </c>
      <c r="C90" s="179"/>
      <c r="D90" s="179"/>
      <c r="E90" s="180">
        <f t="array" ref="E90">VLOOKUP(B82,{'Customize Here'!$I$16:$I$27,'Customize Here'!$H$16:$H$27},2,0)</f>
        <v>2023</v>
      </c>
      <c r="F90" s="179"/>
      <c r="G90" s="179"/>
      <c r="H90" s="181"/>
      <c r="I90" s="159"/>
      <c r="J90" s="159"/>
      <c r="K90" s="182" t="b">
        <v>0</v>
      </c>
      <c r="L90" s="183"/>
      <c r="M90" s="165"/>
      <c r="N90" s="184" t="b">
        <v>0</v>
      </c>
      <c r="O90" s="183"/>
      <c r="P90" s="165"/>
      <c r="Q90" s="184" t="b">
        <v>0</v>
      </c>
      <c r="R90" s="183"/>
      <c r="S90" s="165"/>
      <c r="T90" s="184" t="b">
        <v>0</v>
      </c>
      <c r="U90" s="183"/>
      <c r="V90" s="165"/>
      <c r="W90" s="184" t="b">
        <v>0</v>
      </c>
      <c r="X90" s="183"/>
      <c r="Y90" s="165"/>
      <c r="Z90" s="184" t="b">
        <v>0</v>
      </c>
      <c r="AA90" s="183"/>
      <c r="AB90" s="165"/>
      <c r="AC90" s="184" t="b">
        <v>0</v>
      </c>
      <c r="AD90" s="183"/>
      <c r="AE90" s="165"/>
      <c r="AF90" s="184" t="b">
        <v>0</v>
      </c>
      <c r="AG90" s="183"/>
      <c r="AH90" s="165"/>
      <c r="AI90" s="184" t="b">
        <v>0</v>
      </c>
      <c r="AJ90" s="183"/>
      <c r="AK90" s="165"/>
      <c r="AL90" s="184" t="b">
        <v>0</v>
      </c>
      <c r="AM90" s="183"/>
      <c r="AN90" s="159"/>
    </row>
    <row r="91" ht="13.5" customHeight="1">
      <c r="A91" s="185"/>
      <c r="B91" s="186"/>
      <c r="I91" s="185"/>
      <c r="J91" s="185"/>
      <c r="K91" s="185"/>
      <c r="L91" s="185"/>
      <c r="M91" s="185"/>
      <c r="N91" s="185"/>
      <c r="O91" s="185"/>
      <c r="P91" s="185"/>
      <c r="Q91" s="185"/>
      <c r="R91" s="185"/>
      <c r="S91" s="185"/>
      <c r="T91" s="185"/>
      <c r="U91" s="185"/>
      <c r="V91" s="185"/>
      <c r="W91" s="185"/>
      <c r="X91" s="185"/>
      <c r="Y91" s="185"/>
      <c r="Z91" s="185"/>
      <c r="AA91" s="185"/>
      <c r="AB91" s="185"/>
      <c r="AC91" s="185"/>
      <c r="AD91" s="185"/>
      <c r="AE91" s="185"/>
      <c r="AF91" s="185"/>
      <c r="AG91" s="185"/>
      <c r="AH91" s="185"/>
      <c r="AI91" s="185"/>
      <c r="AJ91" s="185"/>
      <c r="AK91" s="185"/>
      <c r="AL91" s="185"/>
      <c r="AM91" s="185"/>
      <c r="AN91" s="187"/>
    </row>
    <row r="92" ht="23.25" customHeight="1">
      <c r="A92" s="152"/>
      <c r="B92" s="153" t="str">
        <f>'Customize Here'!$I$25</f>
        <v>August - 2023</v>
      </c>
      <c r="C92" s="154"/>
      <c r="D92" s="154"/>
      <c r="E92" s="154"/>
      <c r="F92" s="154"/>
      <c r="G92" s="154"/>
      <c r="H92" s="155"/>
      <c r="I92" s="156"/>
      <c r="J92" s="156"/>
      <c r="K92" s="157" t="str">
        <f>'Customize Here'!$L$17</f>
        <v>Self-Care</v>
      </c>
      <c r="L92" s="158"/>
      <c r="M92" s="156"/>
      <c r="N92" s="157" t="str">
        <f>'Customize Here'!$L$18</f>
        <v>Side Business</v>
      </c>
      <c r="O92" s="158"/>
      <c r="P92" s="156"/>
      <c r="Q92" s="157" t="str">
        <f>'Customize Here'!$L$19</f>
        <v>Saving</v>
      </c>
      <c r="R92" s="158"/>
      <c r="S92" s="156"/>
      <c r="T92" s="157" t="str">
        <f>'Customize Here'!$L$20</f>
        <v>Reading</v>
      </c>
      <c r="U92" s="158"/>
      <c r="V92" s="156"/>
      <c r="W92" s="157" t="str">
        <f>'Customize Here'!$L$21</f>
        <v>Exercise</v>
      </c>
      <c r="X92" s="158"/>
      <c r="Y92" s="156"/>
      <c r="Z92" s="157" t="str">
        <f>'Customize Here'!$L$22</f>
        <v/>
      </c>
      <c r="AA92" s="158"/>
      <c r="AB92" s="156"/>
      <c r="AC92" s="157" t="str">
        <f>'Customize Here'!$L$23</f>
        <v/>
      </c>
      <c r="AD92" s="158"/>
      <c r="AE92" s="156"/>
      <c r="AF92" s="157" t="str">
        <f>'Customize Here'!$L$24</f>
        <v/>
      </c>
      <c r="AG92" s="158"/>
      <c r="AH92" s="156"/>
      <c r="AI92" s="157" t="str">
        <f>'Customize Here'!$L$25</f>
        <v/>
      </c>
      <c r="AJ92" s="158"/>
      <c r="AK92" s="156"/>
      <c r="AL92" s="157" t="str">
        <f>'Customize Here'!$L$26</f>
        <v/>
      </c>
      <c r="AM92" s="158"/>
      <c r="AN92" s="156"/>
    </row>
    <row r="93" ht="20.25" customHeight="1">
      <c r="A93" s="159"/>
      <c r="B93" s="160" t="str">
        <f>LEFT(VLOOKUP(WEEKDAY(B94),'HIDDEN CALENDAR'!$S$6:$U$12,3,0))</f>
        <v>S</v>
      </c>
      <c r="C93" s="161" t="str">
        <f>LEFT(VLOOKUP(WEEKDAY(C94),'HIDDEN CALENDAR'!$S$6:$U$12,3,0))</f>
        <v>M</v>
      </c>
      <c r="D93" s="161" t="str">
        <f>LEFT(VLOOKUP(WEEKDAY(D94),'HIDDEN CALENDAR'!$S$6:$U$12,3,0))</f>
        <v>T</v>
      </c>
      <c r="E93" s="161" t="str">
        <f>LEFT(VLOOKUP(WEEKDAY(E94),'HIDDEN CALENDAR'!$S$6:$U$12,3,0))</f>
        <v>W</v>
      </c>
      <c r="F93" s="161" t="str">
        <f>LEFT(VLOOKUP(WEEKDAY(F94),'HIDDEN CALENDAR'!$S$6:$U$12,3,0))</f>
        <v>T</v>
      </c>
      <c r="G93" s="161" t="str">
        <f>LEFT(VLOOKUP(WEEKDAY(G94),'HIDDEN CALENDAR'!$S$6:$U$12,3,0))</f>
        <v>F</v>
      </c>
      <c r="H93" s="162" t="str">
        <f>LEFT(VLOOKUP(WEEKDAY(H94),'HIDDEN CALENDAR'!$S$6:$U$12,3,0))</f>
        <v>S</v>
      </c>
      <c r="I93" s="159"/>
      <c r="J93" s="159"/>
      <c r="K93" s="163" t="b">
        <v>0</v>
      </c>
      <c r="L93" s="164"/>
      <c r="M93" s="165"/>
      <c r="N93" s="166" t="b">
        <v>0</v>
      </c>
      <c r="O93" s="164"/>
      <c r="P93" s="165"/>
      <c r="Q93" s="167" t="b">
        <v>0</v>
      </c>
      <c r="R93" s="164"/>
      <c r="S93" s="165"/>
      <c r="T93" s="167" t="b">
        <v>0</v>
      </c>
      <c r="U93" s="164"/>
      <c r="V93" s="165"/>
      <c r="W93" s="167" t="b">
        <v>0</v>
      </c>
      <c r="X93" s="164"/>
      <c r="Y93" s="165"/>
      <c r="Z93" s="167" t="b">
        <v>0</v>
      </c>
      <c r="AA93" s="164"/>
      <c r="AB93" s="165"/>
      <c r="AC93" s="167" t="b">
        <v>0</v>
      </c>
      <c r="AD93" s="164"/>
      <c r="AE93" s="165"/>
      <c r="AF93" s="167" t="b">
        <v>0</v>
      </c>
      <c r="AG93" s="164"/>
      <c r="AH93" s="165"/>
      <c r="AI93" s="167" t="b">
        <v>0</v>
      </c>
      <c r="AJ93" s="164"/>
      <c r="AK93" s="165"/>
      <c r="AL93" s="167" t="b">
        <v>0</v>
      </c>
      <c r="AM93" s="164"/>
      <c r="AN93" s="159"/>
    </row>
    <row r="94" ht="20.25" customHeight="1">
      <c r="A94" s="19"/>
      <c r="B94" s="168">
        <f t="array" ref="B94">VLOOKUP(B92,{'HIDDEN CALENDAR'!$O$6:$O$17,'HIDDEN CALENDAR'!$P$6:$P$17},2,0)</f>
        <v>45137</v>
      </c>
      <c r="C94" s="169">
        <f t="shared" ref="C94:H94" si="64">B94+1</f>
        <v>45138</v>
      </c>
      <c r="D94" s="169">
        <f t="shared" si="64"/>
        <v>45139</v>
      </c>
      <c r="E94" s="169">
        <f t="shared" si="64"/>
        <v>45140</v>
      </c>
      <c r="F94" s="169">
        <f t="shared" si="64"/>
        <v>45141</v>
      </c>
      <c r="G94" s="169">
        <f t="shared" si="64"/>
        <v>45142</v>
      </c>
      <c r="H94" s="170">
        <f t="shared" si="64"/>
        <v>45143</v>
      </c>
      <c r="I94" s="19"/>
      <c r="J94" s="19"/>
      <c r="K94" s="163" t="b">
        <v>0</v>
      </c>
      <c r="L94" s="164"/>
      <c r="M94" s="165"/>
      <c r="N94" s="166" t="b">
        <v>0</v>
      </c>
      <c r="O94" s="164"/>
      <c r="P94" s="165"/>
      <c r="Q94" s="166" t="b">
        <v>0</v>
      </c>
      <c r="R94" s="164"/>
      <c r="S94" s="165"/>
      <c r="T94" s="167" t="b">
        <v>0</v>
      </c>
      <c r="U94" s="164"/>
      <c r="V94" s="165"/>
      <c r="W94" s="167" t="b">
        <v>0</v>
      </c>
      <c r="X94" s="164"/>
      <c r="Y94" s="165"/>
      <c r="Z94" s="167" t="b">
        <v>0</v>
      </c>
      <c r="AA94" s="164"/>
      <c r="AB94" s="165"/>
      <c r="AC94" s="167" t="b">
        <v>0</v>
      </c>
      <c r="AD94" s="164"/>
      <c r="AE94" s="165"/>
      <c r="AF94" s="167" t="b">
        <v>0</v>
      </c>
      <c r="AG94" s="164"/>
      <c r="AH94" s="165"/>
      <c r="AI94" s="167" t="b">
        <v>0</v>
      </c>
      <c r="AJ94" s="164"/>
      <c r="AK94" s="165"/>
      <c r="AL94" s="167" t="b">
        <v>0</v>
      </c>
      <c r="AM94" s="164"/>
      <c r="AN94" s="19"/>
    </row>
    <row r="95" ht="20.25" customHeight="1">
      <c r="A95" s="19"/>
      <c r="B95" s="171">
        <f t="shared" ref="B95:B99" si="66">B94+7</f>
        <v>45144</v>
      </c>
      <c r="C95" s="172">
        <f t="shared" ref="C95:H95" si="65">B95+1</f>
        <v>45145</v>
      </c>
      <c r="D95" s="172">
        <f t="shared" si="65"/>
        <v>45146</v>
      </c>
      <c r="E95" s="172">
        <f t="shared" si="65"/>
        <v>45147</v>
      </c>
      <c r="F95" s="172">
        <f t="shared" si="65"/>
        <v>45148</v>
      </c>
      <c r="G95" s="172">
        <f t="shared" si="65"/>
        <v>45149</v>
      </c>
      <c r="H95" s="173">
        <f t="shared" si="65"/>
        <v>45150</v>
      </c>
      <c r="I95" s="19"/>
      <c r="J95" s="19"/>
      <c r="K95" s="163" t="b">
        <v>0</v>
      </c>
      <c r="L95" s="164"/>
      <c r="M95" s="165"/>
      <c r="N95" s="166" t="b">
        <v>0</v>
      </c>
      <c r="O95" s="164"/>
      <c r="P95" s="165"/>
      <c r="Q95" s="167" t="b">
        <v>0</v>
      </c>
      <c r="R95" s="164"/>
      <c r="S95" s="165"/>
      <c r="T95" s="167" t="b">
        <v>0</v>
      </c>
      <c r="U95" s="164"/>
      <c r="V95" s="165"/>
      <c r="W95" s="167" t="b">
        <v>0</v>
      </c>
      <c r="X95" s="164"/>
      <c r="Y95" s="165"/>
      <c r="Z95" s="167" t="b">
        <v>0</v>
      </c>
      <c r="AA95" s="164"/>
      <c r="AB95" s="165"/>
      <c r="AC95" s="167" t="b">
        <v>0</v>
      </c>
      <c r="AD95" s="164"/>
      <c r="AE95" s="165"/>
      <c r="AF95" s="167" t="b">
        <v>0</v>
      </c>
      <c r="AG95" s="164"/>
      <c r="AH95" s="165"/>
      <c r="AI95" s="167" t="b">
        <v>0</v>
      </c>
      <c r="AJ95" s="164"/>
      <c r="AK95" s="165"/>
      <c r="AL95" s="167" t="b">
        <v>0</v>
      </c>
      <c r="AM95" s="164"/>
      <c r="AN95" s="19"/>
    </row>
    <row r="96" ht="20.25" customHeight="1">
      <c r="A96" s="19"/>
      <c r="B96" s="171">
        <f t="shared" si="66"/>
        <v>45151</v>
      </c>
      <c r="C96" s="172">
        <f t="shared" ref="C96:H96" si="67">B96+1</f>
        <v>45152</v>
      </c>
      <c r="D96" s="172">
        <f t="shared" si="67"/>
        <v>45153</v>
      </c>
      <c r="E96" s="172">
        <f t="shared" si="67"/>
        <v>45154</v>
      </c>
      <c r="F96" s="172">
        <f t="shared" si="67"/>
        <v>45155</v>
      </c>
      <c r="G96" s="172">
        <f t="shared" si="67"/>
        <v>45156</v>
      </c>
      <c r="H96" s="173">
        <f t="shared" si="67"/>
        <v>45157</v>
      </c>
      <c r="I96" s="19"/>
      <c r="J96" s="19"/>
      <c r="K96" s="163" t="b">
        <v>0</v>
      </c>
      <c r="L96" s="164"/>
      <c r="M96" s="165"/>
      <c r="N96" s="167" t="b">
        <v>0</v>
      </c>
      <c r="O96" s="164"/>
      <c r="P96" s="165"/>
      <c r="Q96" s="167" t="b">
        <v>0</v>
      </c>
      <c r="R96" s="164"/>
      <c r="S96" s="165"/>
      <c r="T96" s="167" t="b">
        <v>0</v>
      </c>
      <c r="U96" s="164"/>
      <c r="V96" s="165"/>
      <c r="W96" s="167" t="b">
        <v>0</v>
      </c>
      <c r="X96" s="164"/>
      <c r="Y96" s="165"/>
      <c r="Z96" s="167" t="b">
        <v>0</v>
      </c>
      <c r="AA96" s="164"/>
      <c r="AB96" s="165"/>
      <c r="AC96" s="167" t="b">
        <v>0</v>
      </c>
      <c r="AD96" s="164"/>
      <c r="AE96" s="165"/>
      <c r="AF96" s="167" t="b">
        <v>0</v>
      </c>
      <c r="AG96" s="164"/>
      <c r="AH96" s="165"/>
      <c r="AI96" s="167" t="b">
        <v>0</v>
      </c>
      <c r="AJ96" s="164"/>
      <c r="AK96" s="165"/>
      <c r="AL96" s="167" t="b">
        <v>0</v>
      </c>
      <c r="AM96" s="164"/>
      <c r="AN96" s="19"/>
    </row>
    <row r="97" ht="20.25" customHeight="1">
      <c r="A97" s="19"/>
      <c r="B97" s="171">
        <f t="shared" si="66"/>
        <v>45158</v>
      </c>
      <c r="C97" s="172">
        <f t="shared" ref="C97:H97" si="68">B97+1</f>
        <v>45159</v>
      </c>
      <c r="D97" s="172">
        <f t="shared" si="68"/>
        <v>45160</v>
      </c>
      <c r="E97" s="172">
        <f t="shared" si="68"/>
        <v>45161</v>
      </c>
      <c r="F97" s="172">
        <f t="shared" si="68"/>
        <v>45162</v>
      </c>
      <c r="G97" s="172">
        <f t="shared" si="68"/>
        <v>45163</v>
      </c>
      <c r="H97" s="173">
        <f t="shared" si="68"/>
        <v>45164</v>
      </c>
      <c r="I97" s="19"/>
      <c r="J97" s="19"/>
      <c r="K97" s="163" t="b">
        <v>0</v>
      </c>
      <c r="L97" s="164"/>
      <c r="M97" s="165"/>
      <c r="N97" s="167" t="b">
        <v>0</v>
      </c>
      <c r="O97" s="164"/>
      <c r="P97" s="165"/>
      <c r="Q97" s="167" t="b">
        <v>0</v>
      </c>
      <c r="R97" s="164"/>
      <c r="S97" s="165"/>
      <c r="T97" s="167" t="b">
        <v>0</v>
      </c>
      <c r="U97" s="164"/>
      <c r="V97" s="165"/>
      <c r="W97" s="167" t="b">
        <v>0</v>
      </c>
      <c r="X97" s="164"/>
      <c r="Y97" s="165"/>
      <c r="Z97" s="167" t="b">
        <v>0</v>
      </c>
      <c r="AA97" s="164"/>
      <c r="AB97" s="165"/>
      <c r="AC97" s="167" t="b">
        <v>0</v>
      </c>
      <c r="AD97" s="164"/>
      <c r="AE97" s="165"/>
      <c r="AF97" s="167" t="b">
        <v>0</v>
      </c>
      <c r="AG97" s="164"/>
      <c r="AH97" s="165"/>
      <c r="AI97" s="167" t="b">
        <v>0</v>
      </c>
      <c r="AJ97" s="164"/>
      <c r="AK97" s="165"/>
      <c r="AL97" s="167" t="b">
        <v>0</v>
      </c>
      <c r="AM97" s="164"/>
      <c r="AN97" s="19"/>
    </row>
    <row r="98" ht="20.25" customHeight="1">
      <c r="A98" s="19"/>
      <c r="B98" s="171">
        <f t="shared" si="66"/>
        <v>45165</v>
      </c>
      <c r="C98" s="172">
        <f t="shared" ref="C98:H98" si="69">B98+1</f>
        <v>45166</v>
      </c>
      <c r="D98" s="172">
        <f t="shared" si="69"/>
        <v>45167</v>
      </c>
      <c r="E98" s="172">
        <f t="shared" si="69"/>
        <v>45168</v>
      </c>
      <c r="F98" s="172">
        <f t="shared" si="69"/>
        <v>45169</v>
      </c>
      <c r="G98" s="172">
        <f t="shared" si="69"/>
        <v>45170</v>
      </c>
      <c r="H98" s="173">
        <f t="shared" si="69"/>
        <v>45171</v>
      </c>
      <c r="I98" s="19"/>
      <c r="J98" s="19"/>
      <c r="K98" s="163" t="b">
        <v>0</v>
      </c>
      <c r="L98" s="164"/>
      <c r="M98" s="165"/>
      <c r="N98" s="167" t="b">
        <v>0</v>
      </c>
      <c r="O98" s="164"/>
      <c r="P98" s="165"/>
      <c r="Q98" s="167" t="b">
        <v>0</v>
      </c>
      <c r="R98" s="164"/>
      <c r="S98" s="165"/>
      <c r="T98" s="167" t="b">
        <v>0</v>
      </c>
      <c r="U98" s="164"/>
      <c r="V98" s="165"/>
      <c r="W98" s="167" t="b">
        <v>0</v>
      </c>
      <c r="X98" s="164"/>
      <c r="Y98" s="165"/>
      <c r="Z98" s="167" t="b">
        <v>0</v>
      </c>
      <c r="AA98" s="164"/>
      <c r="AB98" s="165"/>
      <c r="AC98" s="167" t="b">
        <v>0</v>
      </c>
      <c r="AD98" s="164"/>
      <c r="AE98" s="165"/>
      <c r="AF98" s="167" t="b">
        <v>0</v>
      </c>
      <c r="AG98" s="164"/>
      <c r="AH98" s="165"/>
      <c r="AI98" s="167" t="b">
        <v>0</v>
      </c>
      <c r="AJ98" s="164"/>
      <c r="AK98" s="165"/>
      <c r="AL98" s="167" t="b">
        <v>0</v>
      </c>
      <c r="AM98" s="164"/>
      <c r="AN98" s="19"/>
    </row>
    <row r="99" ht="20.25" customHeight="1">
      <c r="A99" s="19"/>
      <c r="B99" s="174">
        <f t="shared" si="66"/>
        <v>45172</v>
      </c>
      <c r="C99" s="175">
        <f t="shared" ref="C99:H99" si="70">B99+1</f>
        <v>45173</v>
      </c>
      <c r="D99" s="175">
        <f t="shared" si="70"/>
        <v>45174</v>
      </c>
      <c r="E99" s="175">
        <f t="shared" si="70"/>
        <v>45175</v>
      </c>
      <c r="F99" s="175">
        <f t="shared" si="70"/>
        <v>45176</v>
      </c>
      <c r="G99" s="175">
        <f t="shared" si="70"/>
        <v>45177</v>
      </c>
      <c r="H99" s="176">
        <f t="shared" si="70"/>
        <v>45178</v>
      </c>
      <c r="I99" s="19"/>
      <c r="J99" s="19"/>
      <c r="K99" s="163" t="b">
        <v>0</v>
      </c>
      <c r="L99" s="177"/>
      <c r="M99" s="165"/>
      <c r="N99" s="167" t="b">
        <v>0</v>
      </c>
      <c r="O99" s="177"/>
      <c r="P99" s="165"/>
      <c r="Q99" s="167" t="b">
        <v>0</v>
      </c>
      <c r="R99" s="177"/>
      <c r="S99" s="165"/>
      <c r="T99" s="167" t="b">
        <v>0</v>
      </c>
      <c r="U99" s="177"/>
      <c r="V99" s="165"/>
      <c r="W99" s="167" t="b">
        <v>0</v>
      </c>
      <c r="X99" s="177"/>
      <c r="Y99" s="165"/>
      <c r="Z99" s="167" t="b">
        <v>0</v>
      </c>
      <c r="AA99" s="177"/>
      <c r="AB99" s="165"/>
      <c r="AC99" s="167" t="b">
        <v>0</v>
      </c>
      <c r="AD99" s="177"/>
      <c r="AE99" s="165"/>
      <c r="AF99" s="167" t="b">
        <v>0</v>
      </c>
      <c r="AG99" s="177"/>
      <c r="AH99" s="165"/>
      <c r="AI99" s="167" t="b">
        <v>0</v>
      </c>
      <c r="AJ99" s="177"/>
      <c r="AK99" s="165"/>
      <c r="AL99" s="167" t="b">
        <v>0</v>
      </c>
      <c r="AM99" s="177"/>
      <c r="AN99" s="19"/>
    </row>
    <row r="100" ht="20.25" customHeight="1">
      <c r="A100" s="159"/>
      <c r="B100" s="178">
        <f t="array" ref="B100">VLOOKUP(B92,{'Customize Here'!$I$16:$I$27,'Customize Here'!$F$16:$F$27},2,0)</f>
        <v>8</v>
      </c>
      <c r="C100" s="179"/>
      <c r="D100" s="179"/>
      <c r="E100" s="180">
        <f t="array" ref="E100">VLOOKUP(B92,{'Customize Here'!$I$16:$I$27,'Customize Here'!$H$16:$H$27},2,0)</f>
        <v>2023</v>
      </c>
      <c r="F100" s="179"/>
      <c r="G100" s="179"/>
      <c r="H100" s="181"/>
      <c r="I100" s="159"/>
      <c r="J100" s="159"/>
      <c r="K100" s="182" t="b">
        <v>0</v>
      </c>
      <c r="L100" s="183"/>
      <c r="M100" s="165"/>
      <c r="N100" s="184" t="b">
        <v>0</v>
      </c>
      <c r="O100" s="183"/>
      <c r="P100" s="165"/>
      <c r="Q100" s="184" t="b">
        <v>0</v>
      </c>
      <c r="R100" s="183"/>
      <c r="S100" s="165"/>
      <c r="T100" s="184" t="b">
        <v>0</v>
      </c>
      <c r="U100" s="183"/>
      <c r="V100" s="165"/>
      <c r="W100" s="184" t="b">
        <v>0</v>
      </c>
      <c r="X100" s="183"/>
      <c r="Y100" s="165"/>
      <c r="Z100" s="184" t="b">
        <v>0</v>
      </c>
      <c r="AA100" s="183"/>
      <c r="AB100" s="165"/>
      <c r="AC100" s="184" t="b">
        <v>0</v>
      </c>
      <c r="AD100" s="183"/>
      <c r="AE100" s="165"/>
      <c r="AF100" s="184" t="b">
        <v>0</v>
      </c>
      <c r="AG100" s="183"/>
      <c r="AH100" s="165"/>
      <c r="AI100" s="184" t="b">
        <v>0</v>
      </c>
      <c r="AJ100" s="183"/>
      <c r="AK100" s="165"/>
      <c r="AL100" s="184" t="b">
        <v>0</v>
      </c>
      <c r="AM100" s="183"/>
      <c r="AN100" s="159"/>
    </row>
    <row r="101" ht="13.5" customHeight="1">
      <c r="A101" s="185"/>
      <c r="B101" s="186"/>
      <c r="I101" s="185"/>
      <c r="J101" s="185"/>
      <c r="K101" s="185"/>
      <c r="L101" s="185"/>
      <c r="M101" s="185"/>
      <c r="N101" s="185"/>
      <c r="O101" s="185"/>
      <c r="P101" s="185"/>
      <c r="Q101" s="185"/>
      <c r="R101" s="185"/>
      <c r="S101" s="185"/>
      <c r="T101" s="185"/>
      <c r="U101" s="185"/>
      <c r="V101" s="185"/>
      <c r="W101" s="185"/>
      <c r="X101" s="185"/>
      <c r="Y101" s="185"/>
      <c r="Z101" s="185"/>
      <c r="AA101" s="185"/>
      <c r="AB101" s="185"/>
      <c r="AC101" s="185"/>
      <c r="AD101" s="185"/>
      <c r="AE101" s="185"/>
      <c r="AF101" s="185"/>
      <c r="AG101" s="185"/>
      <c r="AH101" s="185"/>
      <c r="AI101" s="185"/>
      <c r="AJ101" s="185"/>
      <c r="AK101" s="185"/>
      <c r="AL101" s="185"/>
      <c r="AM101" s="185"/>
      <c r="AN101" s="187"/>
    </row>
    <row r="102" ht="23.25" customHeight="1">
      <c r="A102" s="152"/>
      <c r="B102" s="153" t="str">
        <f>'Customize Here'!$I$26</f>
        <v>September - 2023</v>
      </c>
      <c r="C102" s="154"/>
      <c r="D102" s="154"/>
      <c r="E102" s="154"/>
      <c r="F102" s="154"/>
      <c r="G102" s="154"/>
      <c r="H102" s="155"/>
      <c r="I102" s="156"/>
      <c r="J102" s="156"/>
      <c r="K102" s="157" t="str">
        <f>'Customize Here'!$L$17</f>
        <v>Self-Care</v>
      </c>
      <c r="L102" s="158"/>
      <c r="M102" s="156"/>
      <c r="N102" s="157" t="str">
        <f>'Customize Here'!$L$18</f>
        <v>Side Business</v>
      </c>
      <c r="O102" s="158"/>
      <c r="P102" s="156"/>
      <c r="Q102" s="157" t="str">
        <f>'Customize Here'!$L$19</f>
        <v>Saving</v>
      </c>
      <c r="R102" s="158"/>
      <c r="S102" s="156"/>
      <c r="T102" s="157" t="str">
        <f>'Customize Here'!$L$20</f>
        <v>Reading</v>
      </c>
      <c r="U102" s="158"/>
      <c r="V102" s="156"/>
      <c r="W102" s="157" t="str">
        <f>'Customize Here'!$L$21</f>
        <v>Exercise</v>
      </c>
      <c r="X102" s="158"/>
      <c r="Y102" s="156"/>
      <c r="Z102" s="157" t="str">
        <f>'Customize Here'!$L$22</f>
        <v/>
      </c>
      <c r="AA102" s="158"/>
      <c r="AB102" s="156"/>
      <c r="AC102" s="157" t="str">
        <f>'Customize Here'!$L$23</f>
        <v/>
      </c>
      <c r="AD102" s="158"/>
      <c r="AE102" s="156"/>
      <c r="AF102" s="157" t="str">
        <f>'Customize Here'!$L$24</f>
        <v/>
      </c>
      <c r="AG102" s="158"/>
      <c r="AH102" s="156"/>
      <c r="AI102" s="157" t="str">
        <f>'Customize Here'!$L$25</f>
        <v/>
      </c>
      <c r="AJ102" s="158"/>
      <c r="AK102" s="156"/>
      <c r="AL102" s="157" t="str">
        <f>'Customize Here'!$L$26</f>
        <v/>
      </c>
      <c r="AM102" s="158"/>
      <c r="AN102" s="156"/>
    </row>
    <row r="103" ht="20.25" customHeight="1">
      <c r="A103" s="159"/>
      <c r="B103" s="160" t="str">
        <f>LEFT(VLOOKUP(WEEKDAY(B104),'HIDDEN CALENDAR'!$S$6:$U$12,3,0))</f>
        <v>S</v>
      </c>
      <c r="C103" s="161" t="str">
        <f>LEFT(VLOOKUP(WEEKDAY(C104),'HIDDEN CALENDAR'!$S$6:$U$12,3,0))</f>
        <v>M</v>
      </c>
      <c r="D103" s="161" t="str">
        <f>LEFT(VLOOKUP(WEEKDAY(D104),'HIDDEN CALENDAR'!$S$6:$U$12,3,0))</f>
        <v>T</v>
      </c>
      <c r="E103" s="161" t="str">
        <f>LEFT(VLOOKUP(WEEKDAY(E104),'HIDDEN CALENDAR'!$S$6:$U$12,3,0))</f>
        <v>W</v>
      </c>
      <c r="F103" s="161" t="str">
        <f>LEFT(VLOOKUP(WEEKDAY(F104),'HIDDEN CALENDAR'!$S$6:$U$12,3,0))</f>
        <v>T</v>
      </c>
      <c r="G103" s="161" t="str">
        <f>LEFT(VLOOKUP(WEEKDAY(G104),'HIDDEN CALENDAR'!$S$6:$U$12,3,0))</f>
        <v>F</v>
      </c>
      <c r="H103" s="162" t="str">
        <f>LEFT(VLOOKUP(WEEKDAY(H104),'HIDDEN CALENDAR'!$S$6:$U$12,3,0))</f>
        <v>S</v>
      </c>
      <c r="I103" s="159"/>
      <c r="J103" s="159"/>
      <c r="K103" s="163" t="b">
        <v>0</v>
      </c>
      <c r="L103" s="164"/>
      <c r="M103" s="165"/>
      <c r="N103" s="166" t="b">
        <v>0</v>
      </c>
      <c r="O103" s="164"/>
      <c r="P103" s="165"/>
      <c r="Q103" s="167" t="b">
        <v>0</v>
      </c>
      <c r="R103" s="164"/>
      <c r="S103" s="165"/>
      <c r="T103" s="167" t="b">
        <v>0</v>
      </c>
      <c r="U103" s="164"/>
      <c r="V103" s="165"/>
      <c r="W103" s="167" t="b">
        <v>0</v>
      </c>
      <c r="X103" s="164"/>
      <c r="Y103" s="165"/>
      <c r="Z103" s="167" t="b">
        <v>0</v>
      </c>
      <c r="AA103" s="164"/>
      <c r="AB103" s="165"/>
      <c r="AC103" s="167" t="b">
        <v>0</v>
      </c>
      <c r="AD103" s="164"/>
      <c r="AE103" s="165"/>
      <c r="AF103" s="167" t="b">
        <v>0</v>
      </c>
      <c r="AG103" s="164"/>
      <c r="AH103" s="165"/>
      <c r="AI103" s="167" t="b">
        <v>0</v>
      </c>
      <c r="AJ103" s="164"/>
      <c r="AK103" s="165"/>
      <c r="AL103" s="167" t="b">
        <v>0</v>
      </c>
      <c r="AM103" s="164"/>
      <c r="AN103" s="159"/>
    </row>
    <row r="104" ht="20.25" customHeight="1">
      <c r="A104" s="19"/>
      <c r="B104" s="168">
        <f t="array" ref="B104">VLOOKUP(B102,{'HIDDEN CALENDAR'!$O$6:$O$17,'HIDDEN CALENDAR'!$P$6:$P$17},2,0)</f>
        <v>45165</v>
      </c>
      <c r="C104" s="169">
        <f t="shared" ref="C104:H104" si="71">B104+1</f>
        <v>45166</v>
      </c>
      <c r="D104" s="169">
        <f t="shared" si="71"/>
        <v>45167</v>
      </c>
      <c r="E104" s="169">
        <f t="shared" si="71"/>
        <v>45168</v>
      </c>
      <c r="F104" s="169">
        <f t="shared" si="71"/>
        <v>45169</v>
      </c>
      <c r="G104" s="169">
        <f t="shared" si="71"/>
        <v>45170</v>
      </c>
      <c r="H104" s="170">
        <f t="shared" si="71"/>
        <v>45171</v>
      </c>
      <c r="I104" s="19"/>
      <c r="J104" s="19"/>
      <c r="K104" s="163" t="b">
        <v>0</v>
      </c>
      <c r="L104" s="164"/>
      <c r="M104" s="165"/>
      <c r="N104" s="166" t="b">
        <v>0</v>
      </c>
      <c r="O104" s="164"/>
      <c r="P104" s="165"/>
      <c r="Q104" s="166" t="b">
        <v>0</v>
      </c>
      <c r="R104" s="164"/>
      <c r="S104" s="165"/>
      <c r="T104" s="167" t="b">
        <v>0</v>
      </c>
      <c r="U104" s="164"/>
      <c r="V104" s="165"/>
      <c r="W104" s="167" t="b">
        <v>0</v>
      </c>
      <c r="X104" s="164"/>
      <c r="Y104" s="165"/>
      <c r="Z104" s="167" t="b">
        <v>0</v>
      </c>
      <c r="AA104" s="164"/>
      <c r="AB104" s="165"/>
      <c r="AC104" s="167" t="b">
        <v>0</v>
      </c>
      <c r="AD104" s="164"/>
      <c r="AE104" s="165"/>
      <c r="AF104" s="167" t="b">
        <v>0</v>
      </c>
      <c r="AG104" s="164"/>
      <c r="AH104" s="165"/>
      <c r="AI104" s="167" t="b">
        <v>0</v>
      </c>
      <c r="AJ104" s="164"/>
      <c r="AK104" s="165"/>
      <c r="AL104" s="167" t="b">
        <v>0</v>
      </c>
      <c r="AM104" s="164"/>
      <c r="AN104" s="19"/>
    </row>
    <row r="105" ht="20.25" customHeight="1">
      <c r="A105" s="19"/>
      <c r="B105" s="171">
        <f t="shared" ref="B105:B109" si="73">B104+7</f>
        <v>45172</v>
      </c>
      <c r="C105" s="172">
        <f t="shared" ref="C105:H105" si="72">B105+1</f>
        <v>45173</v>
      </c>
      <c r="D105" s="172">
        <f t="shared" si="72"/>
        <v>45174</v>
      </c>
      <c r="E105" s="172">
        <f t="shared" si="72"/>
        <v>45175</v>
      </c>
      <c r="F105" s="172">
        <f t="shared" si="72"/>
        <v>45176</v>
      </c>
      <c r="G105" s="172">
        <f t="shared" si="72"/>
        <v>45177</v>
      </c>
      <c r="H105" s="173">
        <f t="shared" si="72"/>
        <v>45178</v>
      </c>
      <c r="I105" s="19"/>
      <c r="J105" s="19"/>
      <c r="K105" s="163" t="b">
        <v>0</v>
      </c>
      <c r="L105" s="164"/>
      <c r="M105" s="165"/>
      <c r="N105" s="166" t="b">
        <v>0</v>
      </c>
      <c r="O105" s="164"/>
      <c r="P105" s="165"/>
      <c r="Q105" s="167" t="b">
        <v>0</v>
      </c>
      <c r="R105" s="164"/>
      <c r="S105" s="165"/>
      <c r="T105" s="167" t="b">
        <v>0</v>
      </c>
      <c r="U105" s="164"/>
      <c r="V105" s="165"/>
      <c r="W105" s="167" t="b">
        <v>0</v>
      </c>
      <c r="X105" s="164"/>
      <c r="Y105" s="165"/>
      <c r="Z105" s="167" t="b">
        <v>0</v>
      </c>
      <c r="AA105" s="164"/>
      <c r="AB105" s="165"/>
      <c r="AC105" s="167" t="b">
        <v>0</v>
      </c>
      <c r="AD105" s="164"/>
      <c r="AE105" s="165"/>
      <c r="AF105" s="167" t="b">
        <v>0</v>
      </c>
      <c r="AG105" s="164"/>
      <c r="AH105" s="165"/>
      <c r="AI105" s="167" t="b">
        <v>0</v>
      </c>
      <c r="AJ105" s="164"/>
      <c r="AK105" s="165"/>
      <c r="AL105" s="167" t="b">
        <v>0</v>
      </c>
      <c r="AM105" s="164"/>
      <c r="AN105" s="19"/>
    </row>
    <row r="106" ht="20.25" customHeight="1">
      <c r="A106" s="19"/>
      <c r="B106" s="171">
        <f t="shared" si="73"/>
        <v>45179</v>
      </c>
      <c r="C106" s="172">
        <f t="shared" ref="C106:H106" si="74">B106+1</f>
        <v>45180</v>
      </c>
      <c r="D106" s="172">
        <f t="shared" si="74"/>
        <v>45181</v>
      </c>
      <c r="E106" s="172">
        <f t="shared" si="74"/>
        <v>45182</v>
      </c>
      <c r="F106" s="172">
        <f t="shared" si="74"/>
        <v>45183</v>
      </c>
      <c r="G106" s="172">
        <f t="shared" si="74"/>
        <v>45184</v>
      </c>
      <c r="H106" s="173">
        <f t="shared" si="74"/>
        <v>45185</v>
      </c>
      <c r="I106" s="19"/>
      <c r="J106" s="19"/>
      <c r="K106" s="163" t="b">
        <v>0</v>
      </c>
      <c r="L106" s="164"/>
      <c r="M106" s="165"/>
      <c r="N106" s="167" t="b">
        <v>0</v>
      </c>
      <c r="O106" s="164"/>
      <c r="P106" s="165"/>
      <c r="Q106" s="167" t="b">
        <v>0</v>
      </c>
      <c r="R106" s="164"/>
      <c r="S106" s="165"/>
      <c r="T106" s="167" t="b">
        <v>0</v>
      </c>
      <c r="U106" s="164"/>
      <c r="V106" s="165"/>
      <c r="W106" s="167" t="b">
        <v>0</v>
      </c>
      <c r="X106" s="164"/>
      <c r="Y106" s="165"/>
      <c r="Z106" s="167" t="b">
        <v>0</v>
      </c>
      <c r="AA106" s="164"/>
      <c r="AB106" s="165"/>
      <c r="AC106" s="167" t="b">
        <v>0</v>
      </c>
      <c r="AD106" s="164"/>
      <c r="AE106" s="165"/>
      <c r="AF106" s="167" t="b">
        <v>0</v>
      </c>
      <c r="AG106" s="164"/>
      <c r="AH106" s="165"/>
      <c r="AI106" s="167" t="b">
        <v>0</v>
      </c>
      <c r="AJ106" s="164"/>
      <c r="AK106" s="165"/>
      <c r="AL106" s="167" t="b">
        <v>0</v>
      </c>
      <c r="AM106" s="164"/>
      <c r="AN106" s="19"/>
    </row>
    <row r="107" ht="20.25" customHeight="1">
      <c r="A107" s="19"/>
      <c r="B107" s="171">
        <f t="shared" si="73"/>
        <v>45186</v>
      </c>
      <c r="C107" s="172">
        <f t="shared" ref="C107:H107" si="75">B107+1</f>
        <v>45187</v>
      </c>
      <c r="D107" s="172">
        <f t="shared" si="75"/>
        <v>45188</v>
      </c>
      <c r="E107" s="172">
        <f t="shared" si="75"/>
        <v>45189</v>
      </c>
      <c r="F107" s="172">
        <f t="shared" si="75"/>
        <v>45190</v>
      </c>
      <c r="G107" s="172">
        <f t="shared" si="75"/>
        <v>45191</v>
      </c>
      <c r="H107" s="173">
        <f t="shared" si="75"/>
        <v>45192</v>
      </c>
      <c r="I107" s="19"/>
      <c r="J107" s="19"/>
      <c r="K107" s="163" t="b">
        <v>0</v>
      </c>
      <c r="L107" s="164"/>
      <c r="M107" s="165"/>
      <c r="N107" s="167" t="b">
        <v>0</v>
      </c>
      <c r="O107" s="164"/>
      <c r="P107" s="165"/>
      <c r="Q107" s="167" t="b">
        <v>0</v>
      </c>
      <c r="R107" s="164"/>
      <c r="S107" s="165"/>
      <c r="T107" s="167" t="b">
        <v>0</v>
      </c>
      <c r="U107" s="164"/>
      <c r="V107" s="165"/>
      <c r="W107" s="167" t="b">
        <v>0</v>
      </c>
      <c r="X107" s="164"/>
      <c r="Y107" s="165"/>
      <c r="Z107" s="167" t="b">
        <v>0</v>
      </c>
      <c r="AA107" s="164"/>
      <c r="AB107" s="165"/>
      <c r="AC107" s="167" t="b">
        <v>0</v>
      </c>
      <c r="AD107" s="164"/>
      <c r="AE107" s="165"/>
      <c r="AF107" s="167" t="b">
        <v>0</v>
      </c>
      <c r="AG107" s="164"/>
      <c r="AH107" s="165"/>
      <c r="AI107" s="167" t="b">
        <v>0</v>
      </c>
      <c r="AJ107" s="164"/>
      <c r="AK107" s="165"/>
      <c r="AL107" s="167" t="b">
        <v>0</v>
      </c>
      <c r="AM107" s="164"/>
      <c r="AN107" s="19"/>
    </row>
    <row r="108" ht="20.25" customHeight="1">
      <c r="A108" s="19"/>
      <c r="B108" s="171">
        <f t="shared" si="73"/>
        <v>45193</v>
      </c>
      <c r="C108" s="172">
        <f t="shared" ref="C108:H108" si="76">B108+1</f>
        <v>45194</v>
      </c>
      <c r="D108" s="172">
        <f t="shared" si="76"/>
        <v>45195</v>
      </c>
      <c r="E108" s="172">
        <f t="shared" si="76"/>
        <v>45196</v>
      </c>
      <c r="F108" s="172">
        <f t="shared" si="76"/>
        <v>45197</v>
      </c>
      <c r="G108" s="172">
        <f t="shared" si="76"/>
        <v>45198</v>
      </c>
      <c r="H108" s="173">
        <f t="shared" si="76"/>
        <v>45199</v>
      </c>
      <c r="I108" s="19"/>
      <c r="J108" s="19"/>
      <c r="K108" s="163" t="b">
        <v>0</v>
      </c>
      <c r="L108" s="164"/>
      <c r="M108" s="165"/>
      <c r="N108" s="167" t="b">
        <v>0</v>
      </c>
      <c r="O108" s="164"/>
      <c r="P108" s="165"/>
      <c r="Q108" s="167" t="b">
        <v>0</v>
      </c>
      <c r="R108" s="164"/>
      <c r="S108" s="165"/>
      <c r="T108" s="167" t="b">
        <v>0</v>
      </c>
      <c r="U108" s="164"/>
      <c r="V108" s="165"/>
      <c r="W108" s="167" t="b">
        <v>0</v>
      </c>
      <c r="X108" s="164"/>
      <c r="Y108" s="165"/>
      <c r="Z108" s="167" t="b">
        <v>0</v>
      </c>
      <c r="AA108" s="164"/>
      <c r="AB108" s="165"/>
      <c r="AC108" s="167" t="b">
        <v>0</v>
      </c>
      <c r="AD108" s="164"/>
      <c r="AE108" s="165"/>
      <c r="AF108" s="167" t="b">
        <v>0</v>
      </c>
      <c r="AG108" s="164"/>
      <c r="AH108" s="165"/>
      <c r="AI108" s="167" t="b">
        <v>0</v>
      </c>
      <c r="AJ108" s="164"/>
      <c r="AK108" s="165"/>
      <c r="AL108" s="167" t="b">
        <v>0</v>
      </c>
      <c r="AM108" s="164"/>
      <c r="AN108" s="19"/>
    </row>
    <row r="109" ht="20.25" customHeight="1">
      <c r="A109" s="19"/>
      <c r="B109" s="174">
        <f t="shared" si="73"/>
        <v>45200</v>
      </c>
      <c r="C109" s="175">
        <f t="shared" ref="C109:H109" si="77">B109+1</f>
        <v>45201</v>
      </c>
      <c r="D109" s="175">
        <f t="shared" si="77"/>
        <v>45202</v>
      </c>
      <c r="E109" s="175">
        <f t="shared" si="77"/>
        <v>45203</v>
      </c>
      <c r="F109" s="175">
        <f t="shared" si="77"/>
        <v>45204</v>
      </c>
      <c r="G109" s="175">
        <f t="shared" si="77"/>
        <v>45205</v>
      </c>
      <c r="H109" s="176">
        <f t="shared" si="77"/>
        <v>45206</v>
      </c>
      <c r="I109" s="19"/>
      <c r="J109" s="19"/>
      <c r="K109" s="163" t="b">
        <v>0</v>
      </c>
      <c r="L109" s="177"/>
      <c r="M109" s="165"/>
      <c r="N109" s="167" t="b">
        <v>0</v>
      </c>
      <c r="O109" s="177"/>
      <c r="P109" s="165"/>
      <c r="Q109" s="167" t="b">
        <v>0</v>
      </c>
      <c r="R109" s="177"/>
      <c r="S109" s="165"/>
      <c r="T109" s="167" t="b">
        <v>0</v>
      </c>
      <c r="U109" s="177"/>
      <c r="V109" s="165"/>
      <c r="W109" s="167" t="b">
        <v>0</v>
      </c>
      <c r="X109" s="177"/>
      <c r="Y109" s="165"/>
      <c r="Z109" s="167" t="b">
        <v>0</v>
      </c>
      <c r="AA109" s="177"/>
      <c r="AB109" s="165"/>
      <c r="AC109" s="167" t="b">
        <v>0</v>
      </c>
      <c r="AD109" s="177"/>
      <c r="AE109" s="165"/>
      <c r="AF109" s="167" t="b">
        <v>0</v>
      </c>
      <c r="AG109" s="177"/>
      <c r="AH109" s="165"/>
      <c r="AI109" s="167" t="b">
        <v>0</v>
      </c>
      <c r="AJ109" s="177"/>
      <c r="AK109" s="165"/>
      <c r="AL109" s="167" t="b">
        <v>0</v>
      </c>
      <c r="AM109" s="177"/>
      <c r="AN109" s="19"/>
    </row>
    <row r="110" ht="20.25" customHeight="1">
      <c r="A110" s="159"/>
      <c r="B110" s="178">
        <f t="array" ref="B110">VLOOKUP(B102,{'Customize Here'!$I$16:$I$27,'Customize Here'!$F$16:$F$27},2,0)</f>
        <v>9</v>
      </c>
      <c r="C110" s="179"/>
      <c r="D110" s="179"/>
      <c r="E110" s="180">
        <f t="array" ref="E110">VLOOKUP(B102,{'Customize Here'!$I$16:$I$27,'Customize Here'!$H$16:$H$27},2,0)</f>
        <v>2023</v>
      </c>
      <c r="F110" s="179"/>
      <c r="G110" s="179"/>
      <c r="H110" s="181"/>
      <c r="I110" s="159"/>
      <c r="J110" s="159"/>
      <c r="K110" s="182" t="b">
        <v>0</v>
      </c>
      <c r="L110" s="183"/>
      <c r="M110" s="165"/>
      <c r="N110" s="184" t="b">
        <v>0</v>
      </c>
      <c r="O110" s="183"/>
      <c r="P110" s="165"/>
      <c r="Q110" s="184" t="b">
        <v>0</v>
      </c>
      <c r="R110" s="183"/>
      <c r="S110" s="165"/>
      <c r="T110" s="184" t="b">
        <v>0</v>
      </c>
      <c r="U110" s="183"/>
      <c r="V110" s="165"/>
      <c r="W110" s="184" t="b">
        <v>0</v>
      </c>
      <c r="X110" s="183"/>
      <c r="Y110" s="165"/>
      <c r="Z110" s="184" t="b">
        <v>0</v>
      </c>
      <c r="AA110" s="183"/>
      <c r="AB110" s="165"/>
      <c r="AC110" s="184" t="b">
        <v>0</v>
      </c>
      <c r="AD110" s="183"/>
      <c r="AE110" s="165"/>
      <c r="AF110" s="184" t="b">
        <v>0</v>
      </c>
      <c r="AG110" s="183"/>
      <c r="AH110" s="165"/>
      <c r="AI110" s="184" t="b">
        <v>0</v>
      </c>
      <c r="AJ110" s="183"/>
      <c r="AK110" s="165"/>
      <c r="AL110" s="184" t="b">
        <v>0</v>
      </c>
      <c r="AM110" s="183"/>
      <c r="AN110" s="159"/>
    </row>
    <row r="111" ht="13.5" customHeight="1">
      <c r="A111" s="185"/>
      <c r="B111" s="186"/>
      <c r="I111" s="185"/>
      <c r="J111" s="185"/>
      <c r="K111" s="185"/>
      <c r="L111" s="185"/>
      <c r="M111" s="185"/>
      <c r="N111" s="185"/>
      <c r="O111" s="185"/>
      <c r="P111" s="185"/>
      <c r="Q111" s="185"/>
      <c r="R111" s="185"/>
      <c r="S111" s="185"/>
      <c r="T111" s="185"/>
      <c r="U111" s="185"/>
      <c r="V111" s="185"/>
      <c r="W111" s="185"/>
      <c r="X111" s="185"/>
      <c r="Y111" s="185"/>
      <c r="Z111" s="185"/>
      <c r="AA111" s="185"/>
      <c r="AB111" s="185"/>
      <c r="AC111" s="185"/>
      <c r="AD111" s="185"/>
      <c r="AE111" s="185"/>
      <c r="AF111" s="185"/>
      <c r="AG111" s="185"/>
      <c r="AH111" s="185"/>
      <c r="AI111" s="185"/>
      <c r="AJ111" s="185"/>
      <c r="AK111" s="185"/>
      <c r="AL111" s="185"/>
      <c r="AM111" s="185"/>
      <c r="AN111" s="187"/>
    </row>
    <row r="112" ht="23.25" customHeight="1">
      <c r="A112" s="152"/>
      <c r="B112" s="153" t="str">
        <f>'Customize Here'!$I$27</f>
        <v>October - 2023</v>
      </c>
      <c r="C112" s="154"/>
      <c r="D112" s="154"/>
      <c r="E112" s="154"/>
      <c r="F112" s="154"/>
      <c r="G112" s="154"/>
      <c r="H112" s="155"/>
      <c r="I112" s="156"/>
      <c r="J112" s="156"/>
      <c r="K112" s="157" t="str">
        <f>'Customize Here'!$L$17</f>
        <v>Self-Care</v>
      </c>
      <c r="L112" s="158"/>
      <c r="M112" s="156"/>
      <c r="N112" s="157" t="str">
        <f>'Customize Here'!$L$18</f>
        <v>Side Business</v>
      </c>
      <c r="O112" s="158"/>
      <c r="P112" s="156"/>
      <c r="Q112" s="157" t="str">
        <f>'Customize Here'!$L$19</f>
        <v>Saving</v>
      </c>
      <c r="R112" s="158"/>
      <c r="S112" s="156"/>
      <c r="T112" s="157" t="str">
        <f>'Customize Here'!$L$20</f>
        <v>Reading</v>
      </c>
      <c r="U112" s="158"/>
      <c r="V112" s="156"/>
      <c r="W112" s="157" t="str">
        <f>'Customize Here'!$L$21</f>
        <v>Exercise</v>
      </c>
      <c r="X112" s="158"/>
      <c r="Y112" s="156"/>
      <c r="Z112" s="157" t="str">
        <f>'Customize Here'!$L$22</f>
        <v/>
      </c>
      <c r="AA112" s="158"/>
      <c r="AB112" s="156"/>
      <c r="AC112" s="157" t="str">
        <f>'Customize Here'!$L$23</f>
        <v/>
      </c>
      <c r="AD112" s="158"/>
      <c r="AE112" s="156"/>
      <c r="AF112" s="157" t="str">
        <f>'Customize Here'!$L$24</f>
        <v/>
      </c>
      <c r="AG112" s="158"/>
      <c r="AH112" s="156"/>
      <c r="AI112" s="157" t="str">
        <f>'Customize Here'!$L$25</f>
        <v/>
      </c>
      <c r="AJ112" s="158"/>
      <c r="AK112" s="156"/>
      <c r="AL112" s="157" t="str">
        <f>'Customize Here'!$L$26</f>
        <v/>
      </c>
      <c r="AM112" s="158"/>
      <c r="AN112" s="156"/>
    </row>
    <row r="113" ht="20.25" customHeight="1">
      <c r="A113" s="159"/>
      <c r="B113" s="160" t="str">
        <f>LEFT(VLOOKUP(WEEKDAY(B114),'HIDDEN CALENDAR'!$S$6:$U$12,3,0))</f>
        <v>S</v>
      </c>
      <c r="C113" s="161" t="str">
        <f>LEFT(VLOOKUP(WEEKDAY(C114),'HIDDEN CALENDAR'!$S$6:$U$12,3,0))</f>
        <v>M</v>
      </c>
      <c r="D113" s="161" t="str">
        <f>LEFT(VLOOKUP(WEEKDAY(D114),'HIDDEN CALENDAR'!$S$6:$U$12,3,0))</f>
        <v>T</v>
      </c>
      <c r="E113" s="161" t="str">
        <f>LEFT(VLOOKUP(WEEKDAY(E114),'HIDDEN CALENDAR'!$S$6:$U$12,3,0))</f>
        <v>W</v>
      </c>
      <c r="F113" s="161" t="str">
        <f>LEFT(VLOOKUP(WEEKDAY(F114),'HIDDEN CALENDAR'!$S$6:$U$12,3,0))</f>
        <v>T</v>
      </c>
      <c r="G113" s="161" t="str">
        <f>LEFT(VLOOKUP(WEEKDAY(G114),'HIDDEN CALENDAR'!$S$6:$U$12,3,0))</f>
        <v>F</v>
      </c>
      <c r="H113" s="162" t="str">
        <f>LEFT(VLOOKUP(WEEKDAY(H114),'HIDDEN CALENDAR'!$S$6:$U$12,3,0))</f>
        <v>S</v>
      </c>
      <c r="I113" s="159"/>
      <c r="J113" s="159"/>
      <c r="K113" s="163" t="b">
        <v>0</v>
      </c>
      <c r="L113" s="164"/>
      <c r="M113" s="165"/>
      <c r="N113" s="166" t="b">
        <v>0</v>
      </c>
      <c r="O113" s="164"/>
      <c r="P113" s="165"/>
      <c r="Q113" s="167" t="b">
        <v>0</v>
      </c>
      <c r="R113" s="164"/>
      <c r="S113" s="165"/>
      <c r="T113" s="167" t="b">
        <v>0</v>
      </c>
      <c r="U113" s="164"/>
      <c r="V113" s="165"/>
      <c r="W113" s="167" t="b">
        <v>0</v>
      </c>
      <c r="X113" s="164"/>
      <c r="Y113" s="165"/>
      <c r="Z113" s="167" t="b">
        <v>0</v>
      </c>
      <c r="AA113" s="164"/>
      <c r="AB113" s="165"/>
      <c r="AC113" s="167" t="b">
        <v>0</v>
      </c>
      <c r="AD113" s="164"/>
      <c r="AE113" s="165"/>
      <c r="AF113" s="167" t="b">
        <v>0</v>
      </c>
      <c r="AG113" s="164"/>
      <c r="AH113" s="165"/>
      <c r="AI113" s="167" t="b">
        <v>0</v>
      </c>
      <c r="AJ113" s="164"/>
      <c r="AK113" s="165"/>
      <c r="AL113" s="167" t="b">
        <v>0</v>
      </c>
      <c r="AM113" s="164"/>
      <c r="AN113" s="159"/>
    </row>
    <row r="114" ht="20.25" customHeight="1">
      <c r="A114" s="19"/>
      <c r="B114" s="168">
        <f t="array" ref="B114">VLOOKUP(B112,{'HIDDEN CALENDAR'!$O$6:$O$17,'HIDDEN CALENDAR'!$P$6:$P$17},2,0)</f>
        <v>45200</v>
      </c>
      <c r="C114" s="169">
        <f t="shared" ref="C114:H114" si="78">B114+1</f>
        <v>45201</v>
      </c>
      <c r="D114" s="169">
        <f t="shared" si="78"/>
        <v>45202</v>
      </c>
      <c r="E114" s="169">
        <f t="shared" si="78"/>
        <v>45203</v>
      </c>
      <c r="F114" s="169">
        <f t="shared" si="78"/>
        <v>45204</v>
      </c>
      <c r="G114" s="169">
        <f t="shared" si="78"/>
        <v>45205</v>
      </c>
      <c r="H114" s="170">
        <f t="shared" si="78"/>
        <v>45206</v>
      </c>
      <c r="I114" s="19"/>
      <c r="J114" s="19"/>
      <c r="K114" s="163" t="b">
        <v>0</v>
      </c>
      <c r="L114" s="164"/>
      <c r="M114" s="165"/>
      <c r="N114" s="166" t="b">
        <v>0</v>
      </c>
      <c r="O114" s="164"/>
      <c r="P114" s="165"/>
      <c r="Q114" s="166" t="b">
        <v>0</v>
      </c>
      <c r="R114" s="164"/>
      <c r="S114" s="165"/>
      <c r="T114" s="167" t="b">
        <v>0</v>
      </c>
      <c r="U114" s="164"/>
      <c r="V114" s="165"/>
      <c r="W114" s="167" t="b">
        <v>0</v>
      </c>
      <c r="X114" s="164"/>
      <c r="Y114" s="165"/>
      <c r="Z114" s="167" t="b">
        <v>0</v>
      </c>
      <c r="AA114" s="164"/>
      <c r="AB114" s="165"/>
      <c r="AC114" s="167" t="b">
        <v>0</v>
      </c>
      <c r="AD114" s="164"/>
      <c r="AE114" s="165"/>
      <c r="AF114" s="167" t="b">
        <v>0</v>
      </c>
      <c r="AG114" s="164"/>
      <c r="AH114" s="165"/>
      <c r="AI114" s="167" t="b">
        <v>0</v>
      </c>
      <c r="AJ114" s="164"/>
      <c r="AK114" s="165"/>
      <c r="AL114" s="167" t="b">
        <v>0</v>
      </c>
      <c r="AM114" s="164"/>
      <c r="AN114" s="19"/>
    </row>
    <row r="115" ht="20.25" customHeight="1">
      <c r="A115" s="19"/>
      <c r="B115" s="171">
        <f t="shared" ref="B115:B119" si="80">B114+7</f>
        <v>45207</v>
      </c>
      <c r="C115" s="172">
        <f t="shared" ref="C115:H115" si="79">B115+1</f>
        <v>45208</v>
      </c>
      <c r="D115" s="172">
        <f t="shared" si="79"/>
        <v>45209</v>
      </c>
      <c r="E115" s="172">
        <f t="shared" si="79"/>
        <v>45210</v>
      </c>
      <c r="F115" s="172">
        <f t="shared" si="79"/>
        <v>45211</v>
      </c>
      <c r="G115" s="172">
        <f t="shared" si="79"/>
        <v>45212</v>
      </c>
      <c r="H115" s="173">
        <f t="shared" si="79"/>
        <v>45213</v>
      </c>
      <c r="I115" s="19"/>
      <c r="J115" s="19"/>
      <c r="K115" s="163" t="b">
        <v>0</v>
      </c>
      <c r="L115" s="164"/>
      <c r="M115" s="165"/>
      <c r="N115" s="166" t="b">
        <v>0</v>
      </c>
      <c r="O115" s="164"/>
      <c r="P115" s="165"/>
      <c r="Q115" s="167" t="b">
        <v>0</v>
      </c>
      <c r="R115" s="164"/>
      <c r="S115" s="165"/>
      <c r="T115" s="167" t="b">
        <v>0</v>
      </c>
      <c r="U115" s="164"/>
      <c r="V115" s="165"/>
      <c r="W115" s="167" t="b">
        <v>0</v>
      </c>
      <c r="X115" s="164"/>
      <c r="Y115" s="165"/>
      <c r="Z115" s="167" t="b">
        <v>0</v>
      </c>
      <c r="AA115" s="164"/>
      <c r="AB115" s="165"/>
      <c r="AC115" s="167" t="b">
        <v>0</v>
      </c>
      <c r="AD115" s="164"/>
      <c r="AE115" s="165"/>
      <c r="AF115" s="167" t="b">
        <v>0</v>
      </c>
      <c r="AG115" s="164"/>
      <c r="AH115" s="165"/>
      <c r="AI115" s="167" t="b">
        <v>0</v>
      </c>
      <c r="AJ115" s="164"/>
      <c r="AK115" s="165"/>
      <c r="AL115" s="167" t="b">
        <v>0</v>
      </c>
      <c r="AM115" s="164"/>
      <c r="AN115" s="19"/>
    </row>
    <row r="116" ht="20.25" customHeight="1">
      <c r="A116" s="19"/>
      <c r="B116" s="171">
        <f t="shared" si="80"/>
        <v>45214</v>
      </c>
      <c r="C116" s="172">
        <f t="shared" ref="C116:H116" si="81">B116+1</f>
        <v>45215</v>
      </c>
      <c r="D116" s="172">
        <f t="shared" si="81"/>
        <v>45216</v>
      </c>
      <c r="E116" s="172">
        <f t="shared" si="81"/>
        <v>45217</v>
      </c>
      <c r="F116" s="172">
        <f t="shared" si="81"/>
        <v>45218</v>
      </c>
      <c r="G116" s="172">
        <f t="shared" si="81"/>
        <v>45219</v>
      </c>
      <c r="H116" s="173">
        <f t="shared" si="81"/>
        <v>45220</v>
      </c>
      <c r="I116" s="19"/>
      <c r="J116" s="19"/>
      <c r="K116" s="163" t="b">
        <v>0</v>
      </c>
      <c r="L116" s="164"/>
      <c r="M116" s="165"/>
      <c r="N116" s="167" t="b">
        <v>0</v>
      </c>
      <c r="O116" s="164"/>
      <c r="P116" s="165"/>
      <c r="Q116" s="167" t="b">
        <v>0</v>
      </c>
      <c r="R116" s="164"/>
      <c r="S116" s="165"/>
      <c r="T116" s="167" t="b">
        <v>0</v>
      </c>
      <c r="U116" s="164"/>
      <c r="V116" s="165"/>
      <c r="W116" s="167" t="b">
        <v>0</v>
      </c>
      <c r="X116" s="164"/>
      <c r="Y116" s="165"/>
      <c r="Z116" s="167" t="b">
        <v>0</v>
      </c>
      <c r="AA116" s="164"/>
      <c r="AB116" s="165"/>
      <c r="AC116" s="167" t="b">
        <v>0</v>
      </c>
      <c r="AD116" s="164"/>
      <c r="AE116" s="165"/>
      <c r="AF116" s="167" t="b">
        <v>0</v>
      </c>
      <c r="AG116" s="164"/>
      <c r="AH116" s="165"/>
      <c r="AI116" s="167" t="b">
        <v>0</v>
      </c>
      <c r="AJ116" s="164"/>
      <c r="AK116" s="165"/>
      <c r="AL116" s="167" t="b">
        <v>0</v>
      </c>
      <c r="AM116" s="164"/>
      <c r="AN116" s="19"/>
    </row>
    <row r="117" ht="20.25" customHeight="1">
      <c r="A117" s="19"/>
      <c r="B117" s="171">
        <f t="shared" si="80"/>
        <v>45221</v>
      </c>
      <c r="C117" s="172">
        <f t="shared" ref="C117:H117" si="82">B117+1</f>
        <v>45222</v>
      </c>
      <c r="D117" s="172">
        <f t="shared" si="82"/>
        <v>45223</v>
      </c>
      <c r="E117" s="172">
        <f t="shared" si="82"/>
        <v>45224</v>
      </c>
      <c r="F117" s="172">
        <f t="shared" si="82"/>
        <v>45225</v>
      </c>
      <c r="G117" s="172">
        <f t="shared" si="82"/>
        <v>45226</v>
      </c>
      <c r="H117" s="173">
        <f t="shared" si="82"/>
        <v>45227</v>
      </c>
      <c r="I117" s="19"/>
      <c r="J117" s="19"/>
      <c r="K117" s="163" t="b">
        <v>0</v>
      </c>
      <c r="L117" s="164"/>
      <c r="M117" s="165"/>
      <c r="N117" s="167" t="b">
        <v>0</v>
      </c>
      <c r="O117" s="164"/>
      <c r="P117" s="165"/>
      <c r="Q117" s="167" t="b">
        <v>0</v>
      </c>
      <c r="R117" s="164"/>
      <c r="S117" s="165"/>
      <c r="T117" s="167" t="b">
        <v>0</v>
      </c>
      <c r="U117" s="164"/>
      <c r="V117" s="165"/>
      <c r="W117" s="167" t="b">
        <v>0</v>
      </c>
      <c r="X117" s="164"/>
      <c r="Y117" s="165"/>
      <c r="Z117" s="167" t="b">
        <v>0</v>
      </c>
      <c r="AA117" s="164"/>
      <c r="AB117" s="165"/>
      <c r="AC117" s="167" t="b">
        <v>0</v>
      </c>
      <c r="AD117" s="164"/>
      <c r="AE117" s="165"/>
      <c r="AF117" s="167" t="b">
        <v>0</v>
      </c>
      <c r="AG117" s="164"/>
      <c r="AH117" s="165"/>
      <c r="AI117" s="167" t="b">
        <v>0</v>
      </c>
      <c r="AJ117" s="164"/>
      <c r="AK117" s="165"/>
      <c r="AL117" s="167" t="b">
        <v>0</v>
      </c>
      <c r="AM117" s="164"/>
      <c r="AN117" s="19"/>
    </row>
    <row r="118" ht="20.25" customHeight="1">
      <c r="A118" s="19"/>
      <c r="B118" s="171">
        <f t="shared" si="80"/>
        <v>45228</v>
      </c>
      <c r="C118" s="172">
        <f t="shared" ref="C118:H118" si="83">B118+1</f>
        <v>45229</v>
      </c>
      <c r="D118" s="172">
        <f t="shared" si="83"/>
        <v>45230</v>
      </c>
      <c r="E118" s="172">
        <f t="shared" si="83"/>
        <v>45231</v>
      </c>
      <c r="F118" s="172">
        <f t="shared" si="83"/>
        <v>45232</v>
      </c>
      <c r="G118" s="172">
        <f t="shared" si="83"/>
        <v>45233</v>
      </c>
      <c r="H118" s="173">
        <f t="shared" si="83"/>
        <v>45234</v>
      </c>
      <c r="I118" s="19"/>
      <c r="J118" s="19"/>
      <c r="K118" s="163" t="b">
        <v>0</v>
      </c>
      <c r="L118" s="164"/>
      <c r="M118" s="165"/>
      <c r="N118" s="167" t="b">
        <v>0</v>
      </c>
      <c r="O118" s="164"/>
      <c r="P118" s="165"/>
      <c r="Q118" s="167" t="b">
        <v>0</v>
      </c>
      <c r="R118" s="164"/>
      <c r="S118" s="165"/>
      <c r="T118" s="167" t="b">
        <v>0</v>
      </c>
      <c r="U118" s="164"/>
      <c r="V118" s="165"/>
      <c r="W118" s="167" t="b">
        <v>0</v>
      </c>
      <c r="X118" s="164"/>
      <c r="Y118" s="165"/>
      <c r="Z118" s="167" t="b">
        <v>0</v>
      </c>
      <c r="AA118" s="164"/>
      <c r="AB118" s="165"/>
      <c r="AC118" s="167" t="b">
        <v>0</v>
      </c>
      <c r="AD118" s="164"/>
      <c r="AE118" s="165"/>
      <c r="AF118" s="167" t="b">
        <v>0</v>
      </c>
      <c r="AG118" s="164"/>
      <c r="AH118" s="165"/>
      <c r="AI118" s="167" t="b">
        <v>0</v>
      </c>
      <c r="AJ118" s="164"/>
      <c r="AK118" s="165"/>
      <c r="AL118" s="167" t="b">
        <v>0</v>
      </c>
      <c r="AM118" s="164"/>
      <c r="AN118" s="19"/>
    </row>
    <row r="119" ht="20.25" customHeight="1">
      <c r="A119" s="19"/>
      <c r="B119" s="174">
        <f t="shared" si="80"/>
        <v>45235</v>
      </c>
      <c r="C119" s="175">
        <f t="shared" ref="C119:H119" si="84">B119+1</f>
        <v>45236</v>
      </c>
      <c r="D119" s="175">
        <f t="shared" si="84"/>
        <v>45237</v>
      </c>
      <c r="E119" s="175">
        <f t="shared" si="84"/>
        <v>45238</v>
      </c>
      <c r="F119" s="175">
        <f t="shared" si="84"/>
        <v>45239</v>
      </c>
      <c r="G119" s="175">
        <f t="shared" si="84"/>
        <v>45240</v>
      </c>
      <c r="H119" s="176">
        <f t="shared" si="84"/>
        <v>45241</v>
      </c>
      <c r="I119" s="19"/>
      <c r="J119" s="19"/>
      <c r="K119" s="163" t="b">
        <v>0</v>
      </c>
      <c r="L119" s="177"/>
      <c r="M119" s="165"/>
      <c r="N119" s="167" t="b">
        <v>0</v>
      </c>
      <c r="O119" s="177"/>
      <c r="P119" s="165"/>
      <c r="Q119" s="167" t="b">
        <v>0</v>
      </c>
      <c r="R119" s="177"/>
      <c r="S119" s="165"/>
      <c r="T119" s="167" t="b">
        <v>0</v>
      </c>
      <c r="U119" s="177"/>
      <c r="V119" s="165"/>
      <c r="W119" s="167" t="b">
        <v>0</v>
      </c>
      <c r="X119" s="177"/>
      <c r="Y119" s="165"/>
      <c r="Z119" s="167" t="b">
        <v>0</v>
      </c>
      <c r="AA119" s="177"/>
      <c r="AB119" s="165"/>
      <c r="AC119" s="167" t="b">
        <v>0</v>
      </c>
      <c r="AD119" s="177"/>
      <c r="AE119" s="165"/>
      <c r="AF119" s="167" t="b">
        <v>0</v>
      </c>
      <c r="AG119" s="177"/>
      <c r="AH119" s="165"/>
      <c r="AI119" s="167" t="b">
        <v>0</v>
      </c>
      <c r="AJ119" s="177"/>
      <c r="AK119" s="165"/>
      <c r="AL119" s="167" t="b">
        <v>0</v>
      </c>
      <c r="AM119" s="177"/>
      <c r="AN119" s="19"/>
    </row>
    <row r="120" ht="20.25" customHeight="1">
      <c r="A120" s="159"/>
      <c r="B120" s="178">
        <f t="array" ref="B120">VLOOKUP(B112,{'Customize Here'!$I$16:$I$27,'Customize Here'!$F$16:$F$27},2,0)</f>
        <v>10</v>
      </c>
      <c r="C120" s="179"/>
      <c r="D120" s="179"/>
      <c r="E120" s="180">
        <f t="array" ref="E120">VLOOKUP(B112,{'Customize Here'!$I$16:$I$27,'Customize Here'!$H$16:$H$27},2,0)</f>
        <v>2023</v>
      </c>
      <c r="F120" s="179"/>
      <c r="G120" s="179"/>
      <c r="H120" s="181"/>
      <c r="I120" s="159"/>
      <c r="J120" s="159"/>
      <c r="K120" s="182" t="b">
        <v>0</v>
      </c>
      <c r="L120" s="183"/>
      <c r="M120" s="165"/>
      <c r="N120" s="184" t="b">
        <v>0</v>
      </c>
      <c r="O120" s="183"/>
      <c r="P120" s="165"/>
      <c r="Q120" s="184" t="b">
        <v>0</v>
      </c>
      <c r="R120" s="183"/>
      <c r="S120" s="165"/>
      <c r="T120" s="184" t="b">
        <v>0</v>
      </c>
      <c r="U120" s="183"/>
      <c r="V120" s="165"/>
      <c r="W120" s="184" t="b">
        <v>0</v>
      </c>
      <c r="X120" s="183"/>
      <c r="Y120" s="165"/>
      <c r="Z120" s="184" t="b">
        <v>0</v>
      </c>
      <c r="AA120" s="183"/>
      <c r="AB120" s="165"/>
      <c r="AC120" s="184" t="b">
        <v>0</v>
      </c>
      <c r="AD120" s="183"/>
      <c r="AE120" s="165"/>
      <c r="AF120" s="184" t="b">
        <v>0</v>
      </c>
      <c r="AG120" s="183"/>
      <c r="AH120" s="165"/>
      <c r="AI120" s="184" t="b">
        <v>0</v>
      </c>
      <c r="AJ120" s="183"/>
      <c r="AK120" s="165"/>
      <c r="AL120" s="184" t="b">
        <v>0</v>
      </c>
      <c r="AM120" s="183"/>
      <c r="AN120" s="159"/>
    </row>
    <row r="121" ht="13.5" customHeight="1">
      <c r="A121" s="185"/>
      <c r="B121" s="186"/>
      <c r="I121" s="185"/>
      <c r="J121" s="185"/>
      <c r="K121" s="185"/>
      <c r="L121" s="185"/>
      <c r="M121" s="185"/>
      <c r="N121" s="185"/>
      <c r="O121" s="185"/>
      <c r="P121" s="185"/>
      <c r="Q121" s="185"/>
      <c r="R121" s="185"/>
      <c r="S121" s="185"/>
      <c r="T121" s="185"/>
      <c r="U121" s="185"/>
      <c r="V121" s="185"/>
      <c r="W121" s="185"/>
      <c r="X121" s="185"/>
      <c r="Y121" s="185"/>
      <c r="Z121" s="185"/>
      <c r="AA121" s="185"/>
      <c r="AB121" s="185"/>
      <c r="AC121" s="185"/>
      <c r="AD121" s="185"/>
      <c r="AE121" s="185"/>
      <c r="AF121" s="185"/>
      <c r="AG121" s="185"/>
      <c r="AH121" s="185"/>
      <c r="AI121" s="185"/>
      <c r="AJ121" s="185"/>
      <c r="AK121" s="185"/>
      <c r="AL121" s="185"/>
      <c r="AM121" s="185"/>
      <c r="AN121" s="187"/>
    </row>
  </sheetData>
  <mergeCells count="168">
    <mergeCell ref="T102:U102"/>
    <mergeCell ref="W102:X102"/>
    <mergeCell ref="Z102:AA102"/>
    <mergeCell ref="AC102:AD102"/>
    <mergeCell ref="AF102:AG102"/>
    <mergeCell ref="AI102:AJ102"/>
    <mergeCell ref="AL102:AM102"/>
    <mergeCell ref="B100:D100"/>
    <mergeCell ref="E100:H100"/>
    <mergeCell ref="B101:H101"/>
    <mergeCell ref="B102:H102"/>
    <mergeCell ref="K102:L102"/>
    <mergeCell ref="N102:O102"/>
    <mergeCell ref="Q102:R102"/>
    <mergeCell ref="T112:U112"/>
    <mergeCell ref="W112:X112"/>
    <mergeCell ref="Z112:AA112"/>
    <mergeCell ref="AC112:AD112"/>
    <mergeCell ref="AF112:AG112"/>
    <mergeCell ref="AI112:AJ112"/>
    <mergeCell ref="AL112:AM112"/>
    <mergeCell ref="B110:D110"/>
    <mergeCell ref="E110:H110"/>
    <mergeCell ref="B111:H111"/>
    <mergeCell ref="B112:H112"/>
    <mergeCell ref="K112:L112"/>
    <mergeCell ref="N112:O112"/>
    <mergeCell ref="Q112:R112"/>
    <mergeCell ref="AC2:AD2"/>
    <mergeCell ref="AF2:AG2"/>
    <mergeCell ref="AI2:AJ2"/>
    <mergeCell ref="AL2:AM2"/>
    <mergeCell ref="B2:H2"/>
    <mergeCell ref="K2:L2"/>
    <mergeCell ref="N2:O2"/>
    <mergeCell ref="Q2:R2"/>
    <mergeCell ref="T2:U2"/>
    <mergeCell ref="W2:X2"/>
    <mergeCell ref="Z2:AA2"/>
    <mergeCell ref="T12:U12"/>
    <mergeCell ref="W12:X12"/>
    <mergeCell ref="Z12:AA12"/>
    <mergeCell ref="AC12:AD12"/>
    <mergeCell ref="AF12:AG12"/>
    <mergeCell ref="AI12:AJ12"/>
    <mergeCell ref="AL12:AM12"/>
    <mergeCell ref="B10:D10"/>
    <mergeCell ref="E10:H10"/>
    <mergeCell ref="B11:H11"/>
    <mergeCell ref="B12:H12"/>
    <mergeCell ref="K12:L12"/>
    <mergeCell ref="N12:O12"/>
    <mergeCell ref="Q12:R12"/>
    <mergeCell ref="T22:U22"/>
    <mergeCell ref="W22:X22"/>
    <mergeCell ref="Z22:AA22"/>
    <mergeCell ref="AC22:AD22"/>
    <mergeCell ref="AF22:AG22"/>
    <mergeCell ref="AI22:AJ22"/>
    <mergeCell ref="AL22:AM22"/>
    <mergeCell ref="B20:D20"/>
    <mergeCell ref="E20:H20"/>
    <mergeCell ref="B21:H21"/>
    <mergeCell ref="B22:H22"/>
    <mergeCell ref="K22:L22"/>
    <mergeCell ref="N22:O22"/>
    <mergeCell ref="Q22:R22"/>
    <mergeCell ref="B120:D120"/>
    <mergeCell ref="E120:H120"/>
    <mergeCell ref="B121:H121"/>
    <mergeCell ref="T32:U32"/>
    <mergeCell ref="W32:X32"/>
    <mergeCell ref="Z32:AA32"/>
    <mergeCell ref="AC32:AD32"/>
    <mergeCell ref="AF32:AG32"/>
    <mergeCell ref="AI32:AJ32"/>
    <mergeCell ref="AL32:AM32"/>
    <mergeCell ref="B30:D30"/>
    <mergeCell ref="E30:H30"/>
    <mergeCell ref="B31:H31"/>
    <mergeCell ref="B32:H32"/>
    <mergeCell ref="K32:L32"/>
    <mergeCell ref="N32:O32"/>
    <mergeCell ref="Q32:R32"/>
    <mergeCell ref="T42:U42"/>
    <mergeCell ref="W42:X42"/>
    <mergeCell ref="Z42:AA42"/>
    <mergeCell ref="AC42:AD42"/>
    <mergeCell ref="AF42:AG42"/>
    <mergeCell ref="AI42:AJ42"/>
    <mergeCell ref="AL42:AM42"/>
    <mergeCell ref="B40:D40"/>
    <mergeCell ref="E40:H40"/>
    <mergeCell ref="B41:H41"/>
    <mergeCell ref="B42:H42"/>
    <mergeCell ref="K42:L42"/>
    <mergeCell ref="N42:O42"/>
    <mergeCell ref="Q42:R42"/>
    <mergeCell ref="T52:U52"/>
    <mergeCell ref="W52:X52"/>
    <mergeCell ref="Z52:AA52"/>
    <mergeCell ref="AC52:AD52"/>
    <mergeCell ref="AF52:AG52"/>
    <mergeCell ref="AI52:AJ52"/>
    <mergeCell ref="AL52:AM52"/>
    <mergeCell ref="B50:D50"/>
    <mergeCell ref="E50:H50"/>
    <mergeCell ref="B51:H51"/>
    <mergeCell ref="B52:H52"/>
    <mergeCell ref="K52:L52"/>
    <mergeCell ref="N52:O52"/>
    <mergeCell ref="Q52:R52"/>
    <mergeCell ref="T62:U62"/>
    <mergeCell ref="W62:X62"/>
    <mergeCell ref="Z62:AA62"/>
    <mergeCell ref="AC62:AD62"/>
    <mergeCell ref="AF62:AG62"/>
    <mergeCell ref="AI62:AJ62"/>
    <mergeCell ref="AL62:AM62"/>
    <mergeCell ref="B60:D60"/>
    <mergeCell ref="E60:H60"/>
    <mergeCell ref="B61:H61"/>
    <mergeCell ref="B62:H62"/>
    <mergeCell ref="K62:L62"/>
    <mergeCell ref="N62:O62"/>
    <mergeCell ref="Q62:R62"/>
    <mergeCell ref="T72:U72"/>
    <mergeCell ref="W72:X72"/>
    <mergeCell ref="Z72:AA72"/>
    <mergeCell ref="AC72:AD72"/>
    <mergeCell ref="AF72:AG72"/>
    <mergeCell ref="AI72:AJ72"/>
    <mergeCell ref="AL72:AM72"/>
    <mergeCell ref="B70:D70"/>
    <mergeCell ref="E70:H70"/>
    <mergeCell ref="B71:H71"/>
    <mergeCell ref="B72:H72"/>
    <mergeCell ref="K72:L72"/>
    <mergeCell ref="N72:O72"/>
    <mergeCell ref="Q72:R72"/>
    <mergeCell ref="T82:U82"/>
    <mergeCell ref="W82:X82"/>
    <mergeCell ref="Z82:AA82"/>
    <mergeCell ref="AC82:AD82"/>
    <mergeCell ref="AF82:AG82"/>
    <mergeCell ref="AI82:AJ82"/>
    <mergeCell ref="AL82:AM82"/>
    <mergeCell ref="B80:D80"/>
    <mergeCell ref="E80:H80"/>
    <mergeCell ref="B81:H81"/>
    <mergeCell ref="B82:H82"/>
    <mergeCell ref="K82:L82"/>
    <mergeCell ref="N82:O82"/>
    <mergeCell ref="Q82:R82"/>
    <mergeCell ref="T92:U92"/>
    <mergeCell ref="W92:X92"/>
    <mergeCell ref="Z92:AA92"/>
    <mergeCell ref="AC92:AD92"/>
    <mergeCell ref="AF92:AG92"/>
    <mergeCell ref="AI92:AJ92"/>
    <mergeCell ref="AL92:AM92"/>
    <mergeCell ref="B90:D90"/>
    <mergeCell ref="E90:H90"/>
    <mergeCell ref="B91:H91"/>
    <mergeCell ref="B92:H92"/>
    <mergeCell ref="K92:L92"/>
    <mergeCell ref="N92:O92"/>
    <mergeCell ref="Q92:R92"/>
  </mergeCells>
  <conditionalFormatting sqref="B4:H4 B14:H14 B24:H24 B34:H34 B44:H44 B54:H54 B64:H64 B74:H74 B84:H84 B94:H94 B104:H104 B114:H114">
    <cfRule type="expression" dxfId="2" priority="1">
      <formula>DAY(B4)&gt;7</formula>
    </cfRule>
  </conditionalFormatting>
  <conditionalFormatting sqref="B8:H9 B18:H19 B28:H29 B38:H39 B48:H49 B58:H59 B68:H69 B78:H79 B88:H89 B98:H99 B108:H109 B118:H119">
    <cfRule type="expression" dxfId="2" priority="2">
      <formula>DAY(B8)&lt;15</formula>
    </cfRule>
  </conditionalFormatting>
  <conditionalFormatting sqref="B4:H9 B14:H19 B24:H29 B34:H39 B44:H49 B54:H59 B64:H69 B74:H79 B84:H89 B94:H99 B104:H109 B114:H119">
    <cfRule type="expression" dxfId="1" priority="3">
      <formula>B4=today()</formula>
    </cfRule>
  </conditionalFormatting>
  <conditionalFormatting sqref="L3:L10 O3:O10 R3:R10 U3:U10 X3:X10 AA3:AA10 AD3:AD10 AG3:AG10 AJ3:AJ10 AM3:AM10 L13:L20 O13:O20 R13:R20 U13:U20 X13:X20 AA13:AA20 AD13:AD20 AG13:AG20 AJ13:AJ20 AM13:AM20 L23:L30 O23:O30 R23:R30 U23:U30 X23:X30 AA23:AA30 AD23:AD30 AG23:AG30 AJ23:AJ30 AM23:AM30 L33:L40 O33:O40 R33:R40 U33:U40 X33:X40 AA33:AA40 AD33:AD40 AG33:AG40 AJ33:AJ40 AM33:AM40 L43:L50 O43:O50 R43:R50 U43:U50 X43:X50 AA43:AA50 AD43:AD50 AG43:AG50 AJ43:AJ50 AM43:AM50 L53:L60 O53:O60 R53:R60 U53:U60 X53:X60 AA53:AA60 AD53:AD60 AG53:AG60 AJ53:AJ60 AM53:AM60 L63:L70 O63:O70 R63:R70 U63:U70 X63:X70 AA63:AA70 AD63:AD70 AG63:AG70 AJ63:AJ70 AM63:AM70 L73:L80 O73:O80 R73:R80 U73:U80 X73:X80 AA73:AA80 AD73:AD80 AG73:AG80 AJ73:AJ80 AM73:AM80 L83:L90 O83:O90 R83:R90 U83:U90 X83:X90 AA83:AA90 AD83:AD90 AG83:AG90 AJ83:AJ90 AM83:AM90 L93:L100 O93:O100 R93:R100 U93:U100 X93:X100 AA93:AA100 AD93:AD100 AG93:AG100 AJ93:AJ100 AM93:AM100 L103:L110 O103:O110 R103:R110 U103:U110 X103:X110 AA103:AA110 AD103:AD110 AG103:AG110 AJ103:AJ110 AM103:AM110 L113:L120 O113:O120 R113:R120 U113:U120 X113:X120 AA113:AA120 AD113:AD120 AG113:AG120 AJ113:AJ120 AM113:AM120">
    <cfRule type="expression" dxfId="3" priority="4">
      <formula>and(K3,L3&lt;&gt;"")</formula>
    </cfRule>
  </conditionalFormatting>
  <conditionalFormatting sqref="B2:H2 B12:H12 B22:H22 B32:H32 B42:H42 B52:H52 B62:H62 B72:H72 B82:H82 B92:H92 B102:H102 B112:H112">
    <cfRule type="expression" dxfId="1" priority="5">
      <formula>and(month(B2)=month(today()), year(B2)=year(today()))</formula>
    </cfRule>
  </conditionalFormatting>
  <conditionalFormatting sqref="K3:K10 N3:N10 Q3:Q10 T3:T10 W3:W10 Z3:Z10 AC3:AC10 AF3:AF10 AI3:AI10 AL3:AL10 K13:K20 N13:N20 Q13:Q20 T13:T20 W13:W20 Z13:Z20 AC13:AC20 AF13:AF20 AI13:AI20 AL13:AL20 K23:K30 N23:N30 Q23:Q30 T23:T30 W23:W30 Z23:Z30 AC23:AC30 AF23:AF30 AI23:AI30 AL23:AL30 K33:K40 N33:N40 Q33:Q40 T33:T40 W33:W40 Z33:Z40 AC33:AC40 AF33:AF40 AI33:AI40 AL33:AL40 K43:K50 N43:N50 Q43:Q50 T43:T50 W43:W50 Z43:Z50 AC43:AC50 AF43:AF50 AI43:AI50 AL43:AL50 K53:K60 N53:N60 Q53:Q60 T53:T60 W53:W60 Z53:Z60 AC53:AC60 AF53:AF60 AI53:AI60 AL53:AL60 K63:K70 N63:N70 Q63:Q70 T63:T70 W63:W70 Z63:Z70 AC63:AC70 AF63:AF70 AI63:AI70 AL63:AL70 K73:K80 N73:N80 Q73:Q80 T73:T80 W73:W80 Z73:Z80 AC73:AC80 AF73:AF80 AI73:AI80 AL73:AL80 K83:K90 N83:N90 Q83:Q90 T83:T90 W83:W90 Z83:Z90 AC83:AC90 AF83:AF90 AI83:AI90 AL83:AL90 K93:K100 N93:N100 Q93:Q100 T93:T100 W93:W100 Z93:Z100 AC93:AC100 AF93:AF100 AI93:AI100 AL93:AL100 K103:K110 N103:N110 Q103:Q110 T103:T110 W103:W110 Z103:Z110 AC103:AC110 AF103:AF110 AI103:AI110 AL103:AL110 K113:K120 N113:N120 Q113:Q120 T113:T120 W113:W120 Z113:Z120 AC113:AC120 AF113:AF120 AI113:AI120 AL113:AL120">
    <cfRule type="cellIs" dxfId="4" priority="6" operator="equal">
      <formula>"TRUE"</formula>
    </cfRule>
  </conditionalFormatting>
  <printOptions gridLines="1" horizontalCentered="1"/>
  <pageMargins bottom="0.75" footer="0.0" header="0.0" left="0.25" right="0.25" top="0.75"/>
  <pageSetup paperSize="3" cellComments="atEnd"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pane xSplit="5.0" ySplit="4.0" topLeftCell="F5" activePane="bottomRight" state="frozen"/>
      <selection activeCell="F1" sqref="F1" pane="topRight"/>
      <selection activeCell="A5" sqref="A5" pane="bottomLeft"/>
      <selection activeCell="F5" sqref="F5" pane="bottomRight"/>
    </sheetView>
  </sheetViews>
  <sheetFormatPr customHeight="1" defaultColWidth="12.63" defaultRowHeight="15.75"/>
  <cols>
    <col customWidth="1" min="1" max="1" width="1.38"/>
    <col customWidth="1" min="2" max="2" width="27.13"/>
    <col customWidth="1" min="3" max="3" width="5.63"/>
    <col customWidth="1" min="4" max="4" width="3.38"/>
    <col customWidth="1" min="5" max="5" width="1.13"/>
    <col customWidth="1" min="6" max="6" width="2.88"/>
    <col customWidth="1" min="7" max="15" width="4.88"/>
    <col customWidth="1" min="16" max="16" width="2.88"/>
    <col customWidth="1" min="17" max="25" width="4.88"/>
    <col customWidth="1" min="26" max="26" width="2.88"/>
    <col customWidth="1" min="27" max="35" width="4.88"/>
    <col customWidth="1" min="36" max="36" width="2.88"/>
    <col customWidth="1" min="37" max="43" width="4.88"/>
    <col customWidth="1" min="44" max="44" width="5.13"/>
    <col customWidth="1" min="45" max="45" width="4.88"/>
    <col customWidth="1" min="46" max="46" width="2.88"/>
    <col customWidth="1" min="47" max="49" width="4.88"/>
    <col customWidth="1" min="50" max="51" width="5.13"/>
    <col customWidth="1" min="52" max="52" width="28.5"/>
    <col customWidth="1" min="53" max="53" width="9.25"/>
    <col customWidth="1" min="54" max="54" width="5.88"/>
    <col customWidth="1" min="55" max="55" width="19.88"/>
    <col customWidth="1" min="56" max="56" width="6.88"/>
    <col customWidth="1" min="57" max="57" width="8.0"/>
    <col customWidth="1" min="58" max="58" width="18.88"/>
  </cols>
  <sheetData>
    <row r="1" ht="14.25" customHeight="1">
      <c r="A1" s="188"/>
      <c r="B1" s="189"/>
      <c r="C1" s="188"/>
      <c r="D1" s="188"/>
      <c r="E1" s="188"/>
      <c r="F1" s="190"/>
      <c r="G1" s="191"/>
      <c r="H1" s="191"/>
      <c r="I1" s="191"/>
      <c r="J1" s="191"/>
      <c r="K1" s="191"/>
      <c r="L1" s="191"/>
      <c r="M1" s="191"/>
      <c r="N1" s="192"/>
      <c r="O1" s="192"/>
      <c r="P1" s="191"/>
      <c r="Q1" s="191"/>
      <c r="R1" s="191"/>
      <c r="S1" s="191"/>
      <c r="T1" s="191"/>
      <c r="U1" s="191"/>
      <c r="V1" s="191"/>
      <c r="W1" s="191"/>
      <c r="X1" s="192"/>
      <c r="Y1" s="192"/>
      <c r="Z1" s="191"/>
      <c r="AA1" s="191"/>
      <c r="AB1" s="191"/>
      <c r="AC1" s="191"/>
      <c r="AD1" s="191"/>
      <c r="AE1" s="191"/>
      <c r="AF1" s="191"/>
      <c r="AG1" s="191"/>
      <c r="AH1" s="192"/>
      <c r="AI1" s="192"/>
      <c r="AJ1" s="191"/>
      <c r="AK1" s="191"/>
      <c r="AL1" s="191"/>
      <c r="AM1" s="191"/>
      <c r="AN1" s="191"/>
      <c r="AO1" s="191"/>
      <c r="AP1" s="191"/>
      <c r="AQ1" s="191"/>
      <c r="AR1" s="192"/>
      <c r="AS1" s="192"/>
      <c r="AT1" s="191"/>
      <c r="AU1" s="191"/>
      <c r="AV1" s="191"/>
      <c r="AW1" s="191"/>
      <c r="AX1" s="193"/>
      <c r="AY1" s="193"/>
      <c r="AZ1" s="194"/>
      <c r="BA1" s="194"/>
      <c r="BB1" s="194"/>
      <c r="BC1" s="194"/>
      <c r="BD1" s="194"/>
      <c r="BE1" s="194"/>
      <c r="BF1" s="195"/>
    </row>
    <row r="2" ht="21.75" customHeight="1">
      <c r="A2" s="188"/>
      <c r="B2" s="196" t="str">
        <f>'HIDDEN CALENDAR'!O6</f>
        <v>November - 2022</v>
      </c>
      <c r="E2" s="188"/>
      <c r="F2" s="190"/>
      <c r="G2" s="197" t="str">
        <f>"7 "&amp;'Customize Here'!$Q$20 </f>
        <v>7 Days</v>
      </c>
      <c r="H2" s="154"/>
      <c r="I2" s="154"/>
      <c r="J2" s="154"/>
      <c r="K2" s="154"/>
      <c r="L2" s="154"/>
      <c r="M2" s="198"/>
      <c r="N2" s="199" t="str">
        <f>'Customize Here'!$Q$21</f>
        <v>Completed</v>
      </c>
      <c r="O2" s="200" t="str">
        <f>'Customize Here'!$Q$22</f>
        <v>Days Missing</v>
      </c>
      <c r="P2" s="201"/>
      <c r="Q2" s="197" t="str">
        <f>"14 "&amp;'Customize Here'!$Q$20 </f>
        <v>14 Days</v>
      </c>
      <c r="R2" s="154"/>
      <c r="S2" s="154"/>
      <c r="T2" s="154"/>
      <c r="U2" s="154"/>
      <c r="V2" s="154"/>
      <c r="W2" s="198"/>
      <c r="X2" s="199" t="str">
        <f>'Customize Here'!$Q$21</f>
        <v>Completed</v>
      </c>
      <c r="Y2" s="200" t="str">
        <f>'Customize Here'!$Q$22</f>
        <v>Days Missing</v>
      </c>
      <c r="Z2" s="201"/>
      <c r="AA2" s="197" t="str">
        <f>"21 "&amp;'Customize Here'!$Q$20 </f>
        <v>21 Days</v>
      </c>
      <c r="AB2" s="154"/>
      <c r="AC2" s="154"/>
      <c r="AD2" s="154"/>
      <c r="AE2" s="154"/>
      <c r="AF2" s="154"/>
      <c r="AG2" s="198"/>
      <c r="AH2" s="199" t="str">
        <f>'Customize Here'!$Q$21</f>
        <v>Completed</v>
      </c>
      <c r="AI2" s="200" t="str">
        <f>'Customize Here'!$Q$22</f>
        <v>Days Missing</v>
      </c>
      <c r="AJ2" s="201"/>
      <c r="AK2" s="197" t="str">
        <f>"28 "&amp;'Customize Here'!$Q$20 </f>
        <v>28 Days</v>
      </c>
      <c r="AL2" s="154"/>
      <c r="AM2" s="154"/>
      <c r="AN2" s="154"/>
      <c r="AO2" s="154"/>
      <c r="AP2" s="154"/>
      <c r="AQ2" s="198"/>
      <c r="AR2" s="199" t="str">
        <f>'Customize Here'!$Q$21</f>
        <v>Completed</v>
      </c>
      <c r="AS2" s="200" t="str">
        <f>'Customize Here'!$Q$22</f>
        <v>Days Missing</v>
      </c>
      <c r="AT2" s="201"/>
      <c r="AU2" s="197" t="str">
        <f>'Customize Here'!$Q$26</f>
        <v>Extra Days</v>
      </c>
      <c r="AV2" s="154"/>
      <c r="AW2" s="155"/>
      <c r="AX2" s="201"/>
      <c r="AY2" s="201"/>
      <c r="AZ2" s="202" t="str">
        <f>'Customize Here'!$Q$19</f>
        <v>Monthly Stats</v>
      </c>
      <c r="BA2" s="43"/>
      <c r="BB2" s="43"/>
      <c r="BC2" s="43"/>
      <c r="BD2" s="43"/>
      <c r="BE2" s="44"/>
      <c r="BF2" s="203"/>
    </row>
    <row r="3" ht="18.75" customHeight="1">
      <c r="A3" s="188"/>
      <c r="E3" s="188"/>
      <c r="F3" s="204"/>
      <c r="G3" s="205" t="str">
        <f>VLOOKUP(WEEKDAY(G4),'HIDDEN CALENDAR'!$S$6:$V$12,4,0)</f>
        <v>T</v>
      </c>
      <c r="H3" s="206" t="str">
        <f>VLOOKUP(WEEKDAY(H4),'HIDDEN CALENDAR'!$S$6:$V$12,4,0)</f>
        <v>W</v>
      </c>
      <c r="I3" s="206" t="str">
        <f>VLOOKUP(WEEKDAY(I4),'HIDDEN CALENDAR'!$S$6:$V$12,4,0)</f>
        <v>T</v>
      </c>
      <c r="J3" s="206" t="str">
        <f>VLOOKUP(WEEKDAY(J4),'HIDDEN CALENDAR'!$S$6:$V$12,4,0)</f>
        <v>F</v>
      </c>
      <c r="K3" s="206" t="str">
        <f>VLOOKUP(WEEKDAY(K4),'HIDDEN CALENDAR'!$S$6:$V$12,4,0)</f>
        <v>S</v>
      </c>
      <c r="L3" s="206" t="str">
        <f>VLOOKUP(WEEKDAY(L4),'HIDDEN CALENDAR'!$S$6:$V$12,4,0)</f>
        <v>S</v>
      </c>
      <c r="M3" s="207" t="str">
        <f>VLOOKUP(WEEKDAY(M4),'HIDDEN CALENDAR'!$S$6:$V$12,4,0)</f>
        <v>M</v>
      </c>
      <c r="N3" s="208"/>
      <c r="O3" s="209"/>
      <c r="P3" s="201"/>
      <c r="Q3" s="205" t="str">
        <f>VLOOKUP(WEEKDAY(Q4),'HIDDEN CALENDAR'!$S$6:$V$12,4,0)</f>
        <v>T</v>
      </c>
      <c r="R3" s="206" t="str">
        <f>VLOOKUP(WEEKDAY(R4),'HIDDEN CALENDAR'!$S$6:$V$12,4,0)</f>
        <v>W</v>
      </c>
      <c r="S3" s="206" t="str">
        <f>VLOOKUP(WEEKDAY(S4),'HIDDEN CALENDAR'!$S$6:$V$12,4,0)</f>
        <v>T</v>
      </c>
      <c r="T3" s="206" t="str">
        <f>VLOOKUP(WEEKDAY(T4),'HIDDEN CALENDAR'!$S$6:$V$12,4,0)</f>
        <v>F</v>
      </c>
      <c r="U3" s="206" t="str">
        <f>VLOOKUP(WEEKDAY(U4),'HIDDEN CALENDAR'!$S$6:$V$12,4,0)</f>
        <v>S</v>
      </c>
      <c r="V3" s="206" t="str">
        <f>VLOOKUP(WEEKDAY(V4),'HIDDEN CALENDAR'!$S$6:$V$12,4,0)</f>
        <v>S</v>
      </c>
      <c r="W3" s="207" t="str">
        <f>VLOOKUP(WEEKDAY(W4),'HIDDEN CALENDAR'!$S$6:$V$12,4,0)</f>
        <v>M</v>
      </c>
      <c r="X3" s="208"/>
      <c r="Y3" s="209"/>
      <c r="Z3" s="201"/>
      <c r="AA3" s="205" t="str">
        <f>VLOOKUP(WEEKDAY(AA4),'HIDDEN CALENDAR'!$S$6:$V$12,4,0)</f>
        <v>T</v>
      </c>
      <c r="AB3" s="206" t="str">
        <f>VLOOKUP(WEEKDAY(AB4),'HIDDEN CALENDAR'!$S$6:$V$12,4,0)</f>
        <v>W</v>
      </c>
      <c r="AC3" s="206" t="str">
        <f>VLOOKUP(WEEKDAY(AC4),'HIDDEN CALENDAR'!$S$6:$V$12,4,0)</f>
        <v>T</v>
      </c>
      <c r="AD3" s="206" t="str">
        <f>VLOOKUP(WEEKDAY(AD4),'HIDDEN CALENDAR'!$S$6:$V$12,4,0)</f>
        <v>F</v>
      </c>
      <c r="AE3" s="206" t="str">
        <f>VLOOKUP(WEEKDAY(AE4),'HIDDEN CALENDAR'!$S$6:$V$12,4,0)</f>
        <v>S</v>
      </c>
      <c r="AF3" s="206" t="str">
        <f>VLOOKUP(WEEKDAY(AF4),'HIDDEN CALENDAR'!$S$6:$V$12,4,0)</f>
        <v>S</v>
      </c>
      <c r="AG3" s="207" t="str">
        <f>VLOOKUP(WEEKDAY(AG4),'HIDDEN CALENDAR'!$S$6:$V$12,4,0)</f>
        <v>M</v>
      </c>
      <c r="AH3" s="208"/>
      <c r="AI3" s="209"/>
      <c r="AJ3" s="201"/>
      <c r="AK3" s="205" t="str">
        <f>VLOOKUP(WEEKDAY(AK4),'HIDDEN CALENDAR'!$S$6:$V$12,4,0)</f>
        <v>T</v>
      </c>
      <c r="AL3" s="206" t="str">
        <f>VLOOKUP(WEEKDAY(AL4),'HIDDEN CALENDAR'!$S$6:$V$12,4,0)</f>
        <v>W</v>
      </c>
      <c r="AM3" s="206" t="str">
        <f>VLOOKUP(WEEKDAY(AM4),'HIDDEN CALENDAR'!$S$6:$V$12,4,0)</f>
        <v>T</v>
      </c>
      <c r="AN3" s="206" t="str">
        <f>VLOOKUP(WEEKDAY(AN4),'HIDDEN CALENDAR'!$S$6:$V$12,4,0)</f>
        <v>F</v>
      </c>
      <c r="AO3" s="206" t="str">
        <f>VLOOKUP(WEEKDAY(AO4),'HIDDEN CALENDAR'!$S$6:$V$12,4,0)</f>
        <v>S</v>
      </c>
      <c r="AP3" s="206" t="str">
        <f>VLOOKUP(WEEKDAY(AP4),'HIDDEN CALENDAR'!$S$6:$V$12,4,0)</f>
        <v>S</v>
      </c>
      <c r="AQ3" s="207" t="str">
        <f>VLOOKUP(WEEKDAY(AQ4),'HIDDEN CALENDAR'!$S$6:$V$12,4,0)</f>
        <v>M</v>
      </c>
      <c r="AR3" s="208"/>
      <c r="AS3" s="209"/>
      <c r="AT3" s="201"/>
      <c r="AU3" s="205" t="str">
        <f>IF(AU4&lt;&gt;"",VLOOKUP(WEEKDAY(AU4),'HIDDEN CALENDAR'!$S$6:$V$12,4,0),)</f>
        <v>T</v>
      </c>
      <c r="AV3" s="206" t="str">
        <f>IF(AV4&lt;&gt;"",VLOOKUP(WEEKDAY(AV4),'HIDDEN CALENDAR'!$S$6:$V$12,4,0),)</f>
        <v>W</v>
      </c>
      <c r="AW3" s="210" t="str">
        <f>IF(AW4&lt;&gt;"",VLOOKUP(WEEKDAY(AW4),'HIDDEN CALENDAR'!$S$6:$V$12,4,0),)</f>
        <v/>
      </c>
      <c r="AX3" s="201"/>
      <c r="AY3" s="201"/>
      <c r="AZ3" s="83"/>
      <c r="BA3" s="211"/>
      <c r="BB3" s="211"/>
      <c r="BC3" s="211"/>
      <c r="BD3" s="211"/>
      <c r="BE3" s="86"/>
      <c r="BF3" s="203"/>
    </row>
    <row r="4" ht="16.5" customHeight="1">
      <c r="A4" s="188"/>
      <c r="B4" s="212" t="s">
        <v>62</v>
      </c>
      <c r="E4" s="188"/>
      <c r="F4" s="204"/>
      <c r="G4" s="213">
        <f>VLOOKUP(B2,'HIDDEN CALENDAR'!$O$6:$Q$17,3,0)</f>
        <v>44866</v>
      </c>
      <c r="H4" s="214">
        <f t="shared" ref="H4:M4" si="1">G4+1</f>
        <v>44867</v>
      </c>
      <c r="I4" s="214">
        <f t="shared" si="1"/>
        <v>44868</v>
      </c>
      <c r="J4" s="214">
        <f t="shared" si="1"/>
        <v>44869</v>
      </c>
      <c r="K4" s="214">
        <f t="shared" si="1"/>
        <v>44870</v>
      </c>
      <c r="L4" s="214">
        <f t="shared" si="1"/>
        <v>44871</v>
      </c>
      <c r="M4" s="215">
        <f t="shared" si="1"/>
        <v>44872</v>
      </c>
      <c r="N4" s="216"/>
      <c r="O4" s="217"/>
      <c r="P4" s="201"/>
      <c r="Q4" s="213">
        <f>M4+1</f>
        <v>44873</v>
      </c>
      <c r="R4" s="214">
        <f t="shared" ref="R4:W4" si="2">Q4+1</f>
        <v>44874</v>
      </c>
      <c r="S4" s="214">
        <f t="shared" si="2"/>
        <v>44875</v>
      </c>
      <c r="T4" s="214">
        <f t="shared" si="2"/>
        <v>44876</v>
      </c>
      <c r="U4" s="214">
        <f t="shared" si="2"/>
        <v>44877</v>
      </c>
      <c r="V4" s="214">
        <f t="shared" si="2"/>
        <v>44878</v>
      </c>
      <c r="W4" s="215">
        <f t="shared" si="2"/>
        <v>44879</v>
      </c>
      <c r="X4" s="216"/>
      <c r="Y4" s="217"/>
      <c r="Z4" s="201"/>
      <c r="AA4" s="213">
        <f>W4+1</f>
        <v>44880</v>
      </c>
      <c r="AB4" s="214">
        <f t="shared" ref="AB4:AG4" si="3">AA4+1</f>
        <v>44881</v>
      </c>
      <c r="AC4" s="214">
        <f t="shared" si="3"/>
        <v>44882</v>
      </c>
      <c r="AD4" s="214">
        <f t="shared" si="3"/>
        <v>44883</v>
      </c>
      <c r="AE4" s="214">
        <f t="shared" si="3"/>
        <v>44884</v>
      </c>
      <c r="AF4" s="214">
        <f t="shared" si="3"/>
        <v>44885</v>
      </c>
      <c r="AG4" s="215">
        <f t="shared" si="3"/>
        <v>44886</v>
      </c>
      <c r="AH4" s="216"/>
      <c r="AI4" s="217"/>
      <c r="AJ4" s="201"/>
      <c r="AK4" s="213">
        <f>AG4+1</f>
        <v>44887</v>
      </c>
      <c r="AL4" s="214">
        <f t="shared" ref="AL4:AQ4" si="4">AK4+1</f>
        <v>44888</v>
      </c>
      <c r="AM4" s="214">
        <f t="shared" si="4"/>
        <v>44889</v>
      </c>
      <c r="AN4" s="214">
        <f t="shared" si="4"/>
        <v>44890</v>
      </c>
      <c r="AO4" s="214">
        <f t="shared" si="4"/>
        <v>44891</v>
      </c>
      <c r="AP4" s="214">
        <f t="shared" si="4"/>
        <v>44892</v>
      </c>
      <c r="AQ4" s="215">
        <f t="shared" si="4"/>
        <v>44893</v>
      </c>
      <c r="AR4" s="216"/>
      <c r="AS4" s="217"/>
      <c r="AT4" s="201"/>
      <c r="AU4" s="213">
        <f>IF(MONTH(AQ4+1)=MONTH($AQ$4),AQ4+1,)</f>
        <v>44894</v>
      </c>
      <c r="AV4" s="214">
        <f t="shared" ref="AV4:AW4" si="5">IF(MONTH(AU4+1)=MONTH($AQ$4),AU4+1,)</f>
        <v>44895</v>
      </c>
      <c r="AW4" s="218" t="str">
        <f t="shared" si="5"/>
        <v/>
      </c>
      <c r="AX4" s="193"/>
      <c r="AY4" s="193"/>
      <c r="AZ4" s="219" t="str">
        <f>'Customize Here'!$Q$39&amp;":   "</f>
        <v>Bars change color on:   </v>
      </c>
      <c r="BA4" s="220">
        <v>0.8</v>
      </c>
      <c r="BB4" s="211"/>
      <c r="BC4" s="221" t="str">
        <f>'Customize Here'!$Q$40&amp;":"</f>
        <v>Days in month:</v>
      </c>
      <c r="BD4" s="211"/>
      <c r="BE4" s="222">
        <f>day(EOMONTH(G4,0))</f>
        <v>30</v>
      </c>
      <c r="BF4" s="203"/>
    </row>
    <row r="5" ht="7.5" customHeight="1">
      <c r="A5" s="204"/>
      <c r="B5" s="223"/>
      <c r="E5" s="204"/>
      <c r="F5" s="204"/>
      <c r="G5" s="224"/>
      <c r="H5" s="224"/>
      <c r="I5" s="224"/>
      <c r="J5" s="224"/>
      <c r="K5" s="224"/>
      <c r="L5" s="224"/>
      <c r="M5" s="224"/>
      <c r="N5" s="224"/>
      <c r="O5" s="224"/>
      <c r="P5" s="201"/>
      <c r="Q5" s="224"/>
      <c r="R5" s="224"/>
      <c r="S5" s="224"/>
      <c r="T5" s="224"/>
      <c r="U5" s="224"/>
      <c r="V5" s="224"/>
      <c r="W5" s="224"/>
      <c r="X5" s="224"/>
      <c r="Y5" s="224"/>
      <c r="Z5" s="201"/>
      <c r="AA5" s="224"/>
      <c r="AB5" s="224"/>
      <c r="AC5" s="224"/>
      <c r="AD5" s="224"/>
      <c r="AE5" s="224"/>
      <c r="AF5" s="224"/>
      <c r="AG5" s="224"/>
      <c r="AH5" s="224"/>
      <c r="AI5" s="224"/>
      <c r="AJ5" s="201"/>
      <c r="AK5" s="224"/>
      <c r="AL5" s="224"/>
      <c r="AM5" s="224"/>
      <c r="AN5" s="224"/>
      <c r="AO5" s="224"/>
      <c r="AP5" s="224"/>
      <c r="AQ5" s="224"/>
      <c r="AR5" s="224"/>
      <c r="AS5" s="224"/>
      <c r="AT5" s="201"/>
      <c r="AU5" s="225"/>
      <c r="AV5" s="225"/>
      <c r="AW5" s="225"/>
      <c r="AX5" s="193"/>
      <c r="AY5" s="193"/>
      <c r="AZ5" s="201"/>
      <c r="BA5" s="226"/>
      <c r="BB5" s="226"/>
      <c r="BC5" s="226"/>
      <c r="BD5" s="226"/>
      <c r="BE5" s="226"/>
      <c r="BF5" s="203"/>
    </row>
    <row r="6" ht="20.25" customHeight="1">
      <c r="A6" s="227"/>
      <c r="B6" s="228" t="str">
        <f>'Customize Here'!$Q$15</f>
        <v>Daily Habits</v>
      </c>
      <c r="C6" s="154"/>
      <c r="D6" s="155"/>
      <c r="E6" s="227"/>
      <c r="F6" s="227"/>
      <c r="G6" s="229" t="str">
        <f>'Customize Here'!$Q$15</f>
        <v>Daily Habits</v>
      </c>
      <c r="H6" s="230"/>
      <c r="I6" s="230"/>
      <c r="J6" s="230"/>
      <c r="K6" s="230"/>
      <c r="L6" s="230"/>
      <c r="M6" s="230"/>
      <c r="N6" s="230"/>
      <c r="O6" s="108"/>
      <c r="P6" s="231"/>
      <c r="Q6" s="229" t="str">
        <f>'Customize Here'!$Q$15</f>
        <v>Daily Habits</v>
      </c>
      <c r="R6" s="230"/>
      <c r="S6" s="230"/>
      <c r="T6" s="230"/>
      <c r="U6" s="230"/>
      <c r="V6" s="230"/>
      <c r="W6" s="230"/>
      <c r="X6" s="230"/>
      <c r="Y6" s="108"/>
      <c r="Z6" s="231"/>
      <c r="AA6" s="229" t="str">
        <f>'Customize Here'!$Q$15</f>
        <v>Daily Habits</v>
      </c>
      <c r="AB6" s="230"/>
      <c r="AC6" s="230"/>
      <c r="AD6" s="230"/>
      <c r="AE6" s="230"/>
      <c r="AF6" s="230"/>
      <c r="AG6" s="230"/>
      <c r="AH6" s="230"/>
      <c r="AI6" s="108"/>
      <c r="AJ6" s="231"/>
      <c r="AK6" s="229" t="str">
        <f>'Customize Here'!$Q$15</f>
        <v>Daily Habits</v>
      </c>
      <c r="AL6" s="230"/>
      <c r="AM6" s="230"/>
      <c r="AN6" s="230"/>
      <c r="AO6" s="230"/>
      <c r="AP6" s="230"/>
      <c r="AQ6" s="230"/>
      <c r="AR6" s="230"/>
      <c r="AS6" s="108"/>
      <c r="AT6" s="231"/>
      <c r="AU6" s="232" t="str">
        <f>'Customize Here'!$Q$15</f>
        <v>Daily Habits</v>
      </c>
      <c r="AV6" s="230"/>
      <c r="AW6" s="108"/>
      <c r="AX6" s="193"/>
      <c r="AZ6" s="233" t="str">
        <f>'Customize Here'!$Q$15</f>
        <v>Daily Habits</v>
      </c>
      <c r="BA6" s="234" t="str">
        <f>'Customize Here'!$Q$29</f>
        <v>Days Expected</v>
      </c>
      <c r="BB6" s="235" t="str">
        <f>'Customize Here'!$Q$30</f>
        <v>Days Completed</v>
      </c>
      <c r="BC6" s="230"/>
      <c r="BD6" s="58"/>
      <c r="BE6" s="236" t="str">
        <f>'Customize Here'!$Q$31</f>
        <v>Days Missing</v>
      </c>
      <c r="BF6" s="203"/>
    </row>
    <row r="7">
      <c r="A7" s="237"/>
      <c r="B7" s="238"/>
      <c r="C7" s="239"/>
      <c r="D7" s="71"/>
      <c r="E7" s="237"/>
      <c r="F7" s="237"/>
      <c r="G7" s="240" t="b">
        <v>0</v>
      </c>
      <c r="H7" s="241" t="b">
        <v>0</v>
      </c>
      <c r="I7" s="241" t="b">
        <v>0</v>
      </c>
      <c r="J7" s="241" t="b">
        <v>0</v>
      </c>
      <c r="K7" s="241" t="b">
        <v>0</v>
      </c>
      <c r="L7" s="241" t="b">
        <v>0</v>
      </c>
      <c r="M7" s="242" t="b">
        <v>0</v>
      </c>
      <c r="N7" s="243" t="str">
        <f t="shared" ref="N7:N22" si="6">IF($B7&lt;&gt;"", ROUND(COUNTIF(G7:M7,"=TRUE")/7,2),)</f>
        <v/>
      </c>
      <c r="O7" s="244" t="str">
        <f t="shared" ref="O7:O22" si="7">IF($B7&lt;&gt;"", if(7-countif(G7:M7,true)&lt;=0,"",7-countif(G7:M7,true)),)</f>
        <v/>
      </c>
      <c r="P7" s="245"/>
      <c r="Q7" s="240" t="b">
        <v>0</v>
      </c>
      <c r="R7" s="241" t="b">
        <v>0</v>
      </c>
      <c r="S7" s="241" t="b">
        <v>0</v>
      </c>
      <c r="T7" s="241" t="b">
        <v>0</v>
      </c>
      <c r="U7" s="241" t="b">
        <v>0</v>
      </c>
      <c r="V7" s="241" t="b">
        <v>0</v>
      </c>
      <c r="W7" s="242" t="b">
        <v>0</v>
      </c>
      <c r="X7" s="243" t="str">
        <f t="shared" ref="X7:X22" si="8">IF($B7&lt;&gt;"", ROUND(COUNTIF(Q7:W7,"=TRUE")/7,2),)</f>
        <v/>
      </c>
      <c r="Y7" s="244" t="str">
        <f t="shared" ref="Y7:Y22" si="9">IF($B7&lt;&gt;"", if(7-countif(Q7:W7,true)&lt;=0,"",7-countif(Q7:W7,true)),)</f>
        <v/>
      </c>
      <c r="Z7" s="245"/>
      <c r="AA7" s="240" t="b">
        <v>0</v>
      </c>
      <c r="AB7" s="241" t="b">
        <v>0</v>
      </c>
      <c r="AC7" s="241" t="b">
        <v>0</v>
      </c>
      <c r="AD7" s="241" t="b">
        <v>0</v>
      </c>
      <c r="AE7" s="241" t="b">
        <v>0</v>
      </c>
      <c r="AF7" s="241" t="b">
        <v>0</v>
      </c>
      <c r="AG7" s="242" t="b">
        <v>0</v>
      </c>
      <c r="AH7" s="243" t="str">
        <f t="shared" ref="AH7:AH22" si="10">IF($B7&lt;&gt;"", ROUND(COUNTIF(AA7:AG7,"=TRUE")/7,2),)</f>
        <v/>
      </c>
      <c r="AI7" s="244" t="str">
        <f t="shared" ref="AI7:AI22" si="11">IF($B7&lt;&gt;"", if(7-countif(AA7:AG7,true)&lt;=0,"",7-countif(AA7:AG7,true)),)</f>
        <v/>
      </c>
      <c r="AJ7" s="245"/>
      <c r="AK7" s="240" t="b">
        <v>0</v>
      </c>
      <c r="AL7" s="241" t="b">
        <v>0</v>
      </c>
      <c r="AM7" s="241" t="b">
        <v>0</v>
      </c>
      <c r="AN7" s="241" t="b">
        <v>0</v>
      </c>
      <c r="AO7" s="241" t="b">
        <v>0</v>
      </c>
      <c r="AP7" s="241" t="b">
        <v>0</v>
      </c>
      <c r="AQ7" s="242" t="b">
        <v>0</v>
      </c>
      <c r="AR7" s="243" t="str">
        <f t="shared" ref="AR7:AR22" si="12">IF($B7&lt;&gt;"", ROUND(COUNTIF(AK7:AQ7,"=TRUE")/7,2),)</f>
        <v/>
      </c>
      <c r="AS7" s="244" t="str">
        <f t="shared" ref="AS7:AS22" si="13">IF($B7&lt;&gt;"", if(7-countif(AK7:AQ7,true)&lt;=0,"",7-countif(AK7:AQ7,true)),)</f>
        <v/>
      </c>
      <c r="AT7" s="245"/>
      <c r="AU7" s="240" t="b">
        <v>0</v>
      </c>
      <c r="AV7" s="241" t="b">
        <v>0</v>
      </c>
      <c r="AW7" s="246" t="b">
        <v>0</v>
      </c>
      <c r="AX7" s="193"/>
      <c r="AY7" s="193"/>
      <c r="AZ7" s="247" t="str">
        <f t="shared" ref="AZ7:AZ22" si="14">B7</f>
        <v/>
      </c>
      <c r="BA7" s="248" t="str">
        <f t="shared" ref="BA7:BA22" si="15">if(B7&lt;&gt;"",$BE$4,)</f>
        <v/>
      </c>
      <c r="BB7" s="249" t="str">
        <f t="shared" ref="BB7:BB22" si="16">IF($B7&lt;&gt;"", COUNTIF(G7:M7,"TRUE")+COUNTIF(Q7:W7,"TRUE")+COUNTIF(AA7:AG7,"TRUE")+COUNTIF(AK7:AQ7,"TRUE")+COUNTIF(AU7:AW7,"TRUE"),)</f>
        <v/>
      </c>
      <c r="BC7" s="250" t="str">
        <f t="array" ref="BC7">IFERROR(SPARKLINE(BB7,{"charttype","bar";"max",BA7;"color1",IF(BD7&gt;=$BA$4,'Customize Here'!$M$7,'Customize Here'!$M$9)}),)</f>
        <v/>
      </c>
      <c r="BD7" s="251" t="str">
        <f t="shared" ref="BD7:BD22" si="17">IFERROR(ROUND(BB7/BA7,2),)</f>
        <v/>
      </c>
      <c r="BE7" s="252" t="str">
        <f t="shared" ref="BE7:BE22" si="18">IF($B7&lt;&gt;"", BA7-BB7,)</f>
        <v/>
      </c>
      <c r="BF7" s="195"/>
    </row>
    <row r="8">
      <c r="A8" s="237"/>
      <c r="B8" s="253"/>
      <c r="C8" s="254"/>
      <c r="D8" s="111"/>
      <c r="E8" s="237"/>
      <c r="F8" s="237"/>
      <c r="G8" s="240" t="b">
        <v>0</v>
      </c>
      <c r="H8" s="241" t="b">
        <v>0</v>
      </c>
      <c r="I8" s="241" t="b">
        <v>0</v>
      </c>
      <c r="J8" s="241" t="b">
        <v>0</v>
      </c>
      <c r="K8" s="241" t="b">
        <v>0</v>
      </c>
      <c r="L8" s="241" t="b">
        <v>0</v>
      </c>
      <c r="M8" s="242" t="b">
        <v>0</v>
      </c>
      <c r="N8" s="255" t="str">
        <f t="shared" si="6"/>
        <v/>
      </c>
      <c r="O8" s="256" t="str">
        <f t="shared" si="7"/>
        <v/>
      </c>
      <c r="P8" s="245"/>
      <c r="Q8" s="240" t="b">
        <v>0</v>
      </c>
      <c r="R8" s="241" t="b">
        <v>0</v>
      </c>
      <c r="S8" s="241" t="b">
        <v>0</v>
      </c>
      <c r="T8" s="241" t="b">
        <v>0</v>
      </c>
      <c r="U8" s="241" t="b">
        <v>0</v>
      </c>
      <c r="V8" s="241" t="b">
        <v>0</v>
      </c>
      <c r="W8" s="242" t="b">
        <v>0</v>
      </c>
      <c r="X8" s="255" t="str">
        <f t="shared" si="8"/>
        <v/>
      </c>
      <c r="Y8" s="256" t="str">
        <f t="shared" si="9"/>
        <v/>
      </c>
      <c r="Z8" s="245"/>
      <c r="AA8" s="240" t="b">
        <v>0</v>
      </c>
      <c r="AB8" s="241" t="b">
        <v>0</v>
      </c>
      <c r="AC8" s="241" t="b">
        <v>0</v>
      </c>
      <c r="AD8" s="241" t="b">
        <v>0</v>
      </c>
      <c r="AE8" s="241" t="b">
        <v>0</v>
      </c>
      <c r="AF8" s="241" t="b">
        <v>0</v>
      </c>
      <c r="AG8" s="242" t="b">
        <v>0</v>
      </c>
      <c r="AH8" s="255" t="str">
        <f t="shared" si="10"/>
        <v/>
      </c>
      <c r="AI8" s="256" t="str">
        <f t="shared" si="11"/>
        <v/>
      </c>
      <c r="AJ8" s="245"/>
      <c r="AK8" s="240" t="b">
        <v>0</v>
      </c>
      <c r="AL8" s="241" t="b">
        <v>0</v>
      </c>
      <c r="AM8" s="241" t="b">
        <v>0</v>
      </c>
      <c r="AN8" s="241" t="b">
        <v>0</v>
      </c>
      <c r="AO8" s="241" t="b">
        <v>0</v>
      </c>
      <c r="AP8" s="241" t="b">
        <v>0</v>
      </c>
      <c r="AQ8" s="242" t="b">
        <v>0</v>
      </c>
      <c r="AR8" s="255" t="str">
        <f t="shared" si="12"/>
        <v/>
      </c>
      <c r="AS8" s="256" t="str">
        <f t="shared" si="13"/>
        <v/>
      </c>
      <c r="AT8" s="245"/>
      <c r="AU8" s="257" t="b">
        <v>0</v>
      </c>
      <c r="AV8" s="258" t="b">
        <v>0</v>
      </c>
      <c r="AW8" s="259" t="b">
        <v>0</v>
      </c>
      <c r="AX8" s="193"/>
      <c r="AY8" s="193"/>
      <c r="AZ8" s="260" t="str">
        <f t="shared" si="14"/>
        <v/>
      </c>
      <c r="BA8" s="261" t="str">
        <f t="shared" si="15"/>
        <v/>
      </c>
      <c r="BB8" s="262" t="str">
        <f t="shared" si="16"/>
        <v/>
      </c>
      <c r="BC8" s="263" t="str">
        <f t="array" ref="BC8">IFERROR(SPARKLINE(BB8,{"charttype","bar";"max",BA8;"color1",IF(BD8&gt;=$BA$4,'Customize Here'!$M$7,'Customize Here'!$M$9)}),)</f>
        <v/>
      </c>
      <c r="BD8" s="264" t="str">
        <f t="shared" si="17"/>
        <v/>
      </c>
      <c r="BE8" s="265" t="str">
        <f t="shared" si="18"/>
        <v/>
      </c>
      <c r="BF8" s="266"/>
    </row>
    <row r="9">
      <c r="A9" s="237"/>
      <c r="B9" s="253"/>
      <c r="C9" s="254"/>
      <c r="D9" s="111"/>
      <c r="E9" s="237"/>
      <c r="F9" s="237"/>
      <c r="G9" s="240" t="b">
        <v>0</v>
      </c>
      <c r="H9" s="241" t="b">
        <v>0</v>
      </c>
      <c r="I9" s="241" t="b">
        <v>0</v>
      </c>
      <c r="J9" s="241" t="b">
        <v>0</v>
      </c>
      <c r="K9" s="241" t="b">
        <v>0</v>
      </c>
      <c r="L9" s="241" t="b">
        <v>0</v>
      </c>
      <c r="M9" s="242" t="b">
        <v>0</v>
      </c>
      <c r="N9" s="255" t="str">
        <f t="shared" si="6"/>
        <v/>
      </c>
      <c r="O9" s="256" t="str">
        <f t="shared" si="7"/>
        <v/>
      </c>
      <c r="P9" s="245"/>
      <c r="Q9" s="240" t="b">
        <v>0</v>
      </c>
      <c r="R9" s="241" t="b">
        <v>0</v>
      </c>
      <c r="S9" s="241" t="b">
        <v>0</v>
      </c>
      <c r="T9" s="241" t="b">
        <v>0</v>
      </c>
      <c r="U9" s="241" t="b">
        <v>0</v>
      </c>
      <c r="V9" s="241" t="b">
        <v>0</v>
      </c>
      <c r="W9" s="242" t="b">
        <v>0</v>
      </c>
      <c r="X9" s="255" t="str">
        <f t="shared" si="8"/>
        <v/>
      </c>
      <c r="Y9" s="256" t="str">
        <f t="shared" si="9"/>
        <v/>
      </c>
      <c r="Z9" s="245"/>
      <c r="AA9" s="240" t="b">
        <v>0</v>
      </c>
      <c r="AB9" s="241" t="b">
        <v>0</v>
      </c>
      <c r="AC9" s="241" t="b">
        <v>0</v>
      </c>
      <c r="AD9" s="241" t="b">
        <v>0</v>
      </c>
      <c r="AE9" s="241" t="b">
        <v>0</v>
      </c>
      <c r="AF9" s="241" t="b">
        <v>0</v>
      </c>
      <c r="AG9" s="242" t="b">
        <v>0</v>
      </c>
      <c r="AH9" s="255" t="str">
        <f t="shared" si="10"/>
        <v/>
      </c>
      <c r="AI9" s="256" t="str">
        <f t="shared" si="11"/>
        <v/>
      </c>
      <c r="AJ9" s="245"/>
      <c r="AK9" s="240" t="b">
        <v>0</v>
      </c>
      <c r="AL9" s="241" t="b">
        <v>0</v>
      </c>
      <c r="AM9" s="241" t="b">
        <v>0</v>
      </c>
      <c r="AN9" s="241" t="b">
        <v>0</v>
      </c>
      <c r="AO9" s="241" t="b">
        <v>0</v>
      </c>
      <c r="AP9" s="241" t="b">
        <v>0</v>
      </c>
      <c r="AQ9" s="242" t="b">
        <v>0</v>
      </c>
      <c r="AR9" s="255" t="str">
        <f t="shared" si="12"/>
        <v/>
      </c>
      <c r="AS9" s="256" t="str">
        <f t="shared" si="13"/>
        <v/>
      </c>
      <c r="AT9" s="245"/>
      <c r="AU9" s="257" t="b">
        <v>0</v>
      </c>
      <c r="AV9" s="258" t="b">
        <v>0</v>
      </c>
      <c r="AW9" s="259" t="b">
        <v>0</v>
      </c>
      <c r="AX9" s="193"/>
      <c r="AY9" s="193"/>
      <c r="AZ9" s="260" t="str">
        <f t="shared" si="14"/>
        <v/>
      </c>
      <c r="BA9" s="261" t="str">
        <f t="shared" si="15"/>
        <v/>
      </c>
      <c r="BB9" s="262" t="str">
        <f t="shared" si="16"/>
        <v/>
      </c>
      <c r="BC9" s="263" t="str">
        <f t="array" ref="BC9">IFERROR(SPARKLINE(BB9,{"charttype","bar";"max",BA9;"color1",IF(BD9&gt;=$BA$4,'Customize Here'!$M$7,'Customize Here'!$M$9)}),)</f>
        <v/>
      </c>
      <c r="BD9" s="264" t="str">
        <f t="shared" si="17"/>
        <v/>
      </c>
      <c r="BE9" s="265" t="str">
        <f t="shared" si="18"/>
        <v/>
      </c>
      <c r="BF9" s="195"/>
    </row>
    <row r="10">
      <c r="A10" s="237"/>
      <c r="B10" s="253"/>
      <c r="C10" s="254"/>
      <c r="D10" s="111"/>
      <c r="E10" s="237"/>
      <c r="F10" s="237"/>
      <c r="G10" s="240" t="b">
        <v>0</v>
      </c>
      <c r="H10" s="241" t="b">
        <v>0</v>
      </c>
      <c r="I10" s="241" t="b">
        <v>0</v>
      </c>
      <c r="J10" s="241" t="b">
        <v>0</v>
      </c>
      <c r="K10" s="241" t="b">
        <v>0</v>
      </c>
      <c r="L10" s="241" t="b">
        <v>0</v>
      </c>
      <c r="M10" s="242" t="b">
        <v>0</v>
      </c>
      <c r="N10" s="255" t="str">
        <f t="shared" si="6"/>
        <v/>
      </c>
      <c r="O10" s="256" t="str">
        <f t="shared" si="7"/>
        <v/>
      </c>
      <c r="P10" s="245"/>
      <c r="Q10" s="240" t="b">
        <v>0</v>
      </c>
      <c r="R10" s="241" t="b">
        <v>0</v>
      </c>
      <c r="S10" s="241" t="b">
        <v>0</v>
      </c>
      <c r="T10" s="241" t="b">
        <v>0</v>
      </c>
      <c r="U10" s="241" t="b">
        <v>0</v>
      </c>
      <c r="V10" s="241" t="b">
        <v>0</v>
      </c>
      <c r="W10" s="242" t="b">
        <v>0</v>
      </c>
      <c r="X10" s="255" t="str">
        <f t="shared" si="8"/>
        <v/>
      </c>
      <c r="Y10" s="256" t="str">
        <f t="shared" si="9"/>
        <v/>
      </c>
      <c r="Z10" s="245"/>
      <c r="AA10" s="240" t="b">
        <v>0</v>
      </c>
      <c r="AB10" s="241" t="b">
        <v>0</v>
      </c>
      <c r="AC10" s="241" t="b">
        <v>0</v>
      </c>
      <c r="AD10" s="241" t="b">
        <v>0</v>
      </c>
      <c r="AE10" s="241" t="b">
        <v>0</v>
      </c>
      <c r="AF10" s="241" t="b">
        <v>0</v>
      </c>
      <c r="AG10" s="242" t="b">
        <v>0</v>
      </c>
      <c r="AH10" s="255" t="str">
        <f t="shared" si="10"/>
        <v/>
      </c>
      <c r="AI10" s="256" t="str">
        <f t="shared" si="11"/>
        <v/>
      </c>
      <c r="AJ10" s="245"/>
      <c r="AK10" s="240" t="b">
        <v>0</v>
      </c>
      <c r="AL10" s="241" t="b">
        <v>0</v>
      </c>
      <c r="AM10" s="241" t="b">
        <v>0</v>
      </c>
      <c r="AN10" s="241" t="b">
        <v>0</v>
      </c>
      <c r="AO10" s="241" t="b">
        <v>0</v>
      </c>
      <c r="AP10" s="241" t="b">
        <v>0</v>
      </c>
      <c r="AQ10" s="242" t="b">
        <v>0</v>
      </c>
      <c r="AR10" s="255" t="str">
        <f t="shared" si="12"/>
        <v/>
      </c>
      <c r="AS10" s="256" t="str">
        <f t="shared" si="13"/>
        <v/>
      </c>
      <c r="AT10" s="245"/>
      <c r="AU10" s="257" t="b">
        <v>0</v>
      </c>
      <c r="AV10" s="258" t="b">
        <v>0</v>
      </c>
      <c r="AW10" s="259" t="b">
        <v>0</v>
      </c>
      <c r="AX10" s="193"/>
      <c r="AY10" s="193"/>
      <c r="AZ10" s="260" t="str">
        <f t="shared" si="14"/>
        <v/>
      </c>
      <c r="BA10" s="261" t="str">
        <f t="shared" si="15"/>
        <v/>
      </c>
      <c r="BB10" s="262" t="str">
        <f t="shared" si="16"/>
        <v/>
      </c>
      <c r="BC10" s="263" t="str">
        <f t="array" ref="BC10">IFERROR(SPARKLINE(BB10,{"charttype","bar";"max",BA10;"color1",IF(BD10&gt;=$BA$4,'Customize Here'!$M$7,'Customize Here'!$M$9)}),)</f>
        <v/>
      </c>
      <c r="BD10" s="264" t="str">
        <f t="shared" si="17"/>
        <v/>
      </c>
      <c r="BE10" s="265" t="str">
        <f t="shared" si="18"/>
        <v/>
      </c>
      <c r="BF10" s="195"/>
    </row>
    <row r="11">
      <c r="A11" s="237"/>
      <c r="B11" s="253"/>
      <c r="C11" s="254"/>
      <c r="D11" s="111"/>
      <c r="E11" s="237"/>
      <c r="F11" s="237"/>
      <c r="G11" s="240" t="b">
        <v>0</v>
      </c>
      <c r="H11" s="241" t="b">
        <v>0</v>
      </c>
      <c r="I11" s="241" t="b">
        <v>0</v>
      </c>
      <c r="J11" s="241" t="b">
        <v>0</v>
      </c>
      <c r="K11" s="241" t="b">
        <v>0</v>
      </c>
      <c r="L11" s="241" t="b">
        <v>0</v>
      </c>
      <c r="M11" s="242" t="b">
        <v>0</v>
      </c>
      <c r="N11" s="255" t="str">
        <f t="shared" si="6"/>
        <v/>
      </c>
      <c r="O11" s="256" t="str">
        <f t="shared" si="7"/>
        <v/>
      </c>
      <c r="P11" s="245"/>
      <c r="Q11" s="240" t="b">
        <v>0</v>
      </c>
      <c r="R11" s="241" t="b">
        <v>0</v>
      </c>
      <c r="S11" s="241" t="b">
        <v>0</v>
      </c>
      <c r="T11" s="241" t="b">
        <v>0</v>
      </c>
      <c r="U11" s="241" t="b">
        <v>0</v>
      </c>
      <c r="V11" s="241" t="b">
        <v>0</v>
      </c>
      <c r="W11" s="242" t="b">
        <v>0</v>
      </c>
      <c r="X11" s="255" t="str">
        <f t="shared" si="8"/>
        <v/>
      </c>
      <c r="Y11" s="256" t="str">
        <f t="shared" si="9"/>
        <v/>
      </c>
      <c r="Z11" s="245"/>
      <c r="AA11" s="240" t="b">
        <v>0</v>
      </c>
      <c r="AB11" s="241" t="b">
        <v>0</v>
      </c>
      <c r="AC11" s="241" t="b">
        <v>0</v>
      </c>
      <c r="AD11" s="241" t="b">
        <v>0</v>
      </c>
      <c r="AE11" s="241" t="b">
        <v>0</v>
      </c>
      <c r="AF11" s="241" t="b">
        <v>0</v>
      </c>
      <c r="AG11" s="242" t="b">
        <v>0</v>
      </c>
      <c r="AH11" s="255" t="str">
        <f t="shared" si="10"/>
        <v/>
      </c>
      <c r="AI11" s="256" t="str">
        <f t="shared" si="11"/>
        <v/>
      </c>
      <c r="AJ11" s="245"/>
      <c r="AK11" s="240" t="b">
        <v>0</v>
      </c>
      <c r="AL11" s="241" t="b">
        <v>0</v>
      </c>
      <c r="AM11" s="241" t="b">
        <v>0</v>
      </c>
      <c r="AN11" s="241" t="b">
        <v>0</v>
      </c>
      <c r="AO11" s="241" t="b">
        <v>0</v>
      </c>
      <c r="AP11" s="241" t="b">
        <v>0</v>
      </c>
      <c r="AQ11" s="242" t="b">
        <v>0</v>
      </c>
      <c r="AR11" s="255" t="str">
        <f t="shared" si="12"/>
        <v/>
      </c>
      <c r="AS11" s="256" t="str">
        <f t="shared" si="13"/>
        <v/>
      </c>
      <c r="AT11" s="245"/>
      <c r="AU11" s="257" t="b">
        <v>0</v>
      </c>
      <c r="AV11" s="258" t="b">
        <v>0</v>
      </c>
      <c r="AW11" s="259" t="b">
        <v>0</v>
      </c>
      <c r="AX11" s="193"/>
      <c r="AY11" s="193"/>
      <c r="AZ11" s="260" t="str">
        <f t="shared" si="14"/>
        <v/>
      </c>
      <c r="BA11" s="261" t="str">
        <f t="shared" si="15"/>
        <v/>
      </c>
      <c r="BB11" s="262" t="str">
        <f t="shared" si="16"/>
        <v/>
      </c>
      <c r="BC11" s="263" t="str">
        <f t="array" ref="BC11">IFERROR(SPARKLINE(BB11,{"charttype","bar";"max",BA11;"color1",IF(BD11&gt;=$BA$4,'Customize Here'!$M$7,'Customize Here'!$M$9)}),)</f>
        <v/>
      </c>
      <c r="BD11" s="264" t="str">
        <f t="shared" si="17"/>
        <v/>
      </c>
      <c r="BE11" s="265" t="str">
        <f t="shared" si="18"/>
        <v/>
      </c>
      <c r="BF11" s="195"/>
    </row>
    <row r="12">
      <c r="A12" s="237"/>
      <c r="B12" s="253"/>
      <c r="C12" s="254"/>
      <c r="D12" s="111"/>
      <c r="E12" s="237"/>
      <c r="F12" s="237"/>
      <c r="G12" s="240" t="b">
        <v>0</v>
      </c>
      <c r="H12" s="241" t="b">
        <v>0</v>
      </c>
      <c r="I12" s="241" t="b">
        <v>0</v>
      </c>
      <c r="J12" s="241" t="b">
        <v>0</v>
      </c>
      <c r="K12" s="241" t="b">
        <v>0</v>
      </c>
      <c r="L12" s="241" t="b">
        <v>0</v>
      </c>
      <c r="M12" s="242" t="b">
        <v>0</v>
      </c>
      <c r="N12" s="255" t="str">
        <f t="shared" si="6"/>
        <v/>
      </c>
      <c r="O12" s="256" t="str">
        <f t="shared" si="7"/>
        <v/>
      </c>
      <c r="P12" s="245"/>
      <c r="Q12" s="240" t="b">
        <v>0</v>
      </c>
      <c r="R12" s="241" t="b">
        <v>0</v>
      </c>
      <c r="S12" s="241" t="b">
        <v>0</v>
      </c>
      <c r="T12" s="241" t="b">
        <v>0</v>
      </c>
      <c r="U12" s="241" t="b">
        <v>0</v>
      </c>
      <c r="V12" s="241" t="b">
        <v>0</v>
      </c>
      <c r="W12" s="242" t="b">
        <v>0</v>
      </c>
      <c r="X12" s="255" t="str">
        <f t="shared" si="8"/>
        <v/>
      </c>
      <c r="Y12" s="256" t="str">
        <f t="shared" si="9"/>
        <v/>
      </c>
      <c r="Z12" s="245"/>
      <c r="AA12" s="240" t="b">
        <v>0</v>
      </c>
      <c r="AB12" s="241" t="b">
        <v>0</v>
      </c>
      <c r="AC12" s="241" t="b">
        <v>0</v>
      </c>
      <c r="AD12" s="241" t="b">
        <v>0</v>
      </c>
      <c r="AE12" s="241" t="b">
        <v>0</v>
      </c>
      <c r="AF12" s="241" t="b">
        <v>0</v>
      </c>
      <c r="AG12" s="242" t="b">
        <v>0</v>
      </c>
      <c r="AH12" s="255" t="str">
        <f t="shared" si="10"/>
        <v/>
      </c>
      <c r="AI12" s="256" t="str">
        <f t="shared" si="11"/>
        <v/>
      </c>
      <c r="AJ12" s="245"/>
      <c r="AK12" s="240" t="b">
        <v>0</v>
      </c>
      <c r="AL12" s="241" t="b">
        <v>0</v>
      </c>
      <c r="AM12" s="241" t="b">
        <v>0</v>
      </c>
      <c r="AN12" s="241" t="b">
        <v>0</v>
      </c>
      <c r="AO12" s="241" t="b">
        <v>0</v>
      </c>
      <c r="AP12" s="241" t="b">
        <v>0</v>
      </c>
      <c r="AQ12" s="242" t="b">
        <v>0</v>
      </c>
      <c r="AR12" s="255" t="str">
        <f t="shared" si="12"/>
        <v/>
      </c>
      <c r="AS12" s="256" t="str">
        <f t="shared" si="13"/>
        <v/>
      </c>
      <c r="AT12" s="245"/>
      <c r="AU12" s="257" t="b">
        <v>0</v>
      </c>
      <c r="AV12" s="258" t="b">
        <v>0</v>
      </c>
      <c r="AW12" s="259" t="b">
        <v>0</v>
      </c>
      <c r="AX12" s="193"/>
      <c r="AY12" s="193"/>
      <c r="AZ12" s="260" t="str">
        <f t="shared" si="14"/>
        <v/>
      </c>
      <c r="BA12" s="261" t="str">
        <f t="shared" si="15"/>
        <v/>
      </c>
      <c r="BB12" s="262" t="str">
        <f t="shared" si="16"/>
        <v/>
      </c>
      <c r="BC12" s="263" t="str">
        <f t="array" ref="BC12">IFERROR(SPARKLINE(BB12,{"charttype","bar";"max",BA12;"color1",IF(BD12&gt;=$BA$4,'Customize Here'!$M$7,'Customize Here'!$M$9)}),)</f>
        <v/>
      </c>
      <c r="BD12" s="264" t="str">
        <f t="shared" si="17"/>
        <v/>
      </c>
      <c r="BE12" s="265" t="str">
        <f t="shared" si="18"/>
        <v/>
      </c>
      <c r="BF12" s="195"/>
    </row>
    <row r="13">
      <c r="A13" s="237"/>
      <c r="B13" s="253"/>
      <c r="C13" s="254"/>
      <c r="D13" s="111"/>
      <c r="E13" s="237"/>
      <c r="F13" s="237"/>
      <c r="G13" s="257" t="b">
        <v>0</v>
      </c>
      <c r="H13" s="258" t="b">
        <v>0</v>
      </c>
      <c r="I13" s="258" t="b">
        <v>0</v>
      </c>
      <c r="J13" s="258" t="b">
        <v>0</v>
      </c>
      <c r="K13" s="258" t="b">
        <v>0</v>
      </c>
      <c r="L13" s="258" t="b">
        <v>0</v>
      </c>
      <c r="M13" s="267" t="b">
        <v>0</v>
      </c>
      <c r="N13" s="255" t="str">
        <f t="shared" si="6"/>
        <v/>
      </c>
      <c r="O13" s="256" t="str">
        <f t="shared" si="7"/>
        <v/>
      </c>
      <c r="P13" s="245"/>
      <c r="Q13" s="257" t="b">
        <v>0</v>
      </c>
      <c r="R13" s="258" t="b">
        <v>0</v>
      </c>
      <c r="S13" s="258" t="b">
        <v>0</v>
      </c>
      <c r="T13" s="258" t="b">
        <v>0</v>
      </c>
      <c r="U13" s="258" t="b">
        <v>0</v>
      </c>
      <c r="V13" s="258" t="b">
        <v>0</v>
      </c>
      <c r="W13" s="267" t="b">
        <v>0</v>
      </c>
      <c r="X13" s="255" t="str">
        <f t="shared" si="8"/>
        <v/>
      </c>
      <c r="Y13" s="256" t="str">
        <f t="shared" si="9"/>
        <v/>
      </c>
      <c r="Z13" s="245"/>
      <c r="AA13" s="257" t="b">
        <v>0</v>
      </c>
      <c r="AB13" s="258" t="b">
        <v>0</v>
      </c>
      <c r="AC13" s="258" t="b">
        <v>0</v>
      </c>
      <c r="AD13" s="258" t="b">
        <v>0</v>
      </c>
      <c r="AE13" s="258" t="b">
        <v>0</v>
      </c>
      <c r="AF13" s="258" t="b">
        <v>0</v>
      </c>
      <c r="AG13" s="267" t="b">
        <v>0</v>
      </c>
      <c r="AH13" s="255" t="str">
        <f t="shared" si="10"/>
        <v/>
      </c>
      <c r="AI13" s="256" t="str">
        <f t="shared" si="11"/>
        <v/>
      </c>
      <c r="AJ13" s="245"/>
      <c r="AK13" s="257" t="b">
        <v>0</v>
      </c>
      <c r="AL13" s="258" t="b">
        <v>0</v>
      </c>
      <c r="AM13" s="258" t="b">
        <v>0</v>
      </c>
      <c r="AN13" s="258" t="b">
        <v>0</v>
      </c>
      <c r="AO13" s="258" t="b">
        <v>0</v>
      </c>
      <c r="AP13" s="258" t="b">
        <v>0</v>
      </c>
      <c r="AQ13" s="267" t="b">
        <v>0</v>
      </c>
      <c r="AR13" s="255" t="str">
        <f t="shared" si="12"/>
        <v/>
      </c>
      <c r="AS13" s="256" t="str">
        <f t="shared" si="13"/>
        <v/>
      </c>
      <c r="AT13" s="245"/>
      <c r="AU13" s="257" t="b">
        <v>0</v>
      </c>
      <c r="AV13" s="258" t="b">
        <v>0</v>
      </c>
      <c r="AW13" s="259" t="b">
        <v>0</v>
      </c>
      <c r="AX13" s="193"/>
      <c r="AY13" s="193"/>
      <c r="AZ13" s="260" t="str">
        <f t="shared" si="14"/>
        <v/>
      </c>
      <c r="BA13" s="261" t="str">
        <f t="shared" si="15"/>
        <v/>
      </c>
      <c r="BB13" s="262" t="str">
        <f t="shared" si="16"/>
        <v/>
      </c>
      <c r="BC13" s="263" t="str">
        <f t="array" ref="BC13">IFERROR(SPARKLINE(BB13,{"charttype","bar";"max",BA13;"color1",IF(BD13&gt;=$BA$4,'Customize Here'!$M$7,'Customize Here'!$M$9)}),)</f>
        <v/>
      </c>
      <c r="BD13" s="264" t="str">
        <f t="shared" si="17"/>
        <v/>
      </c>
      <c r="BE13" s="265" t="str">
        <f t="shared" si="18"/>
        <v/>
      </c>
      <c r="BF13" s="195"/>
    </row>
    <row r="14">
      <c r="A14" s="237"/>
      <c r="B14" s="253"/>
      <c r="C14" s="254"/>
      <c r="D14" s="111"/>
      <c r="E14" s="237"/>
      <c r="F14" s="237"/>
      <c r="G14" s="257" t="b">
        <v>0</v>
      </c>
      <c r="H14" s="258" t="b">
        <v>0</v>
      </c>
      <c r="I14" s="258" t="b">
        <v>0</v>
      </c>
      <c r="J14" s="258" t="b">
        <v>0</v>
      </c>
      <c r="K14" s="258" t="b">
        <v>0</v>
      </c>
      <c r="L14" s="258" t="b">
        <v>0</v>
      </c>
      <c r="M14" s="267" t="b">
        <v>0</v>
      </c>
      <c r="N14" s="255" t="str">
        <f t="shared" si="6"/>
        <v/>
      </c>
      <c r="O14" s="256" t="str">
        <f t="shared" si="7"/>
        <v/>
      </c>
      <c r="P14" s="268"/>
      <c r="Q14" s="257" t="b">
        <v>0</v>
      </c>
      <c r="R14" s="258" t="b">
        <v>0</v>
      </c>
      <c r="S14" s="258" t="b">
        <v>0</v>
      </c>
      <c r="T14" s="258" t="b">
        <v>0</v>
      </c>
      <c r="U14" s="258" t="b">
        <v>0</v>
      </c>
      <c r="V14" s="258" t="b">
        <v>0</v>
      </c>
      <c r="W14" s="267" t="b">
        <v>0</v>
      </c>
      <c r="X14" s="255" t="str">
        <f t="shared" si="8"/>
        <v/>
      </c>
      <c r="Y14" s="256" t="str">
        <f t="shared" si="9"/>
        <v/>
      </c>
      <c r="Z14" s="268"/>
      <c r="AA14" s="257" t="b">
        <v>0</v>
      </c>
      <c r="AB14" s="258" t="b">
        <v>0</v>
      </c>
      <c r="AC14" s="258" t="b">
        <v>0</v>
      </c>
      <c r="AD14" s="258" t="b">
        <v>0</v>
      </c>
      <c r="AE14" s="258" t="b">
        <v>0</v>
      </c>
      <c r="AF14" s="258" t="b">
        <v>0</v>
      </c>
      <c r="AG14" s="267" t="b">
        <v>0</v>
      </c>
      <c r="AH14" s="255" t="str">
        <f t="shared" si="10"/>
        <v/>
      </c>
      <c r="AI14" s="256" t="str">
        <f t="shared" si="11"/>
        <v/>
      </c>
      <c r="AJ14" s="268"/>
      <c r="AK14" s="257" t="b">
        <v>0</v>
      </c>
      <c r="AL14" s="258" t="b">
        <v>0</v>
      </c>
      <c r="AM14" s="258" t="b">
        <v>0</v>
      </c>
      <c r="AN14" s="258" t="b">
        <v>0</v>
      </c>
      <c r="AO14" s="258" t="b">
        <v>0</v>
      </c>
      <c r="AP14" s="258" t="b">
        <v>0</v>
      </c>
      <c r="AQ14" s="267" t="b">
        <v>0</v>
      </c>
      <c r="AR14" s="255" t="str">
        <f t="shared" si="12"/>
        <v/>
      </c>
      <c r="AS14" s="256" t="str">
        <f t="shared" si="13"/>
        <v/>
      </c>
      <c r="AT14" s="268"/>
      <c r="AU14" s="257" t="b">
        <v>0</v>
      </c>
      <c r="AV14" s="258" t="b">
        <v>0</v>
      </c>
      <c r="AW14" s="259" t="b">
        <v>0</v>
      </c>
      <c r="AX14" s="193"/>
      <c r="AY14" s="193"/>
      <c r="AZ14" s="260" t="str">
        <f t="shared" si="14"/>
        <v/>
      </c>
      <c r="BA14" s="261" t="str">
        <f t="shared" si="15"/>
        <v/>
      </c>
      <c r="BB14" s="262" t="str">
        <f t="shared" si="16"/>
        <v/>
      </c>
      <c r="BC14" s="263" t="str">
        <f t="array" ref="BC14">IFERROR(SPARKLINE(BB14,{"charttype","bar";"max",BA14;"color1",IF(BD14&gt;=$BA$4,'Customize Here'!$M$7,'Customize Here'!$M$9)}),)</f>
        <v/>
      </c>
      <c r="BD14" s="264" t="str">
        <f t="shared" si="17"/>
        <v/>
      </c>
      <c r="BE14" s="265" t="str">
        <f t="shared" si="18"/>
        <v/>
      </c>
      <c r="BF14" s="195"/>
    </row>
    <row r="15">
      <c r="A15" s="237"/>
      <c r="B15" s="253"/>
      <c r="C15" s="254"/>
      <c r="D15" s="111"/>
      <c r="E15" s="237"/>
      <c r="F15" s="237"/>
      <c r="G15" s="257" t="b">
        <v>0</v>
      </c>
      <c r="H15" s="258" t="b">
        <v>0</v>
      </c>
      <c r="I15" s="258" t="b">
        <v>0</v>
      </c>
      <c r="J15" s="258" t="b">
        <v>0</v>
      </c>
      <c r="K15" s="258" t="b">
        <v>0</v>
      </c>
      <c r="L15" s="258" t="b">
        <v>0</v>
      </c>
      <c r="M15" s="267" t="b">
        <v>0</v>
      </c>
      <c r="N15" s="255" t="str">
        <f t="shared" si="6"/>
        <v/>
      </c>
      <c r="O15" s="256" t="str">
        <f t="shared" si="7"/>
        <v/>
      </c>
      <c r="P15" s="268"/>
      <c r="Q15" s="257" t="b">
        <v>0</v>
      </c>
      <c r="R15" s="258" t="b">
        <v>0</v>
      </c>
      <c r="S15" s="258" t="b">
        <v>0</v>
      </c>
      <c r="T15" s="258" t="b">
        <v>0</v>
      </c>
      <c r="U15" s="258" t="b">
        <v>0</v>
      </c>
      <c r="V15" s="258" t="b">
        <v>0</v>
      </c>
      <c r="W15" s="267" t="b">
        <v>0</v>
      </c>
      <c r="X15" s="255" t="str">
        <f t="shared" si="8"/>
        <v/>
      </c>
      <c r="Y15" s="256" t="str">
        <f t="shared" si="9"/>
        <v/>
      </c>
      <c r="Z15" s="268"/>
      <c r="AA15" s="257" t="b">
        <v>0</v>
      </c>
      <c r="AB15" s="258" t="b">
        <v>0</v>
      </c>
      <c r="AC15" s="258" t="b">
        <v>0</v>
      </c>
      <c r="AD15" s="258" t="b">
        <v>0</v>
      </c>
      <c r="AE15" s="258" t="b">
        <v>0</v>
      </c>
      <c r="AF15" s="258" t="b">
        <v>0</v>
      </c>
      <c r="AG15" s="267" t="b">
        <v>0</v>
      </c>
      <c r="AH15" s="255" t="str">
        <f t="shared" si="10"/>
        <v/>
      </c>
      <c r="AI15" s="256" t="str">
        <f t="shared" si="11"/>
        <v/>
      </c>
      <c r="AJ15" s="268"/>
      <c r="AK15" s="257" t="b">
        <v>0</v>
      </c>
      <c r="AL15" s="258" t="b">
        <v>0</v>
      </c>
      <c r="AM15" s="258" t="b">
        <v>0</v>
      </c>
      <c r="AN15" s="258" t="b">
        <v>0</v>
      </c>
      <c r="AO15" s="258" t="b">
        <v>0</v>
      </c>
      <c r="AP15" s="258" t="b">
        <v>0</v>
      </c>
      <c r="AQ15" s="267" t="b">
        <v>0</v>
      </c>
      <c r="AR15" s="255" t="str">
        <f t="shared" si="12"/>
        <v/>
      </c>
      <c r="AS15" s="256" t="str">
        <f t="shared" si="13"/>
        <v/>
      </c>
      <c r="AT15" s="268"/>
      <c r="AU15" s="257" t="b">
        <v>0</v>
      </c>
      <c r="AV15" s="258" t="b">
        <v>0</v>
      </c>
      <c r="AW15" s="259" t="b">
        <v>0</v>
      </c>
      <c r="AX15" s="193"/>
      <c r="AY15" s="193"/>
      <c r="AZ15" s="260" t="str">
        <f t="shared" si="14"/>
        <v/>
      </c>
      <c r="BA15" s="261" t="str">
        <f t="shared" si="15"/>
        <v/>
      </c>
      <c r="BB15" s="262" t="str">
        <f t="shared" si="16"/>
        <v/>
      </c>
      <c r="BC15" s="263" t="str">
        <f t="array" ref="BC15">IFERROR(SPARKLINE(BB15,{"charttype","bar";"max",BA15;"color1",IF(BD15&gt;=$BA$4,'Customize Here'!$M$7,'Customize Here'!$M$9)}),)</f>
        <v/>
      </c>
      <c r="BD15" s="264" t="str">
        <f t="shared" si="17"/>
        <v/>
      </c>
      <c r="BE15" s="265" t="str">
        <f t="shared" si="18"/>
        <v/>
      </c>
      <c r="BF15" s="195"/>
    </row>
    <row r="16">
      <c r="A16" s="237"/>
      <c r="B16" s="253"/>
      <c r="C16" s="254"/>
      <c r="D16" s="111"/>
      <c r="E16" s="237"/>
      <c r="F16" s="237"/>
      <c r="G16" s="257" t="b">
        <v>0</v>
      </c>
      <c r="H16" s="258" t="b">
        <v>0</v>
      </c>
      <c r="I16" s="258" t="b">
        <v>0</v>
      </c>
      <c r="J16" s="258" t="b">
        <v>0</v>
      </c>
      <c r="K16" s="258" t="b">
        <v>0</v>
      </c>
      <c r="L16" s="258" t="b">
        <v>0</v>
      </c>
      <c r="M16" s="267" t="b">
        <v>0</v>
      </c>
      <c r="N16" s="255" t="str">
        <f t="shared" si="6"/>
        <v/>
      </c>
      <c r="O16" s="256" t="str">
        <f t="shared" si="7"/>
        <v/>
      </c>
      <c r="P16" s="268"/>
      <c r="Q16" s="257" t="b">
        <v>0</v>
      </c>
      <c r="R16" s="258" t="b">
        <v>0</v>
      </c>
      <c r="S16" s="258" t="b">
        <v>0</v>
      </c>
      <c r="T16" s="258" t="b">
        <v>0</v>
      </c>
      <c r="U16" s="258" t="b">
        <v>0</v>
      </c>
      <c r="V16" s="258" t="b">
        <v>0</v>
      </c>
      <c r="W16" s="267" t="b">
        <v>0</v>
      </c>
      <c r="X16" s="255" t="str">
        <f t="shared" si="8"/>
        <v/>
      </c>
      <c r="Y16" s="256" t="str">
        <f t="shared" si="9"/>
        <v/>
      </c>
      <c r="Z16" s="268"/>
      <c r="AA16" s="257" t="b">
        <v>0</v>
      </c>
      <c r="AB16" s="258" t="b">
        <v>0</v>
      </c>
      <c r="AC16" s="258" t="b">
        <v>0</v>
      </c>
      <c r="AD16" s="258" t="b">
        <v>0</v>
      </c>
      <c r="AE16" s="258" t="b">
        <v>0</v>
      </c>
      <c r="AF16" s="258" t="b">
        <v>0</v>
      </c>
      <c r="AG16" s="267" t="b">
        <v>0</v>
      </c>
      <c r="AH16" s="255" t="str">
        <f t="shared" si="10"/>
        <v/>
      </c>
      <c r="AI16" s="256" t="str">
        <f t="shared" si="11"/>
        <v/>
      </c>
      <c r="AJ16" s="268"/>
      <c r="AK16" s="257" t="b">
        <v>0</v>
      </c>
      <c r="AL16" s="258" t="b">
        <v>0</v>
      </c>
      <c r="AM16" s="258" t="b">
        <v>0</v>
      </c>
      <c r="AN16" s="258" t="b">
        <v>0</v>
      </c>
      <c r="AO16" s="258" t="b">
        <v>0</v>
      </c>
      <c r="AP16" s="258" t="b">
        <v>0</v>
      </c>
      <c r="AQ16" s="267" t="b">
        <v>0</v>
      </c>
      <c r="AR16" s="255" t="str">
        <f t="shared" si="12"/>
        <v/>
      </c>
      <c r="AS16" s="256" t="str">
        <f t="shared" si="13"/>
        <v/>
      </c>
      <c r="AT16" s="268"/>
      <c r="AU16" s="257" t="b">
        <v>0</v>
      </c>
      <c r="AV16" s="258" t="b">
        <v>0</v>
      </c>
      <c r="AW16" s="259" t="b">
        <v>0</v>
      </c>
      <c r="AX16" s="193"/>
      <c r="AY16" s="193"/>
      <c r="AZ16" s="260" t="str">
        <f t="shared" si="14"/>
        <v/>
      </c>
      <c r="BA16" s="261" t="str">
        <f t="shared" si="15"/>
        <v/>
      </c>
      <c r="BB16" s="262" t="str">
        <f t="shared" si="16"/>
        <v/>
      </c>
      <c r="BC16" s="263" t="str">
        <f t="array" ref="BC16">IFERROR(SPARKLINE(BB16,{"charttype","bar";"max",BA16;"color1",IF(BD16&gt;=$BA$4,'Customize Here'!$M$7,'Customize Here'!$M$9)}),)</f>
        <v/>
      </c>
      <c r="BD16" s="264" t="str">
        <f t="shared" si="17"/>
        <v/>
      </c>
      <c r="BE16" s="265" t="str">
        <f t="shared" si="18"/>
        <v/>
      </c>
      <c r="BF16" s="195"/>
    </row>
    <row r="17">
      <c r="A17" s="237"/>
      <c r="B17" s="253"/>
      <c r="C17" s="254"/>
      <c r="D17" s="111"/>
      <c r="E17" s="237"/>
      <c r="F17" s="237"/>
      <c r="G17" s="257" t="b">
        <v>0</v>
      </c>
      <c r="H17" s="258" t="b">
        <v>0</v>
      </c>
      <c r="I17" s="258" t="b">
        <v>0</v>
      </c>
      <c r="J17" s="258" t="b">
        <v>0</v>
      </c>
      <c r="K17" s="258" t="b">
        <v>0</v>
      </c>
      <c r="L17" s="258" t="b">
        <v>0</v>
      </c>
      <c r="M17" s="267" t="b">
        <v>0</v>
      </c>
      <c r="N17" s="255" t="str">
        <f t="shared" si="6"/>
        <v/>
      </c>
      <c r="O17" s="256" t="str">
        <f t="shared" si="7"/>
        <v/>
      </c>
      <c r="P17" s="268"/>
      <c r="Q17" s="257" t="b">
        <v>0</v>
      </c>
      <c r="R17" s="258" t="b">
        <v>0</v>
      </c>
      <c r="S17" s="258" t="b">
        <v>0</v>
      </c>
      <c r="T17" s="258" t="b">
        <v>0</v>
      </c>
      <c r="U17" s="258" t="b">
        <v>0</v>
      </c>
      <c r="V17" s="258" t="b">
        <v>0</v>
      </c>
      <c r="W17" s="267" t="b">
        <v>0</v>
      </c>
      <c r="X17" s="255" t="str">
        <f t="shared" si="8"/>
        <v/>
      </c>
      <c r="Y17" s="256" t="str">
        <f t="shared" si="9"/>
        <v/>
      </c>
      <c r="Z17" s="268"/>
      <c r="AA17" s="257" t="b">
        <v>0</v>
      </c>
      <c r="AB17" s="258" t="b">
        <v>0</v>
      </c>
      <c r="AC17" s="258" t="b">
        <v>0</v>
      </c>
      <c r="AD17" s="258" t="b">
        <v>0</v>
      </c>
      <c r="AE17" s="258" t="b">
        <v>0</v>
      </c>
      <c r="AF17" s="258" t="b">
        <v>0</v>
      </c>
      <c r="AG17" s="267" t="b">
        <v>0</v>
      </c>
      <c r="AH17" s="255" t="str">
        <f t="shared" si="10"/>
        <v/>
      </c>
      <c r="AI17" s="256" t="str">
        <f t="shared" si="11"/>
        <v/>
      </c>
      <c r="AJ17" s="268"/>
      <c r="AK17" s="257" t="b">
        <v>0</v>
      </c>
      <c r="AL17" s="258" t="b">
        <v>0</v>
      </c>
      <c r="AM17" s="258" t="b">
        <v>0</v>
      </c>
      <c r="AN17" s="258" t="b">
        <v>0</v>
      </c>
      <c r="AO17" s="258" t="b">
        <v>0</v>
      </c>
      <c r="AP17" s="258" t="b">
        <v>0</v>
      </c>
      <c r="AQ17" s="267" t="b">
        <v>0</v>
      </c>
      <c r="AR17" s="255" t="str">
        <f t="shared" si="12"/>
        <v/>
      </c>
      <c r="AS17" s="256" t="str">
        <f t="shared" si="13"/>
        <v/>
      </c>
      <c r="AT17" s="268"/>
      <c r="AU17" s="257" t="b">
        <v>0</v>
      </c>
      <c r="AV17" s="258" t="b">
        <v>0</v>
      </c>
      <c r="AW17" s="259" t="b">
        <v>0</v>
      </c>
      <c r="AX17" s="193"/>
      <c r="AY17" s="193"/>
      <c r="AZ17" s="260" t="str">
        <f t="shared" si="14"/>
        <v/>
      </c>
      <c r="BA17" s="261" t="str">
        <f t="shared" si="15"/>
        <v/>
      </c>
      <c r="BB17" s="262" t="str">
        <f t="shared" si="16"/>
        <v/>
      </c>
      <c r="BC17" s="263" t="str">
        <f t="array" ref="BC17">IFERROR(SPARKLINE(BB17,{"charttype","bar";"max",BA17;"color1",IF(BD17&gt;=$BA$4,'Customize Here'!$M$7,'Customize Here'!$M$9)}),)</f>
        <v/>
      </c>
      <c r="BD17" s="264" t="str">
        <f t="shared" si="17"/>
        <v/>
      </c>
      <c r="BE17" s="265" t="str">
        <f t="shared" si="18"/>
        <v/>
      </c>
      <c r="BF17" s="195"/>
    </row>
    <row r="18">
      <c r="A18" s="237"/>
      <c r="B18" s="253"/>
      <c r="C18" s="254"/>
      <c r="D18" s="111"/>
      <c r="E18" s="237"/>
      <c r="F18" s="237"/>
      <c r="G18" s="257" t="b">
        <v>0</v>
      </c>
      <c r="H18" s="258" t="b">
        <v>0</v>
      </c>
      <c r="I18" s="258" t="b">
        <v>0</v>
      </c>
      <c r="J18" s="258" t="b">
        <v>0</v>
      </c>
      <c r="K18" s="258" t="b">
        <v>0</v>
      </c>
      <c r="L18" s="258" t="b">
        <v>0</v>
      </c>
      <c r="M18" s="267" t="b">
        <v>0</v>
      </c>
      <c r="N18" s="255" t="str">
        <f t="shared" si="6"/>
        <v/>
      </c>
      <c r="O18" s="256" t="str">
        <f t="shared" si="7"/>
        <v/>
      </c>
      <c r="P18" s="268"/>
      <c r="Q18" s="257" t="b">
        <v>0</v>
      </c>
      <c r="R18" s="258" t="b">
        <v>0</v>
      </c>
      <c r="S18" s="258" t="b">
        <v>0</v>
      </c>
      <c r="T18" s="258" t="b">
        <v>0</v>
      </c>
      <c r="U18" s="258" t="b">
        <v>0</v>
      </c>
      <c r="V18" s="258" t="b">
        <v>0</v>
      </c>
      <c r="W18" s="267" t="b">
        <v>0</v>
      </c>
      <c r="X18" s="255" t="str">
        <f t="shared" si="8"/>
        <v/>
      </c>
      <c r="Y18" s="256" t="str">
        <f t="shared" si="9"/>
        <v/>
      </c>
      <c r="Z18" s="268"/>
      <c r="AA18" s="257" t="b">
        <v>0</v>
      </c>
      <c r="AB18" s="258" t="b">
        <v>0</v>
      </c>
      <c r="AC18" s="258" t="b">
        <v>0</v>
      </c>
      <c r="AD18" s="258" t="b">
        <v>0</v>
      </c>
      <c r="AE18" s="258" t="b">
        <v>0</v>
      </c>
      <c r="AF18" s="258" t="b">
        <v>0</v>
      </c>
      <c r="AG18" s="267" t="b">
        <v>0</v>
      </c>
      <c r="AH18" s="255" t="str">
        <f t="shared" si="10"/>
        <v/>
      </c>
      <c r="AI18" s="256" t="str">
        <f t="shared" si="11"/>
        <v/>
      </c>
      <c r="AJ18" s="268"/>
      <c r="AK18" s="257" t="b">
        <v>0</v>
      </c>
      <c r="AL18" s="258" t="b">
        <v>0</v>
      </c>
      <c r="AM18" s="258" t="b">
        <v>0</v>
      </c>
      <c r="AN18" s="258" t="b">
        <v>0</v>
      </c>
      <c r="AO18" s="258" t="b">
        <v>0</v>
      </c>
      <c r="AP18" s="258" t="b">
        <v>0</v>
      </c>
      <c r="AQ18" s="267" t="b">
        <v>0</v>
      </c>
      <c r="AR18" s="255" t="str">
        <f t="shared" si="12"/>
        <v/>
      </c>
      <c r="AS18" s="256" t="str">
        <f t="shared" si="13"/>
        <v/>
      </c>
      <c r="AT18" s="268"/>
      <c r="AU18" s="257" t="b">
        <v>0</v>
      </c>
      <c r="AV18" s="258" t="b">
        <v>0</v>
      </c>
      <c r="AW18" s="259" t="b">
        <v>0</v>
      </c>
      <c r="AX18" s="193"/>
      <c r="AY18" s="193"/>
      <c r="AZ18" s="269" t="str">
        <f t="shared" si="14"/>
        <v/>
      </c>
      <c r="BA18" s="261" t="str">
        <f t="shared" si="15"/>
        <v/>
      </c>
      <c r="BB18" s="262" t="str">
        <f t="shared" si="16"/>
        <v/>
      </c>
      <c r="BC18" s="263" t="str">
        <f t="array" ref="BC18">IFERROR(SPARKLINE(BB18,{"charttype","bar";"max",BA18;"color1",IF(BD18&gt;=$BA$4,'Customize Here'!$M$7,'Customize Here'!$M$9)}),)</f>
        <v/>
      </c>
      <c r="BD18" s="264" t="str">
        <f t="shared" si="17"/>
        <v/>
      </c>
      <c r="BE18" s="265" t="str">
        <f t="shared" si="18"/>
        <v/>
      </c>
      <c r="BF18" s="195"/>
    </row>
    <row r="19">
      <c r="A19" s="237"/>
      <c r="B19" s="253"/>
      <c r="C19" s="254"/>
      <c r="D19" s="111"/>
      <c r="E19" s="237"/>
      <c r="F19" s="237"/>
      <c r="G19" s="270" t="b">
        <v>0</v>
      </c>
      <c r="H19" s="258" t="b">
        <v>0</v>
      </c>
      <c r="I19" s="271" t="b">
        <v>0</v>
      </c>
      <c r="J19" s="258" t="b">
        <v>0</v>
      </c>
      <c r="K19" s="258" t="b">
        <v>0</v>
      </c>
      <c r="L19" s="258" t="b">
        <v>0</v>
      </c>
      <c r="M19" s="272" t="b">
        <v>0</v>
      </c>
      <c r="N19" s="255" t="str">
        <f t="shared" si="6"/>
        <v/>
      </c>
      <c r="O19" s="256" t="str">
        <f t="shared" si="7"/>
        <v/>
      </c>
      <c r="P19" s="268"/>
      <c r="Q19" s="270" t="b">
        <v>0</v>
      </c>
      <c r="R19" s="258" t="b">
        <v>0</v>
      </c>
      <c r="S19" s="271" t="b">
        <v>0</v>
      </c>
      <c r="T19" s="258" t="b">
        <v>0</v>
      </c>
      <c r="U19" s="258" t="b">
        <v>0</v>
      </c>
      <c r="V19" s="258" t="b">
        <v>0</v>
      </c>
      <c r="W19" s="272" t="b">
        <v>0</v>
      </c>
      <c r="X19" s="255" t="str">
        <f t="shared" si="8"/>
        <v/>
      </c>
      <c r="Y19" s="256" t="str">
        <f t="shared" si="9"/>
        <v/>
      </c>
      <c r="Z19" s="268"/>
      <c r="AA19" s="270" t="b">
        <v>0</v>
      </c>
      <c r="AB19" s="258" t="b">
        <v>0</v>
      </c>
      <c r="AC19" s="271" t="b">
        <v>0</v>
      </c>
      <c r="AD19" s="258" t="b">
        <v>0</v>
      </c>
      <c r="AE19" s="258" t="b">
        <v>0</v>
      </c>
      <c r="AF19" s="258" t="b">
        <v>0</v>
      </c>
      <c r="AG19" s="272" t="b">
        <v>0</v>
      </c>
      <c r="AH19" s="255" t="str">
        <f t="shared" si="10"/>
        <v/>
      </c>
      <c r="AI19" s="256" t="str">
        <f t="shared" si="11"/>
        <v/>
      </c>
      <c r="AJ19" s="268"/>
      <c r="AK19" s="270" t="b">
        <v>0</v>
      </c>
      <c r="AL19" s="258" t="b">
        <v>0</v>
      </c>
      <c r="AM19" s="271" t="b">
        <v>0</v>
      </c>
      <c r="AN19" s="258" t="b">
        <v>0</v>
      </c>
      <c r="AO19" s="258" t="b">
        <v>0</v>
      </c>
      <c r="AP19" s="258" t="b">
        <v>0</v>
      </c>
      <c r="AQ19" s="272" t="b">
        <v>0</v>
      </c>
      <c r="AR19" s="255" t="str">
        <f t="shared" si="12"/>
        <v/>
      </c>
      <c r="AS19" s="256" t="str">
        <f t="shared" si="13"/>
        <v/>
      </c>
      <c r="AT19" s="268"/>
      <c r="AU19" s="270" t="b">
        <v>0</v>
      </c>
      <c r="AV19" s="258" t="b">
        <v>0</v>
      </c>
      <c r="AW19" s="273" t="b">
        <v>0</v>
      </c>
      <c r="AX19" s="193"/>
      <c r="AY19" s="193"/>
      <c r="AZ19" s="269" t="str">
        <f t="shared" si="14"/>
        <v/>
      </c>
      <c r="BA19" s="261" t="str">
        <f t="shared" si="15"/>
        <v/>
      </c>
      <c r="BB19" s="262" t="str">
        <f t="shared" si="16"/>
        <v/>
      </c>
      <c r="BC19" s="263" t="str">
        <f t="array" ref="BC19">IFERROR(SPARKLINE(BB19,{"charttype","bar";"max",BA19;"color1",IF(BD19&gt;=$BA$4,'Customize Here'!$M$7,'Customize Here'!$M$9)}),)</f>
        <v/>
      </c>
      <c r="BD19" s="264" t="str">
        <f t="shared" si="17"/>
        <v/>
      </c>
      <c r="BE19" s="265" t="str">
        <f t="shared" si="18"/>
        <v/>
      </c>
      <c r="BF19" s="195"/>
    </row>
    <row r="20">
      <c r="A20" s="237"/>
      <c r="B20" s="253"/>
      <c r="C20" s="254"/>
      <c r="D20" s="111"/>
      <c r="E20" s="237"/>
      <c r="F20" s="237"/>
      <c r="G20" s="257" t="b">
        <v>0</v>
      </c>
      <c r="H20" s="258" t="b">
        <v>0</v>
      </c>
      <c r="I20" s="271" t="b">
        <v>0</v>
      </c>
      <c r="J20" s="271" t="b">
        <v>0</v>
      </c>
      <c r="K20" s="271" t="b">
        <v>0</v>
      </c>
      <c r="L20" s="271" t="b">
        <v>0</v>
      </c>
      <c r="M20" s="272" t="b">
        <v>0</v>
      </c>
      <c r="N20" s="255" t="str">
        <f t="shared" si="6"/>
        <v/>
      </c>
      <c r="O20" s="256" t="str">
        <f t="shared" si="7"/>
        <v/>
      </c>
      <c r="P20" s="268"/>
      <c r="Q20" s="257" t="b">
        <v>0</v>
      </c>
      <c r="R20" s="258" t="b">
        <v>0</v>
      </c>
      <c r="S20" s="271" t="b">
        <v>0</v>
      </c>
      <c r="T20" s="271" t="b">
        <v>0</v>
      </c>
      <c r="U20" s="271" t="b">
        <v>0</v>
      </c>
      <c r="V20" s="271" t="b">
        <v>0</v>
      </c>
      <c r="W20" s="272" t="b">
        <v>0</v>
      </c>
      <c r="X20" s="255" t="str">
        <f t="shared" si="8"/>
        <v/>
      </c>
      <c r="Y20" s="256" t="str">
        <f t="shared" si="9"/>
        <v/>
      </c>
      <c r="Z20" s="268"/>
      <c r="AA20" s="257" t="b">
        <v>0</v>
      </c>
      <c r="AB20" s="258" t="b">
        <v>0</v>
      </c>
      <c r="AC20" s="271" t="b">
        <v>0</v>
      </c>
      <c r="AD20" s="271" t="b">
        <v>0</v>
      </c>
      <c r="AE20" s="271" t="b">
        <v>0</v>
      </c>
      <c r="AF20" s="271" t="b">
        <v>0</v>
      </c>
      <c r="AG20" s="272" t="b">
        <v>0</v>
      </c>
      <c r="AH20" s="255" t="str">
        <f t="shared" si="10"/>
        <v/>
      </c>
      <c r="AI20" s="256" t="str">
        <f t="shared" si="11"/>
        <v/>
      </c>
      <c r="AJ20" s="268"/>
      <c r="AK20" s="257" t="b">
        <v>0</v>
      </c>
      <c r="AL20" s="258" t="b">
        <v>0</v>
      </c>
      <c r="AM20" s="271" t="b">
        <v>0</v>
      </c>
      <c r="AN20" s="271" t="b">
        <v>0</v>
      </c>
      <c r="AO20" s="271" t="b">
        <v>0</v>
      </c>
      <c r="AP20" s="271" t="b">
        <v>0</v>
      </c>
      <c r="AQ20" s="272" t="b">
        <v>0</v>
      </c>
      <c r="AR20" s="255" t="str">
        <f t="shared" si="12"/>
        <v/>
      </c>
      <c r="AS20" s="256" t="str">
        <f t="shared" si="13"/>
        <v/>
      </c>
      <c r="AT20" s="268"/>
      <c r="AU20" s="257" t="b">
        <v>0</v>
      </c>
      <c r="AV20" s="258" t="b">
        <v>0</v>
      </c>
      <c r="AW20" s="273" t="b">
        <v>0</v>
      </c>
      <c r="AX20" s="193"/>
      <c r="AY20" s="193"/>
      <c r="AZ20" s="269" t="str">
        <f t="shared" si="14"/>
        <v/>
      </c>
      <c r="BA20" s="261" t="str">
        <f t="shared" si="15"/>
        <v/>
      </c>
      <c r="BB20" s="262" t="str">
        <f t="shared" si="16"/>
        <v/>
      </c>
      <c r="BC20" s="263" t="str">
        <f t="array" ref="BC20">IFERROR(SPARKLINE(BB20,{"charttype","bar";"max",BA20;"color1",IF(BD20&gt;=$BA$4,'Customize Here'!$M$7,'Customize Here'!$M$9)}),)</f>
        <v/>
      </c>
      <c r="BD20" s="264" t="str">
        <f t="shared" si="17"/>
        <v/>
      </c>
      <c r="BE20" s="265" t="str">
        <f t="shared" si="18"/>
        <v/>
      </c>
      <c r="BF20" s="195"/>
    </row>
    <row r="21">
      <c r="A21" s="237"/>
      <c r="B21" s="253"/>
      <c r="C21" s="254"/>
      <c r="D21" s="111"/>
      <c r="E21" s="237"/>
      <c r="F21" s="237"/>
      <c r="G21" s="270" t="b">
        <v>0</v>
      </c>
      <c r="H21" s="258" t="b">
        <v>0</v>
      </c>
      <c r="I21" s="271" t="b">
        <v>0</v>
      </c>
      <c r="J21" s="271" t="b">
        <v>0</v>
      </c>
      <c r="K21" s="271" t="b">
        <v>0</v>
      </c>
      <c r="L21" s="271" t="b">
        <v>0</v>
      </c>
      <c r="M21" s="272" t="b">
        <v>0</v>
      </c>
      <c r="N21" s="255" t="str">
        <f t="shared" si="6"/>
        <v/>
      </c>
      <c r="O21" s="256" t="str">
        <f t="shared" si="7"/>
        <v/>
      </c>
      <c r="P21" s="268"/>
      <c r="Q21" s="270" t="b">
        <v>0</v>
      </c>
      <c r="R21" s="258" t="b">
        <v>0</v>
      </c>
      <c r="S21" s="271" t="b">
        <v>0</v>
      </c>
      <c r="T21" s="271" t="b">
        <v>0</v>
      </c>
      <c r="U21" s="271" t="b">
        <v>0</v>
      </c>
      <c r="V21" s="271" t="b">
        <v>0</v>
      </c>
      <c r="W21" s="272" t="b">
        <v>0</v>
      </c>
      <c r="X21" s="255" t="str">
        <f t="shared" si="8"/>
        <v/>
      </c>
      <c r="Y21" s="256" t="str">
        <f t="shared" si="9"/>
        <v/>
      </c>
      <c r="Z21" s="268"/>
      <c r="AA21" s="270" t="b">
        <v>0</v>
      </c>
      <c r="AB21" s="258" t="b">
        <v>0</v>
      </c>
      <c r="AC21" s="271" t="b">
        <v>0</v>
      </c>
      <c r="AD21" s="271" t="b">
        <v>0</v>
      </c>
      <c r="AE21" s="271" t="b">
        <v>0</v>
      </c>
      <c r="AF21" s="271" t="b">
        <v>0</v>
      </c>
      <c r="AG21" s="272" t="b">
        <v>0</v>
      </c>
      <c r="AH21" s="255" t="str">
        <f t="shared" si="10"/>
        <v/>
      </c>
      <c r="AI21" s="256" t="str">
        <f t="shared" si="11"/>
        <v/>
      </c>
      <c r="AJ21" s="268"/>
      <c r="AK21" s="270" t="b">
        <v>0</v>
      </c>
      <c r="AL21" s="258" t="b">
        <v>0</v>
      </c>
      <c r="AM21" s="271" t="b">
        <v>0</v>
      </c>
      <c r="AN21" s="271" t="b">
        <v>0</v>
      </c>
      <c r="AO21" s="271" t="b">
        <v>0</v>
      </c>
      <c r="AP21" s="271" t="b">
        <v>0</v>
      </c>
      <c r="AQ21" s="272" t="b">
        <v>0</v>
      </c>
      <c r="AR21" s="255" t="str">
        <f t="shared" si="12"/>
        <v/>
      </c>
      <c r="AS21" s="256" t="str">
        <f t="shared" si="13"/>
        <v/>
      </c>
      <c r="AT21" s="268"/>
      <c r="AU21" s="270" t="b">
        <v>0</v>
      </c>
      <c r="AV21" s="258" t="b">
        <v>0</v>
      </c>
      <c r="AW21" s="273" t="b">
        <v>0</v>
      </c>
      <c r="AX21" s="193"/>
      <c r="AY21" s="193"/>
      <c r="AZ21" s="269" t="str">
        <f t="shared" si="14"/>
        <v/>
      </c>
      <c r="BA21" s="261" t="str">
        <f t="shared" si="15"/>
        <v/>
      </c>
      <c r="BB21" s="262" t="str">
        <f t="shared" si="16"/>
        <v/>
      </c>
      <c r="BC21" s="263" t="str">
        <f t="array" ref="BC21">IFERROR(SPARKLINE(BB21,{"charttype","bar";"max",BA21;"color1",IF(BD21&gt;=$BA$4,'Customize Here'!$M$7,'Customize Here'!$M$9)}),)</f>
        <v/>
      </c>
      <c r="BD21" s="264" t="str">
        <f t="shared" si="17"/>
        <v/>
      </c>
      <c r="BE21" s="265" t="str">
        <f t="shared" si="18"/>
        <v/>
      </c>
      <c r="BF21" s="195"/>
    </row>
    <row r="22">
      <c r="A22" s="237"/>
      <c r="B22" s="274"/>
      <c r="C22" s="275"/>
      <c r="D22" s="119"/>
      <c r="E22" s="237"/>
      <c r="F22" s="237"/>
      <c r="G22" s="276" t="b">
        <v>0</v>
      </c>
      <c r="H22" s="277" t="b">
        <v>0</v>
      </c>
      <c r="I22" s="278" t="b">
        <v>0</v>
      </c>
      <c r="J22" s="278" t="b">
        <v>0</v>
      </c>
      <c r="K22" s="278" t="b">
        <v>0</v>
      </c>
      <c r="L22" s="278" t="b">
        <v>0</v>
      </c>
      <c r="M22" s="279" t="b">
        <v>0</v>
      </c>
      <c r="N22" s="280" t="str">
        <f t="shared" si="6"/>
        <v/>
      </c>
      <c r="O22" s="281" t="str">
        <f t="shared" si="7"/>
        <v/>
      </c>
      <c r="P22" s="268"/>
      <c r="Q22" s="276" t="b">
        <v>0</v>
      </c>
      <c r="R22" s="277" t="b">
        <v>0</v>
      </c>
      <c r="S22" s="278" t="b">
        <v>0</v>
      </c>
      <c r="T22" s="278" t="b">
        <v>0</v>
      </c>
      <c r="U22" s="278" t="b">
        <v>0</v>
      </c>
      <c r="V22" s="278" t="b">
        <v>0</v>
      </c>
      <c r="W22" s="279" t="b">
        <v>0</v>
      </c>
      <c r="X22" s="280" t="str">
        <f t="shared" si="8"/>
        <v/>
      </c>
      <c r="Y22" s="281" t="str">
        <f t="shared" si="9"/>
        <v/>
      </c>
      <c r="Z22" s="268"/>
      <c r="AA22" s="276" t="b">
        <v>0</v>
      </c>
      <c r="AB22" s="277" t="b">
        <v>0</v>
      </c>
      <c r="AC22" s="278" t="b">
        <v>0</v>
      </c>
      <c r="AD22" s="278" t="b">
        <v>0</v>
      </c>
      <c r="AE22" s="278" t="b">
        <v>0</v>
      </c>
      <c r="AF22" s="278" t="b">
        <v>0</v>
      </c>
      <c r="AG22" s="279" t="b">
        <v>0</v>
      </c>
      <c r="AH22" s="280" t="str">
        <f t="shared" si="10"/>
        <v/>
      </c>
      <c r="AI22" s="281" t="str">
        <f t="shared" si="11"/>
        <v/>
      </c>
      <c r="AJ22" s="268"/>
      <c r="AK22" s="276" t="b">
        <v>0</v>
      </c>
      <c r="AL22" s="277" t="b">
        <v>0</v>
      </c>
      <c r="AM22" s="278" t="b">
        <v>0</v>
      </c>
      <c r="AN22" s="278" t="b">
        <v>0</v>
      </c>
      <c r="AO22" s="278" t="b">
        <v>0</v>
      </c>
      <c r="AP22" s="278" t="b">
        <v>0</v>
      </c>
      <c r="AQ22" s="279" t="b">
        <v>0</v>
      </c>
      <c r="AR22" s="280" t="str">
        <f t="shared" si="12"/>
        <v/>
      </c>
      <c r="AS22" s="281" t="str">
        <f t="shared" si="13"/>
        <v/>
      </c>
      <c r="AT22" s="268"/>
      <c r="AU22" s="276" t="b">
        <v>0</v>
      </c>
      <c r="AV22" s="277" t="b">
        <v>0</v>
      </c>
      <c r="AW22" s="282" t="b">
        <v>0</v>
      </c>
      <c r="AX22" s="193"/>
      <c r="AY22" s="193"/>
      <c r="AZ22" s="283" t="str">
        <f t="shared" si="14"/>
        <v/>
      </c>
      <c r="BA22" s="284" t="str">
        <f t="shared" si="15"/>
        <v/>
      </c>
      <c r="BB22" s="285" t="str">
        <f t="shared" si="16"/>
        <v/>
      </c>
      <c r="BC22" s="286" t="str">
        <f t="array" ref="BC22">IFERROR(SPARKLINE(BB22,{"charttype","bar";"max",BA22;"color1",IF(BD22&gt;=$BA$4,'Customize Here'!$M$7,'Customize Here'!$M$9)}),)</f>
        <v/>
      </c>
      <c r="BD22" s="287" t="str">
        <f t="shared" si="17"/>
        <v/>
      </c>
      <c r="BE22" s="288" t="str">
        <f t="shared" si="18"/>
        <v/>
      </c>
      <c r="BF22" s="195"/>
    </row>
    <row r="23" ht="6.0" customHeight="1">
      <c r="A23" s="193"/>
      <c r="B23" s="193"/>
      <c r="C23" s="195"/>
      <c r="D23" s="289"/>
      <c r="E23" s="289"/>
      <c r="F23" s="289"/>
      <c r="G23" s="195"/>
      <c r="H23" s="195"/>
      <c r="I23" s="195"/>
      <c r="J23" s="195"/>
      <c r="K23" s="195"/>
      <c r="L23" s="195"/>
      <c r="M23" s="195"/>
      <c r="N23" s="195"/>
      <c r="O23" s="195"/>
      <c r="P23" s="195"/>
      <c r="Q23" s="195"/>
      <c r="R23" s="195"/>
      <c r="S23" s="195"/>
      <c r="T23" s="195"/>
      <c r="U23" s="195"/>
      <c r="V23" s="195"/>
      <c r="W23" s="195"/>
      <c r="X23" s="195"/>
      <c r="Y23" s="195"/>
      <c r="Z23" s="195"/>
      <c r="AA23" s="195"/>
      <c r="AB23" s="195"/>
      <c r="AC23" s="195"/>
      <c r="AD23" s="195"/>
      <c r="AE23" s="195"/>
      <c r="AF23" s="195"/>
      <c r="AG23" s="195"/>
      <c r="AH23" s="195"/>
      <c r="AI23" s="195"/>
      <c r="AJ23" s="195"/>
      <c r="AK23" s="195"/>
      <c r="AL23" s="195"/>
      <c r="AM23" s="195"/>
      <c r="AN23" s="195"/>
      <c r="AO23" s="195"/>
      <c r="AP23" s="195"/>
      <c r="AQ23" s="195"/>
      <c r="AR23" s="195"/>
      <c r="AS23" s="195"/>
      <c r="AT23" s="195"/>
      <c r="AU23" s="195"/>
      <c r="AV23" s="195"/>
      <c r="AW23" s="195"/>
      <c r="AX23" s="193"/>
      <c r="AY23" s="193"/>
      <c r="AZ23" s="289"/>
      <c r="BA23" s="289"/>
      <c r="BB23" s="289"/>
      <c r="BC23" s="193"/>
      <c r="BD23" s="195"/>
      <c r="BE23" s="195"/>
      <c r="BF23" s="195"/>
    </row>
    <row r="24" ht="23.25" customHeight="1">
      <c r="A24" s="290"/>
      <c r="B24" s="291" t="s">
        <v>56</v>
      </c>
      <c r="E24" s="292"/>
      <c r="F24" s="292"/>
      <c r="G24" s="293" t="str">
        <f>'Customize Here'!$Q$23</f>
        <v>Daily Tasks Completed</v>
      </c>
      <c r="H24" s="43"/>
      <c r="I24" s="43"/>
      <c r="J24" s="43"/>
      <c r="K24" s="43"/>
      <c r="L24" s="43"/>
      <c r="M24" s="294"/>
      <c r="N24" s="295" t="str">
        <f>'Customize Here'!$Q$24</f>
        <v>Week</v>
      </c>
      <c r="O24" s="44"/>
      <c r="P24" s="296"/>
      <c r="Q24" s="293" t="str">
        <f>'Customize Here'!$Q$23</f>
        <v>Daily Tasks Completed</v>
      </c>
      <c r="R24" s="43"/>
      <c r="S24" s="43"/>
      <c r="T24" s="43"/>
      <c r="U24" s="43"/>
      <c r="V24" s="43"/>
      <c r="W24" s="294"/>
      <c r="X24" s="295" t="str">
        <f>'Customize Here'!$Q$24</f>
        <v>Week</v>
      </c>
      <c r="Y24" s="44"/>
      <c r="Z24" s="296"/>
      <c r="AA24" s="293" t="str">
        <f>'Customize Here'!$Q$23</f>
        <v>Daily Tasks Completed</v>
      </c>
      <c r="AB24" s="43"/>
      <c r="AC24" s="43"/>
      <c r="AD24" s="43"/>
      <c r="AE24" s="43"/>
      <c r="AF24" s="43"/>
      <c r="AG24" s="294"/>
      <c r="AH24" s="295" t="str">
        <f>'Customize Here'!$Q$24</f>
        <v>Week</v>
      </c>
      <c r="AI24" s="44"/>
      <c r="AJ24" s="296"/>
      <c r="AK24" s="293" t="str">
        <f>'Customize Here'!$Q$23</f>
        <v>Daily Tasks Completed</v>
      </c>
      <c r="AL24" s="43"/>
      <c r="AM24" s="43"/>
      <c r="AN24" s="43"/>
      <c r="AO24" s="43"/>
      <c r="AP24" s="43"/>
      <c r="AQ24" s="294"/>
      <c r="AR24" s="295" t="str">
        <f>'Customize Here'!$Q$24</f>
        <v>Week</v>
      </c>
      <c r="AS24" s="44"/>
      <c r="AT24" s="296"/>
      <c r="AU24" s="297" t="str">
        <f>'Customize Here'!$Q$23</f>
        <v>Daily Tasks Completed</v>
      </c>
      <c r="AV24" s="154"/>
      <c r="AW24" s="155"/>
      <c r="AX24" s="290"/>
      <c r="AY24" s="290"/>
      <c r="AZ24" s="298"/>
      <c r="BA24" s="299"/>
      <c r="BB24" s="300" t="str">
        <f>'Customize Here'!$Q$32&amp;" "&amp;BB25&amp;" / "&amp;BB25+BE25</f>
        <v>Tasks Completed 0 / 0</v>
      </c>
      <c r="BC24" s="43"/>
      <c r="BD24" s="294"/>
      <c r="BE24" s="301" t="str">
        <f>'Customize Here'!$Q$35</f>
        <v>Missing</v>
      </c>
      <c r="BF24" s="296"/>
    </row>
    <row r="25">
      <c r="A25" s="193"/>
      <c r="B25" s="193"/>
      <c r="C25" s="195"/>
      <c r="D25" s="289"/>
      <c r="E25" s="289"/>
      <c r="F25" s="289"/>
      <c r="G25" s="302">
        <f t="shared" ref="G25:M25" si="19">COUNTIFS(G7:G22,TRUE,$B$7:$B$22,"&lt;&gt;")</f>
        <v>0</v>
      </c>
      <c r="H25" s="303">
        <f t="shared" si="19"/>
        <v>0</v>
      </c>
      <c r="I25" s="303">
        <f t="shared" si="19"/>
        <v>0</v>
      </c>
      <c r="J25" s="303">
        <f t="shared" si="19"/>
        <v>0</v>
      </c>
      <c r="K25" s="303">
        <f t="shared" si="19"/>
        <v>0</v>
      </c>
      <c r="L25" s="303">
        <f t="shared" si="19"/>
        <v>0</v>
      </c>
      <c r="M25" s="304">
        <f t="shared" si="19"/>
        <v>0</v>
      </c>
      <c r="N25" s="305">
        <f>sum(G25:M25)</f>
        <v>0</v>
      </c>
      <c r="O25" s="306"/>
      <c r="P25" s="195"/>
      <c r="Q25" s="302">
        <f t="shared" ref="Q25:W25" si="20">COUNTIFS(Q7:Q22,TRUE,$B$7:$B$22,"&lt;&gt;")</f>
        <v>0</v>
      </c>
      <c r="R25" s="303">
        <f t="shared" si="20"/>
        <v>0</v>
      </c>
      <c r="S25" s="303">
        <f t="shared" si="20"/>
        <v>0</v>
      </c>
      <c r="T25" s="303">
        <f t="shared" si="20"/>
        <v>0</v>
      </c>
      <c r="U25" s="303">
        <f t="shared" si="20"/>
        <v>0</v>
      </c>
      <c r="V25" s="303">
        <f t="shared" si="20"/>
        <v>0</v>
      </c>
      <c r="W25" s="304">
        <f t="shared" si="20"/>
        <v>0</v>
      </c>
      <c r="X25" s="305">
        <f>sum(Q25:W25)</f>
        <v>0</v>
      </c>
      <c r="Y25" s="306"/>
      <c r="Z25" s="195"/>
      <c r="AA25" s="302">
        <f t="shared" ref="AA25:AG25" si="21">COUNTIFS(AA7:AA22,TRUE,$B$7:$B$22,"&lt;&gt;")</f>
        <v>0</v>
      </c>
      <c r="AB25" s="303">
        <f t="shared" si="21"/>
        <v>0</v>
      </c>
      <c r="AC25" s="303">
        <f t="shared" si="21"/>
        <v>0</v>
      </c>
      <c r="AD25" s="303">
        <f t="shared" si="21"/>
        <v>0</v>
      </c>
      <c r="AE25" s="303">
        <f t="shared" si="21"/>
        <v>0</v>
      </c>
      <c r="AF25" s="303">
        <f t="shared" si="21"/>
        <v>0</v>
      </c>
      <c r="AG25" s="304">
        <f t="shared" si="21"/>
        <v>0</v>
      </c>
      <c r="AH25" s="305">
        <f>sum(AA25:AG25)</f>
        <v>0</v>
      </c>
      <c r="AI25" s="306"/>
      <c r="AJ25" s="195"/>
      <c r="AK25" s="302">
        <f t="shared" ref="AK25:AQ25" si="22">COUNTIFS(AK7:AK22,TRUE,$B$7:$B$22,"&lt;&gt;")</f>
        <v>0</v>
      </c>
      <c r="AL25" s="303">
        <f t="shared" si="22"/>
        <v>0</v>
      </c>
      <c r="AM25" s="303">
        <f t="shared" si="22"/>
        <v>0</v>
      </c>
      <c r="AN25" s="303">
        <f t="shared" si="22"/>
        <v>0</v>
      </c>
      <c r="AO25" s="303">
        <f t="shared" si="22"/>
        <v>0</v>
      </c>
      <c r="AP25" s="303">
        <f t="shared" si="22"/>
        <v>0</v>
      </c>
      <c r="AQ25" s="304">
        <f t="shared" si="22"/>
        <v>0</v>
      </c>
      <c r="AR25" s="305">
        <f>sum(AK25:AQ25)</f>
        <v>0</v>
      </c>
      <c r="AS25" s="306"/>
      <c r="AT25" s="195"/>
      <c r="AU25" s="307">
        <f t="shared" ref="AU25:AW25" si="23">COUNTIFS(AU7:AU22,TRUE,$B$7:$B$22,"&lt;&gt;")</f>
        <v>0</v>
      </c>
      <c r="AV25" s="308">
        <f t="shared" si="23"/>
        <v>0</v>
      </c>
      <c r="AW25" s="309">
        <f t="shared" si="23"/>
        <v>0</v>
      </c>
      <c r="AX25" s="193"/>
      <c r="AY25" s="193"/>
      <c r="AZ25" s="310" t="str">
        <f>'Customize Here'!$Q$33&amp;": "</f>
        <v>Monthly Daily Habits Progress: </v>
      </c>
      <c r="BA25" s="311"/>
      <c r="BB25" s="312">
        <f>sum(BB7:BB22)</f>
        <v>0</v>
      </c>
      <c r="BC25" s="313" t="str">
        <f t="array" ref="BC25">IF(BB25+BE25&gt;0,IFERROR(SPARKLINE(BB25,{"charttype","bar";"max",BB25+BE25;"color1",IF(BD25&gt;=$BA$4,'Customize Here'!$M$7,'Customize Here'!$M$9)}),),)</f>
        <v/>
      </c>
      <c r="BD25" s="314" t="str">
        <f>IFERROR(BB25/(BB25+BE25),)</f>
        <v/>
      </c>
      <c r="BE25" s="315">
        <f>sum(BE7:BE22)</f>
        <v>0</v>
      </c>
      <c r="BF25" s="195"/>
    </row>
    <row r="26">
      <c r="A26" s="193"/>
      <c r="B26" s="193"/>
      <c r="C26" s="195"/>
      <c r="D26" s="289"/>
      <c r="E26" s="289"/>
      <c r="F26" s="289"/>
      <c r="G26" s="316" t="str">
        <f>IFERROR(__xludf.DUMMYFUNCTION("SPARKLINE(G25,{""charttype"",""column"";""ymin"",0;""ymax"",COUNTA($B$7:$B$22);""color"",IF(G29&gt;=$BA$4,'Customize Here'!$M$7,'Customize Here'!$M$9)})"),"")</f>
        <v/>
      </c>
      <c r="H26" s="317" t="str">
        <f>IFERROR(__xludf.DUMMYFUNCTION("SPARKLINE(H25,{""charttype"",""column"";""ymin"",0;""ymax"",COUNTA($B$7:$B$22);""color"",IF(H29&gt;=$BA$4,'Customize Here'!$M$7,'Customize Here'!$M$9)})"),"")</f>
        <v/>
      </c>
      <c r="I26" s="317" t="str">
        <f>IFERROR(__xludf.DUMMYFUNCTION("SPARKLINE(I25,{""charttype"",""column"";""ymin"",0;""ymax"",COUNTA($B$7:$B$22);""color"",IF(I29&gt;=$BA$4,'Customize Here'!$M$7,'Customize Here'!$M$9)})"),"")</f>
        <v/>
      </c>
      <c r="J26" s="317" t="str">
        <f>IFERROR(__xludf.DUMMYFUNCTION("SPARKLINE(J25,{""charttype"",""column"";""ymin"",0;""ymax"",COUNTA($B$7:$B$22);""color"",IF(J29&gt;=$BA$4,'Customize Here'!$M$7,'Customize Here'!$M$9)})"),"")</f>
        <v/>
      </c>
      <c r="K26" s="317" t="str">
        <f>IFERROR(__xludf.DUMMYFUNCTION("SPARKLINE(K25,{""charttype"",""column"";""ymin"",0;""ymax"",COUNTA($B$7:$B$22);""color"",IF(K29&gt;=$BA$4,'Customize Here'!$M$7,'Customize Here'!$M$9)})"),"")</f>
        <v/>
      </c>
      <c r="L26" s="317" t="str">
        <f>IFERROR(__xludf.DUMMYFUNCTION("SPARKLINE(L25,{""charttype"",""column"";""ymin"",0;""ymax"",COUNTA($B$7:$B$22);""color"",IF(L29&gt;=$BA$4,'Customize Here'!$M$7,'Customize Here'!$M$9)})"),"")</f>
        <v/>
      </c>
      <c r="M26" s="318" t="str">
        <f>IFERROR(__xludf.DUMMYFUNCTION("SPARKLINE(M25,{""charttype"",""column"";""ymin"",0;""ymax"",COUNTA($B$7:$B$22);""color"",IF(M29&gt;=$BA$4,'Customize Here'!$M$7,'Customize Here'!$M$9)})"),"")</f>
        <v/>
      </c>
      <c r="N26" s="319" t="str">
        <f>IFERROR(__xludf.DUMMYFUNCTION("SPARKLINE(N25,{""charttype"",""column"";""ymin"",0;""ymax"",COUNTA($B$7:$B$22)*7;""color"",IF(N29&gt;=$BA$4,'Customize Here'!$M$7,'Customize Here'!$M$9)})"),"")</f>
        <v/>
      </c>
      <c r="O26" s="44"/>
      <c r="P26" s="195"/>
      <c r="Q26" s="316" t="str">
        <f>IFERROR(__xludf.DUMMYFUNCTION("SPARKLINE(Q25,{""charttype"",""column"";""ymin"",0;""ymax"",COUNTA($B$7:$B$22);""color"",IF(Q29&gt;=$BA$4,'Customize Here'!$M$7,'Customize Here'!$M$9)})"),"")</f>
        <v/>
      </c>
      <c r="R26" s="317" t="str">
        <f>IFERROR(__xludf.DUMMYFUNCTION("SPARKLINE(R25,{""charttype"",""column"";""ymin"",0;""ymax"",COUNTA($B$7:$B$22);""color"",IF(R29&gt;=$BA$4,'Customize Here'!$M$7,'Customize Here'!$M$9)})"),"")</f>
        <v/>
      </c>
      <c r="S26" s="317" t="str">
        <f>IFERROR(__xludf.DUMMYFUNCTION("SPARKLINE(S25,{""charttype"",""column"";""ymin"",0;""ymax"",COUNTA($B$7:$B$22);""color"",IF(S29&gt;=$BA$4,'Customize Here'!$M$7,'Customize Here'!$M$9)})"),"")</f>
        <v/>
      </c>
      <c r="T26" s="317" t="str">
        <f>IFERROR(__xludf.DUMMYFUNCTION("SPARKLINE(T25,{""charttype"",""column"";""ymin"",0;""ymax"",COUNTA($B$7:$B$22);""color"",IF(T29&gt;=$BA$4,'Customize Here'!$M$7,'Customize Here'!$M$9)})"),"")</f>
        <v/>
      </c>
      <c r="U26" s="317" t="str">
        <f>IFERROR(__xludf.DUMMYFUNCTION("SPARKLINE(U25,{""charttype"",""column"";""ymin"",0;""ymax"",COUNTA($B$7:$B$22);""color"",IF(U29&gt;=$BA$4,'Customize Here'!$M$7,'Customize Here'!$M$9)})"),"")</f>
        <v/>
      </c>
      <c r="V26" s="317" t="str">
        <f>IFERROR(__xludf.DUMMYFUNCTION("SPARKLINE(V25,{""charttype"",""column"";""ymin"",0;""ymax"",COUNTA($B$7:$B$22);""color"",IF(V29&gt;=$BA$4,'Customize Here'!$M$7,'Customize Here'!$M$9)})"),"")</f>
        <v/>
      </c>
      <c r="W26" s="318" t="str">
        <f>IFERROR(__xludf.DUMMYFUNCTION("SPARKLINE(W25,{""charttype"",""column"";""ymin"",0;""ymax"",COUNTA($B$7:$B$22);""color"",IF(W29&gt;=$BA$4,'Customize Here'!$M$7,'Customize Here'!$M$9)})"),"")</f>
        <v/>
      </c>
      <c r="X26" s="319" t="str">
        <f>IFERROR(__xludf.DUMMYFUNCTION("SPARKLINE(X25,{""charttype"",""column"";""ymin"",0;""ymax"",COUNTA($B$7:$B$22)*7;""color"",IF(X29&gt;=$BA$4,'Customize Here'!$M$7,'Customize Here'!$M$9)})"),"")</f>
        <v/>
      </c>
      <c r="Y26" s="44"/>
      <c r="Z26" s="195"/>
      <c r="AA26" s="316" t="str">
        <f>IFERROR(__xludf.DUMMYFUNCTION("SPARKLINE(AA25,{""charttype"",""column"";""ymin"",0;""ymax"",COUNTA($B$7:$B$22);""color"",IF(AA29&gt;=$BA$4,'Customize Here'!$M$7,'Customize Here'!$M$9)})"),"")</f>
        <v/>
      </c>
      <c r="AB26" s="317" t="str">
        <f>IFERROR(__xludf.DUMMYFUNCTION("SPARKLINE(AB25,{""charttype"",""column"";""ymin"",0;""ymax"",COUNTA($B$7:$B$22);""color"",IF(AB29&gt;=$BA$4,'Customize Here'!$M$7,'Customize Here'!$M$9)})"),"")</f>
        <v/>
      </c>
      <c r="AC26" s="317" t="str">
        <f>IFERROR(__xludf.DUMMYFUNCTION("SPARKLINE(AC25,{""charttype"",""column"";""ymin"",0;""ymax"",COUNTA($B$7:$B$22);""color"",IF(AC29&gt;=$BA$4,'Customize Here'!$M$7,'Customize Here'!$M$9)})"),"")</f>
        <v/>
      </c>
      <c r="AD26" s="317" t="str">
        <f>IFERROR(__xludf.DUMMYFUNCTION("SPARKLINE(AD25,{""charttype"",""column"";""ymin"",0;""ymax"",COUNTA($B$7:$B$22);""color"",IF(AD29&gt;=$BA$4,'Customize Here'!$M$7,'Customize Here'!$M$9)})"),"")</f>
        <v/>
      </c>
      <c r="AE26" s="317" t="str">
        <f>IFERROR(__xludf.DUMMYFUNCTION("SPARKLINE(AE25,{""charttype"",""column"";""ymin"",0;""ymax"",COUNTA($B$7:$B$22);""color"",IF(AE29&gt;=$BA$4,'Customize Here'!$M$7,'Customize Here'!$M$9)})"),"")</f>
        <v/>
      </c>
      <c r="AF26" s="317" t="str">
        <f>IFERROR(__xludf.DUMMYFUNCTION("SPARKLINE(AF25,{""charttype"",""column"";""ymin"",0;""ymax"",COUNTA($B$7:$B$22);""color"",IF(AF29&gt;=$BA$4,'Customize Here'!$M$7,'Customize Here'!$M$9)})"),"")</f>
        <v/>
      </c>
      <c r="AG26" s="318" t="str">
        <f>IFERROR(__xludf.DUMMYFUNCTION("SPARKLINE(AG25,{""charttype"",""column"";""ymin"",0;""ymax"",COUNTA($B$7:$B$22);""color"",IF(AG29&gt;=$BA$4,'Customize Here'!$M$7,'Customize Here'!$M$9)})"),"")</f>
        <v/>
      </c>
      <c r="AH26" s="319" t="str">
        <f>IFERROR(__xludf.DUMMYFUNCTION("SPARKLINE(AH25,{""charttype"",""column"";""ymin"",0;""ymax"",COUNTA($B$7:$B$22)*7;""color"",IF(AH29&gt;=$BA$4,'Customize Here'!$M$7,'Customize Here'!$M$9)})"),"")</f>
        <v/>
      </c>
      <c r="AI26" s="44"/>
      <c r="AJ26" s="195"/>
      <c r="AK26" s="316" t="str">
        <f>IFERROR(__xludf.DUMMYFUNCTION("SPARKLINE(AK25,{""charttype"",""column"";""ymin"",0;""ymax"",COUNTA($B$7:$B$22);""color"",IF(AK29&gt;=$BA$4,'Customize Here'!$M$7,'Customize Here'!$M$9)})"),"")</f>
        <v/>
      </c>
      <c r="AL26" s="317" t="str">
        <f>IFERROR(__xludf.DUMMYFUNCTION("SPARKLINE(AL25,{""charttype"",""column"";""ymin"",0;""ymax"",COUNTA($B$7:$B$22);""color"",IF(AL29&gt;=$BA$4,'Customize Here'!$M$7,'Customize Here'!$M$9)})"),"")</f>
        <v/>
      </c>
      <c r="AM26" s="317" t="str">
        <f>IFERROR(__xludf.DUMMYFUNCTION("SPARKLINE(AM25,{""charttype"",""column"";""ymin"",0;""ymax"",COUNTA($B$7:$B$22);""color"",IF(AM29&gt;=$BA$4,'Customize Here'!$M$7,'Customize Here'!$M$9)})"),"")</f>
        <v/>
      </c>
      <c r="AN26" s="317" t="str">
        <f>IFERROR(__xludf.DUMMYFUNCTION("SPARKLINE(AN25,{""charttype"",""column"";""ymin"",0;""ymax"",COUNTA($B$7:$B$22);""color"",IF(AN29&gt;=$BA$4,'Customize Here'!$M$7,'Customize Here'!$M$9)})"),"")</f>
        <v/>
      </c>
      <c r="AO26" s="317" t="str">
        <f>IFERROR(__xludf.DUMMYFUNCTION("SPARKLINE(AO25,{""charttype"",""column"";""ymin"",0;""ymax"",COUNTA($B$7:$B$22);""color"",IF(AO29&gt;=$BA$4,'Customize Here'!$M$7,'Customize Here'!$M$9)})"),"")</f>
        <v/>
      </c>
      <c r="AP26" s="317" t="str">
        <f>IFERROR(__xludf.DUMMYFUNCTION("SPARKLINE(AP25,{""charttype"",""column"";""ymin"",0;""ymax"",COUNTA($B$7:$B$22);""color"",IF(AP29&gt;=$BA$4,'Customize Here'!$M$7,'Customize Here'!$M$9)})"),"")</f>
        <v/>
      </c>
      <c r="AQ26" s="318" t="str">
        <f>IFERROR(__xludf.DUMMYFUNCTION("SPARKLINE(AQ25,{""charttype"",""column"";""ymin"",0;""ymax"",COUNTA($B$7:$B$22);""color"",IF(AQ29&gt;=$BA$4,'Customize Here'!$M$7,'Customize Here'!$M$9)})"),"")</f>
        <v/>
      </c>
      <c r="AR26" s="319" t="str">
        <f>IFERROR(__xludf.DUMMYFUNCTION("SPARKLINE(AR25,{""charttype"",""column"";""ymin"",0;""ymax"",COUNTA($B$7:$B$22)*7;""color"",IF(AR29&gt;=$BA$4,'Customize Here'!$M$7,'Customize Here'!$M$9)})"),"")</f>
        <v/>
      </c>
      <c r="AS26" s="44"/>
      <c r="AT26" s="195"/>
      <c r="AU26" s="316" t="str">
        <f>IFERROR(__xludf.DUMMYFUNCTION("SPARKLINE(AU25,{""charttype"",""column"";""ymin"",0;""ymax"",COUNTA($B$7:$B$22);""color"",IF(AU29&gt;=$BA$4,'Customize Here'!$M$7,'Customize Here'!$M$9)})"),"")</f>
        <v/>
      </c>
      <c r="AV26" s="317" t="str">
        <f>IFERROR(__xludf.DUMMYFUNCTION("SPARKLINE(AV25,{""charttype"",""column"";""ymin"",0;""ymax"",COUNTA($B$7:$B$22);""color"",IF(AV29&gt;=$BA$4,'Customize Here'!$M$7,'Customize Here'!$M$9)})"),"")</f>
        <v/>
      </c>
      <c r="AW26" s="318" t="str">
        <f>IFERROR(__xludf.DUMMYFUNCTION("SPARKLINE(AW25,{""charttype"",""column"";""ymin"",0;""ymax"",COUNTA($B$7:$B$22);""color"",IF(AW29&gt;=$BA$4,'Customize Here'!$M$7,'Customize Here'!$M$9)})"),"")</f>
        <v/>
      </c>
      <c r="AX26" s="193"/>
      <c r="AY26" s="193"/>
      <c r="AZ26" s="289"/>
      <c r="BA26" s="320" t="str">
        <f>counta($B$7:$D$22)&amp;" daily habits x "&amp;$BE$4&amp;" days = "&amp;BE25+BB25&amp;" tasks ("&amp;BB25&amp;" completed "&amp;BE25&amp;" left)"</f>
        <v>0 daily habits x 30 days = 0 tasks (0 completed 0 left)</v>
      </c>
      <c r="BF26" s="195"/>
    </row>
    <row r="27">
      <c r="A27" s="193"/>
      <c r="B27" s="193"/>
      <c r="C27" s="195"/>
      <c r="D27" s="289"/>
      <c r="E27" s="289"/>
      <c r="F27" s="289"/>
      <c r="G27" s="321"/>
      <c r="H27" s="208"/>
      <c r="I27" s="208"/>
      <c r="J27" s="208"/>
      <c r="K27" s="208"/>
      <c r="L27" s="208"/>
      <c r="M27" s="209"/>
      <c r="N27" s="101"/>
      <c r="O27" s="102"/>
      <c r="P27" s="195"/>
      <c r="Q27" s="321"/>
      <c r="R27" s="208"/>
      <c r="S27" s="208"/>
      <c r="T27" s="208"/>
      <c r="U27" s="208"/>
      <c r="V27" s="208"/>
      <c r="W27" s="209"/>
      <c r="X27" s="101"/>
      <c r="Y27" s="102"/>
      <c r="Z27" s="195"/>
      <c r="AA27" s="321"/>
      <c r="AB27" s="208"/>
      <c r="AC27" s="208"/>
      <c r="AD27" s="208"/>
      <c r="AE27" s="208"/>
      <c r="AF27" s="208"/>
      <c r="AG27" s="209"/>
      <c r="AH27" s="101"/>
      <c r="AI27" s="102"/>
      <c r="AJ27" s="195"/>
      <c r="AK27" s="321"/>
      <c r="AL27" s="208"/>
      <c r="AM27" s="208"/>
      <c r="AN27" s="208"/>
      <c r="AO27" s="208"/>
      <c r="AP27" s="208"/>
      <c r="AQ27" s="209"/>
      <c r="AR27" s="101"/>
      <c r="AS27" s="102"/>
      <c r="AT27" s="195"/>
      <c r="AU27" s="321"/>
      <c r="AV27" s="208"/>
      <c r="AW27" s="209"/>
      <c r="AX27" s="193"/>
      <c r="AY27" s="193"/>
      <c r="BF27" s="195"/>
    </row>
    <row r="28" ht="24.75" customHeight="1">
      <c r="A28" s="193"/>
      <c r="B28" s="193"/>
      <c r="C28" s="195"/>
      <c r="D28" s="289"/>
      <c r="E28" s="289"/>
      <c r="F28" s="289"/>
      <c r="G28" s="322"/>
      <c r="H28" s="216"/>
      <c r="I28" s="216"/>
      <c r="J28" s="216"/>
      <c r="K28" s="216"/>
      <c r="L28" s="216"/>
      <c r="M28" s="217"/>
      <c r="N28" s="83"/>
      <c r="O28" s="86"/>
      <c r="P28" s="195"/>
      <c r="Q28" s="322"/>
      <c r="R28" s="216"/>
      <c r="S28" s="216"/>
      <c r="T28" s="216"/>
      <c r="U28" s="216"/>
      <c r="V28" s="216"/>
      <c r="W28" s="217"/>
      <c r="X28" s="83"/>
      <c r="Y28" s="86"/>
      <c r="Z28" s="195"/>
      <c r="AA28" s="322"/>
      <c r="AB28" s="216"/>
      <c r="AC28" s="216"/>
      <c r="AD28" s="216"/>
      <c r="AE28" s="216"/>
      <c r="AF28" s="216"/>
      <c r="AG28" s="217"/>
      <c r="AH28" s="83"/>
      <c r="AI28" s="86"/>
      <c r="AJ28" s="195"/>
      <c r="AK28" s="322"/>
      <c r="AL28" s="216"/>
      <c r="AM28" s="216"/>
      <c r="AN28" s="216"/>
      <c r="AO28" s="216"/>
      <c r="AP28" s="216"/>
      <c r="AQ28" s="217"/>
      <c r="AR28" s="83"/>
      <c r="AS28" s="86"/>
      <c r="AT28" s="195"/>
      <c r="AU28" s="322"/>
      <c r="AV28" s="216"/>
      <c r="AW28" s="217"/>
      <c r="AX28" s="193"/>
      <c r="AY28" s="193"/>
      <c r="AZ28" s="289"/>
      <c r="BA28" s="323"/>
      <c r="BB28" s="323"/>
      <c r="BC28" s="323"/>
      <c r="BD28" s="323"/>
      <c r="BE28" s="323"/>
      <c r="BF28" s="195"/>
    </row>
    <row r="29">
      <c r="A29" s="324"/>
      <c r="B29" s="324"/>
      <c r="C29" s="195"/>
      <c r="D29" s="289"/>
      <c r="E29" s="289"/>
      <c r="F29" s="289"/>
      <c r="G29" s="325" t="str">
        <f t="shared" ref="G29:M29" si="24">iferror(ROUND(G25/COUNTA($B$7:$B$22),2),)</f>
        <v/>
      </c>
      <c r="H29" s="326" t="str">
        <f t="shared" si="24"/>
        <v/>
      </c>
      <c r="I29" s="326" t="str">
        <f t="shared" si="24"/>
        <v/>
      </c>
      <c r="J29" s="326" t="str">
        <f t="shared" si="24"/>
        <v/>
      </c>
      <c r="K29" s="326" t="str">
        <f t="shared" si="24"/>
        <v/>
      </c>
      <c r="L29" s="326" t="str">
        <f t="shared" si="24"/>
        <v/>
      </c>
      <c r="M29" s="327" t="str">
        <f t="shared" si="24"/>
        <v/>
      </c>
      <c r="N29" s="326" t="str">
        <f>iferror(ROUND(N25/(COUNTA($B$7:$B$22)*7),2),)</f>
        <v/>
      </c>
      <c r="O29" s="86"/>
      <c r="P29" s="195"/>
      <c r="Q29" s="325" t="str">
        <f t="shared" ref="Q29:W29" si="25">iferror(ROUND(Q25/COUNTA($B$7:$B$22),2),)</f>
        <v/>
      </c>
      <c r="R29" s="326" t="str">
        <f t="shared" si="25"/>
        <v/>
      </c>
      <c r="S29" s="326" t="str">
        <f t="shared" si="25"/>
        <v/>
      </c>
      <c r="T29" s="326" t="str">
        <f t="shared" si="25"/>
        <v/>
      </c>
      <c r="U29" s="326" t="str">
        <f t="shared" si="25"/>
        <v/>
      </c>
      <c r="V29" s="326" t="str">
        <f t="shared" si="25"/>
        <v/>
      </c>
      <c r="W29" s="327" t="str">
        <f t="shared" si="25"/>
        <v/>
      </c>
      <c r="X29" s="326" t="str">
        <f>iferror(ROUND(X25/(COUNTA($B$7:$B$22)*7),2),)</f>
        <v/>
      </c>
      <c r="Y29" s="86"/>
      <c r="Z29" s="195"/>
      <c r="AA29" s="325" t="str">
        <f t="shared" ref="AA29:AG29" si="26">iferror(ROUND(AA25/COUNTA($B$7:$B$22),2),)</f>
        <v/>
      </c>
      <c r="AB29" s="326" t="str">
        <f t="shared" si="26"/>
        <v/>
      </c>
      <c r="AC29" s="326" t="str">
        <f t="shared" si="26"/>
        <v/>
      </c>
      <c r="AD29" s="326" t="str">
        <f t="shared" si="26"/>
        <v/>
      </c>
      <c r="AE29" s="326" t="str">
        <f t="shared" si="26"/>
        <v/>
      </c>
      <c r="AF29" s="326" t="str">
        <f t="shared" si="26"/>
        <v/>
      </c>
      <c r="AG29" s="327" t="str">
        <f t="shared" si="26"/>
        <v/>
      </c>
      <c r="AH29" s="326" t="str">
        <f>iferror(ROUND(AH25/(COUNTA($B$7:$B$22)*7),2),)</f>
        <v/>
      </c>
      <c r="AI29" s="86"/>
      <c r="AJ29" s="195"/>
      <c r="AK29" s="325" t="str">
        <f t="shared" ref="AK29:AQ29" si="27">iferror(ROUND(AK25/COUNTA($B$7:$B$22),2),)</f>
        <v/>
      </c>
      <c r="AL29" s="326" t="str">
        <f t="shared" si="27"/>
        <v/>
      </c>
      <c r="AM29" s="326" t="str">
        <f t="shared" si="27"/>
        <v/>
      </c>
      <c r="AN29" s="326" t="str">
        <f t="shared" si="27"/>
        <v/>
      </c>
      <c r="AO29" s="326" t="str">
        <f t="shared" si="27"/>
        <v/>
      </c>
      <c r="AP29" s="326" t="str">
        <f t="shared" si="27"/>
        <v/>
      </c>
      <c r="AQ29" s="327" t="str">
        <f t="shared" si="27"/>
        <v/>
      </c>
      <c r="AR29" s="326" t="str">
        <f>iferror(ROUND(AR25/(COUNTA($B$7:$B$22)*7),2),)</f>
        <v/>
      </c>
      <c r="AS29" s="86"/>
      <c r="AT29" s="195"/>
      <c r="AU29" s="325" t="str">
        <f t="shared" ref="AU29:AW29" si="28">iferror(ROUND(AU25/COUNTA($B$7:$B$22),2),)</f>
        <v/>
      </c>
      <c r="AV29" s="326" t="str">
        <f t="shared" si="28"/>
        <v/>
      </c>
      <c r="AW29" s="328" t="str">
        <f t="shared" si="28"/>
        <v/>
      </c>
      <c r="AX29" s="193"/>
      <c r="AY29" s="193"/>
      <c r="AZ29" s="194"/>
      <c r="BA29" s="194"/>
      <c r="BB29" s="194"/>
      <c r="BC29" s="194"/>
      <c r="BD29" s="194"/>
      <c r="BE29" s="194"/>
      <c r="BF29" s="195"/>
    </row>
    <row r="30" ht="18.75" customHeight="1">
      <c r="A30" s="223"/>
      <c r="B30" s="223"/>
      <c r="C30" s="226"/>
      <c r="D30" s="226"/>
      <c r="E30" s="237"/>
      <c r="F30" s="237"/>
      <c r="G30" s="224"/>
      <c r="H30" s="224"/>
      <c r="I30" s="224"/>
      <c r="J30" s="224"/>
      <c r="K30" s="224"/>
      <c r="L30" s="224"/>
      <c r="M30" s="224"/>
      <c r="N30" s="224"/>
      <c r="O30" s="224"/>
      <c r="P30" s="245"/>
      <c r="Q30" s="224"/>
      <c r="R30" s="224"/>
      <c r="S30" s="224"/>
      <c r="T30" s="224"/>
      <c r="U30" s="224"/>
      <c r="V30" s="224"/>
      <c r="W30" s="224"/>
      <c r="X30" s="224"/>
      <c r="Y30" s="224"/>
      <c r="Z30" s="245"/>
      <c r="AA30" s="224"/>
      <c r="AB30" s="224"/>
      <c r="AC30" s="224"/>
      <c r="AD30" s="224"/>
      <c r="AE30" s="224"/>
      <c r="AF30" s="224"/>
      <c r="AG30" s="224"/>
      <c r="AH30" s="224"/>
      <c r="AI30" s="224"/>
      <c r="AJ30" s="245"/>
      <c r="AK30" s="224"/>
      <c r="AL30" s="224"/>
      <c r="AM30" s="224"/>
      <c r="AN30" s="224"/>
      <c r="AO30" s="224"/>
      <c r="AP30" s="224"/>
      <c r="AQ30" s="224"/>
      <c r="AR30" s="224"/>
      <c r="AS30" s="224"/>
      <c r="AT30" s="245"/>
      <c r="AU30" s="225"/>
      <c r="AV30" s="225"/>
      <c r="AW30" s="225"/>
      <c r="AX30" s="193"/>
      <c r="AY30" s="193"/>
      <c r="AZ30" s="329" t="s">
        <v>135</v>
      </c>
      <c r="BF30" s="330"/>
    </row>
    <row r="31" ht="22.5" customHeight="1">
      <c r="A31" s="331"/>
      <c r="B31" s="332" t="str">
        <f>'Customize Here'!$Q$16</f>
        <v>Other Habits</v>
      </c>
      <c r="C31" s="333" t="str">
        <f>'Customize Here'!$Q$17</f>
        <v>Days/Week</v>
      </c>
      <c r="D31" s="44"/>
      <c r="E31" s="237"/>
      <c r="F31" s="237"/>
      <c r="G31" s="229" t="str">
        <f>'Customize Here'!$Q$16</f>
        <v>Other Habits</v>
      </c>
      <c r="H31" s="230"/>
      <c r="I31" s="230"/>
      <c r="J31" s="230"/>
      <c r="K31" s="230"/>
      <c r="L31" s="230"/>
      <c r="M31" s="230"/>
      <c r="N31" s="230"/>
      <c r="O31" s="108"/>
      <c r="P31" s="231"/>
      <c r="Q31" s="229" t="str">
        <f>'Customize Here'!$Q$16</f>
        <v>Other Habits</v>
      </c>
      <c r="R31" s="230"/>
      <c r="S31" s="230"/>
      <c r="T31" s="230"/>
      <c r="U31" s="230"/>
      <c r="V31" s="230"/>
      <c r="W31" s="230"/>
      <c r="X31" s="230"/>
      <c r="Y31" s="108"/>
      <c r="Z31" s="231"/>
      <c r="AA31" s="229" t="str">
        <f>'Customize Here'!$Q$16</f>
        <v>Other Habits</v>
      </c>
      <c r="AB31" s="230"/>
      <c r="AC31" s="230"/>
      <c r="AD31" s="230"/>
      <c r="AE31" s="230"/>
      <c r="AF31" s="230"/>
      <c r="AG31" s="230"/>
      <c r="AH31" s="230"/>
      <c r="AI31" s="108"/>
      <c r="AJ31" s="231"/>
      <c r="AK31" s="229" t="str">
        <f>'Customize Here'!$Q$16</f>
        <v>Other Habits</v>
      </c>
      <c r="AL31" s="230"/>
      <c r="AM31" s="230"/>
      <c r="AN31" s="230"/>
      <c r="AO31" s="230"/>
      <c r="AP31" s="230"/>
      <c r="AQ31" s="230"/>
      <c r="AR31" s="230"/>
      <c r="AS31" s="108"/>
      <c r="AT31" s="231"/>
      <c r="AU31" s="232" t="str">
        <f>'Customize Here'!$Q$16</f>
        <v>Other Habits</v>
      </c>
      <c r="AV31" s="230"/>
      <c r="AW31" s="108"/>
      <c r="AX31" s="193"/>
      <c r="AZ31" s="233" t="str">
        <f>'Customize Here'!$Q$16</f>
        <v>Other Habits</v>
      </c>
      <c r="BA31" s="234" t="str">
        <f>'Customize Here'!$Q$36</f>
        <v>Weeks</v>
      </c>
      <c r="BB31" s="235" t="str">
        <f>'Customize Here'!$Q$37</f>
        <v>Weeks Completed</v>
      </c>
      <c r="BC31" s="230"/>
      <c r="BD31" s="58"/>
      <c r="BE31" s="236" t="str">
        <f>'Customize Here'!$Q$38</f>
        <v>Weeks Missing</v>
      </c>
      <c r="BF31" s="330"/>
    </row>
    <row r="32" ht="18.0" customHeight="1">
      <c r="A32" s="334"/>
      <c r="B32" s="335"/>
      <c r="C32" s="336"/>
      <c r="D32" s="71"/>
      <c r="E32" s="237"/>
      <c r="F32" s="237"/>
      <c r="G32" s="240" t="b">
        <v>0</v>
      </c>
      <c r="H32" s="241" t="b">
        <v>0</v>
      </c>
      <c r="I32" s="241" t="b">
        <v>0</v>
      </c>
      <c r="J32" s="241" t="b">
        <v>0</v>
      </c>
      <c r="K32" s="241" t="b">
        <v>0</v>
      </c>
      <c r="L32" s="241" t="b">
        <v>0</v>
      </c>
      <c r="M32" s="241" t="b">
        <v>0</v>
      </c>
      <c r="N32" s="243" t="str">
        <f t="shared" ref="N32:N47" si="29">IF($C32&lt;&gt;"",IF($B32&lt;&gt;"",ROUND(COUNTIF(G32:M32,TRUE)/$C32,2),),)</f>
        <v/>
      </c>
      <c r="O32" s="244" t="str">
        <f t="shared" ref="O32:O47" si="30">IF($B32&lt;&gt;"",IF(($C32-COUNTIF(G32:M32,TRUE))&gt;0,$C32-COUNTIF(G32:M32,TRUE),""),)</f>
        <v/>
      </c>
      <c r="P32" s="245"/>
      <c r="Q32" s="240" t="b">
        <v>0</v>
      </c>
      <c r="R32" s="337" t="b">
        <v>0</v>
      </c>
      <c r="S32" s="241" t="b">
        <v>0</v>
      </c>
      <c r="T32" s="241" t="b">
        <v>0</v>
      </c>
      <c r="U32" s="241" t="b">
        <v>0</v>
      </c>
      <c r="V32" s="241" t="b">
        <v>0</v>
      </c>
      <c r="W32" s="242" t="b">
        <v>0</v>
      </c>
      <c r="X32" s="243" t="str">
        <f t="shared" ref="X32:X47" si="31">IF($C32&lt;&gt;"",IF($B32&lt;&gt;"",ROUND(COUNTIF(Q32:W32,TRUE)/$C32,2),),)</f>
        <v/>
      </c>
      <c r="Y32" s="244" t="str">
        <f t="shared" ref="Y32:Y47" si="32">IF($B32&lt;&gt;"",IF(($C32-COUNTIF(Q32:W32,TRUE))&gt;0,$C32-COUNTIF(Q32:W32,TRUE),""),)</f>
        <v/>
      </c>
      <c r="Z32" s="245"/>
      <c r="AA32" s="240" t="b">
        <v>0</v>
      </c>
      <c r="AB32" s="337" t="b">
        <v>0</v>
      </c>
      <c r="AC32" s="241" t="b">
        <v>0</v>
      </c>
      <c r="AD32" s="241" t="b">
        <v>0</v>
      </c>
      <c r="AE32" s="241" t="b">
        <v>0</v>
      </c>
      <c r="AF32" s="241" t="b">
        <v>0</v>
      </c>
      <c r="AG32" s="242" t="b">
        <v>0</v>
      </c>
      <c r="AH32" s="243" t="str">
        <f t="shared" ref="AH32:AH47" si="33">IF($C32&lt;&gt;"",IF($B32&lt;&gt;"",ROUND(COUNTIF(AA32:AG32,TRUE)/$C32,2),),)</f>
        <v/>
      </c>
      <c r="AI32" s="244" t="str">
        <f t="shared" ref="AI32:AI47" si="34">IF($B32&lt;&gt;"",IF(($C32-COUNTIF(AA32:AG32,TRUE))&gt;0,$C32-COUNTIF(AA32:AG32,TRUE),""),)</f>
        <v/>
      </c>
      <c r="AJ32" s="245"/>
      <c r="AK32" s="241" t="b">
        <v>0</v>
      </c>
      <c r="AL32" s="241" t="b">
        <v>0</v>
      </c>
      <c r="AM32" s="241" t="b">
        <v>0</v>
      </c>
      <c r="AN32" s="241" t="b">
        <v>0</v>
      </c>
      <c r="AO32" s="241" t="b">
        <v>0</v>
      </c>
      <c r="AP32" s="241" t="b">
        <v>0</v>
      </c>
      <c r="AQ32" s="241" t="b">
        <v>0</v>
      </c>
      <c r="AR32" s="243" t="str">
        <f t="shared" ref="AR32:AR47" si="35">IF($C32&lt;&gt;"",IF($B32&lt;&gt;"",ROUND(COUNTIF(AK32:AQ32,TRUE)/$C32,2),),)</f>
        <v/>
      </c>
      <c r="AS32" s="244" t="str">
        <f t="shared" ref="AS32:AS47" si="36">IF($B32&lt;&gt;"",IF(($C32-COUNTIF(AK32:AQ32,TRUE))&gt;0,$C32-COUNTIF(AK32:AQ32,TRUE),""),)</f>
        <v/>
      </c>
      <c r="AT32" s="245"/>
      <c r="AU32" s="240" t="b">
        <v>0</v>
      </c>
      <c r="AV32" s="241" t="b">
        <v>0</v>
      </c>
      <c r="AW32" s="246" t="b">
        <v>0</v>
      </c>
      <c r="AX32" s="193"/>
      <c r="AY32" s="193"/>
      <c r="AZ32" s="260" t="str">
        <f t="shared" ref="AZ32:AZ47" si="37">B32</f>
        <v/>
      </c>
      <c r="BA32" s="338" t="str">
        <f t="shared" ref="BA32:BA47" si="38">IF(B32&lt;&gt;"",4,)</f>
        <v/>
      </c>
      <c r="BB32" s="262" t="str">
        <f t="shared" ref="BB32:BB47" si="39">IF(B32&lt;&gt;"", countif(N32,"&gt;=100%")+countif(X32,"&gt;=100%")+countif(AH32,"&gt;=100%")+countif(AR32,"&gt;=100%"),)</f>
        <v/>
      </c>
      <c r="BC32" s="339" t="str">
        <f t="array" ref="BC32">IFERROR(SPARKLINE(BB32,{"charttype","bar";"max",BA32;"color1",IF(BD32&gt;=$BA$4,'Customize Here'!$M$7,'Customize Here'!$M$9)}),)</f>
        <v/>
      </c>
      <c r="BD32" s="264" t="str">
        <f t="shared" ref="BD32:BD47" si="40">IFERROR(ROUND(BB32/BA32,2),)</f>
        <v/>
      </c>
      <c r="BE32" s="340" t="str">
        <f t="shared" ref="BE32:BE47" si="41">IF($B32&lt;&gt;"", IF(BA32-BB32&gt;0,BA32-BB32,),)</f>
        <v/>
      </c>
      <c r="BF32" s="330"/>
    </row>
    <row r="33">
      <c r="A33" s="334"/>
      <c r="B33" s="341"/>
      <c r="C33" s="342"/>
      <c r="D33" s="111"/>
      <c r="E33" s="237"/>
      <c r="F33" s="237"/>
      <c r="G33" s="257" t="b">
        <v>0</v>
      </c>
      <c r="H33" s="258" t="b">
        <v>0</v>
      </c>
      <c r="I33" s="258" t="b">
        <v>0</v>
      </c>
      <c r="J33" s="258" t="b">
        <v>0</v>
      </c>
      <c r="K33" s="258" t="b">
        <v>0</v>
      </c>
      <c r="L33" s="258" t="b">
        <v>0</v>
      </c>
      <c r="M33" s="258" t="b">
        <v>0</v>
      </c>
      <c r="N33" s="255" t="str">
        <f t="shared" si="29"/>
        <v/>
      </c>
      <c r="O33" s="256" t="str">
        <f t="shared" si="30"/>
        <v/>
      </c>
      <c r="P33" s="245"/>
      <c r="Q33" s="257" t="b">
        <v>0</v>
      </c>
      <c r="R33" s="271" t="b">
        <v>0</v>
      </c>
      <c r="S33" s="258" t="b">
        <v>0</v>
      </c>
      <c r="T33" s="258" t="b">
        <v>0</v>
      </c>
      <c r="U33" s="258" t="b">
        <v>0</v>
      </c>
      <c r="V33" s="258" t="b">
        <v>0</v>
      </c>
      <c r="W33" s="267" t="b">
        <v>0</v>
      </c>
      <c r="X33" s="255" t="str">
        <f t="shared" si="31"/>
        <v/>
      </c>
      <c r="Y33" s="256" t="str">
        <f t="shared" si="32"/>
        <v/>
      </c>
      <c r="Z33" s="245"/>
      <c r="AA33" s="257" t="b">
        <v>0</v>
      </c>
      <c r="AB33" s="271" t="b">
        <v>0</v>
      </c>
      <c r="AC33" s="258" t="b">
        <v>0</v>
      </c>
      <c r="AD33" s="258" t="b">
        <v>0</v>
      </c>
      <c r="AE33" s="258" t="b">
        <v>0</v>
      </c>
      <c r="AF33" s="258" t="b">
        <v>0</v>
      </c>
      <c r="AG33" s="267" t="b">
        <v>0</v>
      </c>
      <c r="AH33" s="255" t="str">
        <f t="shared" si="33"/>
        <v/>
      </c>
      <c r="AI33" s="256" t="str">
        <f t="shared" si="34"/>
        <v/>
      </c>
      <c r="AJ33" s="245"/>
      <c r="AK33" s="258" t="b">
        <v>0</v>
      </c>
      <c r="AL33" s="258" t="b">
        <v>0</v>
      </c>
      <c r="AM33" s="258" t="b">
        <v>0</v>
      </c>
      <c r="AN33" s="258" t="b">
        <v>0</v>
      </c>
      <c r="AO33" s="258" t="b">
        <v>0</v>
      </c>
      <c r="AP33" s="258" t="b">
        <v>0</v>
      </c>
      <c r="AQ33" s="258" t="b">
        <v>0</v>
      </c>
      <c r="AR33" s="255" t="str">
        <f t="shared" si="35"/>
        <v/>
      </c>
      <c r="AS33" s="256" t="str">
        <f t="shared" si="36"/>
        <v/>
      </c>
      <c r="AT33" s="245"/>
      <c r="AU33" s="257" t="b">
        <v>0</v>
      </c>
      <c r="AV33" s="258" t="b">
        <v>0</v>
      </c>
      <c r="AW33" s="259" t="b">
        <v>0</v>
      </c>
      <c r="AX33" s="193"/>
      <c r="AY33" s="193"/>
      <c r="AZ33" s="260" t="str">
        <f t="shared" si="37"/>
        <v/>
      </c>
      <c r="BA33" s="261" t="str">
        <f t="shared" si="38"/>
        <v/>
      </c>
      <c r="BB33" s="262" t="str">
        <f t="shared" si="39"/>
        <v/>
      </c>
      <c r="BC33" s="263" t="str">
        <f t="array" ref="BC33">IFERROR(SPARKLINE(BB33,{"charttype","bar";"max",BA33;"color1",IF(BD33&gt;=$BA$4,'Customize Here'!$M$7,'Customize Here'!$M$9)}),)</f>
        <v/>
      </c>
      <c r="BD33" s="264" t="str">
        <f t="shared" si="40"/>
        <v/>
      </c>
      <c r="BE33" s="340" t="str">
        <f t="shared" si="41"/>
        <v/>
      </c>
      <c r="BF33" s="330"/>
    </row>
    <row r="34">
      <c r="A34" s="334"/>
      <c r="B34" s="341"/>
      <c r="C34" s="342"/>
      <c r="D34" s="111"/>
      <c r="E34" s="237"/>
      <c r="F34" s="237"/>
      <c r="G34" s="257" t="b">
        <v>0</v>
      </c>
      <c r="H34" s="258" t="b">
        <v>0</v>
      </c>
      <c r="I34" s="258" t="b">
        <v>0</v>
      </c>
      <c r="J34" s="258" t="b">
        <v>0</v>
      </c>
      <c r="K34" s="258" t="b">
        <v>0</v>
      </c>
      <c r="L34" s="258" t="b">
        <v>0</v>
      </c>
      <c r="M34" s="258" t="b">
        <v>0</v>
      </c>
      <c r="N34" s="255" t="str">
        <f t="shared" si="29"/>
        <v/>
      </c>
      <c r="O34" s="256" t="str">
        <f t="shared" si="30"/>
        <v/>
      </c>
      <c r="P34" s="245"/>
      <c r="Q34" s="257" t="b">
        <v>0</v>
      </c>
      <c r="R34" s="271" t="b">
        <v>0</v>
      </c>
      <c r="S34" s="258" t="b">
        <v>0</v>
      </c>
      <c r="T34" s="258" t="b">
        <v>0</v>
      </c>
      <c r="U34" s="258" t="b">
        <v>0</v>
      </c>
      <c r="V34" s="258" t="b">
        <v>0</v>
      </c>
      <c r="W34" s="267" t="b">
        <v>0</v>
      </c>
      <c r="X34" s="255" t="str">
        <f t="shared" si="31"/>
        <v/>
      </c>
      <c r="Y34" s="256" t="str">
        <f t="shared" si="32"/>
        <v/>
      </c>
      <c r="Z34" s="245"/>
      <c r="AA34" s="257" t="b">
        <v>0</v>
      </c>
      <c r="AB34" s="271" t="b">
        <v>0</v>
      </c>
      <c r="AC34" s="258" t="b">
        <v>0</v>
      </c>
      <c r="AD34" s="258" t="b">
        <v>0</v>
      </c>
      <c r="AE34" s="258" t="b">
        <v>0</v>
      </c>
      <c r="AF34" s="258" t="b">
        <v>0</v>
      </c>
      <c r="AG34" s="267" t="b">
        <v>0</v>
      </c>
      <c r="AH34" s="255" t="str">
        <f t="shared" si="33"/>
        <v/>
      </c>
      <c r="AI34" s="256" t="str">
        <f t="shared" si="34"/>
        <v/>
      </c>
      <c r="AJ34" s="245"/>
      <c r="AK34" s="258" t="b">
        <v>0</v>
      </c>
      <c r="AL34" s="258" t="b">
        <v>0</v>
      </c>
      <c r="AM34" s="258" t="b">
        <v>0</v>
      </c>
      <c r="AN34" s="258" t="b">
        <v>0</v>
      </c>
      <c r="AO34" s="258" t="b">
        <v>0</v>
      </c>
      <c r="AP34" s="258" t="b">
        <v>0</v>
      </c>
      <c r="AQ34" s="258" t="b">
        <v>0</v>
      </c>
      <c r="AR34" s="255" t="str">
        <f t="shared" si="35"/>
        <v/>
      </c>
      <c r="AS34" s="256" t="str">
        <f t="shared" si="36"/>
        <v/>
      </c>
      <c r="AT34" s="245"/>
      <c r="AU34" s="257" t="b">
        <v>0</v>
      </c>
      <c r="AV34" s="258" t="b">
        <v>0</v>
      </c>
      <c r="AW34" s="259" t="b">
        <v>0</v>
      </c>
      <c r="AX34" s="193"/>
      <c r="AY34" s="193"/>
      <c r="AZ34" s="260" t="str">
        <f t="shared" si="37"/>
        <v/>
      </c>
      <c r="BA34" s="261" t="str">
        <f t="shared" si="38"/>
        <v/>
      </c>
      <c r="BB34" s="262" t="str">
        <f t="shared" si="39"/>
        <v/>
      </c>
      <c r="BC34" s="263" t="str">
        <f t="array" ref="BC34">IFERROR(SPARKLINE(BB34,{"charttype","bar";"max",BA34;"color1",IF(BD34&gt;=$BA$4,'Customize Here'!$M$7,'Customize Here'!$M$9)}),)</f>
        <v/>
      </c>
      <c r="BD34" s="264" t="str">
        <f t="shared" si="40"/>
        <v/>
      </c>
      <c r="BE34" s="340" t="str">
        <f t="shared" si="41"/>
        <v/>
      </c>
      <c r="BF34" s="330"/>
    </row>
    <row r="35" ht="18.0" customHeight="1">
      <c r="A35" s="334"/>
      <c r="B35" s="341"/>
      <c r="C35" s="342"/>
      <c r="D35" s="111"/>
      <c r="E35" s="237"/>
      <c r="F35" s="237"/>
      <c r="G35" s="257" t="b">
        <v>0</v>
      </c>
      <c r="H35" s="258" t="b">
        <v>0</v>
      </c>
      <c r="I35" s="258" t="b">
        <v>0</v>
      </c>
      <c r="J35" s="258" t="b">
        <v>0</v>
      </c>
      <c r="K35" s="258" t="b">
        <v>0</v>
      </c>
      <c r="L35" s="258" t="b">
        <v>0</v>
      </c>
      <c r="M35" s="258" t="b">
        <v>0</v>
      </c>
      <c r="N35" s="255" t="str">
        <f t="shared" si="29"/>
        <v/>
      </c>
      <c r="O35" s="256" t="str">
        <f t="shared" si="30"/>
        <v/>
      </c>
      <c r="P35" s="245"/>
      <c r="Q35" s="257" t="b">
        <v>0</v>
      </c>
      <c r="R35" s="258" t="b">
        <v>0</v>
      </c>
      <c r="S35" s="258" t="b">
        <v>0</v>
      </c>
      <c r="T35" s="258" t="b">
        <v>0</v>
      </c>
      <c r="U35" s="258" t="b">
        <v>0</v>
      </c>
      <c r="V35" s="258" t="b">
        <v>0</v>
      </c>
      <c r="W35" s="267" t="b">
        <v>0</v>
      </c>
      <c r="X35" s="255" t="str">
        <f t="shared" si="31"/>
        <v/>
      </c>
      <c r="Y35" s="256" t="str">
        <f t="shared" si="32"/>
        <v/>
      </c>
      <c r="Z35" s="245"/>
      <c r="AA35" s="257" t="b">
        <v>0</v>
      </c>
      <c r="AB35" s="258" t="b">
        <v>0</v>
      </c>
      <c r="AC35" s="258" t="b">
        <v>0</v>
      </c>
      <c r="AD35" s="258" t="b">
        <v>0</v>
      </c>
      <c r="AE35" s="258" t="b">
        <v>0</v>
      </c>
      <c r="AF35" s="258" t="b">
        <v>0</v>
      </c>
      <c r="AG35" s="267" t="b">
        <v>0</v>
      </c>
      <c r="AH35" s="255" t="str">
        <f t="shared" si="33"/>
        <v/>
      </c>
      <c r="AI35" s="256" t="str">
        <f t="shared" si="34"/>
        <v/>
      </c>
      <c r="AJ35" s="245"/>
      <c r="AK35" s="258" t="b">
        <v>0</v>
      </c>
      <c r="AL35" s="258" t="b">
        <v>0</v>
      </c>
      <c r="AM35" s="258" t="b">
        <v>0</v>
      </c>
      <c r="AN35" s="258" t="b">
        <v>0</v>
      </c>
      <c r="AO35" s="258" t="b">
        <v>0</v>
      </c>
      <c r="AP35" s="258" t="b">
        <v>0</v>
      </c>
      <c r="AQ35" s="258" t="b">
        <v>0</v>
      </c>
      <c r="AR35" s="255" t="str">
        <f t="shared" si="35"/>
        <v/>
      </c>
      <c r="AS35" s="256" t="str">
        <f t="shared" si="36"/>
        <v/>
      </c>
      <c r="AT35" s="245"/>
      <c r="AU35" s="257" t="b">
        <v>0</v>
      </c>
      <c r="AV35" s="258" t="b">
        <v>0</v>
      </c>
      <c r="AW35" s="259" t="b">
        <v>0</v>
      </c>
      <c r="AX35" s="193"/>
      <c r="AY35" s="193"/>
      <c r="AZ35" s="260" t="str">
        <f t="shared" si="37"/>
        <v/>
      </c>
      <c r="BA35" s="261" t="str">
        <f t="shared" si="38"/>
        <v/>
      </c>
      <c r="BB35" s="262" t="str">
        <f t="shared" si="39"/>
        <v/>
      </c>
      <c r="BC35" s="263" t="str">
        <f t="array" ref="BC35">IFERROR(SPARKLINE(BB35,{"charttype","bar";"max",BA35;"color1",IF(BD35&gt;=$BA$4,'Customize Here'!$M$7,'Customize Here'!$M$9)}),)</f>
        <v/>
      </c>
      <c r="BD35" s="264" t="str">
        <f t="shared" si="40"/>
        <v/>
      </c>
      <c r="BE35" s="340" t="str">
        <f t="shared" si="41"/>
        <v/>
      </c>
      <c r="BF35" s="330"/>
    </row>
    <row r="36" ht="18.0" customHeight="1">
      <c r="A36" s="334"/>
      <c r="B36" s="341"/>
      <c r="C36" s="342"/>
      <c r="D36" s="111"/>
      <c r="E36" s="237"/>
      <c r="F36" s="237"/>
      <c r="G36" s="257" t="b">
        <v>0</v>
      </c>
      <c r="H36" s="258" t="b">
        <v>0</v>
      </c>
      <c r="I36" s="258" t="b">
        <v>0</v>
      </c>
      <c r="J36" s="258" t="b">
        <v>0</v>
      </c>
      <c r="K36" s="258" t="b">
        <v>0</v>
      </c>
      <c r="L36" s="258" t="b">
        <v>0</v>
      </c>
      <c r="M36" s="258" t="b">
        <v>0</v>
      </c>
      <c r="N36" s="255" t="str">
        <f t="shared" si="29"/>
        <v/>
      </c>
      <c r="O36" s="256" t="str">
        <f t="shared" si="30"/>
        <v/>
      </c>
      <c r="P36" s="245"/>
      <c r="Q36" s="257" t="b">
        <v>0</v>
      </c>
      <c r="R36" s="258" t="b">
        <v>0</v>
      </c>
      <c r="S36" s="258" t="b">
        <v>0</v>
      </c>
      <c r="T36" s="258" t="b">
        <v>0</v>
      </c>
      <c r="U36" s="258" t="b">
        <v>0</v>
      </c>
      <c r="V36" s="258" t="b">
        <v>0</v>
      </c>
      <c r="W36" s="267" t="b">
        <v>0</v>
      </c>
      <c r="X36" s="255" t="str">
        <f t="shared" si="31"/>
        <v/>
      </c>
      <c r="Y36" s="256" t="str">
        <f t="shared" si="32"/>
        <v/>
      </c>
      <c r="Z36" s="245"/>
      <c r="AA36" s="257" t="b">
        <v>0</v>
      </c>
      <c r="AB36" s="258" t="b">
        <v>0</v>
      </c>
      <c r="AC36" s="258" t="b">
        <v>0</v>
      </c>
      <c r="AD36" s="258" t="b">
        <v>0</v>
      </c>
      <c r="AE36" s="258" t="b">
        <v>0</v>
      </c>
      <c r="AF36" s="258" t="b">
        <v>0</v>
      </c>
      <c r="AG36" s="267" t="b">
        <v>0</v>
      </c>
      <c r="AH36" s="255" t="str">
        <f t="shared" si="33"/>
        <v/>
      </c>
      <c r="AI36" s="256" t="str">
        <f t="shared" si="34"/>
        <v/>
      </c>
      <c r="AJ36" s="245"/>
      <c r="AK36" s="258" t="b">
        <v>0</v>
      </c>
      <c r="AL36" s="258" t="b">
        <v>0</v>
      </c>
      <c r="AM36" s="258" t="b">
        <v>0</v>
      </c>
      <c r="AN36" s="258" t="b">
        <v>0</v>
      </c>
      <c r="AO36" s="258" t="b">
        <v>0</v>
      </c>
      <c r="AP36" s="258" t="b">
        <v>0</v>
      </c>
      <c r="AQ36" s="258" t="b">
        <v>0</v>
      </c>
      <c r="AR36" s="255" t="str">
        <f t="shared" si="35"/>
        <v/>
      </c>
      <c r="AS36" s="256" t="str">
        <f t="shared" si="36"/>
        <v/>
      </c>
      <c r="AT36" s="245"/>
      <c r="AU36" s="257" t="b">
        <v>0</v>
      </c>
      <c r="AV36" s="258" t="b">
        <v>0</v>
      </c>
      <c r="AW36" s="259" t="b">
        <v>0</v>
      </c>
      <c r="AX36" s="193"/>
      <c r="AY36" s="193"/>
      <c r="AZ36" s="260" t="str">
        <f t="shared" si="37"/>
        <v/>
      </c>
      <c r="BA36" s="261" t="str">
        <f t="shared" si="38"/>
        <v/>
      </c>
      <c r="BB36" s="262" t="str">
        <f t="shared" si="39"/>
        <v/>
      </c>
      <c r="BC36" s="263" t="str">
        <f t="array" ref="BC36">IFERROR(SPARKLINE(BB36,{"charttype","bar";"max",BA36;"color1",IF(BD36&gt;=$BA$4,'Customize Here'!$M$7,'Customize Here'!$M$9)}),)</f>
        <v/>
      </c>
      <c r="BD36" s="264" t="str">
        <f t="shared" si="40"/>
        <v/>
      </c>
      <c r="BE36" s="340" t="str">
        <f t="shared" si="41"/>
        <v/>
      </c>
      <c r="BF36" s="330"/>
    </row>
    <row r="37" ht="18.0" customHeight="1">
      <c r="A37" s="334"/>
      <c r="B37" s="341"/>
      <c r="C37" s="342"/>
      <c r="D37" s="111"/>
      <c r="E37" s="237"/>
      <c r="F37" s="237"/>
      <c r="G37" s="257" t="b">
        <v>0</v>
      </c>
      <c r="H37" s="258" t="b">
        <v>0</v>
      </c>
      <c r="I37" s="258" t="b">
        <v>0</v>
      </c>
      <c r="J37" s="258" t="b">
        <v>0</v>
      </c>
      <c r="K37" s="258" t="b">
        <v>0</v>
      </c>
      <c r="L37" s="258" t="b">
        <v>0</v>
      </c>
      <c r="M37" s="258" t="b">
        <v>0</v>
      </c>
      <c r="N37" s="255" t="str">
        <f t="shared" si="29"/>
        <v/>
      </c>
      <c r="O37" s="256" t="str">
        <f t="shared" si="30"/>
        <v/>
      </c>
      <c r="P37" s="245"/>
      <c r="Q37" s="257" t="b">
        <v>0</v>
      </c>
      <c r="R37" s="258" t="b">
        <v>0</v>
      </c>
      <c r="S37" s="258" t="b">
        <v>0</v>
      </c>
      <c r="T37" s="258" t="b">
        <v>0</v>
      </c>
      <c r="U37" s="258" t="b">
        <v>0</v>
      </c>
      <c r="V37" s="258" t="b">
        <v>0</v>
      </c>
      <c r="W37" s="267" t="b">
        <v>0</v>
      </c>
      <c r="X37" s="255" t="str">
        <f t="shared" si="31"/>
        <v/>
      </c>
      <c r="Y37" s="256" t="str">
        <f t="shared" si="32"/>
        <v/>
      </c>
      <c r="Z37" s="245"/>
      <c r="AA37" s="257" t="b">
        <v>0</v>
      </c>
      <c r="AB37" s="258" t="b">
        <v>0</v>
      </c>
      <c r="AC37" s="258" t="b">
        <v>0</v>
      </c>
      <c r="AD37" s="258" t="b">
        <v>0</v>
      </c>
      <c r="AE37" s="258" t="b">
        <v>0</v>
      </c>
      <c r="AF37" s="258" t="b">
        <v>0</v>
      </c>
      <c r="AG37" s="267" t="b">
        <v>0</v>
      </c>
      <c r="AH37" s="255" t="str">
        <f t="shared" si="33"/>
        <v/>
      </c>
      <c r="AI37" s="256" t="str">
        <f t="shared" si="34"/>
        <v/>
      </c>
      <c r="AJ37" s="245"/>
      <c r="AK37" s="258" t="b">
        <v>0</v>
      </c>
      <c r="AL37" s="258" t="b">
        <v>0</v>
      </c>
      <c r="AM37" s="258" t="b">
        <v>0</v>
      </c>
      <c r="AN37" s="258" t="b">
        <v>0</v>
      </c>
      <c r="AO37" s="258" t="b">
        <v>0</v>
      </c>
      <c r="AP37" s="258" t="b">
        <v>0</v>
      </c>
      <c r="AQ37" s="258" t="b">
        <v>0</v>
      </c>
      <c r="AR37" s="255" t="str">
        <f t="shared" si="35"/>
        <v/>
      </c>
      <c r="AS37" s="256" t="str">
        <f t="shared" si="36"/>
        <v/>
      </c>
      <c r="AT37" s="245"/>
      <c r="AU37" s="257" t="b">
        <v>0</v>
      </c>
      <c r="AV37" s="258" t="b">
        <v>0</v>
      </c>
      <c r="AW37" s="259" t="b">
        <v>0</v>
      </c>
      <c r="AX37" s="193"/>
      <c r="AY37" s="193"/>
      <c r="AZ37" s="260" t="str">
        <f t="shared" si="37"/>
        <v/>
      </c>
      <c r="BA37" s="261" t="str">
        <f t="shared" si="38"/>
        <v/>
      </c>
      <c r="BB37" s="262" t="str">
        <f t="shared" si="39"/>
        <v/>
      </c>
      <c r="BC37" s="263" t="str">
        <f t="array" ref="BC37">IFERROR(SPARKLINE(BB37,{"charttype","bar";"max",BA37;"color1",IF(BD37&gt;=$BA$4,'Customize Here'!$M$7,'Customize Here'!$M$9)}),)</f>
        <v/>
      </c>
      <c r="BD37" s="264" t="str">
        <f t="shared" si="40"/>
        <v/>
      </c>
      <c r="BE37" s="340" t="str">
        <f t="shared" si="41"/>
        <v/>
      </c>
      <c r="BF37" s="330"/>
    </row>
    <row r="38" ht="18.0" customHeight="1">
      <c r="A38" s="334"/>
      <c r="B38" s="341"/>
      <c r="C38" s="342"/>
      <c r="D38" s="111"/>
      <c r="E38" s="237"/>
      <c r="F38" s="237"/>
      <c r="G38" s="257" t="b">
        <v>0</v>
      </c>
      <c r="H38" s="258" t="b">
        <v>0</v>
      </c>
      <c r="I38" s="258" t="b">
        <v>0</v>
      </c>
      <c r="J38" s="258" t="b">
        <v>0</v>
      </c>
      <c r="K38" s="258" t="b">
        <v>0</v>
      </c>
      <c r="L38" s="258" t="b">
        <v>0</v>
      </c>
      <c r="M38" s="258" t="b">
        <v>0</v>
      </c>
      <c r="N38" s="255" t="str">
        <f t="shared" si="29"/>
        <v/>
      </c>
      <c r="O38" s="256" t="str">
        <f t="shared" si="30"/>
        <v/>
      </c>
      <c r="P38" s="245"/>
      <c r="Q38" s="257" t="b">
        <v>0</v>
      </c>
      <c r="R38" s="258" t="b">
        <v>0</v>
      </c>
      <c r="S38" s="258" t="b">
        <v>0</v>
      </c>
      <c r="T38" s="258" t="b">
        <v>0</v>
      </c>
      <c r="U38" s="258" t="b">
        <v>0</v>
      </c>
      <c r="V38" s="258" t="b">
        <v>0</v>
      </c>
      <c r="W38" s="267" t="b">
        <v>0</v>
      </c>
      <c r="X38" s="255" t="str">
        <f t="shared" si="31"/>
        <v/>
      </c>
      <c r="Y38" s="256" t="str">
        <f t="shared" si="32"/>
        <v/>
      </c>
      <c r="Z38" s="245"/>
      <c r="AA38" s="257" t="b">
        <v>0</v>
      </c>
      <c r="AB38" s="258" t="b">
        <v>0</v>
      </c>
      <c r="AC38" s="258" t="b">
        <v>0</v>
      </c>
      <c r="AD38" s="258" t="b">
        <v>0</v>
      </c>
      <c r="AE38" s="258" t="b">
        <v>0</v>
      </c>
      <c r="AF38" s="258" t="b">
        <v>0</v>
      </c>
      <c r="AG38" s="267" t="b">
        <v>0</v>
      </c>
      <c r="AH38" s="255" t="str">
        <f t="shared" si="33"/>
        <v/>
      </c>
      <c r="AI38" s="256" t="str">
        <f t="shared" si="34"/>
        <v/>
      </c>
      <c r="AJ38" s="245"/>
      <c r="AK38" s="258" t="b">
        <v>0</v>
      </c>
      <c r="AL38" s="258" t="b">
        <v>0</v>
      </c>
      <c r="AM38" s="258" t="b">
        <v>0</v>
      </c>
      <c r="AN38" s="258" t="b">
        <v>0</v>
      </c>
      <c r="AO38" s="258" t="b">
        <v>0</v>
      </c>
      <c r="AP38" s="258" t="b">
        <v>0</v>
      </c>
      <c r="AQ38" s="258" t="b">
        <v>0</v>
      </c>
      <c r="AR38" s="255" t="str">
        <f t="shared" si="35"/>
        <v/>
      </c>
      <c r="AS38" s="256" t="str">
        <f t="shared" si="36"/>
        <v/>
      </c>
      <c r="AT38" s="245"/>
      <c r="AU38" s="257" t="b">
        <v>0</v>
      </c>
      <c r="AV38" s="258" t="b">
        <v>0</v>
      </c>
      <c r="AW38" s="259" t="b">
        <v>0</v>
      </c>
      <c r="AX38" s="193"/>
      <c r="AY38" s="193"/>
      <c r="AZ38" s="260" t="str">
        <f t="shared" si="37"/>
        <v/>
      </c>
      <c r="BA38" s="261" t="str">
        <f t="shared" si="38"/>
        <v/>
      </c>
      <c r="BB38" s="262" t="str">
        <f t="shared" si="39"/>
        <v/>
      </c>
      <c r="BC38" s="263" t="str">
        <f t="array" ref="BC38">IFERROR(SPARKLINE(BB38,{"charttype","bar";"max",BA38;"color1",IF(BD38&gt;=$BA$4,'Customize Here'!$M$7,'Customize Here'!$M$9)}),)</f>
        <v/>
      </c>
      <c r="BD38" s="264" t="str">
        <f t="shared" si="40"/>
        <v/>
      </c>
      <c r="BE38" s="340" t="str">
        <f t="shared" si="41"/>
        <v/>
      </c>
      <c r="BF38" s="330"/>
    </row>
    <row r="39" ht="18.0" customHeight="1">
      <c r="A39" s="334"/>
      <c r="B39" s="341"/>
      <c r="C39" s="342"/>
      <c r="D39" s="111"/>
      <c r="E39" s="237"/>
      <c r="F39" s="237"/>
      <c r="G39" s="257" t="b">
        <v>0</v>
      </c>
      <c r="H39" s="258" t="b">
        <v>0</v>
      </c>
      <c r="I39" s="258" t="b">
        <v>0</v>
      </c>
      <c r="J39" s="258" t="b">
        <v>0</v>
      </c>
      <c r="K39" s="258" t="b">
        <v>0</v>
      </c>
      <c r="L39" s="258" t="b">
        <v>0</v>
      </c>
      <c r="M39" s="258" t="b">
        <v>0</v>
      </c>
      <c r="N39" s="255" t="str">
        <f t="shared" si="29"/>
        <v/>
      </c>
      <c r="O39" s="256" t="str">
        <f t="shared" si="30"/>
        <v/>
      </c>
      <c r="P39" s="245"/>
      <c r="Q39" s="257" t="b">
        <v>0</v>
      </c>
      <c r="R39" s="258" t="b">
        <v>0</v>
      </c>
      <c r="S39" s="258" t="b">
        <v>0</v>
      </c>
      <c r="T39" s="258" t="b">
        <v>0</v>
      </c>
      <c r="U39" s="258" t="b">
        <v>0</v>
      </c>
      <c r="V39" s="258" t="b">
        <v>0</v>
      </c>
      <c r="W39" s="267" t="b">
        <v>0</v>
      </c>
      <c r="X39" s="255" t="str">
        <f t="shared" si="31"/>
        <v/>
      </c>
      <c r="Y39" s="256" t="str">
        <f t="shared" si="32"/>
        <v/>
      </c>
      <c r="Z39" s="245"/>
      <c r="AA39" s="257" t="b">
        <v>0</v>
      </c>
      <c r="AB39" s="258" t="b">
        <v>0</v>
      </c>
      <c r="AC39" s="258" t="b">
        <v>0</v>
      </c>
      <c r="AD39" s="258" t="b">
        <v>0</v>
      </c>
      <c r="AE39" s="258" t="b">
        <v>0</v>
      </c>
      <c r="AF39" s="258" t="b">
        <v>0</v>
      </c>
      <c r="AG39" s="267" t="b">
        <v>0</v>
      </c>
      <c r="AH39" s="255" t="str">
        <f t="shared" si="33"/>
        <v/>
      </c>
      <c r="AI39" s="256" t="str">
        <f t="shared" si="34"/>
        <v/>
      </c>
      <c r="AJ39" s="245"/>
      <c r="AK39" s="258" t="b">
        <v>0</v>
      </c>
      <c r="AL39" s="258" t="b">
        <v>0</v>
      </c>
      <c r="AM39" s="258" t="b">
        <v>0</v>
      </c>
      <c r="AN39" s="258" t="b">
        <v>0</v>
      </c>
      <c r="AO39" s="258" t="b">
        <v>0</v>
      </c>
      <c r="AP39" s="258" t="b">
        <v>0</v>
      </c>
      <c r="AQ39" s="258" t="b">
        <v>0</v>
      </c>
      <c r="AR39" s="255" t="str">
        <f t="shared" si="35"/>
        <v/>
      </c>
      <c r="AS39" s="256" t="str">
        <f t="shared" si="36"/>
        <v/>
      </c>
      <c r="AT39" s="245"/>
      <c r="AU39" s="257" t="b">
        <v>0</v>
      </c>
      <c r="AV39" s="258" t="b">
        <v>0</v>
      </c>
      <c r="AW39" s="259" t="b">
        <v>0</v>
      </c>
      <c r="AX39" s="193"/>
      <c r="AY39" s="193"/>
      <c r="AZ39" s="260" t="str">
        <f t="shared" si="37"/>
        <v/>
      </c>
      <c r="BA39" s="261" t="str">
        <f t="shared" si="38"/>
        <v/>
      </c>
      <c r="BB39" s="262" t="str">
        <f t="shared" si="39"/>
        <v/>
      </c>
      <c r="BC39" s="263" t="str">
        <f t="array" ref="BC39">IFERROR(SPARKLINE(BB39,{"charttype","bar";"max",BA39;"color1",IF(BD39&gt;=$BA$4,'Customize Here'!$M$7,'Customize Here'!$M$9)}),)</f>
        <v/>
      </c>
      <c r="BD39" s="264" t="str">
        <f t="shared" si="40"/>
        <v/>
      </c>
      <c r="BE39" s="340" t="str">
        <f t="shared" si="41"/>
        <v/>
      </c>
      <c r="BF39" s="330"/>
    </row>
    <row r="40" ht="18.0" customHeight="1">
      <c r="A40" s="334"/>
      <c r="B40" s="341"/>
      <c r="C40" s="342"/>
      <c r="D40" s="111"/>
      <c r="E40" s="237"/>
      <c r="F40" s="237"/>
      <c r="G40" s="257" t="b">
        <v>0</v>
      </c>
      <c r="H40" s="258" t="b">
        <v>0</v>
      </c>
      <c r="I40" s="258" t="b">
        <v>0</v>
      </c>
      <c r="J40" s="258" t="b">
        <v>0</v>
      </c>
      <c r="K40" s="258" t="b">
        <v>0</v>
      </c>
      <c r="L40" s="258" t="b">
        <v>0</v>
      </c>
      <c r="M40" s="258" t="b">
        <v>0</v>
      </c>
      <c r="N40" s="255" t="str">
        <f t="shared" si="29"/>
        <v/>
      </c>
      <c r="O40" s="256" t="str">
        <f t="shared" si="30"/>
        <v/>
      </c>
      <c r="P40" s="245"/>
      <c r="Q40" s="257" t="b">
        <v>0</v>
      </c>
      <c r="R40" s="258" t="b">
        <v>0</v>
      </c>
      <c r="S40" s="258" t="b">
        <v>0</v>
      </c>
      <c r="T40" s="258" t="b">
        <v>0</v>
      </c>
      <c r="U40" s="258" t="b">
        <v>0</v>
      </c>
      <c r="V40" s="258" t="b">
        <v>0</v>
      </c>
      <c r="W40" s="267" t="b">
        <v>0</v>
      </c>
      <c r="X40" s="255" t="str">
        <f t="shared" si="31"/>
        <v/>
      </c>
      <c r="Y40" s="256" t="str">
        <f t="shared" si="32"/>
        <v/>
      </c>
      <c r="Z40" s="245"/>
      <c r="AA40" s="257" t="b">
        <v>0</v>
      </c>
      <c r="AB40" s="258" t="b">
        <v>0</v>
      </c>
      <c r="AC40" s="258" t="b">
        <v>0</v>
      </c>
      <c r="AD40" s="258" t="b">
        <v>0</v>
      </c>
      <c r="AE40" s="258" t="b">
        <v>0</v>
      </c>
      <c r="AF40" s="258" t="b">
        <v>0</v>
      </c>
      <c r="AG40" s="267" t="b">
        <v>0</v>
      </c>
      <c r="AH40" s="255" t="str">
        <f t="shared" si="33"/>
        <v/>
      </c>
      <c r="AI40" s="256" t="str">
        <f t="shared" si="34"/>
        <v/>
      </c>
      <c r="AJ40" s="245"/>
      <c r="AK40" s="258" t="b">
        <v>0</v>
      </c>
      <c r="AL40" s="258" t="b">
        <v>0</v>
      </c>
      <c r="AM40" s="258" t="b">
        <v>0</v>
      </c>
      <c r="AN40" s="258" t="b">
        <v>0</v>
      </c>
      <c r="AO40" s="258" t="b">
        <v>0</v>
      </c>
      <c r="AP40" s="258" t="b">
        <v>0</v>
      </c>
      <c r="AQ40" s="258" t="b">
        <v>0</v>
      </c>
      <c r="AR40" s="255" t="str">
        <f t="shared" si="35"/>
        <v/>
      </c>
      <c r="AS40" s="256" t="str">
        <f t="shared" si="36"/>
        <v/>
      </c>
      <c r="AT40" s="245"/>
      <c r="AU40" s="257" t="b">
        <v>0</v>
      </c>
      <c r="AV40" s="258" t="b">
        <v>0</v>
      </c>
      <c r="AW40" s="259" t="b">
        <v>0</v>
      </c>
      <c r="AX40" s="193"/>
      <c r="AY40" s="193"/>
      <c r="AZ40" s="260" t="str">
        <f t="shared" si="37"/>
        <v/>
      </c>
      <c r="BA40" s="261" t="str">
        <f t="shared" si="38"/>
        <v/>
      </c>
      <c r="BB40" s="262" t="str">
        <f t="shared" si="39"/>
        <v/>
      </c>
      <c r="BC40" s="263" t="str">
        <f t="array" ref="BC40">IFERROR(SPARKLINE(BB40,{"charttype","bar";"max",BA40;"color1",IF(BD40&gt;=$BA$4,'Customize Here'!$M$7,'Customize Here'!$M$9)}),)</f>
        <v/>
      </c>
      <c r="BD40" s="264" t="str">
        <f t="shared" si="40"/>
        <v/>
      </c>
      <c r="BE40" s="340" t="str">
        <f t="shared" si="41"/>
        <v/>
      </c>
      <c r="BF40" s="330"/>
    </row>
    <row r="41" ht="18.0" customHeight="1">
      <c r="A41" s="334"/>
      <c r="B41" s="341"/>
      <c r="C41" s="342"/>
      <c r="D41" s="111"/>
      <c r="E41" s="237"/>
      <c r="F41" s="237"/>
      <c r="G41" s="257" t="b">
        <v>0</v>
      </c>
      <c r="H41" s="258" t="b">
        <v>0</v>
      </c>
      <c r="I41" s="258" t="b">
        <v>0</v>
      </c>
      <c r="J41" s="258" t="b">
        <v>0</v>
      </c>
      <c r="K41" s="258" t="b">
        <v>0</v>
      </c>
      <c r="L41" s="258" t="b">
        <v>0</v>
      </c>
      <c r="M41" s="258" t="b">
        <v>0</v>
      </c>
      <c r="N41" s="255" t="str">
        <f t="shared" si="29"/>
        <v/>
      </c>
      <c r="O41" s="256" t="str">
        <f t="shared" si="30"/>
        <v/>
      </c>
      <c r="P41" s="245"/>
      <c r="Q41" s="257" t="b">
        <v>0</v>
      </c>
      <c r="R41" s="258" t="b">
        <v>0</v>
      </c>
      <c r="S41" s="258" t="b">
        <v>0</v>
      </c>
      <c r="T41" s="258" t="b">
        <v>0</v>
      </c>
      <c r="U41" s="258" t="b">
        <v>0</v>
      </c>
      <c r="V41" s="258" t="b">
        <v>0</v>
      </c>
      <c r="W41" s="267" t="b">
        <v>0</v>
      </c>
      <c r="X41" s="255" t="str">
        <f t="shared" si="31"/>
        <v/>
      </c>
      <c r="Y41" s="256" t="str">
        <f t="shared" si="32"/>
        <v/>
      </c>
      <c r="Z41" s="245"/>
      <c r="AA41" s="257" t="b">
        <v>0</v>
      </c>
      <c r="AB41" s="258" t="b">
        <v>0</v>
      </c>
      <c r="AC41" s="258" t="b">
        <v>0</v>
      </c>
      <c r="AD41" s="258" t="b">
        <v>0</v>
      </c>
      <c r="AE41" s="258" t="b">
        <v>0</v>
      </c>
      <c r="AF41" s="258" t="b">
        <v>0</v>
      </c>
      <c r="AG41" s="267" t="b">
        <v>0</v>
      </c>
      <c r="AH41" s="255" t="str">
        <f t="shared" si="33"/>
        <v/>
      </c>
      <c r="AI41" s="256" t="str">
        <f t="shared" si="34"/>
        <v/>
      </c>
      <c r="AJ41" s="245"/>
      <c r="AK41" s="258" t="b">
        <v>0</v>
      </c>
      <c r="AL41" s="258" t="b">
        <v>0</v>
      </c>
      <c r="AM41" s="258" t="b">
        <v>0</v>
      </c>
      <c r="AN41" s="258" t="b">
        <v>0</v>
      </c>
      <c r="AO41" s="258" t="b">
        <v>0</v>
      </c>
      <c r="AP41" s="258" t="b">
        <v>0</v>
      </c>
      <c r="AQ41" s="258" t="b">
        <v>0</v>
      </c>
      <c r="AR41" s="255" t="str">
        <f t="shared" si="35"/>
        <v/>
      </c>
      <c r="AS41" s="256" t="str">
        <f t="shared" si="36"/>
        <v/>
      </c>
      <c r="AT41" s="245"/>
      <c r="AU41" s="257" t="b">
        <v>0</v>
      </c>
      <c r="AV41" s="258" t="b">
        <v>0</v>
      </c>
      <c r="AW41" s="259" t="b">
        <v>0</v>
      </c>
      <c r="AX41" s="193"/>
      <c r="AY41" s="193"/>
      <c r="AZ41" s="260" t="str">
        <f t="shared" si="37"/>
        <v/>
      </c>
      <c r="BA41" s="261" t="str">
        <f t="shared" si="38"/>
        <v/>
      </c>
      <c r="BB41" s="262" t="str">
        <f t="shared" si="39"/>
        <v/>
      </c>
      <c r="BC41" s="263" t="str">
        <f t="array" ref="BC41">IFERROR(SPARKLINE(BB41,{"charttype","bar";"max",BA41;"color1",IF(BD41&gt;=$BA$4,'Customize Here'!$M$7,'Customize Here'!$M$9)}),)</f>
        <v/>
      </c>
      <c r="BD41" s="264" t="str">
        <f t="shared" si="40"/>
        <v/>
      </c>
      <c r="BE41" s="340" t="str">
        <f t="shared" si="41"/>
        <v/>
      </c>
      <c r="BF41" s="330"/>
    </row>
    <row r="42" ht="18.0" customHeight="1">
      <c r="A42" s="334"/>
      <c r="B42" s="341"/>
      <c r="C42" s="342"/>
      <c r="D42" s="111"/>
      <c r="E42" s="237"/>
      <c r="F42" s="237"/>
      <c r="G42" s="257" t="b">
        <v>0</v>
      </c>
      <c r="H42" s="258" t="b">
        <v>0</v>
      </c>
      <c r="I42" s="258" t="b">
        <v>0</v>
      </c>
      <c r="J42" s="258" t="b">
        <v>0</v>
      </c>
      <c r="K42" s="258" t="b">
        <v>0</v>
      </c>
      <c r="L42" s="258" t="b">
        <v>0</v>
      </c>
      <c r="M42" s="258" t="b">
        <v>0</v>
      </c>
      <c r="N42" s="255" t="str">
        <f t="shared" si="29"/>
        <v/>
      </c>
      <c r="O42" s="256" t="str">
        <f t="shared" si="30"/>
        <v/>
      </c>
      <c r="P42" s="245"/>
      <c r="Q42" s="257" t="b">
        <v>0</v>
      </c>
      <c r="R42" s="258" t="b">
        <v>0</v>
      </c>
      <c r="S42" s="258" t="b">
        <v>0</v>
      </c>
      <c r="T42" s="258" t="b">
        <v>0</v>
      </c>
      <c r="U42" s="258" t="b">
        <v>0</v>
      </c>
      <c r="V42" s="258" t="b">
        <v>0</v>
      </c>
      <c r="W42" s="267" t="b">
        <v>0</v>
      </c>
      <c r="X42" s="255" t="str">
        <f t="shared" si="31"/>
        <v/>
      </c>
      <c r="Y42" s="256" t="str">
        <f t="shared" si="32"/>
        <v/>
      </c>
      <c r="Z42" s="245"/>
      <c r="AA42" s="257" t="b">
        <v>0</v>
      </c>
      <c r="AB42" s="258" t="b">
        <v>0</v>
      </c>
      <c r="AC42" s="258" t="b">
        <v>0</v>
      </c>
      <c r="AD42" s="258" t="b">
        <v>0</v>
      </c>
      <c r="AE42" s="258" t="b">
        <v>0</v>
      </c>
      <c r="AF42" s="258" t="b">
        <v>0</v>
      </c>
      <c r="AG42" s="267" t="b">
        <v>0</v>
      </c>
      <c r="AH42" s="255" t="str">
        <f t="shared" si="33"/>
        <v/>
      </c>
      <c r="AI42" s="256" t="str">
        <f t="shared" si="34"/>
        <v/>
      </c>
      <c r="AJ42" s="245"/>
      <c r="AK42" s="257" t="b">
        <v>0</v>
      </c>
      <c r="AL42" s="258" t="b">
        <v>0</v>
      </c>
      <c r="AM42" s="258" t="b">
        <v>0</v>
      </c>
      <c r="AN42" s="258" t="b">
        <v>0</v>
      </c>
      <c r="AO42" s="258" t="b">
        <v>0</v>
      </c>
      <c r="AP42" s="258" t="b">
        <v>0</v>
      </c>
      <c r="AQ42" s="267" t="b">
        <v>0</v>
      </c>
      <c r="AR42" s="255" t="str">
        <f t="shared" si="35"/>
        <v/>
      </c>
      <c r="AS42" s="256" t="str">
        <f t="shared" si="36"/>
        <v/>
      </c>
      <c r="AT42" s="245"/>
      <c r="AU42" s="257" t="b">
        <v>0</v>
      </c>
      <c r="AV42" s="258" t="b">
        <v>0</v>
      </c>
      <c r="AW42" s="259" t="b">
        <v>0</v>
      </c>
      <c r="AX42" s="193"/>
      <c r="AY42" s="193"/>
      <c r="AZ42" s="269" t="str">
        <f t="shared" si="37"/>
        <v/>
      </c>
      <c r="BA42" s="261" t="str">
        <f t="shared" si="38"/>
        <v/>
      </c>
      <c r="BB42" s="262" t="str">
        <f t="shared" si="39"/>
        <v/>
      </c>
      <c r="BC42" s="263" t="str">
        <f t="array" ref="BC42">IFERROR(SPARKLINE(BB42,{"charttype","bar";"max",BA42;"color1",IF(BD42&gt;=$BA$4,'Customize Here'!$M$7,'Customize Here'!$M$9)}),)</f>
        <v/>
      </c>
      <c r="BD42" s="264" t="str">
        <f t="shared" si="40"/>
        <v/>
      </c>
      <c r="BE42" s="340" t="str">
        <f t="shared" si="41"/>
        <v/>
      </c>
      <c r="BF42" s="330"/>
    </row>
    <row r="43" ht="18.0" customHeight="1">
      <c r="A43" s="334"/>
      <c r="B43" s="341"/>
      <c r="C43" s="342"/>
      <c r="D43" s="111"/>
      <c r="E43" s="237"/>
      <c r="F43" s="237"/>
      <c r="G43" s="257" t="b">
        <v>0</v>
      </c>
      <c r="H43" s="258" t="b">
        <v>0</v>
      </c>
      <c r="I43" s="258" t="b">
        <v>0</v>
      </c>
      <c r="J43" s="258" t="b">
        <v>0</v>
      </c>
      <c r="K43" s="258" t="b">
        <v>0</v>
      </c>
      <c r="L43" s="258" t="b">
        <v>0</v>
      </c>
      <c r="M43" s="258" t="b">
        <v>0</v>
      </c>
      <c r="N43" s="255" t="str">
        <f t="shared" si="29"/>
        <v/>
      </c>
      <c r="O43" s="256" t="str">
        <f t="shared" si="30"/>
        <v/>
      </c>
      <c r="P43" s="245"/>
      <c r="Q43" s="257" t="b">
        <v>0</v>
      </c>
      <c r="R43" s="258" t="b">
        <v>0</v>
      </c>
      <c r="S43" s="258" t="b">
        <v>0</v>
      </c>
      <c r="T43" s="258" t="b">
        <v>0</v>
      </c>
      <c r="U43" s="258" t="b">
        <v>0</v>
      </c>
      <c r="V43" s="258" t="b">
        <v>0</v>
      </c>
      <c r="W43" s="267" t="b">
        <v>0</v>
      </c>
      <c r="X43" s="255" t="str">
        <f t="shared" si="31"/>
        <v/>
      </c>
      <c r="Y43" s="256" t="str">
        <f t="shared" si="32"/>
        <v/>
      </c>
      <c r="Z43" s="245"/>
      <c r="AA43" s="257" t="b">
        <v>0</v>
      </c>
      <c r="AB43" s="258" t="b">
        <v>0</v>
      </c>
      <c r="AC43" s="258" t="b">
        <v>0</v>
      </c>
      <c r="AD43" s="258" t="b">
        <v>0</v>
      </c>
      <c r="AE43" s="258" t="b">
        <v>0</v>
      </c>
      <c r="AF43" s="258" t="b">
        <v>0</v>
      </c>
      <c r="AG43" s="267" t="b">
        <v>0</v>
      </c>
      <c r="AH43" s="255" t="str">
        <f t="shared" si="33"/>
        <v/>
      </c>
      <c r="AI43" s="256" t="str">
        <f t="shared" si="34"/>
        <v/>
      </c>
      <c r="AJ43" s="245"/>
      <c r="AK43" s="257" t="b">
        <v>0</v>
      </c>
      <c r="AL43" s="258" t="b">
        <v>0</v>
      </c>
      <c r="AM43" s="258" t="b">
        <v>0</v>
      </c>
      <c r="AN43" s="258" t="b">
        <v>0</v>
      </c>
      <c r="AO43" s="258" t="b">
        <v>0</v>
      </c>
      <c r="AP43" s="258" t="b">
        <v>0</v>
      </c>
      <c r="AQ43" s="267" t="b">
        <v>0</v>
      </c>
      <c r="AR43" s="255" t="str">
        <f t="shared" si="35"/>
        <v/>
      </c>
      <c r="AS43" s="256" t="str">
        <f t="shared" si="36"/>
        <v/>
      </c>
      <c r="AT43" s="245"/>
      <c r="AU43" s="257" t="b">
        <v>0</v>
      </c>
      <c r="AV43" s="258" t="b">
        <v>0</v>
      </c>
      <c r="AW43" s="259" t="b">
        <v>0</v>
      </c>
      <c r="AX43" s="193"/>
      <c r="AY43" s="193"/>
      <c r="AZ43" s="269" t="str">
        <f t="shared" si="37"/>
        <v/>
      </c>
      <c r="BA43" s="261" t="str">
        <f t="shared" si="38"/>
        <v/>
      </c>
      <c r="BB43" s="262" t="str">
        <f t="shared" si="39"/>
        <v/>
      </c>
      <c r="BC43" s="263" t="str">
        <f t="array" ref="BC43">IFERROR(SPARKLINE(BB43,{"charttype","bar";"max",BA43;"color1",IF(BD43&gt;=$BA$4,'Customize Here'!$M$7,'Customize Here'!$M$9)}),)</f>
        <v/>
      </c>
      <c r="BD43" s="264" t="str">
        <f t="shared" si="40"/>
        <v/>
      </c>
      <c r="BE43" s="340" t="str">
        <f t="shared" si="41"/>
        <v/>
      </c>
      <c r="BF43" s="330"/>
    </row>
    <row r="44" ht="18.0" customHeight="1">
      <c r="A44" s="334"/>
      <c r="B44" s="341"/>
      <c r="C44" s="342"/>
      <c r="D44" s="111"/>
      <c r="E44" s="237"/>
      <c r="F44" s="237"/>
      <c r="G44" s="257" t="b">
        <v>0</v>
      </c>
      <c r="H44" s="258" t="b">
        <v>0</v>
      </c>
      <c r="I44" s="258" t="b">
        <v>0</v>
      </c>
      <c r="J44" s="258" t="b">
        <v>0</v>
      </c>
      <c r="K44" s="258" t="b">
        <v>0</v>
      </c>
      <c r="L44" s="258" t="b">
        <v>0</v>
      </c>
      <c r="M44" s="258" t="b">
        <v>0</v>
      </c>
      <c r="N44" s="255" t="str">
        <f t="shared" si="29"/>
        <v/>
      </c>
      <c r="O44" s="256" t="str">
        <f t="shared" si="30"/>
        <v/>
      </c>
      <c r="P44" s="245"/>
      <c r="Q44" s="257" t="b">
        <v>0</v>
      </c>
      <c r="R44" s="258" t="b">
        <v>0</v>
      </c>
      <c r="S44" s="258" t="b">
        <v>0</v>
      </c>
      <c r="T44" s="258" t="b">
        <v>0</v>
      </c>
      <c r="U44" s="258" t="b">
        <v>0</v>
      </c>
      <c r="V44" s="258" t="b">
        <v>0</v>
      </c>
      <c r="W44" s="267" t="b">
        <v>0</v>
      </c>
      <c r="X44" s="255" t="str">
        <f t="shared" si="31"/>
        <v/>
      </c>
      <c r="Y44" s="256" t="str">
        <f t="shared" si="32"/>
        <v/>
      </c>
      <c r="Z44" s="245"/>
      <c r="AA44" s="257" t="b">
        <v>0</v>
      </c>
      <c r="AB44" s="258" t="b">
        <v>0</v>
      </c>
      <c r="AC44" s="258" t="b">
        <v>0</v>
      </c>
      <c r="AD44" s="258" t="b">
        <v>0</v>
      </c>
      <c r="AE44" s="258" t="b">
        <v>0</v>
      </c>
      <c r="AF44" s="258" t="b">
        <v>0</v>
      </c>
      <c r="AG44" s="267" t="b">
        <v>0</v>
      </c>
      <c r="AH44" s="255" t="str">
        <f t="shared" si="33"/>
        <v/>
      </c>
      <c r="AI44" s="256" t="str">
        <f t="shared" si="34"/>
        <v/>
      </c>
      <c r="AJ44" s="245"/>
      <c r="AK44" s="257" t="b">
        <v>0</v>
      </c>
      <c r="AL44" s="258" t="b">
        <v>0</v>
      </c>
      <c r="AM44" s="258" t="b">
        <v>0</v>
      </c>
      <c r="AN44" s="258" t="b">
        <v>0</v>
      </c>
      <c r="AO44" s="258" t="b">
        <v>0</v>
      </c>
      <c r="AP44" s="258" t="b">
        <v>0</v>
      </c>
      <c r="AQ44" s="267" t="b">
        <v>0</v>
      </c>
      <c r="AR44" s="255" t="str">
        <f t="shared" si="35"/>
        <v/>
      </c>
      <c r="AS44" s="256" t="str">
        <f t="shared" si="36"/>
        <v/>
      </c>
      <c r="AT44" s="245"/>
      <c r="AU44" s="270" t="b">
        <v>0</v>
      </c>
      <c r="AV44" s="258" t="b">
        <v>0</v>
      </c>
      <c r="AW44" s="273" t="b">
        <v>0</v>
      </c>
      <c r="AX44" s="193"/>
      <c r="AY44" s="193"/>
      <c r="AZ44" s="269" t="str">
        <f t="shared" si="37"/>
        <v/>
      </c>
      <c r="BA44" s="261" t="str">
        <f t="shared" si="38"/>
        <v/>
      </c>
      <c r="BB44" s="262" t="str">
        <f t="shared" si="39"/>
        <v/>
      </c>
      <c r="BC44" s="263" t="str">
        <f t="array" ref="BC44">IFERROR(SPARKLINE(BB44,{"charttype","bar";"max",BA44;"color1",IF(BD44&gt;=$BA$4,'Customize Here'!$M$7,'Customize Here'!$M$9)}),)</f>
        <v/>
      </c>
      <c r="BD44" s="264" t="str">
        <f t="shared" si="40"/>
        <v/>
      </c>
      <c r="BE44" s="340" t="str">
        <f t="shared" si="41"/>
        <v/>
      </c>
      <c r="BF44" s="330"/>
    </row>
    <row r="45" ht="18.0" customHeight="1">
      <c r="A45" s="334"/>
      <c r="B45" s="341"/>
      <c r="C45" s="342"/>
      <c r="D45" s="111"/>
      <c r="E45" s="237"/>
      <c r="F45" s="237"/>
      <c r="G45" s="257" t="b">
        <v>0</v>
      </c>
      <c r="H45" s="258" t="b">
        <v>0</v>
      </c>
      <c r="I45" s="258" t="b">
        <v>0</v>
      </c>
      <c r="J45" s="258" t="b">
        <v>0</v>
      </c>
      <c r="K45" s="258" t="b">
        <v>0</v>
      </c>
      <c r="L45" s="258" t="b">
        <v>0</v>
      </c>
      <c r="M45" s="258" t="b">
        <v>0</v>
      </c>
      <c r="N45" s="255" t="str">
        <f t="shared" si="29"/>
        <v/>
      </c>
      <c r="O45" s="256" t="str">
        <f t="shared" si="30"/>
        <v/>
      </c>
      <c r="P45" s="245"/>
      <c r="Q45" s="257" t="b">
        <v>0</v>
      </c>
      <c r="R45" s="258" t="b">
        <v>0</v>
      </c>
      <c r="S45" s="258" t="b">
        <v>0</v>
      </c>
      <c r="T45" s="258" t="b">
        <v>0</v>
      </c>
      <c r="U45" s="258" t="b">
        <v>0</v>
      </c>
      <c r="V45" s="258" t="b">
        <v>0</v>
      </c>
      <c r="W45" s="267" t="b">
        <v>0</v>
      </c>
      <c r="X45" s="255" t="str">
        <f t="shared" si="31"/>
        <v/>
      </c>
      <c r="Y45" s="256" t="str">
        <f t="shared" si="32"/>
        <v/>
      </c>
      <c r="Z45" s="245"/>
      <c r="AA45" s="257" t="b">
        <v>0</v>
      </c>
      <c r="AB45" s="258" t="b">
        <v>0</v>
      </c>
      <c r="AC45" s="258" t="b">
        <v>0</v>
      </c>
      <c r="AD45" s="258" t="b">
        <v>0</v>
      </c>
      <c r="AE45" s="258" t="b">
        <v>0</v>
      </c>
      <c r="AF45" s="258" t="b">
        <v>0</v>
      </c>
      <c r="AG45" s="267" t="b">
        <v>0</v>
      </c>
      <c r="AH45" s="255" t="str">
        <f t="shared" si="33"/>
        <v/>
      </c>
      <c r="AI45" s="256" t="str">
        <f t="shared" si="34"/>
        <v/>
      </c>
      <c r="AJ45" s="245"/>
      <c r="AK45" s="257" t="b">
        <v>0</v>
      </c>
      <c r="AL45" s="258" t="b">
        <v>0</v>
      </c>
      <c r="AM45" s="258" t="b">
        <v>0</v>
      </c>
      <c r="AN45" s="258" t="b">
        <v>0</v>
      </c>
      <c r="AO45" s="258" t="b">
        <v>0</v>
      </c>
      <c r="AP45" s="258" t="b">
        <v>0</v>
      </c>
      <c r="AQ45" s="267" t="b">
        <v>0</v>
      </c>
      <c r="AR45" s="255" t="str">
        <f t="shared" si="35"/>
        <v/>
      </c>
      <c r="AS45" s="256" t="str">
        <f t="shared" si="36"/>
        <v/>
      </c>
      <c r="AT45" s="245"/>
      <c r="AU45" s="257" t="b">
        <v>0</v>
      </c>
      <c r="AV45" s="258" t="b">
        <v>0</v>
      </c>
      <c r="AW45" s="273" t="b">
        <v>0</v>
      </c>
      <c r="AX45" s="193"/>
      <c r="AY45" s="193"/>
      <c r="AZ45" s="269" t="str">
        <f t="shared" si="37"/>
        <v/>
      </c>
      <c r="BA45" s="261" t="str">
        <f t="shared" si="38"/>
        <v/>
      </c>
      <c r="BB45" s="262" t="str">
        <f t="shared" si="39"/>
        <v/>
      </c>
      <c r="BC45" s="263" t="str">
        <f t="array" ref="BC45">IFERROR(SPARKLINE(BB45,{"charttype","bar";"max",BA45;"color1",IF(BD45&gt;=$BA$4,'Customize Here'!$M$7,'Customize Here'!$M$9)}),)</f>
        <v/>
      </c>
      <c r="BD45" s="264" t="str">
        <f t="shared" si="40"/>
        <v/>
      </c>
      <c r="BE45" s="340" t="str">
        <f t="shared" si="41"/>
        <v/>
      </c>
      <c r="BF45" s="330"/>
    </row>
    <row r="46" ht="18.0" customHeight="1">
      <c r="A46" s="334"/>
      <c r="B46" s="341"/>
      <c r="C46" s="342"/>
      <c r="D46" s="111"/>
      <c r="E46" s="237"/>
      <c r="F46" s="237"/>
      <c r="G46" s="257" t="b">
        <v>0</v>
      </c>
      <c r="H46" s="258" t="b">
        <v>0</v>
      </c>
      <c r="I46" s="258" t="b">
        <v>0</v>
      </c>
      <c r="J46" s="258" t="b">
        <v>0</v>
      </c>
      <c r="K46" s="258" t="b">
        <v>0</v>
      </c>
      <c r="L46" s="258" t="b">
        <v>0</v>
      </c>
      <c r="M46" s="258" t="b">
        <v>0</v>
      </c>
      <c r="N46" s="255" t="str">
        <f t="shared" si="29"/>
        <v/>
      </c>
      <c r="O46" s="256" t="str">
        <f t="shared" si="30"/>
        <v/>
      </c>
      <c r="P46" s="245"/>
      <c r="Q46" s="257" t="b">
        <v>0</v>
      </c>
      <c r="R46" s="258" t="b">
        <v>0</v>
      </c>
      <c r="S46" s="258" t="b">
        <v>0</v>
      </c>
      <c r="T46" s="258" t="b">
        <v>0</v>
      </c>
      <c r="U46" s="258" t="b">
        <v>0</v>
      </c>
      <c r="V46" s="258" t="b">
        <v>0</v>
      </c>
      <c r="W46" s="267" t="b">
        <v>0</v>
      </c>
      <c r="X46" s="255" t="str">
        <f t="shared" si="31"/>
        <v/>
      </c>
      <c r="Y46" s="256" t="str">
        <f t="shared" si="32"/>
        <v/>
      </c>
      <c r="Z46" s="245"/>
      <c r="AA46" s="257" t="b">
        <v>0</v>
      </c>
      <c r="AB46" s="258" t="b">
        <v>0</v>
      </c>
      <c r="AC46" s="258" t="b">
        <v>0</v>
      </c>
      <c r="AD46" s="258" t="b">
        <v>0</v>
      </c>
      <c r="AE46" s="258" t="b">
        <v>0</v>
      </c>
      <c r="AF46" s="258" t="b">
        <v>0</v>
      </c>
      <c r="AG46" s="267" t="b">
        <v>0</v>
      </c>
      <c r="AH46" s="255" t="str">
        <f t="shared" si="33"/>
        <v/>
      </c>
      <c r="AI46" s="256" t="str">
        <f t="shared" si="34"/>
        <v/>
      </c>
      <c r="AJ46" s="245"/>
      <c r="AK46" s="257" t="b">
        <v>0</v>
      </c>
      <c r="AL46" s="258" t="b">
        <v>0</v>
      </c>
      <c r="AM46" s="258" t="b">
        <v>0</v>
      </c>
      <c r="AN46" s="258" t="b">
        <v>0</v>
      </c>
      <c r="AO46" s="258" t="b">
        <v>0</v>
      </c>
      <c r="AP46" s="258" t="b">
        <v>0</v>
      </c>
      <c r="AQ46" s="267" t="b">
        <v>0</v>
      </c>
      <c r="AR46" s="255" t="str">
        <f t="shared" si="35"/>
        <v/>
      </c>
      <c r="AS46" s="256" t="str">
        <f t="shared" si="36"/>
        <v/>
      </c>
      <c r="AT46" s="245"/>
      <c r="AU46" s="270" t="b">
        <v>0</v>
      </c>
      <c r="AV46" s="258" t="b">
        <v>0</v>
      </c>
      <c r="AW46" s="273" t="b">
        <v>0</v>
      </c>
      <c r="AX46" s="193"/>
      <c r="AY46" s="193"/>
      <c r="AZ46" s="269" t="str">
        <f t="shared" si="37"/>
        <v/>
      </c>
      <c r="BA46" s="261" t="str">
        <f t="shared" si="38"/>
        <v/>
      </c>
      <c r="BB46" s="262" t="str">
        <f t="shared" si="39"/>
        <v/>
      </c>
      <c r="BC46" s="263" t="str">
        <f t="array" ref="BC46">IFERROR(SPARKLINE(BB46,{"charttype","bar";"max",BA46;"color1",IF(BD46&gt;=$BA$4,'Customize Here'!$M$7,'Customize Here'!$M$9)}),)</f>
        <v/>
      </c>
      <c r="BD46" s="264" t="str">
        <f t="shared" si="40"/>
        <v/>
      </c>
      <c r="BE46" s="340" t="str">
        <f t="shared" si="41"/>
        <v/>
      </c>
      <c r="BF46" s="330"/>
    </row>
    <row r="47" ht="18.0" customHeight="1">
      <c r="A47" s="334"/>
      <c r="B47" s="343"/>
      <c r="C47" s="344"/>
      <c r="D47" s="119"/>
      <c r="E47" s="237"/>
      <c r="F47" s="237"/>
      <c r="G47" s="345" t="b">
        <v>0</v>
      </c>
      <c r="H47" s="277" t="b">
        <v>0</v>
      </c>
      <c r="I47" s="277" t="b">
        <v>0</v>
      </c>
      <c r="J47" s="277" t="b">
        <v>0</v>
      </c>
      <c r="K47" s="277" t="b">
        <v>0</v>
      </c>
      <c r="L47" s="277" t="b">
        <v>0</v>
      </c>
      <c r="M47" s="277" t="b">
        <v>0</v>
      </c>
      <c r="N47" s="280" t="str">
        <f t="shared" si="29"/>
        <v/>
      </c>
      <c r="O47" s="281" t="str">
        <f t="shared" si="30"/>
        <v/>
      </c>
      <c r="P47" s="245"/>
      <c r="Q47" s="345" t="b">
        <v>0</v>
      </c>
      <c r="R47" s="277" t="b">
        <v>0</v>
      </c>
      <c r="S47" s="277" t="b">
        <v>0</v>
      </c>
      <c r="T47" s="277" t="b">
        <v>0</v>
      </c>
      <c r="U47" s="277" t="b">
        <v>0</v>
      </c>
      <c r="V47" s="277" t="b">
        <v>0</v>
      </c>
      <c r="W47" s="346" t="b">
        <v>0</v>
      </c>
      <c r="X47" s="280" t="str">
        <f t="shared" si="31"/>
        <v/>
      </c>
      <c r="Y47" s="281" t="str">
        <f t="shared" si="32"/>
        <v/>
      </c>
      <c r="Z47" s="245"/>
      <c r="AA47" s="345" t="b">
        <v>0</v>
      </c>
      <c r="AB47" s="277" t="b">
        <v>0</v>
      </c>
      <c r="AC47" s="277" t="b">
        <v>0</v>
      </c>
      <c r="AD47" s="277" t="b">
        <v>0</v>
      </c>
      <c r="AE47" s="277" t="b">
        <v>0</v>
      </c>
      <c r="AF47" s="277" t="b">
        <v>0</v>
      </c>
      <c r="AG47" s="346" t="b">
        <v>0</v>
      </c>
      <c r="AH47" s="280" t="str">
        <f t="shared" si="33"/>
        <v/>
      </c>
      <c r="AI47" s="281" t="str">
        <f t="shared" si="34"/>
        <v/>
      </c>
      <c r="AJ47" s="245"/>
      <c r="AK47" s="345" t="b">
        <v>0</v>
      </c>
      <c r="AL47" s="277" t="b">
        <v>0</v>
      </c>
      <c r="AM47" s="277" t="b">
        <v>0</v>
      </c>
      <c r="AN47" s="277" t="b">
        <v>0</v>
      </c>
      <c r="AO47" s="277" t="b">
        <v>0</v>
      </c>
      <c r="AP47" s="277" t="b">
        <v>0</v>
      </c>
      <c r="AQ47" s="346" t="b">
        <v>0</v>
      </c>
      <c r="AR47" s="280" t="str">
        <f t="shared" si="35"/>
        <v/>
      </c>
      <c r="AS47" s="281" t="str">
        <f t="shared" si="36"/>
        <v/>
      </c>
      <c r="AT47" s="245"/>
      <c r="AU47" s="276" t="b">
        <v>0</v>
      </c>
      <c r="AV47" s="277" t="b">
        <v>0</v>
      </c>
      <c r="AW47" s="282" t="b">
        <v>0</v>
      </c>
      <c r="AX47" s="193"/>
      <c r="AY47" s="193"/>
      <c r="AZ47" s="283" t="str">
        <f t="shared" si="37"/>
        <v/>
      </c>
      <c r="BA47" s="284" t="str">
        <f t="shared" si="38"/>
        <v/>
      </c>
      <c r="BB47" s="285" t="str">
        <f t="shared" si="39"/>
        <v/>
      </c>
      <c r="BC47" s="286" t="str">
        <f t="array" ref="BC47">IFERROR(SPARKLINE(BB47,{"charttype","bar";"max",BA47;"color1",IF(BD47&gt;=$BA$4,'Customize Here'!$M$7,'Customize Here'!$M$9)}),)</f>
        <v/>
      </c>
      <c r="BD47" s="287" t="str">
        <f t="shared" si="40"/>
        <v/>
      </c>
      <c r="BE47" s="347" t="str">
        <f t="shared" si="41"/>
        <v/>
      </c>
      <c r="BF47" s="330"/>
    </row>
    <row r="48" ht="7.5" customHeight="1">
      <c r="A48" s="193"/>
      <c r="B48" s="193"/>
      <c r="C48" s="195"/>
      <c r="D48" s="289"/>
      <c r="E48" s="289"/>
      <c r="F48" s="289"/>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5"/>
      <c r="AE48" s="195"/>
      <c r="AF48" s="195"/>
      <c r="AG48" s="195"/>
      <c r="AH48" s="195"/>
      <c r="AI48" s="195"/>
      <c r="AJ48" s="195"/>
      <c r="AK48" s="195"/>
      <c r="AL48" s="195"/>
      <c r="AM48" s="195"/>
      <c r="AN48" s="195"/>
      <c r="AO48" s="195"/>
      <c r="AP48" s="195"/>
      <c r="AQ48" s="195"/>
      <c r="AR48" s="195"/>
      <c r="AS48" s="195"/>
      <c r="AT48" s="195"/>
      <c r="AU48" s="195"/>
      <c r="AV48" s="195"/>
      <c r="AW48" s="195"/>
      <c r="AX48" s="193"/>
      <c r="AY48" s="193"/>
      <c r="AZ48" s="348"/>
      <c r="BA48" s="349"/>
      <c r="BB48" s="349"/>
      <c r="BE48" s="349"/>
      <c r="BF48" s="195"/>
    </row>
    <row r="49" ht="22.5" customHeight="1">
      <c r="A49" s="290"/>
      <c r="B49" s="290"/>
      <c r="C49" s="296"/>
      <c r="D49" s="292"/>
      <c r="E49" s="292"/>
      <c r="F49" s="292"/>
      <c r="G49" s="350" t="str">
        <f>'Customize Here'!$Q$25</f>
        <v>Weekly Tasks Completed</v>
      </c>
      <c r="H49" s="154"/>
      <c r="I49" s="154"/>
      <c r="J49" s="154"/>
      <c r="K49" s="154"/>
      <c r="L49" s="154"/>
      <c r="M49" s="154"/>
      <c r="N49" s="154"/>
      <c r="O49" s="155"/>
      <c r="P49" s="296"/>
      <c r="Q49" s="350" t="str">
        <f>'Customize Here'!$Q$25</f>
        <v>Weekly Tasks Completed</v>
      </c>
      <c r="R49" s="154"/>
      <c r="S49" s="154"/>
      <c r="T49" s="154"/>
      <c r="U49" s="154"/>
      <c r="V49" s="154"/>
      <c r="W49" s="154"/>
      <c r="X49" s="154"/>
      <c r="Y49" s="155"/>
      <c r="Z49" s="296"/>
      <c r="AA49" s="350" t="str">
        <f>'Customize Here'!$Q$25</f>
        <v>Weekly Tasks Completed</v>
      </c>
      <c r="AB49" s="154"/>
      <c r="AC49" s="154"/>
      <c r="AD49" s="154"/>
      <c r="AE49" s="154"/>
      <c r="AF49" s="154"/>
      <c r="AG49" s="154"/>
      <c r="AH49" s="154"/>
      <c r="AI49" s="155"/>
      <c r="AJ49" s="296"/>
      <c r="AK49" s="350" t="str">
        <f>'Customize Here'!$Q$25</f>
        <v>Weekly Tasks Completed</v>
      </c>
      <c r="AL49" s="154"/>
      <c r="AM49" s="154"/>
      <c r="AN49" s="154"/>
      <c r="AO49" s="154"/>
      <c r="AP49" s="154"/>
      <c r="AQ49" s="154"/>
      <c r="AR49" s="154"/>
      <c r="AS49" s="155"/>
      <c r="AT49" s="296"/>
      <c r="AU49" s="296"/>
      <c r="AV49" s="296"/>
      <c r="AW49" s="296"/>
      <c r="AX49" s="290"/>
      <c r="AY49" s="290"/>
      <c r="AZ49" s="298"/>
      <c r="BA49" s="299"/>
      <c r="BB49" s="300" t="str">
        <f>'Customize Here'!$Q$21&amp;" "&amp;BB50&amp;" / "&amp;BB50+BE50</f>
        <v>Completed 0 / 0</v>
      </c>
      <c r="BC49" s="43"/>
      <c r="BD49" s="294"/>
      <c r="BE49" s="301" t="str">
        <f>'Customize Here'!$Q$35</f>
        <v>Missing</v>
      </c>
      <c r="BF49" s="296"/>
    </row>
    <row r="50">
      <c r="A50" s="193"/>
      <c r="B50" s="193"/>
      <c r="C50" s="195"/>
      <c r="D50" s="289"/>
      <c r="E50" s="289"/>
      <c r="F50" s="289"/>
      <c r="G50" s="351">
        <f>COUNTIF(N32:N47,"&gt;=100%")</f>
        <v>0</v>
      </c>
      <c r="H50" s="352" t="str">
        <f>"/ "&amp;COUNTA($B$32:$B$47)</f>
        <v>/ 0</v>
      </c>
      <c r="I50" s="353" t="str">
        <f t="array" ref="I50">if(COUNTA($B$32:$B$47)&gt;=1,IFERROR(SPARKLINE(G50,{"charttype","bar";"max",COUNTA($B$32:$B$47);"color1",IF(O50&gt;=$BA$4,'Customize Here'!$M$7,'Customize Here'!$M$9)}),),"")</f>
        <v/>
      </c>
      <c r="J50" s="211"/>
      <c r="K50" s="211"/>
      <c r="L50" s="211"/>
      <c r="M50" s="211"/>
      <c r="N50" s="84"/>
      <c r="O50" s="354" t="str">
        <f>iferror(ROUND(G50/COUNTA($B$32:$B$47),2),)</f>
        <v/>
      </c>
      <c r="P50" s="195"/>
      <c r="Q50" s="351">
        <f>COUNTIF(X32:X47,"&gt;=100%")</f>
        <v>0</v>
      </c>
      <c r="R50" s="352" t="str">
        <f>"/ "&amp;COUNTA($B$32:$B$47)</f>
        <v>/ 0</v>
      </c>
      <c r="S50" s="353" t="str">
        <f t="array" ref="S50">if(COUNTA($B$32:$B$47)&gt;=1,IFERROR(SPARKLINE(Q50,{"charttype","bar";"max",COUNTA($B$32:$B$47);"color1",IF(Y50&gt;=$BA$4,'Customize Here'!$M$7,'Customize Here'!$M$9)}),),"")</f>
        <v/>
      </c>
      <c r="T50" s="211"/>
      <c r="U50" s="211"/>
      <c r="V50" s="211"/>
      <c r="W50" s="211"/>
      <c r="X50" s="84"/>
      <c r="Y50" s="354" t="str">
        <f>iferror(ROUND(Q50/COUNTA($B$32:$B$47),2),)</f>
        <v/>
      </c>
      <c r="Z50" s="195"/>
      <c r="AA50" s="351">
        <f>COUNTIF(AH32:AH47,"&gt;=100%")</f>
        <v>0</v>
      </c>
      <c r="AB50" s="352" t="str">
        <f>"/ "&amp;COUNTA($B$32:$B$47)</f>
        <v>/ 0</v>
      </c>
      <c r="AC50" s="353" t="str">
        <f t="array" ref="AC50">if(COUNTA($B$32:$B$47)&gt;=1,IFERROR(SPARKLINE(AA50,{"charttype","bar";"max",COUNTA($B$32:$B$47);"color1",IF(AI50&gt;=$BA$4,'Customize Here'!$M$7,'Customize Here'!$M$9)}),),"")</f>
        <v/>
      </c>
      <c r="AD50" s="211"/>
      <c r="AE50" s="211"/>
      <c r="AF50" s="211"/>
      <c r="AG50" s="211"/>
      <c r="AH50" s="84"/>
      <c r="AI50" s="354" t="str">
        <f>iferror(ROUND(AA50/COUNTA($B$32:$B$47),2),)</f>
        <v/>
      </c>
      <c r="AJ50" s="195"/>
      <c r="AK50" s="351">
        <f>COUNTIF(AR32:AR47,"&gt;=100%")</f>
        <v>0</v>
      </c>
      <c r="AL50" s="352" t="str">
        <f>"/ "&amp;COUNTA($B$32:$B$47)</f>
        <v>/ 0</v>
      </c>
      <c r="AM50" s="353" t="str">
        <f t="array" ref="AM50">if(COUNTA($B$32:$B$47)&gt;=1,IFERROR(SPARKLINE(AK50,{"charttype","bar";"max",COUNTA($B$32:$B$47);"color1",IF(AS50&gt;=$BA$4,'Customize Here'!$M$7,'Customize Here'!$M$9)}),),"")</f>
        <v/>
      </c>
      <c r="AN50" s="211"/>
      <c r="AO50" s="211"/>
      <c r="AP50" s="211"/>
      <c r="AQ50" s="211"/>
      <c r="AR50" s="84"/>
      <c r="AS50" s="354" t="str">
        <f>iferror(ROUND(AK50/COUNTA($B$32:$B$47),2),)</f>
        <v/>
      </c>
      <c r="AT50" s="195"/>
      <c r="AU50" s="195"/>
      <c r="AV50" s="195"/>
      <c r="AW50" s="195"/>
      <c r="AX50" s="193"/>
      <c r="AY50" s="193"/>
      <c r="AZ50" s="310" t="str">
        <f>'Customize Here'!$Q$33&amp;":  "</f>
        <v>Monthly Daily Habits Progress:  </v>
      </c>
      <c r="BA50" s="355"/>
      <c r="BB50" s="356">
        <f>sum(BB32:BB47)</f>
        <v>0</v>
      </c>
      <c r="BC50" s="313" t="str">
        <f t="array" ref="BC50">IF(BB50+BE50&gt;0,IFERROR(SPARKLINE(BB50,{"charttype","bar";"max",BB50+BE50;"color1",IF(BD50&gt;=$BA$4, 'Customize Here'!$M$7,'Customize Here'!$M$9)}),),)</f>
        <v/>
      </c>
      <c r="BD50" s="357" t="str">
        <f>IFERROR(BB50/(BB50+BE50),)</f>
        <v/>
      </c>
      <c r="BE50" s="358">
        <f>sum(BE32:BE47)</f>
        <v>0</v>
      </c>
      <c r="BF50" s="195"/>
    </row>
    <row r="51" ht="18.75" customHeight="1">
      <c r="A51" s="193"/>
      <c r="B51" s="193"/>
      <c r="C51" s="195"/>
      <c r="D51" s="289"/>
      <c r="E51" s="289"/>
      <c r="F51" s="289"/>
      <c r="G51" s="195"/>
      <c r="H51" s="195"/>
      <c r="I51" s="195"/>
      <c r="J51" s="195"/>
      <c r="K51" s="195"/>
      <c r="L51" s="195"/>
      <c r="M51" s="195"/>
      <c r="N51" s="195"/>
      <c r="O51" s="195"/>
      <c r="P51" s="195"/>
      <c r="Q51" s="195"/>
      <c r="R51" s="195"/>
      <c r="S51" s="195"/>
      <c r="T51" s="195"/>
      <c r="U51" s="195"/>
      <c r="V51" s="195"/>
      <c r="W51" s="195"/>
      <c r="X51" s="195"/>
      <c r="Y51" s="195"/>
      <c r="Z51" s="195"/>
      <c r="AA51" s="195"/>
      <c r="AB51" s="195"/>
      <c r="AC51" s="195"/>
      <c r="AD51" s="195"/>
      <c r="AE51" s="195"/>
      <c r="AF51" s="195"/>
      <c r="AG51" s="195"/>
      <c r="AH51" s="195"/>
      <c r="AI51" s="195"/>
      <c r="AJ51" s="195"/>
      <c r="AK51" s="195"/>
      <c r="AL51" s="195"/>
      <c r="AM51" s="195"/>
      <c r="AN51" s="195"/>
      <c r="AO51" s="195"/>
      <c r="AP51" s="195"/>
      <c r="AQ51" s="195"/>
      <c r="AR51" s="195"/>
      <c r="AS51" s="195"/>
      <c r="AT51" s="195"/>
      <c r="AU51" s="195"/>
      <c r="AV51" s="195"/>
      <c r="AW51" s="195"/>
      <c r="AX51" s="193"/>
      <c r="AY51" s="193"/>
      <c r="AZ51" s="194"/>
      <c r="BA51" s="194"/>
      <c r="BB51" s="194"/>
      <c r="BC51" s="194"/>
      <c r="BD51" s="194"/>
      <c r="BE51" s="194"/>
      <c r="BF51" s="195"/>
    </row>
    <row r="52">
      <c r="A52" s="193"/>
      <c r="B52" s="359" t="str">
        <f>'Customize Here'!$Q$18</f>
        <v>Numeric Trackers</v>
      </c>
      <c r="C52" s="360"/>
      <c r="D52" s="158"/>
      <c r="E52" s="289"/>
      <c r="F52" s="289"/>
      <c r="G52" s="361" t="str">
        <f>'Customize Here'!$Q$18</f>
        <v>Numeric Trackers</v>
      </c>
      <c r="H52" s="360"/>
      <c r="I52" s="360"/>
      <c r="J52" s="360"/>
      <c r="K52" s="360"/>
      <c r="L52" s="360"/>
      <c r="M52" s="360"/>
      <c r="N52" s="360"/>
      <c r="O52" s="158"/>
      <c r="P52" s="195"/>
      <c r="Q52" s="361" t="str">
        <f>'Customize Here'!$Q$18</f>
        <v>Numeric Trackers</v>
      </c>
      <c r="R52" s="360"/>
      <c r="S52" s="360"/>
      <c r="T52" s="360"/>
      <c r="U52" s="360"/>
      <c r="V52" s="360"/>
      <c r="W52" s="360"/>
      <c r="X52" s="360"/>
      <c r="Y52" s="158"/>
      <c r="Z52" s="195"/>
      <c r="AA52" s="361" t="str">
        <f>'Customize Here'!$Q$18</f>
        <v>Numeric Trackers</v>
      </c>
      <c r="AB52" s="360"/>
      <c r="AC52" s="360"/>
      <c r="AD52" s="360"/>
      <c r="AE52" s="360"/>
      <c r="AF52" s="360"/>
      <c r="AG52" s="360"/>
      <c r="AH52" s="360"/>
      <c r="AI52" s="158"/>
      <c r="AJ52" s="195"/>
      <c r="AK52" s="361" t="str">
        <f>'Customize Here'!$Q$18</f>
        <v>Numeric Trackers</v>
      </c>
      <c r="AL52" s="360"/>
      <c r="AM52" s="360"/>
      <c r="AN52" s="360"/>
      <c r="AO52" s="360"/>
      <c r="AP52" s="360"/>
      <c r="AQ52" s="360"/>
      <c r="AR52" s="360"/>
      <c r="AS52" s="158"/>
      <c r="AT52" s="195"/>
      <c r="AU52" s="362" t="str">
        <f>'Customize Here'!$Q$18</f>
        <v>Numeric Trackers</v>
      </c>
      <c r="AV52" s="360"/>
      <c r="AW52" s="158"/>
      <c r="AX52" s="193"/>
      <c r="AZ52" s="194"/>
      <c r="BA52" s="363" t="str">
        <f>'Customize Here'!$Q$29</f>
        <v>Days Expected</v>
      </c>
      <c r="BB52" s="364" t="str">
        <f>'Customize Here'!$Q$30</f>
        <v>Days Completed</v>
      </c>
      <c r="BC52" s="360"/>
      <c r="BD52" s="311"/>
      <c r="BE52" s="365" t="str">
        <f>'Customize Here'!$Q$31</f>
        <v>Days Missing</v>
      </c>
      <c r="BF52" s="195"/>
    </row>
    <row r="53" ht="9.0" customHeight="1">
      <c r="A53" s="193"/>
      <c r="B53" s="193"/>
      <c r="C53" s="195"/>
      <c r="D53" s="289"/>
      <c r="E53" s="289"/>
      <c r="F53" s="289"/>
      <c r="G53" s="195"/>
      <c r="H53" s="195"/>
      <c r="I53" s="195"/>
      <c r="J53" s="195"/>
      <c r="K53" s="195"/>
      <c r="L53" s="195"/>
      <c r="M53" s="195"/>
      <c r="N53" s="195"/>
      <c r="O53" s="195"/>
      <c r="P53" s="195"/>
      <c r="Q53" s="195"/>
      <c r="R53" s="195"/>
      <c r="S53" s="195"/>
      <c r="T53" s="195"/>
      <c r="U53" s="195"/>
      <c r="V53" s="195"/>
      <c r="W53" s="195"/>
      <c r="X53" s="195"/>
      <c r="Y53" s="195"/>
      <c r="Z53" s="195"/>
      <c r="AA53" s="195"/>
      <c r="AB53" s="195"/>
      <c r="AC53" s="195"/>
      <c r="AD53" s="195"/>
      <c r="AE53" s="195"/>
      <c r="AF53" s="195"/>
      <c r="AG53" s="195"/>
      <c r="AH53" s="195"/>
      <c r="AI53" s="195"/>
      <c r="AJ53" s="195"/>
      <c r="AK53" s="195"/>
      <c r="AL53" s="195"/>
      <c r="AM53" s="195"/>
      <c r="AN53" s="195"/>
      <c r="AO53" s="195"/>
      <c r="AP53" s="195"/>
      <c r="AQ53" s="195"/>
      <c r="AR53" s="195"/>
      <c r="AS53" s="195"/>
      <c r="AT53" s="195"/>
      <c r="AU53" s="195"/>
      <c r="AV53" s="195"/>
      <c r="AW53" s="195"/>
      <c r="AX53" s="193"/>
      <c r="AZ53" s="194"/>
      <c r="BA53" s="194"/>
      <c r="BB53" s="194"/>
      <c r="BC53" s="194"/>
      <c r="BD53" s="194"/>
      <c r="BE53" s="194"/>
      <c r="BF53" s="195"/>
    </row>
    <row r="54">
      <c r="A54" s="190"/>
      <c r="B54" s="366" t="s">
        <v>136</v>
      </c>
      <c r="C54" s="367" t="str">
        <f>'Customize Here'!$Q$41</f>
        <v>Goal</v>
      </c>
      <c r="D54" s="44"/>
      <c r="E54" s="348"/>
      <c r="F54" s="348"/>
      <c r="G54" s="368"/>
      <c r="H54" s="368"/>
      <c r="I54" s="368"/>
      <c r="J54" s="368"/>
      <c r="K54" s="368"/>
      <c r="L54" s="368"/>
      <c r="M54" s="369"/>
      <c r="N54" s="370" t="str">
        <f>'Customize Here'!$Q$27</f>
        <v>%</v>
      </c>
      <c r="O54" s="371" t="str">
        <f>'Customize Here'!$Q$28</f>
        <v>✔</v>
      </c>
      <c r="P54" s="195"/>
      <c r="Q54" s="368"/>
      <c r="R54" s="368"/>
      <c r="S54" s="368"/>
      <c r="T54" s="368"/>
      <c r="U54" s="368"/>
      <c r="V54" s="368"/>
      <c r="W54" s="369"/>
      <c r="X54" s="370" t="str">
        <f>'Customize Here'!$Q$27</f>
        <v>%</v>
      </c>
      <c r="Y54" s="371" t="str">
        <f>'Customize Here'!$Q$28</f>
        <v>✔</v>
      </c>
      <c r="Z54" s="195"/>
      <c r="AA54" s="368"/>
      <c r="AB54" s="368"/>
      <c r="AC54" s="368"/>
      <c r="AD54" s="368"/>
      <c r="AE54" s="368"/>
      <c r="AF54" s="368"/>
      <c r="AG54" s="369"/>
      <c r="AH54" s="370" t="str">
        <f>'Customize Here'!$Q$27</f>
        <v>%</v>
      </c>
      <c r="AI54" s="371" t="str">
        <f>'Customize Here'!$Q$28</f>
        <v>✔</v>
      </c>
      <c r="AJ54" s="195"/>
      <c r="AK54" s="368"/>
      <c r="AL54" s="368"/>
      <c r="AM54" s="368"/>
      <c r="AN54" s="368"/>
      <c r="AO54" s="368"/>
      <c r="AP54" s="368"/>
      <c r="AQ54" s="369"/>
      <c r="AR54" s="370" t="str">
        <f>'Customize Here'!$Q$27</f>
        <v>%</v>
      </c>
      <c r="AS54" s="371" t="str">
        <f>'Customize Here'!$Q$28</f>
        <v>✔</v>
      </c>
      <c r="AT54" s="195"/>
      <c r="AU54" s="368"/>
      <c r="AV54" s="368"/>
      <c r="AW54" s="368"/>
      <c r="AX54" s="372" t="str">
        <f>'Customize Here'!$Q$28</f>
        <v>✔</v>
      </c>
      <c r="AZ54" s="194"/>
      <c r="BA54" s="194"/>
      <c r="BB54" s="194"/>
      <c r="BC54" s="194"/>
      <c r="BD54" s="194"/>
      <c r="BE54" s="194"/>
      <c r="BF54" s="195"/>
    </row>
    <row r="55">
      <c r="A55" s="190"/>
      <c r="B55" s="101"/>
      <c r="C55" s="373">
        <v>10.0</v>
      </c>
      <c r="D55" s="102"/>
      <c r="E55" s="348"/>
      <c r="F55" s="348"/>
      <c r="G55" s="374" t="str">
        <f>IFERROR(__xludf.DUMMYFUNCTION("iferror(sparkline(G54:M54,{""charttype"",""column"";""empty"",""zero"";""color"",if(ROUND(N55,2)&gt;=$BA$4,'Customize Here'!$M$7,'Customize Here'!$M$9)}))"),"")</f>
        <v/>
      </c>
      <c r="M55" s="102"/>
      <c r="N55" s="375">
        <f>iferror(sum(G54:M54)/($C55*7),)</f>
        <v>0</v>
      </c>
      <c r="O55" s="376">
        <f>countif(G54:M54,"&gt;="&amp;$C55)</f>
        <v>0</v>
      </c>
      <c r="P55" s="195"/>
      <c r="Q55" s="374" t="str">
        <f>IFERROR(__xludf.DUMMYFUNCTION("iferror(sparkline(Q54:W54,{""charttype"",""column"";""empty"",""zero"";""color"",if(ROUND(X55,2)&gt;=$BA$4,'Customize Here'!$M$7,'Customize Here'!$M$9)}))"),"")</f>
        <v/>
      </c>
      <c r="W55" s="102"/>
      <c r="X55" s="375">
        <f>iferror(sum(Q54:W54)/($C55*7),)</f>
        <v>0</v>
      </c>
      <c r="Y55" s="376">
        <f>countif(Q54:W54,"&gt;="&amp;$C55)</f>
        <v>0</v>
      </c>
      <c r="Z55" s="195"/>
      <c r="AA55" s="374" t="str">
        <f>IFERROR(__xludf.DUMMYFUNCTION("iferror(sparkline(AA54:AG54,{""charttype"",""column"";""empty"",""zero"";""color"",if(ROUND(AH55,2)&gt;=$BA$4,'Customize Here'!$M$7,'Customize Here'!$M$9)}))"),"")</f>
        <v/>
      </c>
      <c r="AG55" s="102"/>
      <c r="AH55" s="375">
        <f>iferror(sum(AA54:AG54)/($C55*7),)</f>
        <v>0</v>
      </c>
      <c r="AI55" s="376">
        <f>countif(AA54:AG54,"&gt;="&amp;$C55)</f>
        <v>0</v>
      </c>
      <c r="AJ55" s="195"/>
      <c r="AK55" s="374" t="str">
        <f>IFERROR(__xludf.DUMMYFUNCTION("iferror(sparkline(AK54:AQ54,{""charttype"",""column"";""empty"",""zero"";""color"",if(ROUND(AR55,2)&gt;=$BA$4,'Customize Here'!$M$7,'Customize Here'!$M$9)}))"),"")</f>
        <v/>
      </c>
      <c r="AQ55" s="102"/>
      <c r="AR55" s="375">
        <f>iferror(sum(AK54:AQ54)/($C55*7),)</f>
        <v>0</v>
      </c>
      <c r="AS55" s="376">
        <f>countif(AK54:AQ54,"&gt;="&amp;$C55)</f>
        <v>0</v>
      </c>
      <c r="AT55" s="195"/>
      <c r="AU55" s="377" t="str">
        <f>IFERROR(__xludf.DUMMYFUNCTION("iferror(sparkline(AU54:AW54,{""charttype"",""column"";""empty"",""zero"";""color"",'Customize Here'!$M$9}))"),"")</f>
        <v/>
      </c>
      <c r="AW55" s="102"/>
      <c r="AX55" s="376">
        <f>countif(AU54:AW54,"&gt;="&amp;$C55)</f>
        <v>0</v>
      </c>
      <c r="AZ55" s="378" t="str">
        <f>B54</f>
        <v>Glasses of Water</v>
      </c>
      <c r="BA55" s="379">
        <f>$BE$4</f>
        <v>30</v>
      </c>
      <c r="BB55" s="380">
        <f>O55+Y55+AI55+AS55+AX55</f>
        <v>0</v>
      </c>
      <c r="BC55" s="381" t="str">
        <f>IFERROR(__xludf.DUMMYFUNCTION("IFERROR(SPARKLINE(BB55,{""charttype"",""bar"";""max"",BA55;""color1"",IF(BD55&gt;=$BA$4,'Customize Here'!$M$7,'Customize Here'!$M$9)}),)"),"")</f>
        <v/>
      </c>
      <c r="BD55" s="382">
        <f>BB55/BA55</f>
        <v>0</v>
      </c>
      <c r="BE55" s="383">
        <f>BA55-BB55</f>
        <v>30</v>
      </c>
      <c r="BF55" s="195"/>
    </row>
    <row r="56">
      <c r="A56" s="190"/>
      <c r="B56" s="83"/>
      <c r="C56" s="83"/>
      <c r="D56" s="86"/>
      <c r="E56" s="348"/>
      <c r="F56" s="348"/>
      <c r="G56" s="83"/>
      <c r="H56" s="211"/>
      <c r="I56" s="211"/>
      <c r="J56" s="211"/>
      <c r="K56" s="211"/>
      <c r="L56" s="211"/>
      <c r="M56" s="86"/>
      <c r="N56" s="322"/>
      <c r="O56" s="217"/>
      <c r="P56" s="195"/>
      <c r="Q56" s="83"/>
      <c r="R56" s="211"/>
      <c r="S56" s="211"/>
      <c r="T56" s="211"/>
      <c r="U56" s="211"/>
      <c r="V56" s="211"/>
      <c r="W56" s="86"/>
      <c r="X56" s="322"/>
      <c r="Y56" s="217"/>
      <c r="Z56" s="195"/>
      <c r="AA56" s="83"/>
      <c r="AB56" s="211"/>
      <c r="AC56" s="211"/>
      <c r="AD56" s="211"/>
      <c r="AE56" s="211"/>
      <c r="AF56" s="211"/>
      <c r="AG56" s="86"/>
      <c r="AH56" s="322"/>
      <c r="AI56" s="217"/>
      <c r="AJ56" s="195"/>
      <c r="AK56" s="83"/>
      <c r="AL56" s="211"/>
      <c r="AM56" s="211"/>
      <c r="AN56" s="211"/>
      <c r="AO56" s="211"/>
      <c r="AP56" s="211"/>
      <c r="AQ56" s="86"/>
      <c r="AR56" s="322"/>
      <c r="AS56" s="217"/>
      <c r="AT56" s="195"/>
      <c r="AU56" s="83"/>
      <c r="AV56" s="211"/>
      <c r="AW56" s="86"/>
      <c r="AX56" s="217"/>
      <c r="AZ56" s="289"/>
      <c r="BA56" s="289"/>
      <c r="BB56" s="289"/>
      <c r="BC56" s="193"/>
      <c r="BD56" s="384"/>
      <c r="BE56" s="385"/>
      <c r="BF56" s="195"/>
    </row>
    <row r="57">
      <c r="A57" s="289"/>
      <c r="B57" s="289"/>
      <c r="C57" s="348"/>
      <c r="D57" s="348"/>
      <c r="E57" s="348"/>
      <c r="F57" s="348"/>
      <c r="G57" s="289"/>
      <c r="H57" s="289"/>
      <c r="I57" s="289"/>
      <c r="J57" s="289"/>
      <c r="K57" s="289"/>
      <c r="L57" s="289"/>
      <c r="M57" s="289"/>
      <c r="N57" s="195"/>
      <c r="O57" s="195"/>
      <c r="P57" s="195"/>
      <c r="Q57" s="195"/>
      <c r="R57" s="195"/>
      <c r="S57" s="195"/>
      <c r="T57" s="195"/>
      <c r="U57" s="195"/>
      <c r="V57" s="195"/>
      <c r="W57" s="195"/>
      <c r="X57" s="195"/>
      <c r="Y57" s="195"/>
      <c r="Z57" s="195"/>
      <c r="AA57" s="195"/>
      <c r="AB57" s="195"/>
      <c r="AC57" s="195"/>
      <c r="AD57" s="195"/>
      <c r="AE57" s="195"/>
      <c r="AF57" s="195"/>
      <c r="AG57" s="195"/>
      <c r="AH57" s="195"/>
      <c r="AI57" s="195"/>
      <c r="AJ57" s="195"/>
      <c r="AK57" s="195"/>
      <c r="AL57" s="195"/>
      <c r="AM57" s="195"/>
      <c r="AN57" s="195"/>
      <c r="AO57" s="195"/>
      <c r="AP57" s="195"/>
      <c r="AQ57" s="195"/>
      <c r="AR57" s="195"/>
      <c r="AS57" s="195"/>
      <c r="AT57" s="195"/>
      <c r="AU57" s="195"/>
      <c r="AV57" s="195"/>
      <c r="AW57" s="195"/>
      <c r="AX57" s="193"/>
      <c r="AZ57" s="289"/>
      <c r="BA57" s="289"/>
      <c r="BB57" s="289"/>
      <c r="BC57" s="193"/>
      <c r="BD57" s="195"/>
      <c r="BE57" s="195"/>
      <c r="BF57" s="195"/>
    </row>
    <row r="58">
      <c r="A58" s="190"/>
      <c r="B58" s="366"/>
      <c r="C58" s="367" t="str">
        <f>'Customize Here'!$Q$41</f>
        <v>Goal</v>
      </c>
      <c r="D58" s="44"/>
      <c r="E58" s="348"/>
      <c r="F58" s="348"/>
      <c r="G58" s="368"/>
      <c r="H58" s="368"/>
      <c r="I58" s="368"/>
      <c r="J58" s="368"/>
      <c r="K58" s="368"/>
      <c r="L58" s="368"/>
      <c r="M58" s="369"/>
      <c r="N58" s="370" t="str">
        <f>'Customize Here'!$Q$27</f>
        <v>%</v>
      </c>
      <c r="O58" s="371" t="str">
        <f>'Customize Here'!$Q$28</f>
        <v>✔</v>
      </c>
      <c r="P58" s="195"/>
      <c r="Q58" s="368"/>
      <c r="R58" s="368"/>
      <c r="S58" s="368"/>
      <c r="T58" s="368"/>
      <c r="U58" s="368"/>
      <c r="V58" s="368"/>
      <c r="W58" s="369"/>
      <c r="X58" s="370" t="str">
        <f>'Customize Here'!$Q$27</f>
        <v>%</v>
      </c>
      <c r="Y58" s="371" t="str">
        <f>'Customize Here'!$Q$28</f>
        <v>✔</v>
      </c>
      <c r="Z58" s="195"/>
      <c r="AA58" s="368"/>
      <c r="AB58" s="368"/>
      <c r="AC58" s="368"/>
      <c r="AD58" s="368"/>
      <c r="AE58" s="368"/>
      <c r="AF58" s="368"/>
      <c r="AG58" s="369"/>
      <c r="AH58" s="370" t="str">
        <f>'Customize Here'!$Q$27</f>
        <v>%</v>
      </c>
      <c r="AI58" s="371" t="str">
        <f>'Customize Here'!$Q$28</f>
        <v>✔</v>
      </c>
      <c r="AJ58" s="195"/>
      <c r="AK58" s="368"/>
      <c r="AL58" s="368"/>
      <c r="AM58" s="368"/>
      <c r="AN58" s="368"/>
      <c r="AO58" s="368"/>
      <c r="AP58" s="368"/>
      <c r="AQ58" s="369"/>
      <c r="AR58" s="370" t="str">
        <f>'Customize Here'!$Q$27</f>
        <v>%</v>
      </c>
      <c r="AS58" s="371" t="str">
        <f>'Customize Here'!$Q$28</f>
        <v>✔</v>
      </c>
      <c r="AT58" s="195"/>
      <c r="AU58" s="368"/>
      <c r="AV58" s="368"/>
      <c r="AW58" s="368"/>
      <c r="AX58" s="372" t="str">
        <f>'Customize Here'!$Q$28</f>
        <v>✔</v>
      </c>
      <c r="AZ58" s="194"/>
      <c r="BA58" s="194"/>
      <c r="BB58" s="194"/>
      <c r="BC58" s="194"/>
      <c r="BD58" s="194"/>
      <c r="BE58" s="194"/>
      <c r="BF58" s="195"/>
    </row>
    <row r="59">
      <c r="A59" s="190"/>
      <c r="B59" s="101"/>
      <c r="C59" s="373"/>
      <c r="D59" s="102"/>
      <c r="E59" s="348"/>
      <c r="F59" s="348"/>
      <c r="G59" s="374" t="str">
        <f>IFERROR(__xludf.DUMMYFUNCTION("iferror(sparkline(G58:M58,{""charttype"",""column"";""empty"",""zero"";""color"",if(ROUND(N59,2)&gt;=$BA$4,'Customize Here'!$M$7,'Customize Here'!$M$9)}))"),"")</f>
        <v/>
      </c>
      <c r="M59" s="102"/>
      <c r="N59" s="375" t="str">
        <f>iferror(sum(G58:M58)/($C59*7),)</f>
        <v/>
      </c>
      <c r="O59" s="376">
        <f>countif(G58:M58,"&gt;="&amp;$C59)</f>
        <v>0</v>
      </c>
      <c r="P59" s="195"/>
      <c r="Q59" s="374" t="str">
        <f>IFERROR(__xludf.DUMMYFUNCTION("iferror(sparkline(Q58:W58,{""charttype"",""column"";""empty"",""zero"";""color"",if(ROUND(X59,2)&gt;=$BA$4,'Customize Here'!$M$7,'Customize Here'!$M$9)}))"),"")</f>
        <v/>
      </c>
      <c r="W59" s="102"/>
      <c r="X59" s="375" t="str">
        <f>iferror(sum(Q58:W58)/($C59*7),)</f>
        <v/>
      </c>
      <c r="Y59" s="376">
        <f>countif(Q58:W58,"&gt;="&amp;$C59)</f>
        <v>0</v>
      </c>
      <c r="Z59" s="195"/>
      <c r="AA59" s="374" t="str">
        <f>IFERROR(__xludf.DUMMYFUNCTION("iferror(sparkline(AA58:AG58,{""charttype"",""column"";""empty"",""zero"";""color"",if(ROUND(AH59,2)&gt;=$BA$4,'Customize Here'!$M$7,'Customize Here'!$M$9)}))"),"")</f>
        <v/>
      </c>
      <c r="AG59" s="102"/>
      <c r="AH59" s="375" t="str">
        <f>iferror(sum(AA58:AG58)/($C59*7),)</f>
        <v/>
      </c>
      <c r="AI59" s="376">
        <f>countif(AA58:AG58,"&gt;="&amp;$C59)</f>
        <v>0</v>
      </c>
      <c r="AJ59" s="195"/>
      <c r="AK59" s="374" t="str">
        <f>IFERROR(__xludf.DUMMYFUNCTION("iferror(sparkline(AK58:AQ58,{""charttype"",""column"";""empty"",""zero"";""color"",if(ROUND(AR59,2)&gt;=$BA$4,'Customize Here'!$M$7,'Customize Here'!$M$9)}))"),"")</f>
        <v/>
      </c>
      <c r="AQ59" s="102"/>
      <c r="AR59" s="375" t="str">
        <f>iferror(sum(AK58:AQ58)/($C59*7),)</f>
        <v/>
      </c>
      <c r="AS59" s="376">
        <f>countif(AK58:AQ58,"&gt;="&amp;$C59)</f>
        <v>0</v>
      </c>
      <c r="AT59" s="195"/>
      <c r="AU59" s="377" t="str">
        <f>IFERROR(__xludf.DUMMYFUNCTION("iferror(sparkline(AU58:AW58,{""charttype"",""column"";""empty"",""zero"";""color"",'Customize Here'!$M$9}))"),"")</f>
        <v/>
      </c>
      <c r="AW59" s="102"/>
      <c r="AX59" s="376">
        <f>countif(AU58:AW58,"&gt;="&amp;$C59)</f>
        <v>0</v>
      </c>
      <c r="AZ59" s="378" t="str">
        <f>B58</f>
        <v/>
      </c>
      <c r="BA59" s="379">
        <f>$BE$4</f>
        <v>30</v>
      </c>
      <c r="BB59" s="380">
        <f>O59+Y59+AI59+AS59+AX59</f>
        <v>0</v>
      </c>
      <c r="BC59" s="381" t="str">
        <f>IFERROR(__xludf.DUMMYFUNCTION("IFERROR(SPARKLINE(BB59,{""charttype"",""bar"";""max"",BA59;""color1"",IF(BD59&gt;=$BA$4,'Customize Here'!$M$7,'Customize Here'!$M$9)}),)"),"")</f>
        <v/>
      </c>
      <c r="BD59" s="382">
        <f>BB59/BA59</f>
        <v>0</v>
      </c>
      <c r="BE59" s="383">
        <f>BA59-BB59</f>
        <v>30</v>
      </c>
      <c r="BF59" s="195"/>
    </row>
    <row r="60">
      <c r="A60" s="190"/>
      <c r="B60" s="83"/>
      <c r="C60" s="83"/>
      <c r="D60" s="86"/>
      <c r="E60" s="348"/>
      <c r="F60" s="348"/>
      <c r="G60" s="83"/>
      <c r="H60" s="211"/>
      <c r="I60" s="211"/>
      <c r="J60" s="211"/>
      <c r="K60" s="211"/>
      <c r="L60" s="211"/>
      <c r="M60" s="86"/>
      <c r="N60" s="322"/>
      <c r="O60" s="217"/>
      <c r="P60" s="195"/>
      <c r="Q60" s="83"/>
      <c r="R60" s="211"/>
      <c r="S60" s="211"/>
      <c r="T60" s="211"/>
      <c r="U60" s="211"/>
      <c r="V60" s="211"/>
      <c r="W60" s="86"/>
      <c r="X60" s="322"/>
      <c r="Y60" s="217"/>
      <c r="Z60" s="195"/>
      <c r="AA60" s="83"/>
      <c r="AB60" s="211"/>
      <c r="AC60" s="211"/>
      <c r="AD60" s="211"/>
      <c r="AE60" s="211"/>
      <c r="AF60" s="211"/>
      <c r="AG60" s="86"/>
      <c r="AH60" s="322"/>
      <c r="AI60" s="217"/>
      <c r="AJ60" s="195"/>
      <c r="AK60" s="83"/>
      <c r="AL60" s="211"/>
      <c r="AM60" s="211"/>
      <c r="AN60" s="211"/>
      <c r="AO60" s="211"/>
      <c r="AP60" s="211"/>
      <c r="AQ60" s="86"/>
      <c r="AR60" s="322"/>
      <c r="AS60" s="217"/>
      <c r="AT60" s="195"/>
      <c r="AU60" s="83"/>
      <c r="AV60" s="211"/>
      <c r="AW60" s="86"/>
      <c r="AX60" s="217"/>
      <c r="AZ60" s="289"/>
      <c r="BA60" s="289"/>
      <c r="BB60" s="289"/>
      <c r="BC60" s="193"/>
      <c r="BD60" s="384"/>
      <c r="BE60" s="385"/>
      <c r="BF60" s="195"/>
    </row>
    <row r="61">
      <c r="A61" s="289"/>
      <c r="B61" s="289"/>
      <c r="C61" s="348"/>
      <c r="D61" s="348"/>
      <c r="E61" s="348"/>
      <c r="F61" s="348"/>
      <c r="G61" s="289"/>
      <c r="H61" s="289"/>
      <c r="I61" s="289"/>
      <c r="J61" s="289"/>
      <c r="K61" s="289"/>
      <c r="L61" s="289"/>
      <c r="M61" s="289"/>
      <c r="N61" s="195"/>
      <c r="O61" s="195"/>
      <c r="P61" s="195"/>
      <c r="Q61" s="195"/>
      <c r="R61" s="195"/>
      <c r="S61" s="195"/>
      <c r="T61" s="195"/>
      <c r="U61" s="195"/>
      <c r="V61" s="195"/>
      <c r="W61" s="195"/>
      <c r="X61" s="195"/>
      <c r="Y61" s="195"/>
      <c r="Z61" s="195"/>
      <c r="AA61" s="195"/>
      <c r="AB61" s="195"/>
      <c r="AC61" s="195"/>
      <c r="AD61" s="195"/>
      <c r="AE61" s="195"/>
      <c r="AF61" s="195"/>
      <c r="AG61" s="195"/>
      <c r="AH61" s="195"/>
      <c r="AI61" s="195"/>
      <c r="AJ61" s="195"/>
      <c r="AK61" s="195"/>
      <c r="AL61" s="195"/>
      <c r="AM61" s="195"/>
      <c r="AN61" s="195"/>
      <c r="AO61" s="195"/>
      <c r="AP61" s="195"/>
      <c r="AQ61" s="195"/>
      <c r="AR61" s="195"/>
      <c r="AS61" s="195"/>
      <c r="AT61" s="195"/>
      <c r="AU61" s="195"/>
      <c r="AV61" s="195"/>
      <c r="AW61" s="195"/>
      <c r="AX61" s="193"/>
      <c r="AZ61" s="289"/>
      <c r="BA61" s="289"/>
      <c r="BB61" s="289"/>
      <c r="BC61" s="193"/>
      <c r="BD61" s="195"/>
      <c r="BE61" s="195"/>
      <c r="BF61" s="195"/>
    </row>
    <row r="62">
      <c r="A62" s="190"/>
      <c r="B62" s="366"/>
      <c r="C62" s="367" t="str">
        <f>'Customize Here'!$Q$41</f>
        <v>Goal</v>
      </c>
      <c r="D62" s="44"/>
      <c r="E62" s="348"/>
      <c r="F62" s="348"/>
      <c r="G62" s="368"/>
      <c r="H62" s="368"/>
      <c r="I62" s="368"/>
      <c r="J62" s="368"/>
      <c r="K62" s="368"/>
      <c r="L62" s="368"/>
      <c r="M62" s="369"/>
      <c r="N62" s="370" t="str">
        <f>'Customize Here'!$Q$27</f>
        <v>%</v>
      </c>
      <c r="O62" s="371" t="str">
        <f>'Customize Here'!$Q$28</f>
        <v>✔</v>
      </c>
      <c r="P62" s="195"/>
      <c r="Q62" s="368"/>
      <c r="R62" s="368"/>
      <c r="S62" s="368"/>
      <c r="T62" s="368"/>
      <c r="U62" s="368"/>
      <c r="V62" s="368"/>
      <c r="W62" s="369"/>
      <c r="X62" s="370" t="str">
        <f>'Customize Here'!$Q$27</f>
        <v>%</v>
      </c>
      <c r="Y62" s="371" t="str">
        <f>'Customize Here'!$Q$28</f>
        <v>✔</v>
      </c>
      <c r="Z62" s="195"/>
      <c r="AA62" s="368"/>
      <c r="AB62" s="368"/>
      <c r="AC62" s="368"/>
      <c r="AD62" s="368"/>
      <c r="AE62" s="368"/>
      <c r="AF62" s="368"/>
      <c r="AG62" s="369"/>
      <c r="AH62" s="370" t="str">
        <f>'Customize Here'!$Q$27</f>
        <v>%</v>
      </c>
      <c r="AI62" s="371" t="str">
        <f>'Customize Here'!$Q$28</f>
        <v>✔</v>
      </c>
      <c r="AJ62" s="195"/>
      <c r="AK62" s="368"/>
      <c r="AL62" s="368"/>
      <c r="AM62" s="368"/>
      <c r="AN62" s="368"/>
      <c r="AO62" s="368"/>
      <c r="AP62" s="368"/>
      <c r="AQ62" s="369"/>
      <c r="AR62" s="370" t="str">
        <f>'Customize Here'!$Q$27</f>
        <v>%</v>
      </c>
      <c r="AS62" s="371" t="str">
        <f>'Customize Here'!$Q$28</f>
        <v>✔</v>
      </c>
      <c r="AT62" s="195"/>
      <c r="AU62" s="368"/>
      <c r="AV62" s="368"/>
      <c r="AW62" s="368"/>
      <c r="AX62" s="372" t="str">
        <f>'Customize Here'!$Q$28</f>
        <v>✔</v>
      </c>
      <c r="AZ62" s="194"/>
      <c r="BA62" s="194"/>
      <c r="BB62" s="194"/>
      <c r="BC62" s="194"/>
      <c r="BD62" s="194"/>
      <c r="BE62" s="194"/>
      <c r="BF62" s="195"/>
    </row>
    <row r="63">
      <c r="A63" s="190"/>
      <c r="B63" s="101"/>
      <c r="C63" s="373"/>
      <c r="D63" s="102"/>
      <c r="E63" s="348"/>
      <c r="F63" s="348"/>
      <c r="G63" s="374" t="str">
        <f>IFERROR(__xludf.DUMMYFUNCTION("iferror(sparkline(G62:M62,{""charttype"",""column"";""empty"",""zero"";""color"",if(ROUND(N63,2)&gt;=$BA$4,'Customize Here'!$M$7,'Customize Here'!$M$9)}))"),"")</f>
        <v/>
      </c>
      <c r="M63" s="102"/>
      <c r="N63" s="375" t="str">
        <f>iferror(sum(G62:M62)/($C63*7),)</f>
        <v/>
      </c>
      <c r="O63" s="376">
        <f>countif(G62:M62,"&gt;="&amp;$C63)</f>
        <v>0</v>
      </c>
      <c r="P63" s="195"/>
      <c r="Q63" s="374" t="str">
        <f>IFERROR(__xludf.DUMMYFUNCTION("iferror(sparkline(Q62:W62,{""charttype"",""column"";""empty"",""zero"";""color"",if(ROUND(X63,2)&gt;=$BA$4,'Customize Here'!$M$7,'Customize Here'!$M$9)}))"),"")</f>
        <v/>
      </c>
      <c r="W63" s="102"/>
      <c r="X63" s="375" t="str">
        <f>iferror(sum(Q62:W62)/($C63*7),)</f>
        <v/>
      </c>
      <c r="Y63" s="376">
        <f>countif(Q62:W62,"&gt;="&amp;$C63)</f>
        <v>0</v>
      </c>
      <c r="Z63" s="195"/>
      <c r="AA63" s="374" t="str">
        <f>IFERROR(__xludf.DUMMYFUNCTION("iferror(sparkline(AA62:AG62,{""charttype"",""column"";""empty"",""zero"";""color"",if(ROUND(AH63,2)&gt;=$BA$4,'Customize Here'!$M$7,'Customize Here'!$M$9)}))"),"")</f>
        <v/>
      </c>
      <c r="AG63" s="102"/>
      <c r="AH63" s="375" t="str">
        <f>iferror(sum(AA62:AG62)/($C63*7),)</f>
        <v/>
      </c>
      <c r="AI63" s="376">
        <f>countif(AA62:AG62,"&gt;="&amp;$C63)</f>
        <v>0</v>
      </c>
      <c r="AJ63" s="195"/>
      <c r="AK63" s="374" t="str">
        <f>IFERROR(__xludf.DUMMYFUNCTION("iferror(sparkline(AK62:AQ62,{""charttype"",""column"";""empty"",""zero"";""color"",if(ROUND(AR63,2)&gt;=$BA$4,'Customize Here'!$M$7,'Customize Here'!$M$9)}))"),"")</f>
        <v/>
      </c>
      <c r="AQ63" s="102"/>
      <c r="AR63" s="375" t="str">
        <f>iferror(sum(AK62:AQ62)/($C63*7),)</f>
        <v/>
      </c>
      <c r="AS63" s="376">
        <f>countif(AK62:AQ62,"&gt;="&amp;$C63)</f>
        <v>0</v>
      </c>
      <c r="AT63" s="195"/>
      <c r="AU63" s="377" t="str">
        <f>IFERROR(__xludf.DUMMYFUNCTION("iferror(sparkline(AU62:AW62,{""charttype"",""column"";""empty"",""zero"";""color"",'Customize Here'!$M$9}))"),"")</f>
        <v/>
      </c>
      <c r="AW63" s="102"/>
      <c r="AX63" s="376">
        <f>countif(AU62:AW62,"&gt;="&amp;$C63)</f>
        <v>0</v>
      </c>
      <c r="AZ63" s="378" t="str">
        <f>B62</f>
        <v/>
      </c>
      <c r="BA63" s="379">
        <f>$BE$4</f>
        <v>30</v>
      </c>
      <c r="BB63" s="380">
        <f>O63+Y63+AI63+AS63+AX63</f>
        <v>0</v>
      </c>
      <c r="BC63" s="381" t="str">
        <f>IFERROR(__xludf.DUMMYFUNCTION("IFERROR(SPARKLINE(BB63,{""charttype"",""bar"";""max"",BA63;""color1"",IF(BD63&gt;=$BA$4,'Customize Here'!$M$7,'Customize Here'!$M$9)}),)"),"")</f>
        <v/>
      </c>
      <c r="BD63" s="382">
        <f>BB63/BA63</f>
        <v>0</v>
      </c>
      <c r="BE63" s="383">
        <f>BA63-BB63</f>
        <v>30</v>
      </c>
      <c r="BF63" s="195"/>
    </row>
    <row r="64">
      <c r="A64" s="190"/>
      <c r="B64" s="83"/>
      <c r="C64" s="83"/>
      <c r="D64" s="86"/>
      <c r="E64" s="348"/>
      <c r="F64" s="348"/>
      <c r="G64" s="83"/>
      <c r="H64" s="211"/>
      <c r="I64" s="211"/>
      <c r="J64" s="211"/>
      <c r="K64" s="211"/>
      <c r="L64" s="211"/>
      <c r="M64" s="86"/>
      <c r="N64" s="322"/>
      <c r="O64" s="217"/>
      <c r="P64" s="195"/>
      <c r="Q64" s="83"/>
      <c r="R64" s="211"/>
      <c r="S64" s="211"/>
      <c r="T64" s="211"/>
      <c r="U64" s="211"/>
      <c r="V64" s="211"/>
      <c r="W64" s="86"/>
      <c r="X64" s="322"/>
      <c r="Y64" s="217"/>
      <c r="Z64" s="195"/>
      <c r="AA64" s="83"/>
      <c r="AB64" s="211"/>
      <c r="AC64" s="211"/>
      <c r="AD64" s="211"/>
      <c r="AE64" s="211"/>
      <c r="AF64" s="211"/>
      <c r="AG64" s="86"/>
      <c r="AH64" s="322"/>
      <c r="AI64" s="217"/>
      <c r="AJ64" s="195"/>
      <c r="AK64" s="83"/>
      <c r="AL64" s="211"/>
      <c r="AM64" s="211"/>
      <c r="AN64" s="211"/>
      <c r="AO64" s="211"/>
      <c r="AP64" s="211"/>
      <c r="AQ64" s="86"/>
      <c r="AR64" s="322"/>
      <c r="AS64" s="217"/>
      <c r="AT64" s="195"/>
      <c r="AU64" s="83"/>
      <c r="AV64" s="211"/>
      <c r="AW64" s="86"/>
      <c r="AX64" s="217"/>
      <c r="AZ64" s="289"/>
      <c r="BA64" s="289"/>
      <c r="BB64" s="289"/>
      <c r="BC64" s="193"/>
      <c r="BD64" s="384"/>
      <c r="BE64" s="385"/>
      <c r="BF64" s="195"/>
    </row>
    <row r="65">
      <c r="A65" s="289"/>
      <c r="B65" s="289"/>
      <c r="C65" s="348"/>
      <c r="D65" s="348"/>
      <c r="E65" s="348"/>
      <c r="F65" s="348"/>
      <c r="G65" s="289"/>
      <c r="H65" s="289"/>
      <c r="I65" s="289"/>
      <c r="J65" s="289"/>
      <c r="K65" s="289"/>
      <c r="L65" s="289"/>
      <c r="M65" s="289"/>
      <c r="N65" s="195"/>
      <c r="O65" s="195"/>
      <c r="P65" s="195"/>
      <c r="Q65" s="195"/>
      <c r="R65" s="195"/>
      <c r="S65" s="195"/>
      <c r="T65" s="195"/>
      <c r="U65" s="195"/>
      <c r="V65" s="195"/>
      <c r="W65" s="195"/>
      <c r="X65" s="195"/>
      <c r="Y65" s="195"/>
      <c r="Z65" s="195"/>
      <c r="AA65" s="195"/>
      <c r="AB65" s="195"/>
      <c r="AC65" s="195"/>
      <c r="AD65" s="195"/>
      <c r="AE65" s="195"/>
      <c r="AF65" s="195"/>
      <c r="AG65" s="195"/>
      <c r="AH65" s="195"/>
      <c r="AI65" s="195"/>
      <c r="AJ65" s="195"/>
      <c r="AK65" s="195"/>
      <c r="AL65" s="195"/>
      <c r="AM65" s="195"/>
      <c r="AN65" s="195"/>
      <c r="AO65" s="195"/>
      <c r="AP65" s="195"/>
      <c r="AQ65" s="195"/>
      <c r="AR65" s="195"/>
      <c r="AS65" s="195"/>
      <c r="AT65" s="195"/>
      <c r="AU65" s="195"/>
      <c r="AV65" s="195"/>
      <c r="AW65" s="195"/>
      <c r="AX65" s="193"/>
      <c r="AZ65" s="289"/>
      <c r="BA65" s="289"/>
      <c r="BB65" s="289"/>
      <c r="BC65" s="193"/>
      <c r="BD65" s="195"/>
      <c r="BE65" s="195"/>
      <c r="BF65" s="195"/>
    </row>
    <row r="66">
      <c r="A66" s="190"/>
      <c r="B66" s="366"/>
      <c r="C66" s="367" t="str">
        <f>'Customize Here'!$Q$41</f>
        <v>Goal</v>
      </c>
      <c r="D66" s="44"/>
      <c r="E66" s="348"/>
      <c r="F66" s="348"/>
      <c r="G66" s="368"/>
      <c r="H66" s="368"/>
      <c r="I66" s="368"/>
      <c r="J66" s="368"/>
      <c r="K66" s="368"/>
      <c r="L66" s="368"/>
      <c r="M66" s="369"/>
      <c r="N66" s="370" t="str">
        <f>'Customize Here'!$Q$27</f>
        <v>%</v>
      </c>
      <c r="O66" s="371" t="str">
        <f>'Customize Here'!$Q$28</f>
        <v>✔</v>
      </c>
      <c r="P66" s="195"/>
      <c r="Q66" s="368"/>
      <c r="R66" s="368"/>
      <c r="S66" s="368"/>
      <c r="T66" s="368"/>
      <c r="U66" s="368"/>
      <c r="V66" s="368"/>
      <c r="W66" s="369"/>
      <c r="X66" s="370" t="str">
        <f>'Customize Here'!$Q$27</f>
        <v>%</v>
      </c>
      <c r="Y66" s="371" t="str">
        <f>'Customize Here'!$Q$28</f>
        <v>✔</v>
      </c>
      <c r="Z66" s="195"/>
      <c r="AA66" s="368"/>
      <c r="AB66" s="368"/>
      <c r="AC66" s="368"/>
      <c r="AD66" s="368"/>
      <c r="AE66" s="368"/>
      <c r="AF66" s="368"/>
      <c r="AG66" s="369"/>
      <c r="AH66" s="370" t="str">
        <f>'Customize Here'!$Q$27</f>
        <v>%</v>
      </c>
      <c r="AI66" s="371" t="str">
        <f>'Customize Here'!$Q$28</f>
        <v>✔</v>
      </c>
      <c r="AJ66" s="195"/>
      <c r="AK66" s="368"/>
      <c r="AL66" s="368"/>
      <c r="AM66" s="368"/>
      <c r="AN66" s="368"/>
      <c r="AO66" s="368"/>
      <c r="AP66" s="368"/>
      <c r="AQ66" s="369"/>
      <c r="AR66" s="370" t="str">
        <f>'Customize Here'!$Q$27</f>
        <v>%</v>
      </c>
      <c r="AS66" s="371" t="str">
        <f>'Customize Here'!$Q$28</f>
        <v>✔</v>
      </c>
      <c r="AT66" s="195"/>
      <c r="AU66" s="368"/>
      <c r="AV66" s="368"/>
      <c r="AW66" s="368"/>
      <c r="AX66" s="372" t="str">
        <f>'Customize Here'!$Q$28</f>
        <v>✔</v>
      </c>
      <c r="AZ66" s="194"/>
      <c r="BA66" s="194"/>
      <c r="BB66" s="194"/>
      <c r="BC66" s="194"/>
      <c r="BD66" s="194"/>
      <c r="BE66" s="194"/>
      <c r="BF66" s="195"/>
    </row>
    <row r="67">
      <c r="A67" s="190"/>
      <c r="B67" s="101"/>
      <c r="C67" s="373"/>
      <c r="D67" s="102"/>
      <c r="E67" s="348"/>
      <c r="F67" s="348"/>
      <c r="G67" s="374" t="str">
        <f>IFERROR(__xludf.DUMMYFUNCTION("iferror(sparkline(G66:M66,{""charttype"",""column"";""empty"",""zero"";""color"",if(ROUND(N67,2)&gt;=$BA$4,'Customize Here'!$M$7,'Customize Here'!$M$9)}))"),"")</f>
        <v/>
      </c>
      <c r="M67" s="102"/>
      <c r="N67" s="375" t="str">
        <f>iferror(sum(G66:M66)/($C67*7),)</f>
        <v/>
      </c>
      <c r="O67" s="376">
        <f>countif(G66:M66,"&gt;="&amp;$C67)</f>
        <v>0</v>
      </c>
      <c r="P67" s="195"/>
      <c r="Q67" s="374" t="str">
        <f>IFERROR(__xludf.DUMMYFUNCTION("iferror(sparkline(Q66:W66,{""charttype"",""column"";""empty"",""zero"";""color"",if(ROUND(X67,2)&gt;=$BA$4,'Customize Here'!$M$7,'Customize Here'!$M$9)}))"),"")</f>
        <v/>
      </c>
      <c r="W67" s="102"/>
      <c r="X67" s="375" t="str">
        <f>iferror(sum(Q66:W66)/($C67*7),)</f>
        <v/>
      </c>
      <c r="Y67" s="376">
        <f>countif(Q66:W66,"&gt;="&amp;$C67)</f>
        <v>0</v>
      </c>
      <c r="Z67" s="195"/>
      <c r="AA67" s="374" t="str">
        <f>IFERROR(__xludf.DUMMYFUNCTION("iferror(sparkline(AA66:AG66,{""charttype"",""column"";""empty"",""zero"";""color"",if(ROUND(AH67,2)&gt;=$BA$4,'Customize Here'!$M$7,'Customize Here'!$M$9)}))"),"")</f>
        <v/>
      </c>
      <c r="AG67" s="102"/>
      <c r="AH67" s="375" t="str">
        <f>iferror(sum(AA66:AG66)/($C67*7),)</f>
        <v/>
      </c>
      <c r="AI67" s="376">
        <f>countif(AA66:AG66,"&gt;="&amp;$C67)</f>
        <v>0</v>
      </c>
      <c r="AJ67" s="195"/>
      <c r="AK67" s="374" t="str">
        <f>IFERROR(__xludf.DUMMYFUNCTION("iferror(sparkline(AK66:AQ66,{""charttype"",""column"";""empty"",""zero"";""color"",if(ROUND(AR67,2)&gt;=$BA$4,'Customize Here'!$M$7,'Customize Here'!$M$9)}))"),"")</f>
        <v/>
      </c>
      <c r="AQ67" s="102"/>
      <c r="AR67" s="375" t="str">
        <f>iferror(sum(AK66:AQ66)/($C67*7),)</f>
        <v/>
      </c>
      <c r="AS67" s="376">
        <f>countif(AK66:AQ66,"&gt;="&amp;$C67)</f>
        <v>0</v>
      </c>
      <c r="AT67" s="195"/>
      <c r="AU67" s="377" t="str">
        <f>IFERROR(__xludf.DUMMYFUNCTION("iferror(sparkline(AU66:AW66,{""charttype"",""column"";""empty"",""zero"";""color"",'Customize Here'!$M$9}))"),"")</f>
        <v/>
      </c>
      <c r="AW67" s="102"/>
      <c r="AX67" s="376">
        <f>countif(AU66:AW66,"&gt;="&amp;$C67)</f>
        <v>0</v>
      </c>
      <c r="AZ67" s="378" t="str">
        <f>B66</f>
        <v/>
      </c>
      <c r="BA67" s="379">
        <f>$BE$4</f>
        <v>30</v>
      </c>
      <c r="BB67" s="380">
        <f>O67+Y67+AI67+AS67+AX67</f>
        <v>0</v>
      </c>
      <c r="BC67" s="381" t="str">
        <f>IFERROR(__xludf.DUMMYFUNCTION("IFERROR(SPARKLINE(BB67,{""charttype"",""bar"";""max"",BA67;""color1"",IF(BD67&gt;=$BA$4,'Customize Here'!$M$7,'Customize Here'!$M$9)}),)"),"")</f>
        <v/>
      </c>
      <c r="BD67" s="382">
        <f>BB67/BA67</f>
        <v>0</v>
      </c>
      <c r="BE67" s="383">
        <f>BA67-BB67</f>
        <v>30</v>
      </c>
      <c r="BF67" s="195"/>
    </row>
    <row r="68">
      <c r="A68" s="190"/>
      <c r="B68" s="83"/>
      <c r="C68" s="83"/>
      <c r="D68" s="86"/>
      <c r="E68" s="348"/>
      <c r="F68" s="348"/>
      <c r="G68" s="83"/>
      <c r="H68" s="211"/>
      <c r="I68" s="211"/>
      <c r="J68" s="211"/>
      <c r="K68" s="211"/>
      <c r="L68" s="211"/>
      <c r="M68" s="86"/>
      <c r="N68" s="322"/>
      <c r="O68" s="217"/>
      <c r="P68" s="195"/>
      <c r="Q68" s="83"/>
      <c r="R68" s="211"/>
      <c r="S68" s="211"/>
      <c r="T68" s="211"/>
      <c r="U68" s="211"/>
      <c r="V68" s="211"/>
      <c r="W68" s="86"/>
      <c r="X68" s="322"/>
      <c r="Y68" s="217"/>
      <c r="Z68" s="195"/>
      <c r="AA68" s="83"/>
      <c r="AB68" s="211"/>
      <c r="AC68" s="211"/>
      <c r="AD68" s="211"/>
      <c r="AE68" s="211"/>
      <c r="AF68" s="211"/>
      <c r="AG68" s="86"/>
      <c r="AH68" s="322"/>
      <c r="AI68" s="217"/>
      <c r="AJ68" s="195"/>
      <c r="AK68" s="83"/>
      <c r="AL68" s="211"/>
      <c r="AM68" s="211"/>
      <c r="AN68" s="211"/>
      <c r="AO68" s="211"/>
      <c r="AP68" s="211"/>
      <c r="AQ68" s="86"/>
      <c r="AR68" s="322"/>
      <c r="AS68" s="217"/>
      <c r="AT68" s="195"/>
      <c r="AU68" s="83"/>
      <c r="AV68" s="211"/>
      <c r="AW68" s="86"/>
      <c r="AX68" s="217"/>
      <c r="AZ68" s="289"/>
      <c r="BA68" s="289"/>
      <c r="BB68" s="289"/>
      <c r="BC68" s="193"/>
      <c r="BD68" s="384"/>
      <c r="BE68" s="385"/>
      <c r="BF68" s="195"/>
    </row>
    <row r="69">
      <c r="A69" s="289"/>
      <c r="B69" s="289"/>
      <c r="C69" s="348"/>
      <c r="D69" s="348"/>
      <c r="E69" s="348"/>
      <c r="F69" s="348"/>
      <c r="G69" s="289"/>
      <c r="H69" s="289"/>
      <c r="I69" s="289"/>
      <c r="J69" s="289"/>
      <c r="K69" s="289"/>
      <c r="L69" s="289"/>
      <c r="M69" s="289"/>
      <c r="N69" s="195"/>
      <c r="O69" s="195"/>
      <c r="P69" s="195"/>
      <c r="Q69" s="195"/>
      <c r="R69" s="195"/>
      <c r="S69" s="195"/>
      <c r="T69" s="195"/>
      <c r="U69" s="195"/>
      <c r="V69" s="195"/>
      <c r="W69" s="195"/>
      <c r="X69" s="195"/>
      <c r="Y69" s="195"/>
      <c r="Z69" s="195"/>
      <c r="AA69" s="195"/>
      <c r="AB69" s="195"/>
      <c r="AC69" s="195"/>
      <c r="AD69" s="195"/>
      <c r="AE69" s="195"/>
      <c r="AF69" s="195"/>
      <c r="AG69" s="195"/>
      <c r="AH69" s="195"/>
      <c r="AI69" s="195"/>
      <c r="AJ69" s="195"/>
      <c r="AK69" s="195"/>
      <c r="AL69" s="195"/>
      <c r="AM69" s="195"/>
      <c r="AN69" s="195"/>
      <c r="AO69" s="195"/>
      <c r="AP69" s="195"/>
      <c r="AQ69" s="195"/>
      <c r="AR69" s="195"/>
      <c r="AS69" s="195"/>
      <c r="AT69" s="195"/>
      <c r="AU69" s="195"/>
      <c r="AV69" s="195"/>
      <c r="AW69" s="195"/>
      <c r="AX69" s="193"/>
      <c r="AZ69" s="289"/>
      <c r="BA69" s="289"/>
      <c r="BB69" s="289"/>
      <c r="BC69" s="193"/>
      <c r="BD69" s="195"/>
      <c r="BE69" s="195"/>
      <c r="BF69" s="195"/>
    </row>
    <row r="70">
      <c r="A70" s="190"/>
      <c r="B70" s="366"/>
      <c r="C70" s="367" t="str">
        <f>'Customize Here'!$Q$41</f>
        <v>Goal</v>
      </c>
      <c r="D70" s="44"/>
      <c r="E70" s="348"/>
      <c r="F70" s="348"/>
      <c r="G70" s="368"/>
      <c r="H70" s="368"/>
      <c r="I70" s="368"/>
      <c r="J70" s="368"/>
      <c r="K70" s="368"/>
      <c r="L70" s="368"/>
      <c r="M70" s="369"/>
      <c r="N70" s="370" t="str">
        <f>'Customize Here'!$Q$27</f>
        <v>%</v>
      </c>
      <c r="O70" s="371" t="str">
        <f>'Customize Here'!$Q$28</f>
        <v>✔</v>
      </c>
      <c r="P70" s="195"/>
      <c r="Q70" s="368"/>
      <c r="R70" s="368"/>
      <c r="S70" s="368"/>
      <c r="T70" s="368"/>
      <c r="U70" s="368"/>
      <c r="V70" s="368"/>
      <c r="W70" s="369"/>
      <c r="X70" s="370" t="str">
        <f>'Customize Here'!$Q$27</f>
        <v>%</v>
      </c>
      <c r="Y70" s="371" t="str">
        <f>'Customize Here'!$Q$28</f>
        <v>✔</v>
      </c>
      <c r="Z70" s="195"/>
      <c r="AA70" s="368"/>
      <c r="AB70" s="368"/>
      <c r="AC70" s="368"/>
      <c r="AD70" s="368"/>
      <c r="AE70" s="368"/>
      <c r="AF70" s="368"/>
      <c r="AG70" s="369"/>
      <c r="AH70" s="370" t="str">
        <f>'Customize Here'!$Q$27</f>
        <v>%</v>
      </c>
      <c r="AI70" s="371" t="str">
        <f>'Customize Here'!$Q$28</f>
        <v>✔</v>
      </c>
      <c r="AJ70" s="195"/>
      <c r="AK70" s="368"/>
      <c r="AL70" s="368"/>
      <c r="AM70" s="368"/>
      <c r="AN70" s="368"/>
      <c r="AO70" s="368"/>
      <c r="AP70" s="368"/>
      <c r="AQ70" s="369"/>
      <c r="AR70" s="370" t="str">
        <f>'Customize Here'!$Q$27</f>
        <v>%</v>
      </c>
      <c r="AS70" s="371" t="str">
        <f>'Customize Here'!$Q$28</f>
        <v>✔</v>
      </c>
      <c r="AT70" s="195"/>
      <c r="AU70" s="368"/>
      <c r="AV70" s="368"/>
      <c r="AW70" s="368"/>
      <c r="AX70" s="372" t="str">
        <f>'Customize Here'!$Q$28</f>
        <v>✔</v>
      </c>
      <c r="AZ70" s="194"/>
      <c r="BA70" s="194"/>
      <c r="BB70" s="194"/>
      <c r="BC70" s="194"/>
      <c r="BD70" s="194"/>
      <c r="BE70" s="194"/>
      <c r="BF70" s="195"/>
    </row>
    <row r="71">
      <c r="A71" s="190"/>
      <c r="B71" s="101"/>
      <c r="C71" s="373"/>
      <c r="D71" s="102"/>
      <c r="E71" s="348"/>
      <c r="F71" s="348"/>
      <c r="G71" s="374" t="str">
        <f>IFERROR(__xludf.DUMMYFUNCTION("iferror(sparkline(G70:M70,{""charttype"",""column"";""empty"",""zero"";""color"",if(ROUND(N71,2)&gt;=$BA$4,'Customize Here'!$M$7,'Customize Here'!$M$9)}))"),"")</f>
        <v/>
      </c>
      <c r="M71" s="102"/>
      <c r="N71" s="375" t="str">
        <f>iferror(sum(G70:M70)/($C71*7),)</f>
        <v/>
      </c>
      <c r="O71" s="376">
        <f>countif(G70:M70,"&gt;="&amp;$C71)</f>
        <v>0</v>
      </c>
      <c r="P71" s="195"/>
      <c r="Q71" s="374" t="str">
        <f>IFERROR(__xludf.DUMMYFUNCTION("iferror(sparkline(Q70:W70,{""charttype"",""column"";""empty"",""zero"";""color"",if(ROUND(X71,2)&gt;=$BA$4,'Customize Here'!$M$7,'Customize Here'!$M$9)}))"),"")</f>
        <v/>
      </c>
      <c r="W71" s="102"/>
      <c r="X71" s="375" t="str">
        <f>iferror(sum(Q70:W70)/($C71*7),)</f>
        <v/>
      </c>
      <c r="Y71" s="376">
        <f>countif(Q70:W70,"&gt;="&amp;$C71)</f>
        <v>0</v>
      </c>
      <c r="Z71" s="195"/>
      <c r="AA71" s="374" t="str">
        <f>IFERROR(__xludf.DUMMYFUNCTION("iferror(sparkline(AA70:AG70,{""charttype"",""column"";""empty"",""zero"";""color"",if(ROUND(AH71,2)&gt;=$BA$4,'Customize Here'!$M$7,'Customize Here'!$M$9)}))"),"")</f>
        <v/>
      </c>
      <c r="AG71" s="102"/>
      <c r="AH71" s="375" t="str">
        <f>iferror(sum(AA70:AG70)/($C71*7),)</f>
        <v/>
      </c>
      <c r="AI71" s="376">
        <f>countif(AA70:AG70,"&gt;="&amp;$C71)</f>
        <v>0</v>
      </c>
      <c r="AJ71" s="195"/>
      <c r="AK71" s="374" t="str">
        <f>IFERROR(__xludf.DUMMYFUNCTION("iferror(sparkline(AK70:AQ70,{""charttype"",""column"";""empty"",""zero"";""color"",if(ROUND(AR71,2)&gt;=$BA$4,'Customize Here'!$M$7,'Customize Here'!$M$9)}))"),"")</f>
        <v/>
      </c>
      <c r="AQ71" s="102"/>
      <c r="AR71" s="375" t="str">
        <f>iferror(sum(AK70:AQ70)/($C71*7),)</f>
        <v/>
      </c>
      <c r="AS71" s="376">
        <f>countif(AK70:AQ70,"&gt;="&amp;$C71)</f>
        <v>0</v>
      </c>
      <c r="AT71" s="195"/>
      <c r="AU71" s="377" t="str">
        <f>IFERROR(__xludf.DUMMYFUNCTION("iferror(sparkline(AU70:AW70,{""charttype"",""column"";""empty"",""zero"";""color"",'Customize Here'!$M$9}))"),"")</f>
        <v/>
      </c>
      <c r="AW71" s="102"/>
      <c r="AX71" s="376">
        <f>countif(AU70:AW70,"&gt;="&amp;$C71)</f>
        <v>0</v>
      </c>
      <c r="AZ71" s="378" t="str">
        <f>B70</f>
        <v/>
      </c>
      <c r="BA71" s="379">
        <f>$BE$4</f>
        <v>30</v>
      </c>
      <c r="BB71" s="380">
        <f>O71+Y71+AI71+AS71+AX71</f>
        <v>0</v>
      </c>
      <c r="BC71" s="381" t="str">
        <f>IFERROR(__xludf.DUMMYFUNCTION("IFERROR(SPARKLINE(BB71,{""charttype"",""bar"";""max"",BA71;""color1"",IF(BD71&gt;=$BA$4,'Customize Here'!$M$7,'Customize Here'!$M$9)}),)"),"")</f>
        <v/>
      </c>
      <c r="BD71" s="382">
        <f>BB71/BA71</f>
        <v>0</v>
      </c>
      <c r="BE71" s="383">
        <f>BA71-BB71</f>
        <v>30</v>
      </c>
      <c r="BF71" s="195"/>
    </row>
    <row r="72">
      <c r="A72" s="190"/>
      <c r="B72" s="83"/>
      <c r="C72" s="83"/>
      <c r="D72" s="86"/>
      <c r="E72" s="348"/>
      <c r="F72" s="348"/>
      <c r="G72" s="83"/>
      <c r="H72" s="211"/>
      <c r="I72" s="211"/>
      <c r="J72" s="211"/>
      <c r="K72" s="211"/>
      <c r="L72" s="211"/>
      <c r="M72" s="86"/>
      <c r="N72" s="322"/>
      <c r="O72" s="217"/>
      <c r="P72" s="195"/>
      <c r="Q72" s="83"/>
      <c r="R72" s="211"/>
      <c r="S72" s="211"/>
      <c r="T72" s="211"/>
      <c r="U72" s="211"/>
      <c r="V72" s="211"/>
      <c r="W72" s="86"/>
      <c r="X72" s="322"/>
      <c r="Y72" s="217"/>
      <c r="Z72" s="195"/>
      <c r="AA72" s="83"/>
      <c r="AB72" s="211"/>
      <c r="AC72" s="211"/>
      <c r="AD72" s="211"/>
      <c r="AE72" s="211"/>
      <c r="AF72" s="211"/>
      <c r="AG72" s="86"/>
      <c r="AH72" s="322"/>
      <c r="AI72" s="217"/>
      <c r="AJ72" s="195"/>
      <c r="AK72" s="83"/>
      <c r="AL72" s="211"/>
      <c r="AM72" s="211"/>
      <c r="AN72" s="211"/>
      <c r="AO72" s="211"/>
      <c r="AP72" s="211"/>
      <c r="AQ72" s="86"/>
      <c r="AR72" s="322"/>
      <c r="AS72" s="217"/>
      <c r="AT72" s="195"/>
      <c r="AU72" s="83"/>
      <c r="AV72" s="211"/>
      <c r="AW72" s="86"/>
      <c r="AX72" s="217"/>
      <c r="AZ72" s="289"/>
      <c r="BA72" s="289"/>
      <c r="BB72" s="289"/>
      <c r="BC72" s="193"/>
      <c r="BD72" s="384"/>
      <c r="BE72" s="385"/>
      <c r="BF72" s="195"/>
    </row>
    <row r="73">
      <c r="A73" s="190"/>
      <c r="B73" s="289"/>
      <c r="C73" s="348"/>
      <c r="D73" s="348"/>
      <c r="E73" s="348"/>
      <c r="F73" s="348"/>
      <c r="G73" s="289"/>
      <c r="H73" s="289"/>
      <c r="I73" s="289"/>
      <c r="J73" s="289"/>
      <c r="K73" s="289"/>
      <c r="L73" s="289"/>
      <c r="M73" s="289"/>
      <c r="N73" s="195"/>
      <c r="O73" s="195"/>
      <c r="P73" s="195"/>
      <c r="Q73" s="195"/>
      <c r="R73" s="195"/>
      <c r="S73" s="195"/>
      <c r="T73" s="195"/>
      <c r="U73" s="195"/>
      <c r="V73" s="195"/>
      <c r="W73" s="195"/>
      <c r="X73" s="195"/>
      <c r="Y73" s="195"/>
      <c r="Z73" s="195"/>
      <c r="AA73" s="195"/>
      <c r="AB73" s="195"/>
      <c r="AC73" s="195"/>
      <c r="AD73" s="195"/>
      <c r="AE73" s="195"/>
      <c r="AF73" s="195"/>
      <c r="AG73" s="195"/>
      <c r="AH73" s="195"/>
      <c r="AI73" s="195"/>
      <c r="AJ73" s="195"/>
      <c r="AK73" s="195"/>
      <c r="AL73" s="195"/>
      <c r="AM73" s="195"/>
      <c r="AN73" s="195"/>
      <c r="AO73" s="195"/>
      <c r="AP73" s="195"/>
      <c r="AQ73" s="195"/>
      <c r="AR73" s="195"/>
      <c r="AS73" s="195"/>
      <c r="AT73" s="195"/>
      <c r="AU73" s="195"/>
      <c r="AV73" s="195"/>
      <c r="AW73" s="195"/>
      <c r="AX73" s="193"/>
      <c r="AZ73" s="289"/>
      <c r="BA73" s="289"/>
      <c r="BB73" s="289"/>
      <c r="BC73" s="193"/>
      <c r="BD73" s="195"/>
      <c r="BE73" s="195"/>
      <c r="BF73" s="195"/>
    </row>
    <row r="74">
      <c r="A74" s="190"/>
      <c r="B74" s="366"/>
      <c r="C74" s="367" t="str">
        <f>'Customize Here'!$Q$41</f>
        <v>Goal</v>
      </c>
      <c r="D74" s="44"/>
      <c r="E74" s="348"/>
      <c r="F74" s="348"/>
      <c r="G74" s="368"/>
      <c r="H74" s="368"/>
      <c r="I74" s="368"/>
      <c r="J74" s="368"/>
      <c r="K74" s="368"/>
      <c r="L74" s="368"/>
      <c r="M74" s="369"/>
      <c r="N74" s="370" t="str">
        <f>'Customize Here'!$Q$27</f>
        <v>%</v>
      </c>
      <c r="O74" s="371" t="str">
        <f>'Customize Here'!$Q$28</f>
        <v>✔</v>
      </c>
      <c r="P74" s="195"/>
      <c r="Q74" s="368"/>
      <c r="R74" s="368"/>
      <c r="S74" s="368"/>
      <c r="T74" s="368"/>
      <c r="U74" s="368"/>
      <c r="V74" s="368"/>
      <c r="W74" s="369"/>
      <c r="X74" s="370" t="str">
        <f>'Customize Here'!$Q$27</f>
        <v>%</v>
      </c>
      <c r="Y74" s="371" t="str">
        <f>'Customize Here'!$Q$28</f>
        <v>✔</v>
      </c>
      <c r="Z74" s="195"/>
      <c r="AA74" s="368"/>
      <c r="AB74" s="368"/>
      <c r="AC74" s="368"/>
      <c r="AD74" s="368"/>
      <c r="AE74" s="368"/>
      <c r="AF74" s="368"/>
      <c r="AG74" s="369"/>
      <c r="AH74" s="370" t="str">
        <f>'Customize Here'!$Q$27</f>
        <v>%</v>
      </c>
      <c r="AI74" s="371" t="str">
        <f>'Customize Here'!$Q$28</f>
        <v>✔</v>
      </c>
      <c r="AJ74" s="195"/>
      <c r="AK74" s="368"/>
      <c r="AL74" s="368"/>
      <c r="AM74" s="368"/>
      <c r="AN74" s="368"/>
      <c r="AO74" s="368"/>
      <c r="AP74" s="368"/>
      <c r="AQ74" s="369"/>
      <c r="AR74" s="370" t="str">
        <f>'Customize Here'!$Q$27</f>
        <v>%</v>
      </c>
      <c r="AS74" s="371" t="str">
        <f>'Customize Here'!$Q$28</f>
        <v>✔</v>
      </c>
      <c r="AT74" s="195"/>
      <c r="AU74" s="368"/>
      <c r="AV74" s="368"/>
      <c r="AW74" s="368"/>
      <c r="AX74" s="372" t="str">
        <f>'Customize Here'!$Q$28</f>
        <v>✔</v>
      </c>
      <c r="AZ74" s="194"/>
      <c r="BA74" s="194"/>
      <c r="BB74" s="194"/>
      <c r="BC74" s="194"/>
      <c r="BD74" s="194"/>
      <c r="BE74" s="194"/>
      <c r="BF74" s="195"/>
    </row>
    <row r="75">
      <c r="A75" s="190"/>
      <c r="B75" s="101"/>
      <c r="C75" s="373"/>
      <c r="D75" s="102"/>
      <c r="E75" s="348"/>
      <c r="F75" s="348"/>
      <c r="G75" s="374" t="str">
        <f>IFERROR(__xludf.DUMMYFUNCTION("iferror(sparkline(G74:M74,{""charttype"",""column"";""empty"",""zero"";""color"",if(ROUND(N75,2)&gt;=$BA$4,'Customize Here'!$M$7,'Customize Here'!$M$9)}))"),"")</f>
        <v/>
      </c>
      <c r="M75" s="102"/>
      <c r="N75" s="375" t="str">
        <f>iferror(sum(G74:M74)/($C75*7),)</f>
        <v/>
      </c>
      <c r="O75" s="376">
        <f>countif(G74:M74,"&gt;="&amp;$C75)</f>
        <v>0</v>
      </c>
      <c r="P75" s="195"/>
      <c r="Q75" s="374" t="str">
        <f>IFERROR(__xludf.DUMMYFUNCTION("iferror(sparkline(Q74:W74,{""charttype"",""column"";""empty"",""zero"";""color"",if(ROUND(X75,2)&gt;=$BA$4,'Customize Here'!$M$7,'Customize Here'!$M$9)}))"),"")</f>
        <v/>
      </c>
      <c r="W75" s="102"/>
      <c r="X75" s="375" t="str">
        <f>iferror(sum(Q74:W74)/($C75*7),)</f>
        <v/>
      </c>
      <c r="Y75" s="376">
        <f>countif(Q74:W74,"&gt;="&amp;$C75)</f>
        <v>0</v>
      </c>
      <c r="Z75" s="195"/>
      <c r="AA75" s="374" t="str">
        <f>IFERROR(__xludf.DUMMYFUNCTION("iferror(sparkline(AA74:AG74,{""charttype"",""column"";""empty"",""zero"";""color"",if(ROUND(AH75,2)&gt;=$BA$4,'Customize Here'!$M$7,'Customize Here'!$M$9)}))"),"")</f>
        <v/>
      </c>
      <c r="AG75" s="102"/>
      <c r="AH75" s="375" t="str">
        <f>iferror(sum(AA74:AG74)/($C75*7),)</f>
        <v/>
      </c>
      <c r="AI75" s="376">
        <f>countif(AA74:AG74,"&gt;="&amp;$C75)</f>
        <v>0</v>
      </c>
      <c r="AJ75" s="195"/>
      <c r="AK75" s="374" t="str">
        <f>IFERROR(__xludf.DUMMYFUNCTION("iferror(sparkline(AK74:AQ74,{""charttype"",""column"";""empty"",""zero"";""color"",if(ROUND(AR75,2)&gt;=$BA$4,'Customize Here'!$M$7,'Customize Here'!$M$9)}))"),"")</f>
        <v/>
      </c>
      <c r="AQ75" s="102"/>
      <c r="AR75" s="375" t="str">
        <f>iferror(sum(AK74:AQ74)/($C75*7),)</f>
        <v/>
      </c>
      <c r="AS75" s="376">
        <f>countif(AK74:AQ74,"&gt;="&amp;$C75)</f>
        <v>0</v>
      </c>
      <c r="AT75" s="195"/>
      <c r="AU75" s="377" t="str">
        <f>IFERROR(__xludf.DUMMYFUNCTION("iferror(sparkline(AU74:AW74,{""charttype"",""column"";""empty"",""zero"";""color"",'Customize Here'!$M$9}))"),"")</f>
        <v/>
      </c>
      <c r="AW75" s="102"/>
      <c r="AX75" s="376">
        <f>countif(AU74:AW74,"&gt;="&amp;$C75)</f>
        <v>0</v>
      </c>
      <c r="AZ75" s="378" t="str">
        <f>B74</f>
        <v/>
      </c>
      <c r="BA75" s="379">
        <f>$BE$4</f>
        <v>30</v>
      </c>
      <c r="BB75" s="380">
        <f>O75+Y75+AI75+AS75+AX75</f>
        <v>0</v>
      </c>
      <c r="BC75" s="381" t="str">
        <f>IFERROR(__xludf.DUMMYFUNCTION("IFERROR(SPARKLINE(BB75,{""charttype"",""bar"";""max"",BA75;""color1"",IF(BD75&gt;=$BA$4,'Customize Here'!$M$7,'Customize Here'!$M$9)}),)"),"")</f>
        <v/>
      </c>
      <c r="BD75" s="382">
        <f>BB75/BA75</f>
        <v>0</v>
      </c>
      <c r="BE75" s="383">
        <f>BA75-BB75</f>
        <v>30</v>
      </c>
      <c r="BF75" s="195"/>
    </row>
    <row r="76">
      <c r="A76" s="190"/>
      <c r="B76" s="83"/>
      <c r="C76" s="83"/>
      <c r="D76" s="86"/>
      <c r="E76" s="348"/>
      <c r="F76" s="348"/>
      <c r="G76" s="83"/>
      <c r="H76" s="211"/>
      <c r="I76" s="211"/>
      <c r="J76" s="211"/>
      <c r="K76" s="211"/>
      <c r="L76" s="211"/>
      <c r="M76" s="86"/>
      <c r="N76" s="322"/>
      <c r="O76" s="217"/>
      <c r="P76" s="195"/>
      <c r="Q76" s="83"/>
      <c r="R76" s="211"/>
      <c r="S76" s="211"/>
      <c r="T76" s="211"/>
      <c r="U76" s="211"/>
      <c r="V76" s="211"/>
      <c r="W76" s="86"/>
      <c r="X76" s="322"/>
      <c r="Y76" s="217"/>
      <c r="Z76" s="195"/>
      <c r="AA76" s="83"/>
      <c r="AB76" s="211"/>
      <c r="AC76" s="211"/>
      <c r="AD76" s="211"/>
      <c r="AE76" s="211"/>
      <c r="AF76" s="211"/>
      <c r="AG76" s="86"/>
      <c r="AH76" s="322"/>
      <c r="AI76" s="217"/>
      <c r="AJ76" s="195"/>
      <c r="AK76" s="83"/>
      <c r="AL76" s="211"/>
      <c r="AM76" s="211"/>
      <c r="AN76" s="211"/>
      <c r="AO76" s="211"/>
      <c r="AP76" s="211"/>
      <c r="AQ76" s="86"/>
      <c r="AR76" s="322"/>
      <c r="AS76" s="217"/>
      <c r="AT76" s="195"/>
      <c r="AU76" s="83"/>
      <c r="AV76" s="211"/>
      <c r="AW76" s="86"/>
      <c r="AX76" s="217"/>
      <c r="AZ76" s="289"/>
      <c r="BA76" s="289"/>
      <c r="BB76" s="289"/>
      <c r="BC76" s="193"/>
      <c r="BD76" s="384"/>
      <c r="BE76" s="385"/>
      <c r="BF76" s="195"/>
    </row>
    <row r="77">
      <c r="A77" s="289"/>
      <c r="B77" s="289"/>
      <c r="C77" s="348"/>
      <c r="D77" s="348"/>
      <c r="E77" s="348"/>
      <c r="F77" s="348"/>
      <c r="G77" s="289"/>
      <c r="H77" s="289"/>
      <c r="I77" s="289"/>
      <c r="J77" s="289"/>
      <c r="K77" s="289"/>
      <c r="L77" s="289"/>
      <c r="M77" s="289"/>
      <c r="N77" s="195"/>
      <c r="O77" s="195"/>
      <c r="P77" s="195"/>
      <c r="Q77" s="195"/>
      <c r="R77" s="195"/>
      <c r="S77" s="195"/>
      <c r="T77" s="195"/>
      <c r="U77" s="195"/>
      <c r="V77" s="195"/>
      <c r="W77" s="195"/>
      <c r="X77" s="195"/>
      <c r="Y77" s="195"/>
      <c r="Z77" s="195"/>
      <c r="AA77" s="195"/>
      <c r="AB77" s="195"/>
      <c r="AC77" s="195"/>
      <c r="AD77" s="195"/>
      <c r="AE77" s="195"/>
      <c r="AF77" s="195"/>
      <c r="AG77" s="195"/>
      <c r="AH77" s="195"/>
      <c r="AI77" s="195"/>
      <c r="AJ77" s="195"/>
      <c r="AK77" s="195"/>
      <c r="AL77" s="195"/>
      <c r="AM77" s="195"/>
      <c r="AN77" s="195"/>
      <c r="AO77" s="195"/>
      <c r="AP77" s="195"/>
      <c r="AQ77" s="195"/>
      <c r="AR77" s="195"/>
      <c r="AS77" s="195"/>
      <c r="AT77" s="195"/>
      <c r="AU77" s="195"/>
      <c r="AV77" s="195"/>
      <c r="AW77" s="195"/>
      <c r="AX77" s="193"/>
      <c r="AZ77" s="289"/>
      <c r="BA77" s="289"/>
      <c r="BB77" s="289"/>
      <c r="BC77" s="193"/>
      <c r="BD77" s="195"/>
      <c r="BE77" s="195"/>
      <c r="BF77" s="195"/>
    </row>
    <row r="78">
      <c r="A78" s="190"/>
      <c r="B78" s="366"/>
      <c r="C78" s="367" t="str">
        <f>'Customize Here'!$Q$41</f>
        <v>Goal</v>
      </c>
      <c r="D78" s="44"/>
      <c r="E78" s="348"/>
      <c r="F78" s="348"/>
      <c r="G78" s="368"/>
      <c r="H78" s="368"/>
      <c r="I78" s="368"/>
      <c r="J78" s="368"/>
      <c r="K78" s="368"/>
      <c r="L78" s="368"/>
      <c r="M78" s="369"/>
      <c r="N78" s="370" t="str">
        <f>'Customize Here'!$Q$27</f>
        <v>%</v>
      </c>
      <c r="O78" s="371" t="str">
        <f>'Customize Here'!$Q$28</f>
        <v>✔</v>
      </c>
      <c r="P78" s="195"/>
      <c r="Q78" s="368"/>
      <c r="R78" s="368"/>
      <c r="S78" s="368"/>
      <c r="T78" s="368"/>
      <c r="U78" s="368"/>
      <c r="V78" s="368"/>
      <c r="W78" s="369"/>
      <c r="X78" s="370" t="str">
        <f>'Customize Here'!$Q$27</f>
        <v>%</v>
      </c>
      <c r="Y78" s="371" t="str">
        <f>'Customize Here'!$Q$28</f>
        <v>✔</v>
      </c>
      <c r="Z78" s="195"/>
      <c r="AA78" s="368"/>
      <c r="AB78" s="368"/>
      <c r="AC78" s="368"/>
      <c r="AD78" s="368"/>
      <c r="AE78" s="368"/>
      <c r="AF78" s="368"/>
      <c r="AG78" s="369"/>
      <c r="AH78" s="370" t="str">
        <f>'Customize Here'!$Q$27</f>
        <v>%</v>
      </c>
      <c r="AI78" s="371" t="str">
        <f>'Customize Here'!$Q$28</f>
        <v>✔</v>
      </c>
      <c r="AJ78" s="195"/>
      <c r="AK78" s="368"/>
      <c r="AL78" s="368"/>
      <c r="AM78" s="368"/>
      <c r="AN78" s="368"/>
      <c r="AO78" s="368"/>
      <c r="AP78" s="368"/>
      <c r="AQ78" s="369"/>
      <c r="AR78" s="370" t="str">
        <f>'Customize Here'!$Q$27</f>
        <v>%</v>
      </c>
      <c r="AS78" s="371" t="str">
        <f>'Customize Here'!$Q$28</f>
        <v>✔</v>
      </c>
      <c r="AT78" s="195"/>
      <c r="AU78" s="368"/>
      <c r="AV78" s="368"/>
      <c r="AW78" s="368"/>
      <c r="AX78" s="372" t="str">
        <f>'Customize Here'!$Q$28</f>
        <v>✔</v>
      </c>
      <c r="AZ78" s="194"/>
      <c r="BA78" s="194"/>
      <c r="BB78" s="194"/>
      <c r="BC78" s="194"/>
      <c r="BD78" s="194"/>
      <c r="BE78" s="194"/>
      <c r="BF78" s="195"/>
    </row>
    <row r="79">
      <c r="A79" s="190"/>
      <c r="B79" s="101"/>
      <c r="C79" s="373"/>
      <c r="D79" s="102"/>
      <c r="E79" s="348"/>
      <c r="F79" s="348"/>
      <c r="G79" s="374" t="str">
        <f>IFERROR(__xludf.DUMMYFUNCTION("iferror(sparkline(G78:M78,{""charttype"",""column"";""empty"",""zero"";""color"",if(ROUND(N79,2)&gt;=$BA$4,'Customize Here'!$M$7,'Customize Here'!$M$9)}))"),"")</f>
        <v/>
      </c>
      <c r="M79" s="102"/>
      <c r="N79" s="375" t="str">
        <f>iferror(sum(G78:M78)/($C79*7),)</f>
        <v/>
      </c>
      <c r="O79" s="376">
        <f>countif(G78:M78,"&gt;="&amp;$C79)</f>
        <v>0</v>
      </c>
      <c r="P79" s="195"/>
      <c r="Q79" s="374" t="str">
        <f>IFERROR(__xludf.DUMMYFUNCTION("iferror(sparkline(Q78:W78,{""charttype"",""column"";""empty"",""zero"";""color"",if(ROUND(X79,2)&gt;=$BA$4,'Customize Here'!$M$7,'Customize Here'!$M$9)}))"),"")</f>
        <v/>
      </c>
      <c r="W79" s="102"/>
      <c r="X79" s="375" t="str">
        <f>iferror(sum(Q78:W78)/($C79*7),)</f>
        <v/>
      </c>
      <c r="Y79" s="376">
        <f>countif(Q78:W78,"&gt;="&amp;$C79)</f>
        <v>0</v>
      </c>
      <c r="Z79" s="195"/>
      <c r="AA79" s="374" t="str">
        <f>IFERROR(__xludf.DUMMYFUNCTION("iferror(sparkline(AA78:AG78,{""charttype"",""column"";""empty"",""zero"";""color"",if(ROUND(AH79,2)&gt;=$BA$4,'Customize Here'!$M$7,'Customize Here'!$M$9)}))"),"")</f>
        <v/>
      </c>
      <c r="AG79" s="102"/>
      <c r="AH79" s="375" t="str">
        <f>iferror(sum(AA78:AG78)/($C79*7),)</f>
        <v/>
      </c>
      <c r="AI79" s="376">
        <f>countif(AA78:AG78,"&gt;="&amp;$C79)</f>
        <v>0</v>
      </c>
      <c r="AJ79" s="195"/>
      <c r="AK79" s="374" t="str">
        <f>IFERROR(__xludf.DUMMYFUNCTION("iferror(sparkline(AK78:AQ78,{""charttype"",""column"";""empty"",""zero"";""color"",if(ROUND(AR79,2)&gt;=$BA$4,'Customize Here'!$M$7,'Customize Here'!$M$9)}))"),"")</f>
        <v/>
      </c>
      <c r="AQ79" s="102"/>
      <c r="AR79" s="375" t="str">
        <f>iferror(sum(AK78:AQ78)/($C79*7),)</f>
        <v/>
      </c>
      <c r="AS79" s="376">
        <f>countif(AK78:AQ78,"&gt;="&amp;$C79)</f>
        <v>0</v>
      </c>
      <c r="AT79" s="195"/>
      <c r="AU79" s="377" t="str">
        <f>IFERROR(__xludf.DUMMYFUNCTION("iferror(sparkline(AU78:AW78,{""charttype"",""column"";""empty"",""zero"";""color"",'Customize Here'!$M$9}))"),"")</f>
        <v/>
      </c>
      <c r="AW79" s="102"/>
      <c r="AX79" s="376">
        <f>countif(AU78:AW78,"&gt;="&amp;$C79)</f>
        <v>0</v>
      </c>
      <c r="AZ79" s="378" t="str">
        <f>B78</f>
        <v/>
      </c>
      <c r="BA79" s="379">
        <f>$BE$4</f>
        <v>30</v>
      </c>
      <c r="BB79" s="380">
        <f>O79+Y79+AI79+AS79+AX79</f>
        <v>0</v>
      </c>
      <c r="BC79" s="381" t="str">
        <f>IFERROR(__xludf.DUMMYFUNCTION("IFERROR(SPARKLINE(BB79,{""charttype"",""bar"";""max"",BA79;""color1"",IF(BD79&gt;=$BA$4,'Customize Here'!$M$7,'Customize Here'!$M$9)}),)"),"")</f>
        <v/>
      </c>
      <c r="BD79" s="382">
        <f>BB79/BA79</f>
        <v>0</v>
      </c>
      <c r="BE79" s="383">
        <f>BA79-BB79</f>
        <v>30</v>
      </c>
      <c r="BF79" s="195"/>
    </row>
    <row r="80">
      <c r="A80" s="190"/>
      <c r="B80" s="83"/>
      <c r="C80" s="83"/>
      <c r="D80" s="86"/>
      <c r="E80" s="348"/>
      <c r="F80" s="348"/>
      <c r="G80" s="83"/>
      <c r="H80" s="211"/>
      <c r="I80" s="211"/>
      <c r="J80" s="211"/>
      <c r="K80" s="211"/>
      <c r="L80" s="211"/>
      <c r="M80" s="86"/>
      <c r="N80" s="322"/>
      <c r="O80" s="217"/>
      <c r="P80" s="195"/>
      <c r="Q80" s="83"/>
      <c r="R80" s="211"/>
      <c r="S80" s="211"/>
      <c r="T80" s="211"/>
      <c r="U80" s="211"/>
      <c r="V80" s="211"/>
      <c r="W80" s="86"/>
      <c r="X80" s="322"/>
      <c r="Y80" s="217"/>
      <c r="Z80" s="195"/>
      <c r="AA80" s="83"/>
      <c r="AB80" s="211"/>
      <c r="AC80" s="211"/>
      <c r="AD80" s="211"/>
      <c r="AE80" s="211"/>
      <c r="AF80" s="211"/>
      <c r="AG80" s="86"/>
      <c r="AH80" s="322"/>
      <c r="AI80" s="217"/>
      <c r="AJ80" s="195"/>
      <c r="AK80" s="83"/>
      <c r="AL80" s="211"/>
      <c r="AM80" s="211"/>
      <c r="AN80" s="211"/>
      <c r="AO80" s="211"/>
      <c r="AP80" s="211"/>
      <c r="AQ80" s="86"/>
      <c r="AR80" s="322"/>
      <c r="AS80" s="217"/>
      <c r="AT80" s="195"/>
      <c r="AU80" s="83"/>
      <c r="AV80" s="211"/>
      <c r="AW80" s="86"/>
      <c r="AX80" s="217"/>
      <c r="AZ80" s="289"/>
      <c r="BA80" s="289"/>
      <c r="BB80" s="289"/>
      <c r="BC80" s="193"/>
      <c r="BD80" s="384"/>
      <c r="BE80" s="385"/>
      <c r="BF80" s="195"/>
    </row>
    <row r="81">
      <c r="A81" s="190"/>
      <c r="B81" s="190"/>
      <c r="C81" s="348"/>
      <c r="D81" s="348"/>
      <c r="E81" s="348"/>
      <c r="F81" s="348"/>
      <c r="G81" s="289"/>
      <c r="H81" s="289"/>
      <c r="I81" s="289"/>
      <c r="J81" s="289"/>
      <c r="K81" s="289"/>
      <c r="L81" s="289"/>
      <c r="M81" s="289"/>
      <c r="N81" s="195"/>
      <c r="O81" s="195"/>
      <c r="P81" s="195"/>
      <c r="Q81" s="195"/>
      <c r="R81" s="195"/>
      <c r="S81" s="195"/>
      <c r="T81" s="195"/>
      <c r="U81" s="195"/>
      <c r="V81" s="195"/>
      <c r="W81" s="195"/>
      <c r="X81" s="195"/>
      <c r="Y81" s="195"/>
      <c r="Z81" s="195"/>
      <c r="AA81" s="195"/>
      <c r="AB81" s="195"/>
      <c r="AC81" s="195"/>
      <c r="AD81" s="195"/>
      <c r="AE81" s="195"/>
      <c r="AF81" s="195"/>
      <c r="AG81" s="195"/>
      <c r="AH81" s="195"/>
      <c r="AI81" s="195"/>
      <c r="AJ81" s="195"/>
      <c r="AK81" s="195"/>
      <c r="AL81" s="195"/>
      <c r="AM81" s="195"/>
      <c r="AN81" s="195"/>
      <c r="AO81" s="195"/>
      <c r="AP81" s="195"/>
      <c r="AQ81" s="195"/>
      <c r="AR81" s="195"/>
      <c r="AS81" s="195"/>
      <c r="AT81" s="195"/>
      <c r="AU81" s="195"/>
      <c r="AV81" s="195"/>
      <c r="AW81" s="195"/>
      <c r="AX81" s="193"/>
      <c r="AY81" s="193"/>
      <c r="AZ81" s="289"/>
      <c r="BA81" s="289"/>
      <c r="BB81" s="289"/>
      <c r="BC81" s="193"/>
      <c r="BD81" s="195"/>
      <c r="BE81" s="195"/>
      <c r="BF81" s="195"/>
    </row>
  </sheetData>
  <mergeCells count="259">
    <mergeCell ref="AZ2:BE3"/>
    <mergeCell ref="BA4:BB4"/>
    <mergeCell ref="BC4:BD4"/>
    <mergeCell ref="BB6:BD6"/>
    <mergeCell ref="AA2:AG2"/>
    <mergeCell ref="AH2:AH4"/>
    <mergeCell ref="AI2:AI4"/>
    <mergeCell ref="AK2:AQ2"/>
    <mergeCell ref="AR2:AR4"/>
    <mergeCell ref="AS2:AS4"/>
    <mergeCell ref="AU2:AW2"/>
    <mergeCell ref="B2:D3"/>
    <mergeCell ref="G2:M2"/>
    <mergeCell ref="N2:N4"/>
    <mergeCell ref="O2:O4"/>
    <mergeCell ref="Q2:W2"/>
    <mergeCell ref="X2:X4"/>
    <mergeCell ref="Y2:Y4"/>
    <mergeCell ref="B4:D4"/>
    <mergeCell ref="B5:D5"/>
    <mergeCell ref="G6:O6"/>
    <mergeCell ref="Q6:Y6"/>
    <mergeCell ref="AA6:AI6"/>
    <mergeCell ref="AK6:AS6"/>
    <mergeCell ref="AU6:AW6"/>
    <mergeCell ref="B6:D6"/>
    <mergeCell ref="B7:D7"/>
    <mergeCell ref="B8:D8"/>
    <mergeCell ref="B9:D9"/>
    <mergeCell ref="B10:D10"/>
    <mergeCell ref="B11:D11"/>
    <mergeCell ref="B12:D12"/>
    <mergeCell ref="B13:D13"/>
    <mergeCell ref="B14:D14"/>
    <mergeCell ref="B15:D15"/>
    <mergeCell ref="B16:D16"/>
    <mergeCell ref="B17:D17"/>
    <mergeCell ref="B18:D18"/>
    <mergeCell ref="B19:D19"/>
    <mergeCell ref="AR24:AS24"/>
    <mergeCell ref="AR25:AS25"/>
    <mergeCell ref="X24:Y24"/>
    <mergeCell ref="AA24:AG24"/>
    <mergeCell ref="AH24:AI24"/>
    <mergeCell ref="AK24:AQ24"/>
    <mergeCell ref="AU24:AW24"/>
    <mergeCell ref="BB24:BD24"/>
    <mergeCell ref="AH25:AI25"/>
    <mergeCell ref="AZ25:BA25"/>
    <mergeCell ref="B20:D20"/>
    <mergeCell ref="B21:D21"/>
    <mergeCell ref="B22:D22"/>
    <mergeCell ref="B24:D24"/>
    <mergeCell ref="G24:M24"/>
    <mergeCell ref="N24:O24"/>
    <mergeCell ref="Q24:W24"/>
    <mergeCell ref="N26:O28"/>
    <mergeCell ref="Q26:Q28"/>
    <mergeCell ref="N29:O29"/>
    <mergeCell ref="R26:R28"/>
    <mergeCell ref="S26:S28"/>
    <mergeCell ref="T26:T28"/>
    <mergeCell ref="U26:U28"/>
    <mergeCell ref="V26:V28"/>
    <mergeCell ref="W26:W28"/>
    <mergeCell ref="X29:Y29"/>
    <mergeCell ref="Q31:Y31"/>
    <mergeCell ref="N25:O25"/>
    <mergeCell ref="X25:Y25"/>
    <mergeCell ref="G26:G28"/>
    <mergeCell ref="H26:H28"/>
    <mergeCell ref="I26:I28"/>
    <mergeCell ref="J26:J28"/>
    <mergeCell ref="K26:K28"/>
    <mergeCell ref="L26:L28"/>
    <mergeCell ref="M26:M28"/>
    <mergeCell ref="C31:D31"/>
    <mergeCell ref="G31:O31"/>
    <mergeCell ref="C32:D32"/>
    <mergeCell ref="C33:D33"/>
    <mergeCell ref="C34:D34"/>
    <mergeCell ref="AH55:AH56"/>
    <mergeCell ref="AI55:AI56"/>
    <mergeCell ref="AK55:AQ56"/>
    <mergeCell ref="AR55:AR56"/>
    <mergeCell ref="AS55:AS56"/>
    <mergeCell ref="AU55:AW56"/>
    <mergeCell ref="AX55:AX56"/>
    <mergeCell ref="AA63:AG64"/>
    <mergeCell ref="AH63:AH64"/>
    <mergeCell ref="AI63:AI64"/>
    <mergeCell ref="AK63:AQ64"/>
    <mergeCell ref="AR63:AR64"/>
    <mergeCell ref="AS63:AS64"/>
    <mergeCell ref="AU63:AW64"/>
    <mergeCell ref="AX63:AX64"/>
    <mergeCell ref="AA55:AG56"/>
    <mergeCell ref="AA59:AG60"/>
    <mergeCell ref="AH59:AH60"/>
    <mergeCell ref="AI59:AI60"/>
    <mergeCell ref="AK59:AQ60"/>
    <mergeCell ref="AR59:AR60"/>
    <mergeCell ref="AS59:AS60"/>
    <mergeCell ref="AH29:AI29"/>
    <mergeCell ref="AR29:AS29"/>
    <mergeCell ref="AA31:AI31"/>
    <mergeCell ref="AK31:AS31"/>
    <mergeCell ref="AU31:AW31"/>
    <mergeCell ref="AG26:AG28"/>
    <mergeCell ref="AH26:AI28"/>
    <mergeCell ref="AK26:AK28"/>
    <mergeCell ref="AL26:AL28"/>
    <mergeCell ref="AM26:AM28"/>
    <mergeCell ref="AN26:AN28"/>
    <mergeCell ref="AO26:AO28"/>
    <mergeCell ref="AZ30:BE30"/>
    <mergeCell ref="BB31:BD31"/>
    <mergeCell ref="BB48:BD48"/>
    <mergeCell ref="BB49:BD49"/>
    <mergeCell ref="AZ50:BA50"/>
    <mergeCell ref="BB52:BD52"/>
    <mergeCell ref="AP26:AP28"/>
    <mergeCell ref="AQ26:AQ28"/>
    <mergeCell ref="AR26:AS28"/>
    <mergeCell ref="AU26:AU28"/>
    <mergeCell ref="AV26:AV28"/>
    <mergeCell ref="AW26:AW28"/>
    <mergeCell ref="BA26:BE26"/>
    <mergeCell ref="X26:Y28"/>
    <mergeCell ref="AA26:AA28"/>
    <mergeCell ref="AB26:AB28"/>
    <mergeCell ref="AC26:AC28"/>
    <mergeCell ref="AD26:AD28"/>
    <mergeCell ref="AE26:AE28"/>
    <mergeCell ref="AF26:AF28"/>
    <mergeCell ref="AA49:AI49"/>
    <mergeCell ref="AK49:AS49"/>
    <mergeCell ref="AC50:AH50"/>
    <mergeCell ref="AM50:AR50"/>
    <mergeCell ref="AA52:AI52"/>
    <mergeCell ref="AK52:AS52"/>
    <mergeCell ref="AU52:AW52"/>
    <mergeCell ref="AU59:AW60"/>
    <mergeCell ref="AX59:AX60"/>
    <mergeCell ref="N59:N60"/>
    <mergeCell ref="O59:O60"/>
    <mergeCell ref="Q59:W60"/>
    <mergeCell ref="X59:X60"/>
    <mergeCell ref="Y59:Y60"/>
    <mergeCell ref="X63:X64"/>
    <mergeCell ref="Y63:Y64"/>
    <mergeCell ref="AK67:AQ68"/>
    <mergeCell ref="AR67:AR68"/>
    <mergeCell ref="AS67:AS68"/>
    <mergeCell ref="AU67:AW68"/>
    <mergeCell ref="AX67:AX68"/>
    <mergeCell ref="Q63:W64"/>
    <mergeCell ref="Q67:W68"/>
    <mergeCell ref="X67:X68"/>
    <mergeCell ref="Y67:Y68"/>
    <mergeCell ref="AA67:AG68"/>
    <mergeCell ref="AH67:AH68"/>
    <mergeCell ref="AI67:AI68"/>
    <mergeCell ref="AH71:AH72"/>
    <mergeCell ref="AI71:AI72"/>
    <mergeCell ref="AK71:AQ72"/>
    <mergeCell ref="AR71:AR72"/>
    <mergeCell ref="AS71:AS72"/>
    <mergeCell ref="AU71:AW72"/>
    <mergeCell ref="AX71:AX72"/>
    <mergeCell ref="AU75:AW76"/>
    <mergeCell ref="AX75:AX76"/>
    <mergeCell ref="AA79:AG80"/>
    <mergeCell ref="AH79:AH80"/>
    <mergeCell ref="AI79:AI80"/>
    <mergeCell ref="AK79:AQ80"/>
    <mergeCell ref="AR79:AR80"/>
    <mergeCell ref="AS79:AS80"/>
    <mergeCell ref="AU79:AW80"/>
    <mergeCell ref="AX79:AX80"/>
    <mergeCell ref="AA71:AG72"/>
    <mergeCell ref="AA75:AG76"/>
    <mergeCell ref="AH75:AH76"/>
    <mergeCell ref="AI75:AI76"/>
    <mergeCell ref="AK75:AQ76"/>
    <mergeCell ref="AR75:AR76"/>
    <mergeCell ref="AS75:AS76"/>
    <mergeCell ref="B66:B68"/>
    <mergeCell ref="B70:B72"/>
    <mergeCell ref="B74:B76"/>
    <mergeCell ref="B78:B80"/>
    <mergeCell ref="C74:D74"/>
    <mergeCell ref="C75:D76"/>
    <mergeCell ref="C78:D78"/>
    <mergeCell ref="C79:D80"/>
    <mergeCell ref="C55:D56"/>
    <mergeCell ref="C58:D58"/>
    <mergeCell ref="B62:B64"/>
    <mergeCell ref="C62:D62"/>
    <mergeCell ref="C63:D64"/>
    <mergeCell ref="C66:D66"/>
    <mergeCell ref="C67:D68"/>
    <mergeCell ref="C70:D70"/>
    <mergeCell ref="C71:D72"/>
    <mergeCell ref="N71:N72"/>
    <mergeCell ref="O71:O72"/>
    <mergeCell ref="Q71:W72"/>
    <mergeCell ref="X71:X72"/>
    <mergeCell ref="Y71:Y72"/>
    <mergeCell ref="G71:M72"/>
    <mergeCell ref="G75:M76"/>
    <mergeCell ref="N75:N76"/>
    <mergeCell ref="O75:O76"/>
    <mergeCell ref="Q75:W76"/>
    <mergeCell ref="X75:X76"/>
    <mergeCell ref="Y75:Y76"/>
    <mergeCell ref="G49:O49"/>
    <mergeCell ref="I50:N50"/>
    <mergeCell ref="S50:X50"/>
    <mergeCell ref="G52:O52"/>
    <mergeCell ref="Q52:Y52"/>
    <mergeCell ref="C42:D42"/>
    <mergeCell ref="C43:D43"/>
    <mergeCell ref="C44:D44"/>
    <mergeCell ref="C45:D45"/>
    <mergeCell ref="C46:D46"/>
    <mergeCell ref="C47:D47"/>
    <mergeCell ref="Q49:Y49"/>
    <mergeCell ref="C35:D35"/>
    <mergeCell ref="C36:D36"/>
    <mergeCell ref="C37:D37"/>
    <mergeCell ref="C38:D38"/>
    <mergeCell ref="C39:D39"/>
    <mergeCell ref="C40:D40"/>
    <mergeCell ref="C41:D41"/>
    <mergeCell ref="Q55:W56"/>
    <mergeCell ref="X55:X56"/>
    <mergeCell ref="Y55:Y56"/>
    <mergeCell ref="C59:D60"/>
    <mergeCell ref="G59:M60"/>
    <mergeCell ref="G63:M64"/>
    <mergeCell ref="N63:N64"/>
    <mergeCell ref="O63:O64"/>
    <mergeCell ref="G67:M68"/>
    <mergeCell ref="N67:N68"/>
    <mergeCell ref="O67:O68"/>
    <mergeCell ref="B52:D52"/>
    <mergeCell ref="B54:B56"/>
    <mergeCell ref="C54:D54"/>
    <mergeCell ref="G55:M56"/>
    <mergeCell ref="N55:N56"/>
    <mergeCell ref="O55:O56"/>
    <mergeCell ref="B58:B60"/>
    <mergeCell ref="G79:M80"/>
    <mergeCell ref="N79:N80"/>
    <mergeCell ref="O79:O80"/>
    <mergeCell ref="Q79:W80"/>
    <mergeCell ref="X79:X80"/>
    <mergeCell ref="Y79:Y80"/>
  </mergeCells>
  <conditionalFormatting sqref="G1:AW1">
    <cfRule type="cellIs" dxfId="5" priority="1" operator="equal">
      <formula>"*"</formula>
    </cfRule>
  </conditionalFormatting>
  <conditionalFormatting sqref="C32:D47">
    <cfRule type="expression" dxfId="6" priority="2">
      <formula>AND($B32&lt;&gt;"",$C32=FALSE,$D32="")</formula>
    </cfRule>
  </conditionalFormatting>
  <conditionalFormatting sqref="G1:AW1">
    <cfRule type="cellIs" dxfId="7" priority="3" operator="equal">
      <formula>"*"</formula>
    </cfRule>
  </conditionalFormatting>
  <conditionalFormatting sqref="G7:M22 Q7:W22 AA7:AG22 AK7:AQ22 AU7:AW22 G32:M47 Q32:W47 AA32:AG47 AK32:AQ47 AU32:AW47">
    <cfRule type="expression" dxfId="8" priority="4">
      <formula>AND($B7&lt;&gt;"",G7=TRUE)</formula>
    </cfRule>
  </conditionalFormatting>
  <conditionalFormatting sqref="N7:N22 X7:X22 AH7:AH22 AR7:AR22 N32:N47 X32:X47 AH32:AH47 AR32:AR47">
    <cfRule type="expression" dxfId="9" priority="5">
      <formula>N7&gt;=$BA$4</formula>
    </cfRule>
  </conditionalFormatting>
  <conditionalFormatting sqref="O32:O47 Y32:Y47 AI32:AI47 AS32:AS47">
    <cfRule type="expression" dxfId="10" priority="6">
      <formula>N32&gt;=100%</formula>
    </cfRule>
  </conditionalFormatting>
  <conditionalFormatting sqref="G32:M47 Q32:W47 AA32:AG47 AK32:AQ47">
    <cfRule type="expression" dxfId="8" priority="7">
      <formula>AND($B32&lt;&gt;"",G32=TRUE)</formula>
    </cfRule>
  </conditionalFormatting>
  <conditionalFormatting sqref="G32:M47">
    <cfRule type="expression" dxfId="8" priority="8">
      <formula>AND(COUNTIF($G32:$M32,TRUE)&gt;=$C32,$B32&lt;&gt;"",$C32&lt;&gt;"")</formula>
    </cfRule>
  </conditionalFormatting>
  <conditionalFormatting sqref="N7:N22 X7:X22 AH7:AH22 AR7:AR22">
    <cfRule type="expression" dxfId="9" priority="9">
      <formula>N7&gt;=$BA$4</formula>
    </cfRule>
  </conditionalFormatting>
  <conditionalFormatting sqref="O7:O22 Y7:Y22 AI7:AI22 AS7:AS22">
    <cfRule type="expression" dxfId="11" priority="10">
      <formula>N7&gt;=100%</formula>
    </cfRule>
  </conditionalFormatting>
  <conditionalFormatting sqref="AU7:AW22 AU32:AW47">
    <cfRule type="expression" dxfId="11" priority="11">
      <formula>AU$4=""</formula>
    </cfRule>
  </conditionalFormatting>
  <conditionalFormatting sqref="BE7:BE22">
    <cfRule type="cellIs" dxfId="12" priority="12" operator="lessThan">
      <formula>0</formula>
    </cfRule>
  </conditionalFormatting>
  <conditionalFormatting sqref="G3:M4 Q3:W4 AA3:AG4 AK3:AQ4 AU3:AW4">
    <cfRule type="expression" dxfId="5" priority="13">
      <formula>G$4=TODAY()</formula>
    </cfRule>
  </conditionalFormatting>
  <conditionalFormatting sqref="AU3:AW4">
    <cfRule type="expression" dxfId="13" priority="14">
      <formula>AU$4=""</formula>
    </cfRule>
  </conditionalFormatting>
  <conditionalFormatting sqref="Q32:W47">
    <cfRule type="expression" dxfId="8" priority="15">
      <formula>AND(COUNTIF($Q32:$W32,TRUE)&gt;=$C32,$B32&lt;&gt;"",$C32&lt;&gt;"")</formula>
    </cfRule>
  </conditionalFormatting>
  <conditionalFormatting sqref="AA32:AG47">
    <cfRule type="expression" dxfId="8" priority="16">
      <formula>AND(COUNTIF($AA32:$AG32,TRUE)&gt;=$C32,$B32&lt;&gt;"",$C32&lt;&gt;"")</formula>
    </cfRule>
  </conditionalFormatting>
  <conditionalFormatting sqref="AK32:AQ47">
    <cfRule type="expression" dxfId="8" priority="17">
      <formula>AND(COUNTIF($AK32:$AQ32,TRUE)&gt;=$C32,$B32&lt;&gt;"",$C32&lt;&gt;"")</formula>
    </cfRule>
  </conditionalFormatting>
  <conditionalFormatting sqref="G54:M54 Q54:W54 AA54:AG54 AK54:AQ54 AU54:AW54 G58:M58 Q58:W58 AA58:AG58 AK58:AQ58 AU58:AW58 G62:M62 Q62:W62 AA62:AG62 AK62:AQ62 AU62:AW62 G66:M66 Q66:W66 AA66:AG66 AK66:AQ66 AU66:AW66 G70:M70 Q70:W70 AA70:AG70 AK70:AQ70 AU70:AW70 G74:M74 Q74:W74 AA74:AG74 AK74:AQ74 AU74:AW74 G78:M78 Q78:W78 AA78:AG78 AK78:AQ78 AU78:AW78">
    <cfRule type="expression" dxfId="14" priority="18">
      <formula>G54&gt;=$C55</formula>
    </cfRule>
  </conditionalFormatting>
  <dataValidations>
    <dataValidation type="list" allowBlank="1" showInputMessage="1" showErrorMessage="1" prompt="Enter a number from 1 to 6." sqref="C32:C47">
      <formula1>"1,2,3,4,5,6"</formula1>
    </dataValidation>
    <dataValidation type="custom" allowBlank="1" showDropDown="1" showInputMessage="1" showErrorMessage="1" prompt="Enter a valid date." sqref="G4">
      <formula1>OR(NOT(ISERROR(DATEVALUE(G4))), AND(ISNUMBER(G4), LEFT(CELL("format", G4))="D"))</formula1>
    </dataValidation>
    <dataValidation type="list" allowBlank="1" showDropDown="1" showInputMessage="1" showErrorMessage="1" prompt="Enter a valid Month: JANUARY, FEBRUARY, MARCH, APRIL, MAY, JUNE, JULY, AUGUST, SEPTEMBER, OCTOBER, NOVEMBER, DECEMBER." sqref="C1:E1 A1:A4 E2:E4">
      <formula1>'HIDDEN HT'!$C$6:$C$17</formula1>
    </dataValidation>
  </dataValidations>
  <hyperlinks>
    <hyperlink display="Summary" location="Summary!A1" ref="B4"/>
  </hyperlinks>
  <printOptions gridLines="1" horizontalCentered="1"/>
  <pageMargins bottom="0.75" footer="0.0" header="0.0" left="0.7" right="0.7" top="0.75"/>
  <pageSetup fitToHeight="0" cellComments="atEnd" orientation="landscape" pageOrder="overThenDown" paperHeight="17in" paperWidth="28i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pane xSplit="5.0" ySplit="4.0" topLeftCell="F5" activePane="bottomRight" state="frozen"/>
      <selection activeCell="F1" sqref="F1" pane="topRight"/>
      <selection activeCell="A5" sqref="A5" pane="bottomLeft"/>
      <selection activeCell="F5" sqref="F5" pane="bottomRight"/>
    </sheetView>
  </sheetViews>
  <sheetFormatPr customHeight="1" defaultColWidth="12.63" defaultRowHeight="15.75"/>
  <cols>
    <col customWidth="1" min="1" max="1" width="1.38"/>
    <col customWidth="1" min="2" max="2" width="27.13"/>
    <col customWidth="1" min="3" max="3" width="5.63"/>
    <col customWidth="1" min="4" max="4" width="3.38"/>
    <col customWidth="1" min="5" max="5" width="1.13"/>
    <col customWidth="1" min="6" max="6" width="2.88"/>
    <col customWidth="1" min="7" max="15" width="4.88"/>
    <col customWidth="1" min="16" max="16" width="2.88"/>
    <col customWidth="1" min="17" max="25" width="4.88"/>
    <col customWidth="1" min="26" max="26" width="2.88"/>
    <col customWidth="1" min="27" max="35" width="4.88"/>
    <col customWidth="1" min="36" max="36" width="2.88"/>
    <col customWidth="1" min="37" max="43" width="4.88"/>
    <col customWidth="1" min="44" max="44" width="5.13"/>
    <col customWidth="1" min="45" max="45" width="4.88"/>
    <col customWidth="1" min="46" max="46" width="2.88"/>
    <col customWidth="1" min="47" max="49" width="4.88"/>
    <col customWidth="1" min="50" max="51" width="5.13"/>
    <col customWidth="1" min="52" max="52" width="28.5"/>
    <col customWidth="1" min="53" max="53" width="9.25"/>
    <col customWidth="1" min="54" max="54" width="5.88"/>
    <col customWidth="1" min="55" max="55" width="19.88"/>
    <col customWidth="1" min="56" max="56" width="6.88"/>
    <col customWidth="1" min="57" max="57" width="8.0"/>
    <col customWidth="1" min="58" max="58" width="18.88"/>
  </cols>
  <sheetData>
    <row r="1" ht="14.25" customHeight="1">
      <c r="A1" s="188"/>
      <c r="B1" s="189"/>
      <c r="C1" s="188"/>
      <c r="D1" s="188"/>
      <c r="E1" s="188"/>
      <c r="F1" s="190"/>
      <c r="G1" s="191"/>
      <c r="H1" s="191"/>
      <c r="I1" s="191"/>
      <c r="J1" s="191"/>
      <c r="K1" s="191"/>
      <c r="L1" s="191"/>
      <c r="M1" s="191"/>
      <c r="N1" s="192"/>
      <c r="O1" s="192"/>
      <c r="P1" s="191"/>
      <c r="Q1" s="191"/>
      <c r="R1" s="191"/>
      <c r="S1" s="191"/>
      <c r="T1" s="191"/>
      <c r="U1" s="191"/>
      <c r="V1" s="191"/>
      <c r="W1" s="191"/>
      <c r="X1" s="192"/>
      <c r="Y1" s="192"/>
      <c r="Z1" s="191"/>
      <c r="AA1" s="191"/>
      <c r="AB1" s="191"/>
      <c r="AC1" s="191"/>
      <c r="AD1" s="191"/>
      <c r="AE1" s="191"/>
      <c r="AF1" s="191"/>
      <c r="AG1" s="191"/>
      <c r="AH1" s="192"/>
      <c r="AI1" s="192"/>
      <c r="AJ1" s="191"/>
      <c r="AK1" s="191"/>
      <c r="AL1" s="191"/>
      <c r="AM1" s="191"/>
      <c r="AN1" s="191"/>
      <c r="AO1" s="191"/>
      <c r="AP1" s="191"/>
      <c r="AQ1" s="191"/>
      <c r="AR1" s="192"/>
      <c r="AS1" s="192"/>
      <c r="AT1" s="191"/>
      <c r="AU1" s="191"/>
      <c r="AV1" s="191"/>
      <c r="AW1" s="191"/>
      <c r="AX1" s="193"/>
      <c r="AY1" s="193"/>
      <c r="AZ1" s="194"/>
      <c r="BA1" s="194"/>
      <c r="BB1" s="194"/>
      <c r="BC1" s="194"/>
      <c r="BD1" s="194"/>
      <c r="BE1" s="194"/>
      <c r="BF1" s="195"/>
    </row>
    <row r="2" ht="21.75" customHeight="1">
      <c r="A2" s="188"/>
      <c r="B2" s="196" t="str">
        <f>'HIDDEN CALENDAR'!O7</f>
        <v>December - 2022</v>
      </c>
      <c r="E2" s="188"/>
      <c r="F2" s="190"/>
      <c r="G2" s="197" t="str">
        <f>"7 "&amp;'Customize Here'!$Q$20 </f>
        <v>7 Days</v>
      </c>
      <c r="H2" s="154"/>
      <c r="I2" s="154"/>
      <c r="J2" s="154"/>
      <c r="K2" s="154"/>
      <c r="L2" s="154"/>
      <c r="M2" s="198"/>
      <c r="N2" s="199" t="str">
        <f>'Customize Here'!$Q$21</f>
        <v>Completed</v>
      </c>
      <c r="O2" s="200" t="str">
        <f>'Customize Here'!$Q$22</f>
        <v>Days Missing</v>
      </c>
      <c r="P2" s="201"/>
      <c r="Q2" s="197" t="str">
        <f>"14 "&amp;'Customize Here'!$Q$20 </f>
        <v>14 Days</v>
      </c>
      <c r="R2" s="154"/>
      <c r="S2" s="154"/>
      <c r="T2" s="154"/>
      <c r="U2" s="154"/>
      <c r="V2" s="154"/>
      <c r="W2" s="198"/>
      <c r="X2" s="199" t="str">
        <f>'Customize Here'!$Q$21</f>
        <v>Completed</v>
      </c>
      <c r="Y2" s="200" t="str">
        <f>'Customize Here'!$Q$22</f>
        <v>Days Missing</v>
      </c>
      <c r="Z2" s="201"/>
      <c r="AA2" s="197" t="str">
        <f>"21 "&amp;'Customize Here'!$Q$20 </f>
        <v>21 Days</v>
      </c>
      <c r="AB2" s="154"/>
      <c r="AC2" s="154"/>
      <c r="AD2" s="154"/>
      <c r="AE2" s="154"/>
      <c r="AF2" s="154"/>
      <c r="AG2" s="198"/>
      <c r="AH2" s="199" t="str">
        <f>'Customize Here'!$Q$21</f>
        <v>Completed</v>
      </c>
      <c r="AI2" s="200" t="str">
        <f>'Customize Here'!$Q$22</f>
        <v>Days Missing</v>
      </c>
      <c r="AJ2" s="201"/>
      <c r="AK2" s="197" t="str">
        <f>"28 "&amp;'Customize Here'!$Q$20 </f>
        <v>28 Days</v>
      </c>
      <c r="AL2" s="154"/>
      <c r="AM2" s="154"/>
      <c r="AN2" s="154"/>
      <c r="AO2" s="154"/>
      <c r="AP2" s="154"/>
      <c r="AQ2" s="198"/>
      <c r="AR2" s="199" t="str">
        <f>'Customize Here'!$Q$21</f>
        <v>Completed</v>
      </c>
      <c r="AS2" s="200" t="str">
        <f>'Customize Here'!$Q$22</f>
        <v>Days Missing</v>
      </c>
      <c r="AT2" s="201"/>
      <c r="AU2" s="197" t="str">
        <f>'Customize Here'!$Q$26</f>
        <v>Extra Days</v>
      </c>
      <c r="AV2" s="154"/>
      <c r="AW2" s="155"/>
      <c r="AX2" s="201"/>
      <c r="AY2" s="201"/>
      <c r="AZ2" s="202" t="str">
        <f>'Customize Here'!$Q$19</f>
        <v>Monthly Stats</v>
      </c>
      <c r="BA2" s="43"/>
      <c r="BB2" s="43"/>
      <c r="BC2" s="43"/>
      <c r="BD2" s="43"/>
      <c r="BE2" s="44"/>
      <c r="BF2" s="203"/>
    </row>
    <row r="3" ht="18.75" customHeight="1">
      <c r="A3" s="188"/>
      <c r="E3" s="188"/>
      <c r="F3" s="204"/>
      <c r="G3" s="205" t="str">
        <f>VLOOKUP(WEEKDAY(G4),'HIDDEN CALENDAR'!$S$6:$V$12,4,0)</f>
        <v>T</v>
      </c>
      <c r="H3" s="206" t="str">
        <f>VLOOKUP(WEEKDAY(H4),'HIDDEN CALENDAR'!$S$6:$V$12,4,0)</f>
        <v>F</v>
      </c>
      <c r="I3" s="206" t="str">
        <f>VLOOKUP(WEEKDAY(I4),'HIDDEN CALENDAR'!$S$6:$V$12,4,0)</f>
        <v>S</v>
      </c>
      <c r="J3" s="206" t="str">
        <f>VLOOKUP(WEEKDAY(J4),'HIDDEN CALENDAR'!$S$6:$V$12,4,0)</f>
        <v>S</v>
      </c>
      <c r="K3" s="206" t="str">
        <f>VLOOKUP(WEEKDAY(K4),'HIDDEN CALENDAR'!$S$6:$V$12,4,0)</f>
        <v>M</v>
      </c>
      <c r="L3" s="206" t="str">
        <f>VLOOKUP(WEEKDAY(L4),'HIDDEN CALENDAR'!$S$6:$V$12,4,0)</f>
        <v>T</v>
      </c>
      <c r="M3" s="207" t="str">
        <f>VLOOKUP(WEEKDAY(M4),'HIDDEN CALENDAR'!$S$6:$V$12,4,0)</f>
        <v>W</v>
      </c>
      <c r="N3" s="208"/>
      <c r="O3" s="209"/>
      <c r="P3" s="201"/>
      <c r="Q3" s="205" t="str">
        <f>VLOOKUP(WEEKDAY(Q4),'HIDDEN CALENDAR'!$S$6:$V$12,4,0)</f>
        <v>T</v>
      </c>
      <c r="R3" s="206" t="str">
        <f>VLOOKUP(WEEKDAY(R4),'HIDDEN CALENDAR'!$S$6:$V$12,4,0)</f>
        <v>F</v>
      </c>
      <c r="S3" s="206" t="str">
        <f>VLOOKUP(WEEKDAY(S4),'HIDDEN CALENDAR'!$S$6:$V$12,4,0)</f>
        <v>S</v>
      </c>
      <c r="T3" s="206" t="str">
        <f>VLOOKUP(WEEKDAY(T4),'HIDDEN CALENDAR'!$S$6:$V$12,4,0)</f>
        <v>S</v>
      </c>
      <c r="U3" s="206" t="str">
        <f>VLOOKUP(WEEKDAY(U4),'HIDDEN CALENDAR'!$S$6:$V$12,4,0)</f>
        <v>M</v>
      </c>
      <c r="V3" s="206" t="str">
        <f>VLOOKUP(WEEKDAY(V4),'HIDDEN CALENDAR'!$S$6:$V$12,4,0)</f>
        <v>T</v>
      </c>
      <c r="W3" s="207" t="str">
        <f>VLOOKUP(WEEKDAY(W4),'HIDDEN CALENDAR'!$S$6:$V$12,4,0)</f>
        <v>W</v>
      </c>
      <c r="X3" s="208"/>
      <c r="Y3" s="209"/>
      <c r="Z3" s="201"/>
      <c r="AA3" s="205" t="str">
        <f>VLOOKUP(WEEKDAY(AA4),'HIDDEN CALENDAR'!$S$6:$V$12,4,0)</f>
        <v>T</v>
      </c>
      <c r="AB3" s="206" t="str">
        <f>VLOOKUP(WEEKDAY(AB4),'HIDDEN CALENDAR'!$S$6:$V$12,4,0)</f>
        <v>F</v>
      </c>
      <c r="AC3" s="206" t="str">
        <f>VLOOKUP(WEEKDAY(AC4),'HIDDEN CALENDAR'!$S$6:$V$12,4,0)</f>
        <v>S</v>
      </c>
      <c r="AD3" s="206" t="str">
        <f>VLOOKUP(WEEKDAY(AD4),'HIDDEN CALENDAR'!$S$6:$V$12,4,0)</f>
        <v>S</v>
      </c>
      <c r="AE3" s="206" t="str">
        <f>VLOOKUP(WEEKDAY(AE4),'HIDDEN CALENDAR'!$S$6:$V$12,4,0)</f>
        <v>M</v>
      </c>
      <c r="AF3" s="206" t="str">
        <f>VLOOKUP(WEEKDAY(AF4),'HIDDEN CALENDAR'!$S$6:$V$12,4,0)</f>
        <v>T</v>
      </c>
      <c r="AG3" s="207" t="str">
        <f>VLOOKUP(WEEKDAY(AG4),'HIDDEN CALENDAR'!$S$6:$V$12,4,0)</f>
        <v>W</v>
      </c>
      <c r="AH3" s="208"/>
      <c r="AI3" s="209"/>
      <c r="AJ3" s="201"/>
      <c r="AK3" s="205" t="str">
        <f>VLOOKUP(WEEKDAY(AK4),'HIDDEN CALENDAR'!$S$6:$V$12,4,0)</f>
        <v>T</v>
      </c>
      <c r="AL3" s="206" t="str">
        <f>VLOOKUP(WEEKDAY(AL4),'HIDDEN CALENDAR'!$S$6:$V$12,4,0)</f>
        <v>F</v>
      </c>
      <c r="AM3" s="206" t="str">
        <f>VLOOKUP(WEEKDAY(AM4),'HIDDEN CALENDAR'!$S$6:$V$12,4,0)</f>
        <v>S</v>
      </c>
      <c r="AN3" s="206" t="str">
        <f>VLOOKUP(WEEKDAY(AN4),'HIDDEN CALENDAR'!$S$6:$V$12,4,0)</f>
        <v>S</v>
      </c>
      <c r="AO3" s="206" t="str">
        <f>VLOOKUP(WEEKDAY(AO4),'HIDDEN CALENDAR'!$S$6:$V$12,4,0)</f>
        <v>M</v>
      </c>
      <c r="AP3" s="206" t="str">
        <f>VLOOKUP(WEEKDAY(AP4),'HIDDEN CALENDAR'!$S$6:$V$12,4,0)</f>
        <v>T</v>
      </c>
      <c r="AQ3" s="207" t="str">
        <f>VLOOKUP(WEEKDAY(AQ4),'HIDDEN CALENDAR'!$S$6:$V$12,4,0)</f>
        <v>W</v>
      </c>
      <c r="AR3" s="208"/>
      <c r="AS3" s="209"/>
      <c r="AT3" s="201"/>
      <c r="AU3" s="205" t="str">
        <f>IF(AU4&lt;&gt;"",VLOOKUP(WEEKDAY(AU4),'HIDDEN CALENDAR'!$S$6:$V$12,4,0),)</f>
        <v>T</v>
      </c>
      <c r="AV3" s="206" t="str">
        <f>IF(AV4&lt;&gt;"",VLOOKUP(WEEKDAY(AV4),'HIDDEN CALENDAR'!$S$6:$V$12,4,0),)</f>
        <v>F</v>
      </c>
      <c r="AW3" s="210" t="str">
        <f>IF(AW4&lt;&gt;"",VLOOKUP(WEEKDAY(AW4),'HIDDEN CALENDAR'!$S$6:$V$12,4,0),)</f>
        <v>S</v>
      </c>
      <c r="AX3" s="201"/>
      <c r="AY3" s="201"/>
      <c r="AZ3" s="83"/>
      <c r="BA3" s="211"/>
      <c r="BB3" s="211"/>
      <c r="BC3" s="211"/>
      <c r="BD3" s="211"/>
      <c r="BE3" s="86"/>
      <c r="BF3" s="203"/>
    </row>
    <row r="4" ht="16.5" customHeight="1">
      <c r="A4" s="188"/>
      <c r="B4" s="212" t="s">
        <v>62</v>
      </c>
      <c r="E4" s="188"/>
      <c r="F4" s="204"/>
      <c r="G4" s="213">
        <f>VLOOKUP(B2,'HIDDEN CALENDAR'!$O$6:$Q$17,3,0)</f>
        <v>44896</v>
      </c>
      <c r="H4" s="214">
        <f t="shared" ref="H4:M4" si="1">G4+1</f>
        <v>44897</v>
      </c>
      <c r="I4" s="214">
        <f t="shared" si="1"/>
        <v>44898</v>
      </c>
      <c r="J4" s="214">
        <f t="shared" si="1"/>
        <v>44899</v>
      </c>
      <c r="K4" s="214">
        <f t="shared" si="1"/>
        <v>44900</v>
      </c>
      <c r="L4" s="214">
        <f t="shared" si="1"/>
        <v>44901</v>
      </c>
      <c r="M4" s="215">
        <f t="shared" si="1"/>
        <v>44902</v>
      </c>
      <c r="N4" s="216"/>
      <c r="O4" s="217"/>
      <c r="P4" s="201"/>
      <c r="Q4" s="213">
        <f>M4+1</f>
        <v>44903</v>
      </c>
      <c r="R4" s="214">
        <f t="shared" ref="R4:W4" si="2">Q4+1</f>
        <v>44904</v>
      </c>
      <c r="S4" s="214">
        <f t="shared" si="2"/>
        <v>44905</v>
      </c>
      <c r="T4" s="214">
        <f t="shared" si="2"/>
        <v>44906</v>
      </c>
      <c r="U4" s="214">
        <f t="shared" si="2"/>
        <v>44907</v>
      </c>
      <c r="V4" s="214">
        <f t="shared" si="2"/>
        <v>44908</v>
      </c>
      <c r="W4" s="215">
        <f t="shared" si="2"/>
        <v>44909</v>
      </c>
      <c r="X4" s="216"/>
      <c r="Y4" s="217"/>
      <c r="Z4" s="201"/>
      <c r="AA4" s="213">
        <f>W4+1</f>
        <v>44910</v>
      </c>
      <c r="AB4" s="214">
        <f t="shared" ref="AB4:AG4" si="3">AA4+1</f>
        <v>44911</v>
      </c>
      <c r="AC4" s="214">
        <f t="shared" si="3"/>
        <v>44912</v>
      </c>
      <c r="AD4" s="214">
        <f t="shared" si="3"/>
        <v>44913</v>
      </c>
      <c r="AE4" s="214">
        <f t="shared" si="3"/>
        <v>44914</v>
      </c>
      <c r="AF4" s="214">
        <f t="shared" si="3"/>
        <v>44915</v>
      </c>
      <c r="AG4" s="215">
        <f t="shared" si="3"/>
        <v>44916</v>
      </c>
      <c r="AH4" s="216"/>
      <c r="AI4" s="217"/>
      <c r="AJ4" s="201"/>
      <c r="AK4" s="213">
        <f>AG4+1</f>
        <v>44917</v>
      </c>
      <c r="AL4" s="214">
        <f t="shared" ref="AL4:AQ4" si="4">AK4+1</f>
        <v>44918</v>
      </c>
      <c r="AM4" s="214">
        <f t="shared" si="4"/>
        <v>44919</v>
      </c>
      <c r="AN4" s="214">
        <f t="shared" si="4"/>
        <v>44920</v>
      </c>
      <c r="AO4" s="214">
        <f t="shared" si="4"/>
        <v>44921</v>
      </c>
      <c r="AP4" s="214">
        <f t="shared" si="4"/>
        <v>44922</v>
      </c>
      <c r="AQ4" s="215">
        <f t="shared" si="4"/>
        <v>44923</v>
      </c>
      <c r="AR4" s="216"/>
      <c r="AS4" s="217"/>
      <c r="AT4" s="201"/>
      <c r="AU4" s="213">
        <f>IF(MONTH(AQ4+1)=MONTH($AQ$4),AQ4+1,)</f>
        <v>44924</v>
      </c>
      <c r="AV4" s="214">
        <f t="shared" ref="AV4:AW4" si="5">IF(MONTH(AU4+1)=MONTH($AQ$4),AU4+1,)</f>
        <v>44925</v>
      </c>
      <c r="AW4" s="218">
        <f t="shared" si="5"/>
        <v>44926</v>
      </c>
      <c r="AX4" s="193"/>
      <c r="AY4" s="193"/>
      <c r="AZ4" s="219" t="str">
        <f>'Customize Here'!$Q$39&amp;":   "</f>
        <v>Bars change color on:   </v>
      </c>
      <c r="BA4" s="220">
        <v>0.8</v>
      </c>
      <c r="BB4" s="211"/>
      <c r="BC4" s="221" t="str">
        <f>'Customize Here'!$Q$40&amp;":"</f>
        <v>Days in month:</v>
      </c>
      <c r="BD4" s="211"/>
      <c r="BE4" s="222">
        <f>day(EOMONTH(G4,0))</f>
        <v>31</v>
      </c>
      <c r="BF4" s="203"/>
    </row>
    <row r="5" ht="7.5" customHeight="1">
      <c r="A5" s="204"/>
      <c r="B5" s="223"/>
      <c r="E5" s="204"/>
      <c r="F5" s="204"/>
      <c r="G5" s="224"/>
      <c r="H5" s="224"/>
      <c r="I5" s="224"/>
      <c r="J5" s="224"/>
      <c r="K5" s="224"/>
      <c r="L5" s="224"/>
      <c r="M5" s="224"/>
      <c r="N5" s="224"/>
      <c r="O5" s="224"/>
      <c r="P5" s="201"/>
      <c r="Q5" s="224"/>
      <c r="R5" s="224"/>
      <c r="S5" s="224"/>
      <c r="T5" s="224"/>
      <c r="U5" s="224"/>
      <c r="V5" s="224"/>
      <c r="W5" s="224"/>
      <c r="X5" s="224"/>
      <c r="Y5" s="224"/>
      <c r="Z5" s="201"/>
      <c r="AA5" s="224"/>
      <c r="AB5" s="224"/>
      <c r="AC5" s="224"/>
      <c r="AD5" s="224"/>
      <c r="AE5" s="224"/>
      <c r="AF5" s="224"/>
      <c r="AG5" s="224"/>
      <c r="AH5" s="224"/>
      <c r="AI5" s="224"/>
      <c r="AJ5" s="201"/>
      <c r="AK5" s="224"/>
      <c r="AL5" s="224"/>
      <c r="AM5" s="224"/>
      <c r="AN5" s="224"/>
      <c r="AO5" s="224"/>
      <c r="AP5" s="224"/>
      <c r="AQ5" s="224"/>
      <c r="AR5" s="224"/>
      <c r="AS5" s="224"/>
      <c r="AT5" s="201"/>
      <c r="AU5" s="225"/>
      <c r="AV5" s="225"/>
      <c r="AW5" s="225"/>
      <c r="AX5" s="193"/>
      <c r="AY5" s="193"/>
      <c r="AZ5" s="201"/>
      <c r="BA5" s="226"/>
      <c r="BB5" s="226"/>
      <c r="BC5" s="226"/>
      <c r="BD5" s="226"/>
      <c r="BE5" s="226"/>
      <c r="BF5" s="203"/>
    </row>
    <row r="6" ht="20.25" customHeight="1">
      <c r="A6" s="227"/>
      <c r="B6" s="228" t="str">
        <f>'Customize Here'!$Q$15</f>
        <v>Daily Habits</v>
      </c>
      <c r="C6" s="154"/>
      <c r="D6" s="155"/>
      <c r="E6" s="227"/>
      <c r="F6" s="227"/>
      <c r="G6" s="229" t="str">
        <f>'Customize Here'!$Q$15</f>
        <v>Daily Habits</v>
      </c>
      <c r="H6" s="230"/>
      <c r="I6" s="230"/>
      <c r="J6" s="230"/>
      <c r="K6" s="230"/>
      <c r="L6" s="230"/>
      <c r="M6" s="230"/>
      <c r="N6" s="230"/>
      <c r="O6" s="108"/>
      <c r="P6" s="231"/>
      <c r="Q6" s="229" t="str">
        <f>'Customize Here'!$Q$15</f>
        <v>Daily Habits</v>
      </c>
      <c r="R6" s="230"/>
      <c r="S6" s="230"/>
      <c r="T6" s="230"/>
      <c r="U6" s="230"/>
      <c r="V6" s="230"/>
      <c r="W6" s="230"/>
      <c r="X6" s="230"/>
      <c r="Y6" s="108"/>
      <c r="Z6" s="231"/>
      <c r="AA6" s="229" t="str">
        <f>'Customize Here'!$Q$15</f>
        <v>Daily Habits</v>
      </c>
      <c r="AB6" s="230"/>
      <c r="AC6" s="230"/>
      <c r="AD6" s="230"/>
      <c r="AE6" s="230"/>
      <c r="AF6" s="230"/>
      <c r="AG6" s="230"/>
      <c r="AH6" s="230"/>
      <c r="AI6" s="108"/>
      <c r="AJ6" s="231"/>
      <c r="AK6" s="229" t="str">
        <f>'Customize Here'!$Q$15</f>
        <v>Daily Habits</v>
      </c>
      <c r="AL6" s="230"/>
      <c r="AM6" s="230"/>
      <c r="AN6" s="230"/>
      <c r="AO6" s="230"/>
      <c r="AP6" s="230"/>
      <c r="AQ6" s="230"/>
      <c r="AR6" s="230"/>
      <c r="AS6" s="108"/>
      <c r="AT6" s="231"/>
      <c r="AU6" s="232" t="str">
        <f>'Customize Here'!$Q$15</f>
        <v>Daily Habits</v>
      </c>
      <c r="AV6" s="230"/>
      <c r="AW6" s="108"/>
      <c r="AX6" s="193"/>
      <c r="AZ6" s="233" t="str">
        <f>'Customize Here'!$Q$15</f>
        <v>Daily Habits</v>
      </c>
      <c r="BA6" s="234" t="str">
        <f>'Customize Here'!$Q$29</f>
        <v>Days Expected</v>
      </c>
      <c r="BB6" s="235" t="str">
        <f>'Customize Here'!$Q$30</f>
        <v>Days Completed</v>
      </c>
      <c r="BC6" s="230"/>
      <c r="BD6" s="58"/>
      <c r="BE6" s="236" t="str">
        <f>'Customize Here'!$Q$31</f>
        <v>Days Missing</v>
      </c>
      <c r="BF6" s="203"/>
    </row>
    <row r="7">
      <c r="A7" s="237"/>
      <c r="B7" s="238"/>
      <c r="C7" s="239"/>
      <c r="D7" s="71"/>
      <c r="E7" s="237"/>
      <c r="F7" s="237"/>
      <c r="G7" s="240" t="b">
        <v>0</v>
      </c>
      <c r="H7" s="241" t="b">
        <v>0</v>
      </c>
      <c r="I7" s="241" t="b">
        <v>0</v>
      </c>
      <c r="J7" s="241" t="b">
        <v>0</v>
      </c>
      <c r="K7" s="241" t="b">
        <v>0</v>
      </c>
      <c r="L7" s="241" t="b">
        <v>0</v>
      </c>
      <c r="M7" s="242" t="b">
        <v>0</v>
      </c>
      <c r="N7" s="243" t="str">
        <f t="shared" ref="N7:N22" si="6">IF($B7&lt;&gt;"", ROUND(COUNTIF(G7:M7,"=TRUE")/7,2),)</f>
        <v/>
      </c>
      <c r="O7" s="244" t="str">
        <f t="shared" ref="O7:O22" si="7">IF($B7&lt;&gt;"", if(7-countif(G7:M7,true)&lt;=0,"",7-countif(G7:M7,true)),)</f>
        <v/>
      </c>
      <c r="P7" s="245"/>
      <c r="Q7" s="240" t="b">
        <v>0</v>
      </c>
      <c r="R7" s="241" t="b">
        <v>0</v>
      </c>
      <c r="S7" s="241" t="b">
        <v>0</v>
      </c>
      <c r="T7" s="241" t="b">
        <v>0</v>
      </c>
      <c r="U7" s="241" t="b">
        <v>0</v>
      </c>
      <c r="V7" s="241" t="b">
        <v>0</v>
      </c>
      <c r="W7" s="242" t="b">
        <v>0</v>
      </c>
      <c r="X7" s="243" t="str">
        <f t="shared" ref="X7:X22" si="8">IF($B7&lt;&gt;"", ROUND(COUNTIF(Q7:W7,"=TRUE")/7,2),)</f>
        <v/>
      </c>
      <c r="Y7" s="244" t="str">
        <f t="shared" ref="Y7:Y22" si="9">IF($B7&lt;&gt;"", if(7-countif(Q7:W7,true)&lt;=0,"",7-countif(Q7:W7,true)),)</f>
        <v/>
      </c>
      <c r="Z7" s="245"/>
      <c r="AA7" s="240" t="b">
        <v>0</v>
      </c>
      <c r="AB7" s="241" t="b">
        <v>0</v>
      </c>
      <c r="AC7" s="241" t="b">
        <v>0</v>
      </c>
      <c r="AD7" s="241" t="b">
        <v>0</v>
      </c>
      <c r="AE7" s="241" t="b">
        <v>0</v>
      </c>
      <c r="AF7" s="241" t="b">
        <v>0</v>
      </c>
      <c r="AG7" s="242" t="b">
        <v>0</v>
      </c>
      <c r="AH7" s="243" t="str">
        <f t="shared" ref="AH7:AH22" si="10">IF($B7&lt;&gt;"", ROUND(COUNTIF(AA7:AG7,"=TRUE")/7,2),)</f>
        <v/>
      </c>
      <c r="AI7" s="244" t="str">
        <f t="shared" ref="AI7:AI22" si="11">IF($B7&lt;&gt;"", if(7-countif(AA7:AG7,true)&lt;=0,"",7-countif(AA7:AG7,true)),)</f>
        <v/>
      </c>
      <c r="AJ7" s="245"/>
      <c r="AK7" s="240" t="b">
        <v>0</v>
      </c>
      <c r="AL7" s="241" t="b">
        <v>0</v>
      </c>
      <c r="AM7" s="241" t="b">
        <v>0</v>
      </c>
      <c r="AN7" s="241" t="b">
        <v>0</v>
      </c>
      <c r="AO7" s="241" t="b">
        <v>0</v>
      </c>
      <c r="AP7" s="241" t="b">
        <v>0</v>
      </c>
      <c r="AQ7" s="242" t="b">
        <v>0</v>
      </c>
      <c r="AR7" s="243" t="str">
        <f t="shared" ref="AR7:AR22" si="12">IF($B7&lt;&gt;"", ROUND(COUNTIF(AK7:AQ7,"=TRUE")/7,2),)</f>
        <v/>
      </c>
      <c r="AS7" s="244" t="str">
        <f t="shared" ref="AS7:AS22" si="13">IF($B7&lt;&gt;"", if(7-countif(AK7:AQ7,true)&lt;=0,"",7-countif(AK7:AQ7,true)),)</f>
        <v/>
      </c>
      <c r="AT7" s="245"/>
      <c r="AU7" s="240" t="b">
        <v>0</v>
      </c>
      <c r="AV7" s="241" t="b">
        <v>0</v>
      </c>
      <c r="AW7" s="246" t="b">
        <v>0</v>
      </c>
      <c r="AX7" s="193"/>
      <c r="AY7" s="193"/>
      <c r="AZ7" s="247" t="str">
        <f t="shared" ref="AZ7:AZ22" si="14">B7</f>
        <v/>
      </c>
      <c r="BA7" s="248" t="str">
        <f t="shared" ref="BA7:BA22" si="15">if(B7&lt;&gt;"",$BE$4,)</f>
        <v/>
      </c>
      <c r="BB7" s="249" t="str">
        <f t="shared" ref="BB7:BB22" si="16">IF($B7&lt;&gt;"", COUNTIF(G7:M7,"TRUE")+COUNTIF(Q7:W7,"TRUE")+COUNTIF(AA7:AG7,"TRUE")+COUNTIF(AK7:AQ7,"TRUE")+COUNTIF(AU7:AW7,"TRUE"),)</f>
        <v/>
      </c>
      <c r="BC7" s="250" t="str">
        <f t="array" ref="BC7">IFERROR(SPARKLINE(BB7,{"charttype","bar";"max",BA7;"color1",IF(BD7&gt;=$BA$4,'Customize Here'!$M$7,'Customize Here'!$M$9)}),)</f>
        <v/>
      </c>
      <c r="BD7" s="251" t="str">
        <f t="shared" ref="BD7:BD22" si="17">IFERROR(ROUND(BB7/BA7,2),)</f>
        <v/>
      </c>
      <c r="BE7" s="252" t="str">
        <f t="shared" ref="BE7:BE22" si="18">IF($B7&lt;&gt;"", BA7-BB7,)</f>
        <v/>
      </c>
      <c r="BF7" s="195"/>
    </row>
    <row r="8">
      <c r="A8" s="237"/>
      <c r="B8" s="253"/>
      <c r="C8" s="254"/>
      <c r="D8" s="111"/>
      <c r="E8" s="237"/>
      <c r="F8" s="237"/>
      <c r="G8" s="240" t="b">
        <v>0</v>
      </c>
      <c r="H8" s="241" t="b">
        <v>0</v>
      </c>
      <c r="I8" s="241" t="b">
        <v>0</v>
      </c>
      <c r="J8" s="241" t="b">
        <v>0</v>
      </c>
      <c r="K8" s="241" t="b">
        <v>0</v>
      </c>
      <c r="L8" s="241" t="b">
        <v>0</v>
      </c>
      <c r="M8" s="242" t="b">
        <v>0</v>
      </c>
      <c r="N8" s="255" t="str">
        <f t="shared" si="6"/>
        <v/>
      </c>
      <c r="O8" s="256" t="str">
        <f t="shared" si="7"/>
        <v/>
      </c>
      <c r="P8" s="245"/>
      <c r="Q8" s="240" t="b">
        <v>0</v>
      </c>
      <c r="R8" s="241" t="b">
        <v>0</v>
      </c>
      <c r="S8" s="241" t="b">
        <v>0</v>
      </c>
      <c r="T8" s="241" t="b">
        <v>0</v>
      </c>
      <c r="U8" s="241" t="b">
        <v>0</v>
      </c>
      <c r="V8" s="241" t="b">
        <v>0</v>
      </c>
      <c r="W8" s="242" t="b">
        <v>0</v>
      </c>
      <c r="X8" s="255" t="str">
        <f t="shared" si="8"/>
        <v/>
      </c>
      <c r="Y8" s="256" t="str">
        <f t="shared" si="9"/>
        <v/>
      </c>
      <c r="Z8" s="245"/>
      <c r="AA8" s="240" t="b">
        <v>0</v>
      </c>
      <c r="AB8" s="241" t="b">
        <v>0</v>
      </c>
      <c r="AC8" s="241" t="b">
        <v>0</v>
      </c>
      <c r="AD8" s="241" t="b">
        <v>0</v>
      </c>
      <c r="AE8" s="241" t="b">
        <v>0</v>
      </c>
      <c r="AF8" s="241" t="b">
        <v>0</v>
      </c>
      <c r="AG8" s="242" t="b">
        <v>0</v>
      </c>
      <c r="AH8" s="255" t="str">
        <f t="shared" si="10"/>
        <v/>
      </c>
      <c r="AI8" s="256" t="str">
        <f t="shared" si="11"/>
        <v/>
      </c>
      <c r="AJ8" s="245"/>
      <c r="AK8" s="240" t="b">
        <v>0</v>
      </c>
      <c r="AL8" s="241" t="b">
        <v>0</v>
      </c>
      <c r="AM8" s="241" t="b">
        <v>0</v>
      </c>
      <c r="AN8" s="241" t="b">
        <v>0</v>
      </c>
      <c r="AO8" s="241" t="b">
        <v>0</v>
      </c>
      <c r="AP8" s="241" t="b">
        <v>0</v>
      </c>
      <c r="AQ8" s="242" t="b">
        <v>0</v>
      </c>
      <c r="AR8" s="255" t="str">
        <f t="shared" si="12"/>
        <v/>
      </c>
      <c r="AS8" s="256" t="str">
        <f t="shared" si="13"/>
        <v/>
      </c>
      <c r="AT8" s="245"/>
      <c r="AU8" s="257" t="b">
        <v>0</v>
      </c>
      <c r="AV8" s="258" t="b">
        <v>0</v>
      </c>
      <c r="AW8" s="259" t="b">
        <v>0</v>
      </c>
      <c r="AX8" s="193"/>
      <c r="AY8" s="193"/>
      <c r="AZ8" s="260" t="str">
        <f t="shared" si="14"/>
        <v/>
      </c>
      <c r="BA8" s="261" t="str">
        <f t="shared" si="15"/>
        <v/>
      </c>
      <c r="BB8" s="262" t="str">
        <f t="shared" si="16"/>
        <v/>
      </c>
      <c r="BC8" s="263" t="str">
        <f t="array" ref="BC8">IFERROR(SPARKLINE(BB8,{"charttype","bar";"max",BA8;"color1",IF(BD8&gt;=$BA$4,'Customize Here'!$M$7,'Customize Here'!$M$9)}),)</f>
        <v/>
      </c>
      <c r="BD8" s="264" t="str">
        <f t="shared" si="17"/>
        <v/>
      </c>
      <c r="BE8" s="265" t="str">
        <f t="shared" si="18"/>
        <v/>
      </c>
      <c r="BF8" s="266"/>
    </row>
    <row r="9">
      <c r="A9" s="237"/>
      <c r="B9" s="253"/>
      <c r="C9" s="254"/>
      <c r="D9" s="111"/>
      <c r="E9" s="237"/>
      <c r="F9" s="237"/>
      <c r="G9" s="240" t="b">
        <v>0</v>
      </c>
      <c r="H9" s="241" t="b">
        <v>0</v>
      </c>
      <c r="I9" s="241" t="b">
        <v>0</v>
      </c>
      <c r="J9" s="241" t="b">
        <v>0</v>
      </c>
      <c r="K9" s="241" t="b">
        <v>0</v>
      </c>
      <c r="L9" s="241" t="b">
        <v>0</v>
      </c>
      <c r="M9" s="242" t="b">
        <v>0</v>
      </c>
      <c r="N9" s="255" t="str">
        <f t="shared" si="6"/>
        <v/>
      </c>
      <c r="O9" s="256" t="str">
        <f t="shared" si="7"/>
        <v/>
      </c>
      <c r="P9" s="245"/>
      <c r="Q9" s="240" t="b">
        <v>0</v>
      </c>
      <c r="R9" s="241" t="b">
        <v>0</v>
      </c>
      <c r="S9" s="241" t="b">
        <v>0</v>
      </c>
      <c r="T9" s="241" t="b">
        <v>0</v>
      </c>
      <c r="U9" s="241" t="b">
        <v>0</v>
      </c>
      <c r="V9" s="241" t="b">
        <v>0</v>
      </c>
      <c r="W9" s="242" t="b">
        <v>0</v>
      </c>
      <c r="X9" s="255" t="str">
        <f t="shared" si="8"/>
        <v/>
      </c>
      <c r="Y9" s="256" t="str">
        <f t="shared" si="9"/>
        <v/>
      </c>
      <c r="Z9" s="245"/>
      <c r="AA9" s="240" t="b">
        <v>0</v>
      </c>
      <c r="AB9" s="241" t="b">
        <v>0</v>
      </c>
      <c r="AC9" s="241" t="b">
        <v>0</v>
      </c>
      <c r="AD9" s="241" t="b">
        <v>0</v>
      </c>
      <c r="AE9" s="241" t="b">
        <v>0</v>
      </c>
      <c r="AF9" s="241" t="b">
        <v>0</v>
      </c>
      <c r="AG9" s="242" t="b">
        <v>0</v>
      </c>
      <c r="AH9" s="255" t="str">
        <f t="shared" si="10"/>
        <v/>
      </c>
      <c r="AI9" s="256" t="str">
        <f t="shared" si="11"/>
        <v/>
      </c>
      <c r="AJ9" s="245"/>
      <c r="AK9" s="240" t="b">
        <v>0</v>
      </c>
      <c r="AL9" s="241" t="b">
        <v>0</v>
      </c>
      <c r="AM9" s="241" t="b">
        <v>0</v>
      </c>
      <c r="AN9" s="241" t="b">
        <v>0</v>
      </c>
      <c r="AO9" s="241" t="b">
        <v>0</v>
      </c>
      <c r="AP9" s="241" t="b">
        <v>0</v>
      </c>
      <c r="AQ9" s="242" t="b">
        <v>0</v>
      </c>
      <c r="AR9" s="255" t="str">
        <f t="shared" si="12"/>
        <v/>
      </c>
      <c r="AS9" s="256" t="str">
        <f t="shared" si="13"/>
        <v/>
      </c>
      <c r="AT9" s="245"/>
      <c r="AU9" s="257" t="b">
        <v>0</v>
      </c>
      <c r="AV9" s="258" t="b">
        <v>0</v>
      </c>
      <c r="AW9" s="259" t="b">
        <v>0</v>
      </c>
      <c r="AX9" s="193"/>
      <c r="AY9" s="193"/>
      <c r="AZ9" s="260" t="str">
        <f t="shared" si="14"/>
        <v/>
      </c>
      <c r="BA9" s="261" t="str">
        <f t="shared" si="15"/>
        <v/>
      </c>
      <c r="BB9" s="262" t="str">
        <f t="shared" si="16"/>
        <v/>
      </c>
      <c r="BC9" s="263" t="str">
        <f t="array" ref="BC9">IFERROR(SPARKLINE(BB9,{"charttype","bar";"max",BA9;"color1",IF(BD9&gt;=$BA$4,'Customize Here'!$M$7,'Customize Here'!$M$9)}),)</f>
        <v/>
      </c>
      <c r="BD9" s="264" t="str">
        <f t="shared" si="17"/>
        <v/>
      </c>
      <c r="BE9" s="265" t="str">
        <f t="shared" si="18"/>
        <v/>
      </c>
      <c r="BF9" s="195"/>
    </row>
    <row r="10">
      <c r="A10" s="237"/>
      <c r="B10" s="253"/>
      <c r="C10" s="254"/>
      <c r="D10" s="111"/>
      <c r="E10" s="237"/>
      <c r="F10" s="237"/>
      <c r="G10" s="240" t="b">
        <v>0</v>
      </c>
      <c r="H10" s="241" t="b">
        <v>0</v>
      </c>
      <c r="I10" s="241" t="b">
        <v>0</v>
      </c>
      <c r="J10" s="241" t="b">
        <v>0</v>
      </c>
      <c r="K10" s="241" t="b">
        <v>0</v>
      </c>
      <c r="L10" s="241" t="b">
        <v>0</v>
      </c>
      <c r="M10" s="242" t="b">
        <v>0</v>
      </c>
      <c r="N10" s="255" t="str">
        <f t="shared" si="6"/>
        <v/>
      </c>
      <c r="O10" s="256" t="str">
        <f t="shared" si="7"/>
        <v/>
      </c>
      <c r="P10" s="245"/>
      <c r="Q10" s="240" t="b">
        <v>0</v>
      </c>
      <c r="R10" s="241" t="b">
        <v>0</v>
      </c>
      <c r="S10" s="241" t="b">
        <v>0</v>
      </c>
      <c r="T10" s="241" t="b">
        <v>0</v>
      </c>
      <c r="U10" s="241" t="b">
        <v>0</v>
      </c>
      <c r="V10" s="241" t="b">
        <v>0</v>
      </c>
      <c r="W10" s="242" t="b">
        <v>0</v>
      </c>
      <c r="X10" s="255" t="str">
        <f t="shared" si="8"/>
        <v/>
      </c>
      <c r="Y10" s="256" t="str">
        <f t="shared" si="9"/>
        <v/>
      </c>
      <c r="Z10" s="245"/>
      <c r="AA10" s="240" t="b">
        <v>0</v>
      </c>
      <c r="AB10" s="241" t="b">
        <v>0</v>
      </c>
      <c r="AC10" s="241" t="b">
        <v>0</v>
      </c>
      <c r="AD10" s="241" t="b">
        <v>0</v>
      </c>
      <c r="AE10" s="241" t="b">
        <v>0</v>
      </c>
      <c r="AF10" s="241" t="b">
        <v>0</v>
      </c>
      <c r="AG10" s="242" t="b">
        <v>0</v>
      </c>
      <c r="AH10" s="255" t="str">
        <f t="shared" si="10"/>
        <v/>
      </c>
      <c r="AI10" s="256" t="str">
        <f t="shared" si="11"/>
        <v/>
      </c>
      <c r="AJ10" s="245"/>
      <c r="AK10" s="240" t="b">
        <v>0</v>
      </c>
      <c r="AL10" s="241" t="b">
        <v>0</v>
      </c>
      <c r="AM10" s="241" t="b">
        <v>0</v>
      </c>
      <c r="AN10" s="241" t="b">
        <v>0</v>
      </c>
      <c r="AO10" s="241" t="b">
        <v>0</v>
      </c>
      <c r="AP10" s="241" t="b">
        <v>0</v>
      </c>
      <c r="AQ10" s="242" t="b">
        <v>0</v>
      </c>
      <c r="AR10" s="255" t="str">
        <f t="shared" si="12"/>
        <v/>
      </c>
      <c r="AS10" s="256" t="str">
        <f t="shared" si="13"/>
        <v/>
      </c>
      <c r="AT10" s="245"/>
      <c r="AU10" s="257" t="b">
        <v>0</v>
      </c>
      <c r="AV10" s="258" t="b">
        <v>0</v>
      </c>
      <c r="AW10" s="259" t="b">
        <v>0</v>
      </c>
      <c r="AX10" s="193"/>
      <c r="AY10" s="193"/>
      <c r="AZ10" s="260" t="str">
        <f t="shared" si="14"/>
        <v/>
      </c>
      <c r="BA10" s="261" t="str">
        <f t="shared" si="15"/>
        <v/>
      </c>
      <c r="BB10" s="262" t="str">
        <f t="shared" si="16"/>
        <v/>
      </c>
      <c r="BC10" s="263" t="str">
        <f t="array" ref="BC10">IFERROR(SPARKLINE(BB10,{"charttype","bar";"max",BA10;"color1",IF(BD10&gt;=$BA$4,'Customize Here'!$M$7,'Customize Here'!$M$9)}),)</f>
        <v/>
      </c>
      <c r="BD10" s="264" t="str">
        <f t="shared" si="17"/>
        <v/>
      </c>
      <c r="BE10" s="265" t="str">
        <f t="shared" si="18"/>
        <v/>
      </c>
      <c r="BF10" s="195"/>
    </row>
    <row r="11">
      <c r="A11" s="237"/>
      <c r="B11" s="253"/>
      <c r="C11" s="254"/>
      <c r="D11" s="111"/>
      <c r="E11" s="237"/>
      <c r="F11" s="237"/>
      <c r="G11" s="240" t="b">
        <v>0</v>
      </c>
      <c r="H11" s="241" t="b">
        <v>0</v>
      </c>
      <c r="I11" s="241" t="b">
        <v>0</v>
      </c>
      <c r="J11" s="241" t="b">
        <v>0</v>
      </c>
      <c r="K11" s="241" t="b">
        <v>0</v>
      </c>
      <c r="L11" s="241" t="b">
        <v>0</v>
      </c>
      <c r="M11" s="242" t="b">
        <v>0</v>
      </c>
      <c r="N11" s="255" t="str">
        <f t="shared" si="6"/>
        <v/>
      </c>
      <c r="O11" s="256" t="str">
        <f t="shared" si="7"/>
        <v/>
      </c>
      <c r="P11" s="245"/>
      <c r="Q11" s="240" t="b">
        <v>0</v>
      </c>
      <c r="R11" s="241" t="b">
        <v>0</v>
      </c>
      <c r="S11" s="241" t="b">
        <v>0</v>
      </c>
      <c r="T11" s="241" t="b">
        <v>0</v>
      </c>
      <c r="U11" s="241" t="b">
        <v>0</v>
      </c>
      <c r="V11" s="241" t="b">
        <v>0</v>
      </c>
      <c r="W11" s="242" t="b">
        <v>0</v>
      </c>
      <c r="X11" s="255" t="str">
        <f t="shared" si="8"/>
        <v/>
      </c>
      <c r="Y11" s="256" t="str">
        <f t="shared" si="9"/>
        <v/>
      </c>
      <c r="Z11" s="245"/>
      <c r="AA11" s="240" t="b">
        <v>0</v>
      </c>
      <c r="AB11" s="241" t="b">
        <v>0</v>
      </c>
      <c r="AC11" s="241" t="b">
        <v>0</v>
      </c>
      <c r="AD11" s="241" t="b">
        <v>0</v>
      </c>
      <c r="AE11" s="241" t="b">
        <v>0</v>
      </c>
      <c r="AF11" s="241" t="b">
        <v>0</v>
      </c>
      <c r="AG11" s="242" t="b">
        <v>0</v>
      </c>
      <c r="AH11" s="255" t="str">
        <f t="shared" si="10"/>
        <v/>
      </c>
      <c r="AI11" s="256" t="str">
        <f t="shared" si="11"/>
        <v/>
      </c>
      <c r="AJ11" s="245"/>
      <c r="AK11" s="240" t="b">
        <v>0</v>
      </c>
      <c r="AL11" s="241" t="b">
        <v>0</v>
      </c>
      <c r="AM11" s="241" t="b">
        <v>0</v>
      </c>
      <c r="AN11" s="241" t="b">
        <v>0</v>
      </c>
      <c r="AO11" s="241" t="b">
        <v>0</v>
      </c>
      <c r="AP11" s="241" t="b">
        <v>0</v>
      </c>
      <c r="AQ11" s="242" t="b">
        <v>0</v>
      </c>
      <c r="AR11" s="255" t="str">
        <f t="shared" si="12"/>
        <v/>
      </c>
      <c r="AS11" s="256" t="str">
        <f t="shared" si="13"/>
        <v/>
      </c>
      <c r="AT11" s="245"/>
      <c r="AU11" s="257" t="b">
        <v>0</v>
      </c>
      <c r="AV11" s="258" t="b">
        <v>0</v>
      </c>
      <c r="AW11" s="259" t="b">
        <v>0</v>
      </c>
      <c r="AX11" s="193"/>
      <c r="AY11" s="193"/>
      <c r="AZ11" s="260" t="str">
        <f t="shared" si="14"/>
        <v/>
      </c>
      <c r="BA11" s="261" t="str">
        <f t="shared" si="15"/>
        <v/>
      </c>
      <c r="BB11" s="262" t="str">
        <f t="shared" si="16"/>
        <v/>
      </c>
      <c r="BC11" s="263" t="str">
        <f t="array" ref="BC11">IFERROR(SPARKLINE(BB11,{"charttype","bar";"max",BA11;"color1",IF(BD11&gt;=$BA$4,'Customize Here'!$M$7,'Customize Here'!$M$9)}),)</f>
        <v/>
      </c>
      <c r="BD11" s="264" t="str">
        <f t="shared" si="17"/>
        <v/>
      </c>
      <c r="BE11" s="265" t="str">
        <f t="shared" si="18"/>
        <v/>
      </c>
      <c r="BF11" s="195"/>
    </row>
    <row r="12">
      <c r="A12" s="237"/>
      <c r="B12" s="253"/>
      <c r="C12" s="254"/>
      <c r="D12" s="111"/>
      <c r="E12" s="237"/>
      <c r="F12" s="237"/>
      <c r="G12" s="240" t="b">
        <v>0</v>
      </c>
      <c r="H12" s="241" t="b">
        <v>0</v>
      </c>
      <c r="I12" s="241" t="b">
        <v>0</v>
      </c>
      <c r="J12" s="241" t="b">
        <v>0</v>
      </c>
      <c r="K12" s="241" t="b">
        <v>0</v>
      </c>
      <c r="L12" s="241" t="b">
        <v>0</v>
      </c>
      <c r="M12" s="242" t="b">
        <v>0</v>
      </c>
      <c r="N12" s="255" t="str">
        <f t="shared" si="6"/>
        <v/>
      </c>
      <c r="O12" s="256" t="str">
        <f t="shared" si="7"/>
        <v/>
      </c>
      <c r="P12" s="245"/>
      <c r="Q12" s="240" t="b">
        <v>0</v>
      </c>
      <c r="R12" s="241" t="b">
        <v>0</v>
      </c>
      <c r="S12" s="241" t="b">
        <v>0</v>
      </c>
      <c r="T12" s="241" t="b">
        <v>0</v>
      </c>
      <c r="U12" s="241" t="b">
        <v>0</v>
      </c>
      <c r="V12" s="241" t="b">
        <v>0</v>
      </c>
      <c r="W12" s="242" t="b">
        <v>0</v>
      </c>
      <c r="X12" s="255" t="str">
        <f t="shared" si="8"/>
        <v/>
      </c>
      <c r="Y12" s="256" t="str">
        <f t="shared" si="9"/>
        <v/>
      </c>
      <c r="Z12" s="245"/>
      <c r="AA12" s="240" t="b">
        <v>0</v>
      </c>
      <c r="AB12" s="241" t="b">
        <v>0</v>
      </c>
      <c r="AC12" s="241" t="b">
        <v>0</v>
      </c>
      <c r="AD12" s="241" t="b">
        <v>0</v>
      </c>
      <c r="AE12" s="241" t="b">
        <v>0</v>
      </c>
      <c r="AF12" s="241" t="b">
        <v>0</v>
      </c>
      <c r="AG12" s="242" t="b">
        <v>0</v>
      </c>
      <c r="AH12" s="255" t="str">
        <f t="shared" si="10"/>
        <v/>
      </c>
      <c r="AI12" s="256" t="str">
        <f t="shared" si="11"/>
        <v/>
      </c>
      <c r="AJ12" s="245"/>
      <c r="AK12" s="240" t="b">
        <v>0</v>
      </c>
      <c r="AL12" s="241" t="b">
        <v>0</v>
      </c>
      <c r="AM12" s="241" t="b">
        <v>0</v>
      </c>
      <c r="AN12" s="241" t="b">
        <v>0</v>
      </c>
      <c r="AO12" s="241" t="b">
        <v>0</v>
      </c>
      <c r="AP12" s="241" t="b">
        <v>0</v>
      </c>
      <c r="AQ12" s="242" t="b">
        <v>0</v>
      </c>
      <c r="AR12" s="255" t="str">
        <f t="shared" si="12"/>
        <v/>
      </c>
      <c r="AS12" s="256" t="str">
        <f t="shared" si="13"/>
        <v/>
      </c>
      <c r="AT12" s="245"/>
      <c r="AU12" s="257" t="b">
        <v>0</v>
      </c>
      <c r="AV12" s="258" t="b">
        <v>0</v>
      </c>
      <c r="AW12" s="259" t="b">
        <v>0</v>
      </c>
      <c r="AX12" s="193"/>
      <c r="AY12" s="193"/>
      <c r="AZ12" s="260" t="str">
        <f t="shared" si="14"/>
        <v/>
      </c>
      <c r="BA12" s="261" t="str">
        <f t="shared" si="15"/>
        <v/>
      </c>
      <c r="BB12" s="262" t="str">
        <f t="shared" si="16"/>
        <v/>
      </c>
      <c r="BC12" s="263" t="str">
        <f t="array" ref="BC12">IFERROR(SPARKLINE(BB12,{"charttype","bar";"max",BA12;"color1",IF(BD12&gt;=$BA$4,'Customize Here'!$M$7,'Customize Here'!$M$9)}),)</f>
        <v/>
      </c>
      <c r="BD12" s="264" t="str">
        <f t="shared" si="17"/>
        <v/>
      </c>
      <c r="BE12" s="265" t="str">
        <f t="shared" si="18"/>
        <v/>
      </c>
      <c r="BF12" s="195"/>
    </row>
    <row r="13">
      <c r="A13" s="237"/>
      <c r="B13" s="253"/>
      <c r="C13" s="254"/>
      <c r="D13" s="111"/>
      <c r="E13" s="237"/>
      <c r="F13" s="237"/>
      <c r="G13" s="257" t="b">
        <v>0</v>
      </c>
      <c r="H13" s="258" t="b">
        <v>0</v>
      </c>
      <c r="I13" s="258" t="b">
        <v>0</v>
      </c>
      <c r="J13" s="258" t="b">
        <v>0</v>
      </c>
      <c r="K13" s="258" t="b">
        <v>0</v>
      </c>
      <c r="L13" s="258" t="b">
        <v>0</v>
      </c>
      <c r="M13" s="267" t="b">
        <v>0</v>
      </c>
      <c r="N13" s="255" t="str">
        <f t="shared" si="6"/>
        <v/>
      </c>
      <c r="O13" s="256" t="str">
        <f t="shared" si="7"/>
        <v/>
      </c>
      <c r="P13" s="245"/>
      <c r="Q13" s="257" t="b">
        <v>0</v>
      </c>
      <c r="R13" s="258" t="b">
        <v>0</v>
      </c>
      <c r="S13" s="258" t="b">
        <v>0</v>
      </c>
      <c r="T13" s="258" t="b">
        <v>0</v>
      </c>
      <c r="U13" s="258" t="b">
        <v>0</v>
      </c>
      <c r="V13" s="258" t="b">
        <v>0</v>
      </c>
      <c r="W13" s="267" t="b">
        <v>0</v>
      </c>
      <c r="X13" s="255" t="str">
        <f t="shared" si="8"/>
        <v/>
      </c>
      <c r="Y13" s="256" t="str">
        <f t="shared" si="9"/>
        <v/>
      </c>
      <c r="Z13" s="245"/>
      <c r="AA13" s="257" t="b">
        <v>0</v>
      </c>
      <c r="AB13" s="258" t="b">
        <v>0</v>
      </c>
      <c r="AC13" s="258" t="b">
        <v>0</v>
      </c>
      <c r="AD13" s="258" t="b">
        <v>0</v>
      </c>
      <c r="AE13" s="258" t="b">
        <v>0</v>
      </c>
      <c r="AF13" s="258" t="b">
        <v>0</v>
      </c>
      <c r="AG13" s="267" t="b">
        <v>0</v>
      </c>
      <c r="AH13" s="255" t="str">
        <f t="shared" si="10"/>
        <v/>
      </c>
      <c r="AI13" s="256" t="str">
        <f t="shared" si="11"/>
        <v/>
      </c>
      <c r="AJ13" s="245"/>
      <c r="AK13" s="257" t="b">
        <v>0</v>
      </c>
      <c r="AL13" s="258" t="b">
        <v>0</v>
      </c>
      <c r="AM13" s="258" t="b">
        <v>0</v>
      </c>
      <c r="AN13" s="258" t="b">
        <v>0</v>
      </c>
      <c r="AO13" s="258" t="b">
        <v>0</v>
      </c>
      <c r="AP13" s="258" t="b">
        <v>0</v>
      </c>
      <c r="AQ13" s="267" t="b">
        <v>0</v>
      </c>
      <c r="AR13" s="255" t="str">
        <f t="shared" si="12"/>
        <v/>
      </c>
      <c r="AS13" s="256" t="str">
        <f t="shared" si="13"/>
        <v/>
      </c>
      <c r="AT13" s="245"/>
      <c r="AU13" s="257" t="b">
        <v>0</v>
      </c>
      <c r="AV13" s="258" t="b">
        <v>0</v>
      </c>
      <c r="AW13" s="259" t="b">
        <v>0</v>
      </c>
      <c r="AX13" s="193"/>
      <c r="AY13" s="193"/>
      <c r="AZ13" s="260" t="str">
        <f t="shared" si="14"/>
        <v/>
      </c>
      <c r="BA13" s="261" t="str">
        <f t="shared" si="15"/>
        <v/>
      </c>
      <c r="BB13" s="262" t="str">
        <f t="shared" si="16"/>
        <v/>
      </c>
      <c r="BC13" s="263" t="str">
        <f t="array" ref="BC13">IFERROR(SPARKLINE(BB13,{"charttype","bar";"max",BA13;"color1",IF(BD13&gt;=$BA$4,'Customize Here'!$M$7,'Customize Here'!$M$9)}),)</f>
        <v/>
      </c>
      <c r="BD13" s="264" t="str">
        <f t="shared" si="17"/>
        <v/>
      </c>
      <c r="BE13" s="265" t="str">
        <f t="shared" si="18"/>
        <v/>
      </c>
      <c r="BF13" s="195"/>
    </row>
    <row r="14">
      <c r="A14" s="237"/>
      <c r="B14" s="253"/>
      <c r="C14" s="254"/>
      <c r="D14" s="111"/>
      <c r="E14" s="237"/>
      <c r="F14" s="237"/>
      <c r="G14" s="257" t="b">
        <v>0</v>
      </c>
      <c r="H14" s="258" t="b">
        <v>0</v>
      </c>
      <c r="I14" s="258" t="b">
        <v>0</v>
      </c>
      <c r="J14" s="258" t="b">
        <v>0</v>
      </c>
      <c r="K14" s="258" t="b">
        <v>0</v>
      </c>
      <c r="L14" s="258" t="b">
        <v>0</v>
      </c>
      <c r="M14" s="267" t="b">
        <v>0</v>
      </c>
      <c r="N14" s="255" t="str">
        <f t="shared" si="6"/>
        <v/>
      </c>
      <c r="O14" s="256" t="str">
        <f t="shared" si="7"/>
        <v/>
      </c>
      <c r="P14" s="268"/>
      <c r="Q14" s="257" t="b">
        <v>0</v>
      </c>
      <c r="R14" s="258" t="b">
        <v>0</v>
      </c>
      <c r="S14" s="258" t="b">
        <v>0</v>
      </c>
      <c r="T14" s="258" t="b">
        <v>0</v>
      </c>
      <c r="U14" s="258" t="b">
        <v>0</v>
      </c>
      <c r="V14" s="258" t="b">
        <v>0</v>
      </c>
      <c r="W14" s="267" t="b">
        <v>0</v>
      </c>
      <c r="X14" s="255" t="str">
        <f t="shared" si="8"/>
        <v/>
      </c>
      <c r="Y14" s="256" t="str">
        <f t="shared" si="9"/>
        <v/>
      </c>
      <c r="Z14" s="268"/>
      <c r="AA14" s="257" t="b">
        <v>0</v>
      </c>
      <c r="AB14" s="258" t="b">
        <v>0</v>
      </c>
      <c r="AC14" s="258" t="b">
        <v>0</v>
      </c>
      <c r="AD14" s="258" t="b">
        <v>0</v>
      </c>
      <c r="AE14" s="258" t="b">
        <v>0</v>
      </c>
      <c r="AF14" s="258" t="b">
        <v>0</v>
      </c>
      <c r="AG14" s="267" t="b">
        <v>0</v>
      </c>
      <c r="AH14" s="255" t="str">
        <f t="shared" si="10"/>
        <v/>
      </c>
      <c r="AI14" s="256" t="str">
        <f t="shared" si="11"/>
        <v/>
      </c>
      <c r="AJ14" s="268"/>
      <c r="AK14" s="257" t="b">
        <v>0</v>
      </c>
      <c r="AL14" s="258" t="b">
        <v>0</v>
      </c>
      <c r="AM14" s="258" t="b">
        <v>0</v>
      </c>
      <c r="AN14" s="258" t="b">
        <v>0</v>
      </c>
      <c r="AO14" s="258" t="b">
        <v>0</v>
      </c>
      <c r="AP14" s="258" t="b">
        <v>0</v>
      </c>
      <c r="AQ14" s="267" t="b">
        <v>0</v>
      </c>
      <c r="AR14" s="255" t="str">
        <f t="shared" si="12"/>
        <v/>
      </c>
      <c r="AS14" s="256" t="str">
        <f t="shared" si="13"/>
        <v/>
      </c>
      <c r="AT14" s="268"/>
      <c r="AU14" s="257" t="b">
        <v>0</v>
      </c>
      <c r="AV14" s="258" t="b">
        <v>0</v>
      </c>
      <c r="AW14" s="259" t="b">
        <v>0</v>
      </c>
      <c r="AX14" s="193"/>
      <c r="AY14" s="193"/>
      <c r="AZ14" s="260" t="str">
        <f t="shared" si="14"/>
        <v/>
      </c>
      <c r="BA14" s="261" t="str">
        <f t="shared" si="15"/>
        <v/>
      </c>
      <c r="BB14" s="262" t="str">
        <f t="shared" si="16"/>
        <v/>
      </c>
      <c r="BC14" s="263" t="str">
        <f t="array" ref="BC14">IFERROR(SPARKLINE(BB14,{"charttype","bar";"max",BA14;"color1",IF(BD14&gt;=$BA$4,'Customize Here'!$M$7,'Customize Here'!$M$9)}),)</f>
        <v/>
      </c>
      <c r="BD14" s="264" t="str">
        <f t="shared" si="17"/>
        <v/>
      </c>
      <c r="BE14" s="265" t="str">
        <f t="shared" si="18"/>
        <v/>
      </c>
      <c r="BF14" s="195"/>
    </row>
    <row r="15">
      <c r="A15" s="237"/>
      <c r="B15" s="253"/>
      <c r="C15" s="254"/>
      <c r="D15" s="111"/>
      <c r="E15" s="237"/>
      <c r="F15" s="237"/>
      <c r="G15" s="257" t="b">
        <v>0</v>
      </c>
      <c r="H15" s="258" t="b">
        <v>0</v>
      </c>
      <c r="I15" s="258" t="b">
        <v>0</v>
      </c>
      <c r="J15" s="258" t="b">
        <v>0</v>
      </c>
      <c r="K15" s="258" t="b">
        <v>0</v>
      </c>
      <c r="L15" s="258" t="b">
        <v>0</v>
      </c>
      <c r="M15" s="267" t="b">
        <v>0</v>
      </c>
      <c r="N15" s="255" t="str">
        <f t="shared" si="6"/>
        <v/>
      </c>
      <c r="O15" s="256" t="str">
        <f t="shared" si="7"/>
        <v/>
      </c>
      <c r="P15" s="268"/>
      <c r="Q15" s="257" t="b">
        <v>0</v>
      </c>
      <c r="R15" s="258" t="b">
        <v>0</v>
      </c>
      <c r="S15" s="258" t="b">
        <v>0</v>
      </c>
      <c r="T15" s="258" t="b">
        <v>0</v>
      </c>
      <c r="U15" s="258" t="b">
        <v>0</v>
      </c>
      <c r="V15" s="258" t="b">
        <v>0</v>
      </c>
      <c r="W15" s="267" t="b">
        <v>0</v>
      </c>
      <c r="X15" s="255" t="str">
        <f t="shared" si="8"/>
        <v/>
      </c>
      <c r="Y15" s="256" t="str">
        <f t="shared" si="9"/>
        <v/>
      </c>
      <c r="Z15" s="268"/>
      <c r="AA15" s="257" t="b">
        <v>0</v>
      </c>
      <c r="AB15" s="258" t="b">
        <v>0</v>
      </c>
      <c r="AC15" s="258" t="b">
        <v>0</v>
      </c>
      <c r="AD15" s="258" t="b">
        <v>0</v>
      </c>
      <c r="AE15" s="258" t="b">
        <v>0</v>
      </c>
      <c r="AF15" s="258" t="b">
        <v>0</v>
      </c>
      <c r="AG15" s="267" t="b">
        <v>0</v>
      </c>
      <c r="AH15" s="255" t="str">
        <f t="shared" si="10"/>
        <v/>
      </c>
      <c r="AI15" s="256" t="str">
        <f t="shared" si="11"/>
        <v/>
      </c>
      <c r="AJ15" s="268"/>
      <c r="AK15" s="257" t="b">
        <v>0</v>
      </c>
      <c r="AL15" s="258" t="b">
        <v>0</v>
      </c>
      <c r="AM15" s="258" t="b">
        <v>0</v>
      </c>
      <c r="AN15" s="258" t="b">
        <v>0</v>
      </c>
      <c r="AO15" s="258" t="b">
        <v>0</v>
      </c>
      <c r="AP15" s="258" t="b">
        <v>0</v>
      </c>
      <c r="AQ15" s="267" t="b">
        <v>0</v>
      </c>
      <c r="AR15" s="255" t="str">
        <f t="shared" si="12"/>
        <v/>
      </c>
      <c r="AS15" s="256" t="str">
        <f t="shared" si="13"/>
        <v/>
      </c>
      <c r="AT15" s="268"/>
      <c r="AU15" s="257" t="b">
        <v>0</v>
      </c>
      <c r="AV15" s="258" t="b">
        <v>0</v>
      </c>
      <c r="AW15" s="259" t="b">
        <v>0</v>
      </c>
      <c r="AX15" s="193"/>
      <c r="AY15" s="193"/>
      <c r="AZ15" s="260" t="str">
        <f t="shared" si="14"/>
        <v/>
      </c>
      <c r="BA15" s="261" t="str">
        <f t="shared" si="15"/>
        <v/>
      </c>
      <c r="BB15" s="262" t="str">
        <f t="shared" si="16"/>
        <v/>
      </c>
      <c r="BC15" s="263" t="str">
        <f t="array" ref="BC15">IFERROR(SPARKLINE(BB15,{"charttype","bar";"max",BA15;"color1",IF(BD15&gt;=$BA$4,'Customize Here'!$M$7,'Customize Here'!$M$9)}),)</f>
        <v/>
      </c>
      <c r="BD15" s="264" t="str">
        <f t="shared" si="17"/>
        <v/>
      </c>
      <c r="BE15" s="265" t="str">
        <f t="shared" si="18"/>
        <v/>
      </c>
      <c r="BF15" s="195"/>
    </row>
    <row r="16">
      <c r="A16" s="237"/>
      <c r="B16" s="253"/>
      <c r="C16" s="254"/>
      <c r="D16" s="111"/>
      <c r="E16" s="237"/>
      <c r="F16" s="237"/>
      <c r="G16" s="257" t="b">
        <v>0</v>
      </c>
      <c r="H16" s="258" t="b">
        <v>0</v>
      </c>
      <c r="I16" s="258" t="b">
        <v>0</v>
      </c>
      <c r="J16" s="258" t="b">
        <v>0</v>
      </c>
      <c r="K16" s="258" t="b">
        <v>0</v>
      </c>
      <c r="L16" s="258" t="b">
        <v>0</v>
      </c>
      <c r="M16" s="267" t="b">
        <v>0</v>
      </c>
      <c r="N16" s="255" t="str">
        <f t="shared" si="6"/>
        <v/>
      </c>
      <c r="O16" s="256" t="str">
        <f t="shared" si="7"/>
        <v/>
      </c>
      <c r="P16" s="268"/>
      <c r="Q16" s="257" t="b">
        <v>0</v>
      </c>
      <c r="R16" s="258" t="b">
        <v>0</v>
      </c>
      <c r="S16" s="258" t="b">
        <v>0</v>
      </c>
      <c r="T16" s="258" t="b">
        <v>0</v>
      </c>
      <c r="U16" s="258" t="b">
        <v>0</v>
      </c>
      <c r="V16" s="258" t="b">
        <v>0</v>
      </c>
      <c r="W16" s="267" t="b">
        <v>0</v>
      </c>
      <c r="X16" s="255" t="str">
        <f t="shared" si="8"/>
        <v/>
      </c>
      <c r="Y16" s="256" t="str">
        <f t="shared" si="9"/>
        <v/>
      </c>
      <c r="Z16" s="268"/>
      <c r="AA16" s="257" t="b">
        <v>0</v>
      </c>
      <c r="AB16" s="258" t="b">
        <v>0</v>
      </c>
      <c r="AC16" s="258" t="b">
        <v>0</v>
      </c>
      <c r="AD16" s="258" t="b">
        <v>0</v>
      </c>
      <c r="AE16" s="258" t="b">
        <v>0</v>
      </c>
      <c r="AF16" s="258" t="b">
        <v>0</v>
      </c>
      <c r="AG16" s="267" t="b">
        <v>0</v>
      </c>
      <c r="AH16" s="255" t="str">
        <f t="shared" si="10"/>
        <v/>
      </c>
      <c r="AI16" s="256" t="str">
        <f t="shared" si="11"/>
        <v/>
      </c>
      <c r="AJ16" s="268"/>
      <c r="AK16" s="257" t="b">
        <v>0</v>
      </c>
      <c r="AL16" s="258" t="b">
        <v>0</v>
      </c>
      <c r="AM16" s="258" t="b">
        <v>0</v>
      </c>
      <c r="AN16" s="258" t="b">
        <v>0</v>
      </c>
      <c r="AO16" s="258" t="b">
        <v>0</v>
      </c>
      <c r="AP16" s="258" t="b">
        <v>0</v>
      </c>
      <c r="AQ16" s="267" t="b">
        <v>0</v>
      </c>
      <c r="AR16" s="255" t="str">
        <f t="shared" si="12"/>
        <v/>
      </c>
      <c r="AS16" s="256" t="str">
        <f t="shared" si="13"/>
        <v/>
      </c>
      <c r="AT16" s="268"/>
      <c r="AU16" s="257" t="b">
        <v>0</v>
      </c>
      <c r="AV16" s="258" t="b">
        <v>0</v>
      </c>
      <c r="AW16" s="259" t="b">
        <v>0</v>
      </c>
      <c r="AX16" s="193"/>
      <c r="AY16" s="193"/>
      <c r="AZ16" s="260" t="str">
        <f t="shared" si="14"/>
        <v/>
      </c>
      <c r="BA16" s="261" t="str">
        <f t="shared" si="15"/>
        <v/>
      </c>
      <c r="BB16" s="262" t="str">
        <f t="shared" si="16"/>
        <v/>
      </c>
      <c r="BC16" s="263" t="str">
        <f t="array" ref="BC16">IFERROR(SPARKLINE(BB16,{"charttype","bar";"max",BA16;"color1",IF(BD16&gt;=$BA$4,'Customize Here'!$M$7,'Customize Here'!$M$9)}),)</f>
        <v/>
      </c>
      <c r="BD16" s="264" t="str">
        <f t="shared" si="17"/>
        <v/>
      </c>
      <c r="BE16" s="265" t="str">
        <f t="shared" si="18"/>
        <v/>
      </c>
      <c r="BF16" s="195"/>
    </row>
    <row r="17">
      <c r="A17" s="237"/>
      <c r="B17" s="253"/>
      <c r="C17" s="254"/>
      <c r="D17" s="111"/>
      <c r="E17" s="237"/>
      <c r="F17" s="237"/>
      <c r="G17" s="257" t="b">
        <v>0</v>
      </c>
      <c r="H17" s="258" t="b">
        <v>0</v>
      </c>
      <c r="I17" s="258" t="b">
        <v>0</v>
      </c>
      <c r="J17" s="258" t="b">
        <v>0</v>
      </c>
      <c r="K17" s="258" t="b">
        <v>0</v>
      </c>
      <c r="L17" s="258" t="b">
        <v>0</v>
      </c>
      <c r="M17" s="267" t="b">
        <v>0</v>
      </c>
      <c r="N17" s="255" t="str">
        <f t="shared" si="6"/>
        <v/>
      </c>
      <c r="O17" s="256" t="str">
        <f t="shared" si="7"/>
        <v/>
      </c>
      <c r="P17" s="268"/>
      <c r="Q17" s="257" t="b">
        <v>0</v>
      </c>
      <c r="R17" s="258" t="b">
        <v>0</v>
      </c>
      <c r="S17" s="258" t="b">
        <v>0</v>
      </c>
      <c r="T17" s="258" t="b">
        <v>0</v>
      </c>
      <c r="U17" s="258" t="b">
        <v>0</v>
      </c>
      <c r="V17" s="258" t="b">
        <v>0</v>
      </c>
      <c r="W17" s="267" t="b">
        <v>0</v>
      </c>
      <c r="X17" s="255" t="str">
        <f t="shared" si="8"/>
        <v/>
      </c>
      <c r="Y17" s="256" t="str">
        <f t="shared" si="9"/>
        <v/>
      </c>
      <c r="Z17" s="268"/>
      <c r="AA17" s="257" t="b">
        <v>0</v>
      </c>
      <c r="AB17" s="258" t="b">
        <v>0</v>
      </c>
      <c r="AC17" s="258" t="b">
        <v>0</v>
      </c>
      <c r="AD17" s="258" t="b">
        <v>0</v>
      </c>
      <c r="AE17" s="258" t="b">
        <v>0</v>
      </c>
      <c r="AF17" s="258" t="b">
        <v>0</v>
      </c>
      <c r="AG17" s="267" t="b">
        <v>0</v>
      </c>
      <c r="AH17" s="255" t="str">
        <f t="shared" si="10"/>
        <v/>
      </c>
      <c r="AI17" s="256" t="str">
        <f t="shared" si="11"/>
        <v/>
      </c>
      <c r="AJ17" s="268"/>
      <c r="AK17" s="257" t="b">
        <v>0</v>
      </c>
      <c r="AL17" s="258" t="b">
        <v>0</v>
      </c>
      <c r="AM17" s="258" t="b">
        <v>0</v>
      </c>
      <c r="AN17" s="258" t="b">
        <v>0</v>
      </c>
      <c r="AO17" s="258" t="b">
        <v>0</v>
      </c>
      <c r="AP17" s="258" t="b">
        <v>0</v>
      </c>
      <c r="AQ17" s="267" t="b">
        <v>0</v>
      </c>
      <c r="AR17" s="255" t="str">
        <f t="shared" si="12"/>
        <v/>
      </c>
      <c r="AS17" s="256" t="str">
        <f t="shared" si="13"/>
        <v/>
      </c>
      <c r="AT17" s="268"/>
      <c r="AU17" s="257" t="b">
        <v>0</v>
      </c>
      <c r="AV17" s="258" t="b">
        <v>0</v>
      </c>
      <c r="AW17" s="259" t="b">
        <v>0</v>
      </c>
      <c r="AX17" s="193"/>
      <c r="AY17" s="193"/>
      <c r="AZ17" s="260" t="str">
        <f t="shared" si="14"/>
        <v/>
      </c>
      <c r="BA17" s="261" t="str">
        <f t="shared" si="15"/>
        <v/>
      </c>
      <c r="BB17" s="262" t="str">
        <f t="shared" si="16"/>
        <v/>
      </c>
      <c r="BC17" s="263" t="str">
        <f t="array" ref="BC17">IFERROR(SPARKLINE(BB17,{"charttype","bar";"max",BA17;"color1",IF(BD17&gt;=$BA$4,'Customize Here'!$M$7,'Customize Here'!$M$9)}),)</f>
        <v/>
      </c>
      <c r="BD17" s="264" t="str">
        <f t="shared" si="17"/>
        <v/>
      </c>
      <c r="BE17" s="265" t="str">
        <f t="shared" si="18"/>
        <v/>
      </c>
      <c r="BF17" s="195"/>
    </row>
    <row r="18">
      <c r="A18" s="237"/>
      <c r="B18" s="253"/>
      <c r="C18" s="254"/>
      <c r="D18" s="111"/>
      <c r="E18" s="237"/>
      <c r="F18" s="237"/>
      <c r="G18" s="257" t="b">
        <v>0</v>
      </c>
      <c r="H18" s="258" t="b">
        <v>0</v>
      </c>
      <c r="I18" s="258" t="b">
        <v>0</v>
      </c>
      <c r="J18" s="258" t="b">
        <v>0</v>
      </c>
      <c r="K18" s="258" t="b">
        <v>0</v>
      </c>
      <c r="L18" s="258" t="b">
        <v>0</v>
      </c>
      <c r="M18" s="267" t="b">
        <v>0</v>
      </c>
      <c r="N18" s="255" t="str">
        <f t="shared" si="6"/>
        <v/>
      </c>
      <c r="O18" s="256" t="str">
        <f t="shared" si="7"/>
        <v/>
      </c>
      <c r="P18" s="268"/>
      <c r="Q18" s="257" t="b">
        <v>0</v>
      </c>
      <c r="R18" s="258" t="b">
        <v>0</v>
      </c>
      <c r="S18" s="258" t="b">
        <v>0</v>
      </c>
      <c r="T18" s="258" t="b">
        <v>0</v>
      </c>
      <c r="U18" s="258" t="b">
        <v>0</v>
      </c>
      <c r="V18" s="258" t="b">
        <v>0</v>
      </c>
      <c r="W18" s="267" t="b">
        <v>0</v>
      </c>
      <c r="X18" s="255" t="str">
        <f t="shared" si="8"/>
        <v/>
      </c>
      <c r="Y18" s="256" t="str">
        <f t="shared" si="9"/>
        <v/>
      </c>
      <c r="Z18" s="268"/>
      <c r="AA18" s="257" t="b">
        <v>0</v>
      </c>
      <c r="AB18" s="258" t="b">
        <v>0</v>
      </c>
      <c r="AC18" s="258" t="b">
        <v>0</v>
      </c>
      <c r="AD18" s="258" t="b">
        <v>0</v>
      </c>
      <c r="AE18" s="258" t="b">
        <v>0</v>
      </c>
      <c r="AF18" s="258" t="b">
        <v>0</v>
      </c>
      <c r="AG18" s="267" t="b">
        <v>0</v>
      </c>
      <c r="AH18" s="255" t="str">
        <f t="shared" si="10"/>
        <v/>
      </c>
      <c r="AI18" s="256" t="str">
        <f t="shared" si="11"/>
        <v/>
      </c>
      <c r="AJ18" s="268"/>
      <c r="AK18" s="257" t="b">
        <v>0</v>
      </c>
      <c r="AL18" s="258" t="b">
        <v>0</v>
      </c>
      <c r="AM18" s="258" t="b">
        <v>0</v>
      </c>
      <c r="AN18" s="258" t="b">
        <v>0</v>
      </c>
      <c r="AO18" s="258" t="b">
        <v>0</v>
      </c>
      <c r="AP18" s="258" t="b">
        <v>0</v>
      </c>
      <c r="AQ18" s="267" t="b">
        <v>0</v>
      </c>
      <c r="AR18" s="255" t="str">
        <f t="shared" si="12"/>
        <v/>
      </c>
      <c r="AS18" s="256" t="str">
        <f t="shared" si="13"/>
        <v/>
      </c>
      <c r="AT18" s="268"/>
      <c r="AU18" s="257" t="b">
        <v>0</v>
      </c>
      <c r="AV18" s="258" t="b">
        <v>0</v>
      </c>
      <c r="AW18" s="259" t="b">
        <v>0</v>
      </c>
      <c r="AX18" s="193"/>
      <c r="AY18" s="193"/>
      <c r="AZ18" s="269" t="str">
        <f t="shared" si="14"/>
        <v/>
      </c>
      <c r="BA18" s="261" t="str">
        <f t="shared" si="15"/>
        <v/>
      </c>
      <c r="BB18" s="262" t="str">
        <f t="shared" si="16"/>
        <v/>
      </c>
      <c r="BC18" s="263" t="str">
        <f t="array" ref="BC18">IFERROR(SPARKLINE(BB18,{"charttype","bar";"max",BA18;"color1",IF(BD18&gt;=$BA$4,'Customize Here'!$M$7,'Customize Here'!$M$9)}),)</f>
        <v/>
      </c>
      <c r="BD18" s="264" t="str">
        <f t="shared" si="17"/>
        <v/>
      </c>
      <c r="BE18" s="265" t="str">
        <f t="shared" si="18"/>
        <v/>
      </c>
      <c r="BF18" s="195"/>
    </row>
    <row r="19">
      <c r="A19" s="237"/>
      <c r="B19" s="253"/>
      <c r="C19" s="254"/>
      <c r="D19" s="111"/>
      <c r="E19" s="237"/>
      <c r="F19" s="237"/>
      <c r="G19" s="270" t="b">
        <v>0</v>
      </c>
      <c r="H19" s="258" t="b">
        <v>0</v>
      </c>
      <c r="I19" s="271" t="b">
        <v>0</v>
      </c>
      <c r="J19" s="258" t="b">
        <v>0</v>
      </c>
      <c r="K19" s="258" t="b">
        <v>0</v>
      </c>
      <c r="L19" s="258" t="b">
        <v>0</v>
      </c>
      <c r="M19" s="272" t="b">
        <v>0</v>
      </c>
      <c r="N19" s="255" t="str">
        <f t="shared" si="6"/>
        <v/>
      </c>
      <c r="O19" s="256" t="str">
        <f t="shared" si="7"/>
        <v/>
      </c>
      <c r="P19" s="268"/>
      <c r="Q19" s="270" t="b">
        <v>0</v>
      </c>
      <c r="R19" s="258" t="b">
        <v>0</v>
      </c>
      <c r="S19" s="271" t="b">
        <v>0</v>
      </c>
      <c r="T19" s="258" t="b">
        <v>0</v>
      </c>
      <c r="U19" s="258" t="b">
        <v>0</v>
      </c>
      <c r="V19" s="258" t="b">
        <v>0</v>
      </c>
      <c r="W19" s="272" t="b">
        <v>0</v>
      </c>
      <c r="X19" s="255" t="str">
        <f t="shared" si="8"/>
        <v/>
      </c>
      <c r="Y19" s="256" t="str">
        <f t="shared" si="9"/>
        <v/>
      </c>
      <c r="Z19" s="268"/>
      <c r="AA19" s="270" t="b">
        <v>0</v>
      </c>
      <c r="AB19" s="258" t="b">
        <v>0</v>
      </c>
      <c r="AC19" s="271" t="b">
        <v>0</v>
      </c>
      <c r="AD19" s="258" t="b">
        <v>0</v>
      </c>
      <c r="AE19" s="258" t="b">
        <v>0</v>
      </c>
      <c r="AF19" s="258" t="b">
        <v>0</v>
      </c>
      <c r="AG19" s="272" t="b">
        <v>0</v>
      </c>
      <c r="AH19" s="255" t="str">
        <f t="shared" si="10"/>
        <v/>
      </c>
      <c r="AI19" s="256" t="str">
        <f t="shared" si="11"/>
        <v/>
      </c>
      <c r="AJ19" s="268"/>
      <c r="AK19" s="270" t="b">
        <v>0</v>
      </c>
      <c r="AL19" s="258" t="b">
        <v>0</v>
      </c>
      <c r="AM19" s="271" t="b">
        <v>0</v>
      </c>
      <c r="AN19" s="258" t="b">
        <v>0</v>
      </c>
      <c r="AO19" s="258" t="b">
        <v>0</v>
      </c>
      <c r="AP19" s="258" t="b">
        <v>0</v>
      </c>
      <c r="AQ19" s="272" t="b">
        <v>0</v>
      </c>
      <c r="AR19" s="255" t="str">
        <f t="shared" si="12"/>
        <v/>
      </c>
      <c r="AS19" s="256" t="str">
        <f t="shared" si="13"/>
        <v/>
      </c>
      <c r="AT19" s="268"/>
      <c r="AU19" s="270" t="b">
        <v>0</v>
      </c>
      <c r="AV19" s="258" t="b">
        <v>0</v>
      </c>
      <c r="AW19" s="273" t="b">
        <v>0</v>
      </c>
      <c r="AX19" s="193"/>
      <c r="AY19" s="193"/>
      <c r="AZ19" s="269" t="str">
        <f t="shared" si="14"/>
        <v/>
      </c>
      <c r="BA19" s="261" t="str">
        <f t="shared" si="15"/>
        <v/>
      </c>
      <c r="BB19" s="262" t="str">
        <f t="shared" si="16"/>
        <v/>
      </c>
      <c r="BC19" s="263" t="str">
        <f t="array" ref="BC19">IFERROR(SPARKLINE(BB19,{"charttype","bar";"max",BA19;"color1",IF(BD19&gt;=$BA$4,'Customize Here'!$M$7,'Customize Here'!$M$9)}),)</f>
        <v/>
      </c>
      <c r="BD19" s="264" t="str">
        <f t="shared" si="17"/>
        <v/>
      </c>
      <c r="BE19" s="265" t="str">
        <f t="shared" si="18"/>
        <v/>
      </c>
      <c r="BF19" s="195"/>
    </row>
    <row r="20">
      <c r="A20" s="237"/>
      <c r="B20" s="253"/>
      <c r="C20" s="254"/>
      <c r="D20" s="111"/>
      <c r="E20" s="237"/>
      <c r="F20" s="237"/>
      <c r="G20" s="257" t="b">
        <v>0</v>
      </c>
      <c r="H20" s="258" t="b">
        <v>0</v>
      </c>
      <c r="I20" s="271" t="b">
        <v>0</v>
      </c>
      <c r="J20" s="271" t="b">
        <v>0</v>
      </c>
      <c r="K20" s="271" t="b">
        <v>0</v>
      </c>
      <c r="L20" s="271" t="b">
        <v>0</v>
      </c>
      <c r="M20" s="272" t="b">
        <v>0</v>
      </c>
      <c r="N20" s="255" t="str">
        <f t="shared" si="6"/>
        <v/>
      </c>
      <c r="O20" s="256" t="str">
        <f t="shared" si="7"/>
        <v/>
      </c>
      <c r="P20" s="268"/>
      <c r="Q20" s="257" t="b">
        <v>0</v>
      </c>
      <c r="R20" s="258" t="b">
        <v>0</v>
      </c>
      <c r="S20" s="271" t="b">
        <v>0</v>
      </c>
      <c r="T20" s="271" t="b">
        <v>0</v>
      </c>
      <c r="U20" s="271" t="b">
        <v>0</v>
      </c>
      <c r="V20" s="271" t="b">
        <v>0</v>
      </c>
      <c r="W20" s="272" t="b">
        <v>0</v>
      </c>
      <c r="X20" s="255" t="str">
        <f t="shared" si="8"/>
        <v/>
      </c>
      <c r="Y20" s="256" t="str">
        <f t="shared" si="9"/>
        <v/>
      </c>
      <c r="Z20" s="268"/>
      <c r="AA20" s="257" t="b">
        <v>0</v>
      </c>
      <c r="AB20" s="258" t="b">
        <v>0</v>
      </c>
      <c r="AC20" s="271" t="b">
        <v>0</v>
      </c>
      <c r="AD20" s="271" t="b">
        <v>0</v>
      </c>
      <c r="AE20" s="271" t="b">
        <v>0</v>
      </c>
      <c r="AF20" s="271" t="b">
        <v>0</v>
      </c>
      <c r="AG20" s="272" t="b">
        <v>0</v>
      </c>
      <c r="AH20" s="255" t="str">
        <f t="shared" si="10"/>
        <v/>
      </c>
      <c r="AI20" s="256" t="str">
        <f t="shared" si="11"/>
        <v/>
      </c>
      <c r="AJ20" s="268"/>
      <c r="AK20" s="257" t="b">
        <v>0</v>
      </c>
      <c r="AL20" s="258" t="b">
        <v>0</v>
      </c>
      <c r="AM20" s="271" t="b">
        <v>0</v>
      </c>
      <c r="AN20" s="271" t="b">
        <v>0</v>
      </c>
      <c r="AO20" s="271" t="b">
        <v>0</v>
      </c>
      <c r="AP20" s="271" t="b">
        <v>0</v>
      </c>
      <c r="AQ20" s="272" t="b">
        <v>0</v>
      </c>
      <c r="AR20" s="255" t="str">
        <f t="shared" si="12"/>
        <v/>
      </c>
      <c r="AS20" s="256" t="str">
        <f t="shared" si="13"/>
        <v/>
      </c>
      <c r="AT20" s="268"/>
      <c r="AU20" s="257" t="b">
        <v>0</v>
      </c>
      <c r="AV20" s="258" t="b">
        <v>0</v>
      </c>
      <c r="AW20" s="273" t="b">
        <v>0</v>
      </c>
      <c r="AX20" s="193"/>
      <c r="AY20" s="193"/>
      <c r="AZ20" s="269" t="str">
        <f t="shared" si="14"/>
        <v/>
      </c>
      <c r="BA20" s="261" t="str">
        <f t="shared" si="15"/>
        <v/>
      </c>
      <c r="BB20" s="262" t="str">
        <f t="shared" si="16"/>
        <v/>
      </c>
      <c r="BC20" s="263" t="str">
        <f t="array" ref="BC20">IFERROR(SPARKLINE(BB20,{"charttype","bar";"max",BA20;"color1",IF(BD20&gt;=$BA$4,'Customize Here'!$M$7,'Customize Here'!$M$9)}),)</f>
        <v/>
      </c>
      <c r="BD20" s="264" t="str">
        <f t="shared" si="17"/>
        <v/>
      </c>
      <c r="BE20" s="265" t="str">
        <f t="shared" si="18"/>
        <v/>
      </c>
      <c r="BF20" s="195"/>
    </row>
    <row r="21">
      <c r="A21" s="237"/>
      <c r="B21" s="253"/>
      <c r="C21" s="254"/>
      <c r="D21" s="111"/>
      <c r="E21" s="237"/>
      <c r="F21" s="237"/>
      <c r="G21" s="270" t="b">
        <v>0</v>
      </c>
      <c r="H21" s="258" t="b">
        <v>0</v>
      </c>
      <c r="I21" s="271" t="b">
        <v>0</v>
      </c>
      <c r="J21" s="271" t="b">
        <v>0</v>
      </c>
      <c r="K21" s="271" t="b">
        <v>0</v>
      </c>
      <c r="L21" s="271" t="b">
        <v>0</v>
      </c>
      <c r="M21" s="272" t="b">
        <v>0</v>
      </c>
      <c r="N21" s="255" t="str">
        <f t="shared" si="6"/>
        <v/>
      </c>
      <c r="O21" s="256" t="str">
        <f t="shared" si="7"/>
        <v/>
      </c>
      <c r="P21" s="268"/>
      <c r="Q21" s="270" t="b">
        <v>0</v>
      </c>
      <c r="R21" s="258" t="b">
        <v>0</v>
      </c>
      <c r="S21" s="271" t="b">
        <v>0</v>
      </c>
      <c r="T21" s="271" t="b">
        <v>0</v>
      </c>
      <c r="U21" s="271" t="b">
        <v>0</v>
      </c>
      <c r="V21" s="271" t="b">
        <v>0</v>
      </c>
      <c r="W21" s="272" t="b">
        <v>0</v>
      </c>
      <c r="X21" s="255" t="str">
        <f t="shared" si="8"/>
        <v/>
      </c>
      <c r="Y21" s="256" t="str">
        <f t="shared" si="9"/>
        <v/>
      </c>
      <c r="Z21" s="268"/>
      <c r="AA21" s="270" t="b">
        <v>0</v>
      </c>
      <c r="AB21" s="258" t="b">
        <v>0</v>
      </c>
      <c r="AC21" s="271" t="b">
        <v>0</v>
      </c>
      <c r="AD21" s="271" t="b">
        <v>0</v>
      </c>
      <c r="AE21" s="271" t="b">
        <v>0</v>
      </c>
      <c r="AF21" s="271" t="b">
        <v>0</v>
      </c>
      <c r="AG21" s="272" t="b">
        <v>0</v>
      </c>
      <c r="AH21" s="255" t="str">
        <f t="shared" si="10"/>
        <v/>
      </c>
      <c r="AI21" s="256" t="str">
        <f t="shared" si="11"/>
        <v/>
      </c>
      <c r="AJ21" s="268"/>
      <c r="AK21" s="270" t="b">
        <v>0</v>
      </c>
      <c r="AL21" s="258" t="b">
        <v>0</v>
      </c>
      <c r="AM21" s="271" t="b">
        <v>0</v>
      </c>
      <c r="AN21" s="271" t="b">
        <v>0</v>
      </c>
      <c r="AO21" s="271" t="b">
        <v>0</v>
      </c>
      <c r="AP21" s="271" t="b">
        <v>0</v>
      </c>
      <c r="AQ21" s="272" t="b">
        <v>0</v>
      </c>
      <c r="AR21" s="255" t="str">
        <f t="shared" si="12"/>
        <v/>
      </c>
      <c r="AS21" s="256" t="str">
        <f t="shared" si="13"/>
        <v/>
      </c>
      <c r="AT21" s="268"/>
      <c r="AU21" s="270" t="b">
        <v>0</v>
      </c>
      <c r="AV21" s="258" t="b">
        <v>0</v>
      </c>
      <c r="AW21" s="273" t="b">
        <v>0</v>
      </c>
      <c r="AX21" s="193"/>
      <c r="AY21" s="193"/>
      <c r="AZ21" s="269" t="str">
        <f t="shared" si="14"/>
        <v/>
      </c>
      <c r="BA21" s="261" t="str">
        <f t="shared" si="15"/>
        <v/>
      </c>
      <c r="BB21" s="262" t="str">
        <f t="shared" si="16"/>
        <v/>
      </c>
      <c r="BC21" s="263" t="str">
        <f t="array" ref="BC21">IFERROR(SPARKLINE(BB21,{"charttype","bar";"max",BA21;"color1",IF(BD21&gt;=$BA$4,'Customize Here'!$M$7,'Customize Here'!$M$9)}),)</f>
        <v/>
      </c>
      <c r="BD21" s="264" t="str">
        <f t="shared" si="17"/>
        <v/>
      </c>
      <c r="BE21" s="265" t="str">
        <f t="shared" si="18"/>
        <v/>
      </c>
      <c r="BF21" s="195"/>
    </row>
    <row r="22">
      <c r="A22" s="237"/>
      <c r="B22" s="274"/>
      <c r="C22" s="275"/>
      <c r="D22" s="119"/>
      <c r="E22" s="237"/>
      <c r="F22" s="237"/>
      <c r="G22" s="276" t="b">
        <v>0</v>
      </c>
      <c r="H22" s="277" t="b">
        <v>0</v>
      </c>
      <c r="I22" s="278" t="b">
        <v>0</v>
      </c>
      <c r="J22" s="278" t="b">
        <v>0</v>
      </c>
      <c r="K22" s="278" t="b">
        <v>0</v>
      </c>
      <c r="L22" s="278" t="b">
        <v>0</v>
      </c>
      <c r="M22" s="279" t="b">
        <v>0</v>
      </c>
      <c r="N22" s="280" t="str">
        <f t="shared" si="6"/>
        <v/>
      </c>
      <c r="O22" s="281" t="str">
        <f t="shared" si="7"/>
        <v/>
      </c>
      <c r="P22" s="268"/>
      <c r="Q22" s="276" t="b">
        <v>0</v>
      </c>
      <c r="R22" s="277" t="b">
        <v>0</v>
      </c>
      <c r="S22" s="278" t="b">
        <v>0</v>
      </c>
      <c r="T22" s="278" t="b">
        <v>0</v>
      </c>
      <c r="U22" s="278" t="b">
        <v>0</v>
      </c>
      <c r="V22" s="278" t="b">
        <v>0</v>
      </c>
      <c r="W22" s="279" t="b">
        <v>0</v>
      </c>
      <c r="X22" s="280" t="str">
        <f t="shared" si="8"/>
        <v/>
      </c>
      <c r="Y22" s="281" t="str">
        <f t="shared" si="9"/>
        <v/>
      </c>
      <c r="Z22" s="268"/>
      <c r="AA22" s="276" t="b">
        <v>0</v>
      </c>
      <c r="AB22" s="277" t="b">
        <v>0</v>
      </c>
      <c r="AC22" s="278" t="b">
        <v>0</v>
      </c>
      <c r="AD22" s="278" t="b">
        <v>0</v>
      </c>
      <c r="AE22" s="278" t="b">
        <v>0</v>
      </c>
      <c r="AF22" s="278" t="b">
        <v>0</v>
      </c>
      <c r="AG22" s="279" t="b">
        <v>0</v>
      </c>
      <c r="AH22" s="280" t="str">
        <f t="shared" si="10"/>
        <v/>
      </c>
      <c r="AI22" s="281" t="str">
        <f t="shared" si="11"/>
        <v/>
      </c>
      <c r="AJ22" s="268"/>
      <c r="AK22" s="276" t="b">
        <v>0</v>
      </c>
      <c r="AL22" s="277" t="b">
        <v>0</v>
      </c>
      <c r="AM22" s="278" t="b">
        <v>0</v>
      </c>
      <c r="AN22" s="278" t="b">
        <v>0</v>
      </c>
      <c r="AO22" s="278" t="b">
        <v>0</v>
      </c>
      <c r="AP22" s="278" t="b">
        <v>0</v>
      </c>
      <c r="AQ22" s="279" t="b">
        <v>0</v>
      </c>
      <c r="AR22" s="280" t="str">
        <f t="shared" si="12"/>
        <v/>
      </c>
      <c r="AS22" s="281" t="str">
        <f t="shared" si="13"/>
        <v/>
      </c>
      <c r="AT22" s="268"/>
      <c r="AU22" s="276" t="b">
        <v>0</v>
      </c>
      <c r="AV22" s="277" t="b">
        <v>0</v>
      </c>
      <c r="AW22" s="282" t="b">
        <v>0</v>
      </c>
      <c r="AX22" s="193"/>
      <c r="AY22" s="193"/>
      <c r="AZ22" s="283" t="str">
        <f t="shared" si="14"/>
        <v/>
      </c>
      <c r="BA22" s="284" t="str">
        <f t="shared" si="15"/>
        <v/>
      </c>
      <c r="BB22" s="285" t="str">
        <f t="shared" si="16"/>
        <v/>
      </c>
      <c r="BC22" s="286" t="str">
        <f t="array" ref="BC22">IFERROR(SPARKLINE(BB22,{"charttype","bar";"max",BA22;"color1",IF(BD22&gt;=$BA$4,'Customize Here'!$M$7,'Customize Here'!$M$9)}),)</f>
        <v/>
      </c>
      <c r="BD22" s="287" t="str">
        <f t="shared" si="17"/>
        <v/>
      </c>
      <c r="BE22" s="288" t="str">
        <f t="shared" si="18"/>
        <v/>
      </c>
      <c r="BF22" s="195"/>
    </row>
    <row r="23" ht="6.0" customHeight="1">
      <c r="A23" s="193"/>
      <c r="B23" s="193"/>
      <c r="C23" s="195"/>
      <c r="D23" s="289"/>
      <c r="E23" s="289"/>
      <c r="F23" s="289"/>
      <c r="G23" s="195"/>
      <c r="H23" s="195"/>
      <c r="I23" s="195"/>
      <c r="J23" s="195"/>
      <c r="K23" s="195"/>
      <c r="L23" s="195"/>
      <c r="M23" s="195"/>
      <c r="N23" s="195"/>
      <c r="O23" s="195"/>
      <c r="P23" s="195"/>
      <c r="Q23" s="195"/>
      <c r="R23" s="195"/>
      <c r="S23" s="195"/>
      <c r="T23" s="195"/>
      <c r="U23" s="195"/>
      <c r="V23" s="195"/>
      <c r="W23" s="195"/>
      <c r="X23" s="195"/>
      <c r="Y23" s="195"/>
      <c r="Z23" s="195"/>
      <c r="AA23" s="195"/>
      <c r="AB23" s="195"/>
      <c r="AC23" s="195"/>
      <c r="AD23" s="195"/>
      <c r="AE23" s="195"/>
      <c r="AF23" s="195"/>
      <c r="AG23" s="195"/>
      <c r="AH23" s="195"/>
      <c r="AI23" s="195"/>
      <c r="AJ23" s="195"/>
      <c r="AK23" s="195"/>
      <c r="AL23" s="195"/>
      <c r="AM23" s="195"/>
      <c r="AN23" s="195"/>
      <c r="AO23" s="195"/>
      <c r="AP23" s="195"/>
      <c r="AQ23" s="195"/>
      <c r="AR23" s="195"/>
      <c r="AS23" s="195"/>
      <c r="AT23" s="195"/>
      <c r="AU23" s="195"/>
      <c r="AV23" s="195"/>
      <c r="AW23" s="195"/>
      <c r="AX23" s="193"/>
      <c r="AY23" s="193"/>
      <c r="AZ23" s="289"/>
      <c r="BA23" s="289"/>
      <c r="BB23" s="289"/>
      <c r="BC23" s="193"/>
      <c r="BD23" s="195"/>
      <c r="BE23" s="195"/>
      <c r="BF23" s="195"/>
    </row>
    <row r="24" ht="23.25" customHeight="1">
      <c r="A24" s="290"/>
      <c r="B24" s="291" t="s">
        <v>56</v>
      </c>
      <c r="E24" s="292"/>
      <c r="F24" s="292"/>
      <c r="G24" s="293" t="str">
        <f>'Customize Here'!$Q$23</f>
        <v>Daily Tasks Completed</v>
      </c>
      <c r="H24" s="43"/>
      <c r="I24" s="43"/>
      <c r="J24" s="43"/>
      <c r="K24" s="43"/>
      <c r="L24" s="43"/>
      <c r="M24" s="294"/>
      <c r="N24" s="295" t="str">
        <f>'Customize Here'!$Q$24</f>
        <v>Week</v>
      </c>
      <c r="O24" s="44"/>
      <c r="P24" s="296"/>
      <c r="Q24" s="293" t="str">
        <f>'Customize Here'!$Q$23</f>
        <v>Daily Tasks Completed</v>
      </c>
      <c r="R24" s="43"/>
      <c r="S24" s="43"/>
      <c r="T24" s="43"/>
      <c r="U24" s="43"/>
      <c r="V24" s="43"/>
      <c r="W24" s="294"/>
      <c r="X24" s="295" t="str">
        <f>'Customize Here'!$Q$24</f>
        <v>Week</v>
      </c>
      <c r="Y24" s="44"/>
      <c r="Z24" s="296"/>
      <c r="AA24" s="293" t="str">
        <f>'Customize Here'!$Q$23</f>
        <v>Daily Tasks Completed</v>
      </c>
      <c r="AB24" s="43"/>
      <c r="AC24" s="43"/>
      <c r="AD24" s="43"/>
      <c r="AE24" s="43"/>
      <c r="AF24" s="43"/>
      <c r="AG24" s="294"/>
      <c r="AH24" s="295" t="str">
        <f>'Customize Here'!$Q$24</f>
        <v>Week</v>
      </c>
      <c r="AI24" s="44"/>
      <c r="AJ24" s="296"/>
      <c r="AK24" s="293" t="str">
        <f>'Customize Here'!$Q$23</f>
        <v>Daily Tasks Completed</v>
      </c>
      <c r="AL24" s="43"/>
      <c r="AM24" s="43"/>
      <c r="AN24" s="43"/>
      <c r="AO24" s="43"/>
      <c r="AP24" s="43"/>
      <c r="AQ24" s="294"/>
      <c r="AR24" s="295" t="str">
        <f>'Customize Here'!$Q$24</f>
        <v>Week</v>
      </c>
      <c r="AS24" s="44"/>
      <c r="AT24" s="296"/>
      <c r="AU24" s="297" t="str">
        <f>'Customize Here'!$Q$23</f>
        <v>Daily Tasks Completed</v>
      </c>
      <c r="AV24" s="154"/>
      <c r="AW24" s="155"/>
      <c r="AX24" s="290"/>
      <c r="AY24" s="290"/>
      <c r="AZ24" s="298"/>
      <c r="BA24" s="299"/>
      <c r="BB24" s="300" t="str">
        <f>'Customize Here'!$Q$32&amp;" "&amp;BB25&amp;" / "&amp;BB25+BE25</f>
        <v>Tasks Completed 0 / 0</v>
      </c>
      <c r="BC24" s="43"/>
      <c r="BD24" s="294"/>
      <c r="BE24" s="301" t="str">
        <f>'Customize Here'!$Q$35</f>
        <v>Missing</v>
      </c>
      <c r="BF24" s="296"/>
    </row>
    <row r="25">
      <c r="A25" s="193"/>
      <c r="B25" s="193"/>
      <c r="C25" s="195"/>
      <c r="D25" s="289"/>
      <c r="E25" s="289"/>
      <c r="F25" s="289"/>
      <c r="G25" s="302">
        <f t="shared" ref="G25:M25" si="19">COUNTIFS(G7:G22,TRUE,$B$7:$B$22,"&lt;&gt;")</f>
        <v>0</v>
      </c>
      <c r="H25" s="303">
        <f t="shared" si="19"/>
        <v>0</v>
      </c>
      <c r="I25" s="303">
        <f t="shared" si="19"/>
        <v>0</v>
      </c>
      <c r="J25" s="303">
        <f t="shared" si="19"/>
        <v>0</v>
      </c>
      <c r="K25" s="303">
        <f t="shared" si="19"/>
        <v>0</v>
      </c>
      <c r="L25" s="303">
        <f t="shared" si="19"/>
        <v>0</v>
      </c>
      <c r="M25" s="304">
        <f t="shared" si="19"/>
        <v>0</v>
      </c>
      <c r="N25" s="305">
        <f>sum(G25:M25)</f>
        <v>0</v>
      </c>
      <c r="O25" s="306"/>
      <c r="P25" s="195"/>
      <c r="Q25" s="302">
        <f t="shared" ref="Q25:W25" si="20">COUNTIFS(Q7:Q22,TRUE,$B$7:$B$22,"&lt;&gt;")</f>
        <v>0</v>
      </c>
      <c r="R25" s="303">
        <f t="shared" si="20"/>
        <v>0</v>
      </c>
      <c r="S25" s="303">
        <f t="shared" si="20"/>
        <v>0</v>
      </c>
      <c r="T25" s="303">
        <f t="shared" si="20"/>
        <v>0</v>
      </c>
      <c r="U25" s="303">
        <f t="shared" si="20"/>
        <v>0</v>
      </c>
      <c r="V25" s="303">
        <f t="shared" si="20"/>
        <v>0</v>
      </c>
      <c r="W25" s="304">
        <f t="shared" si="20"/>
        <v>0</v>
      </c>
      <c r="X25" s="305">
        <f>sum(Q25:W25)</f>
        <v>0</v>
      </c>
      <c r="Y25" s="306"/>
      <c r="Z25" s="195"/>
      <c r="AA25" s="302">
        <f t="shared" ref="AA25:AG25" si="21">COUNTIFS(AA7:AA22,TRUE,$B$7:$B$22,"&lt;&gt;")</f>
        <v>0</v>
      </c>
      <c r="AB25" s="303">
        <f t="shared" si="21"/>
        <v>0</v>
      </c>
      <c r="AC25" s="303">
        <f t="shared" si="21"/>
        <v>0</v>
      </c>
      <c r="AD25" s="303">
        <f t="shared" si="21"/>
        <v>0</v>
      </c>
      <c r="AE25" s="303">
        <f t="shared" si="21"/>
        <v>0</v>
      </c>
      <c r="AF25" s="303">
        <f t="shared" si="21"/>
        <v>0</v>
      </c>
      <c r="AG25" s="304">
        <f t="shared" si="21"/>
        <v>0</v>
      </c>
      <c r="AH25" s="305">
        <f>sum(AA25:AG25)</f>
        <v>0</v>
      </c>
      <c r="AI25" s="306"/>
      <c r="AJ25" s="195"/>
      <c r="AK25" s="302">
        <f t="shared" ref="AK25:AQ25" si="22">COUNTIFS(AK7:AK22,TRUE,$B$7:$B$22,"&lt;&gt;")</f>
        <v>0</v>
      </c>
      <c r="AL25" s="303">
        <f t="shared" si="22"/>
        <v>0</v>
      </c>
      <c r="AM25" s="303">
        <f t="shared" si="22"/>
        <v>0</v>
      </c>
      <c r="AN25" s="303">
        <f t="shared" si="22"/>
        <v>0</v>
      </c>
      <c r="AO25" s="303">
        <f t="shared" si="22"/>
        <v>0</v>
      </c>
      <c r="AP25" s="303">
        <f t="shared" si="22"/>
        <v>0</v>
      </c>
      <c r="AQ25" s="304">
        <f t="shared" si="22"/>
        <v>0</v>
      </c>
      <c r="AR25" s="305">
        <f>sum(AK25:AQ25)</f>
        <v>0</v>
      </c>
      <c r="AS25" s="306"/>
      <c r="AT25" s="195"/>
      <c r="AU25" s="307">
        <f t="shared" ref="AU25:AW25" si="23">COUNTIFS(AU7:AU22,TRUE,$B$7:$B$22,"&lt;&gt;")</f>
        <v>0</v>
      </c>
      <c r="AV25" s="308">
        <f t="shared" si="23"/>
        <v>0</v>
      </c>
      <c r="AW25" s="309">
        <f t="shared" si="23"/>
        <v>0</v>
      </c>
      <c r="AX25" s="193"/>
      <c r="AY25" s="193"/>
      <c r="AZ25" s="310" t="str">
        <f>'Customize Here'!$Q$33&amp;": "</f>
        <v>Monthly Daily Habits Progress: </v>
      </c>
      <c r="BA25" s="311"/>
      <c r="BB25" s="312">
        <f>sum(BB7:BB22)</f>
        <v>0</v>
      </c>
      <c r="BC25" s="313" t="str">
        <f t="array" ref="BC25">IF(BB25+BE25&gt;0,IFERROR(SPARKLINE(BB25,{"charttype","bar";"max",BB25+BE25;"color1",IF(BD25&gt;=$BA$4,'Customize Here'!$M$7,'Customize Here'!$M$9)}),),)</f>
        <v/>
      </c>
      <c r="BD25" s="314" t="str">
        <f>IFERROR(BB25/(BB25+BE25),)</f>
        <v/>
      </c>
      <c r="BE25" s="315">
        <f>sum(BE7:BE22)</f>
        <v>0</v>
      </c>
      <c r="BF25" s="195"/>
    </row>
    <row r="26">
      <c r="A26" s="193"/>
      <c r="B26" s="193"/>
      <c r="C26" s="195"/>
      <c r="D26" s="289"/>
      <c r="E26" s="289"/>
      <c r="F26" s="289"/>
      <c r="G26" s="316" t="str">
        <f>IFERROR(__xludf.DUMMYFUNCTION("SPARKLINE(G25,{""charttype"",""column"";""ymin"",0;""ymax"",COUNTA($B$7:$B$22);""color"",IF(G29&gt;=$BA$4,'Customize Here'!$M$7,'Customize Here'!$M$9)})"),"")</f>
        <v/>
      </c>
      <c r="H26" s="317" t="str">
        <f>IFERROR(__xludf.DUMMYFUNCTION("SPARKLINE(H25,{""charttype"",""column"";""ymin"",0;""ymax"",COUNTA($B$7:$B$22);""color"",IF(H29&gt;=$BA$4,'Customize Here'!$M$7,'Customize Here'!$M$9)})"),"")</f>
        <v/>
      </c>
      <c r="I26" s="317" t="str">
        <f>IFERROR(__xludf.DUMMYFUNCTION("SPARKLINE(I25,{""charttype"",""column"";""ymin"",0;""ymax"",COUNTA($B$7:$B$22);""color"",IF(I29&gt;=$BA$4,'Customize Here'!$M$7,'Customize Here'!$M$9)})"),"")</f>
        <v/>
      </c>
      <c r="J26" s="317" t="str">
        <f>IFERROR(__xludf.DUMMYFUNCTION("SPARKLINE(J25,{""charttype"",""column"";""ymin"",0;""ymax"",COUNTA($B$7:$B$22);""color"",IF(J29&gt;=$BA$4,'Customize Here'!$M$7,'Customize Here'!$M$9)})"),"")</f>
        <v/>
      </c>
      <c r="K26" s="317" t="str">
        <f>IFERROR(__xludf.DUMMYFUNCTION("SPARKLINE(K25,{""charttype"",""column"";""ymin"",0;""ymax"",COUNTA($B$7:$B$22);""color"",IF(K29&gt;=$BA$4,'Customize Here'!$M$7,'Customize Here'!$M$9)})"),"")</f>
        <v/>
      </c>
      <c r="L26" s="317" t="str">
        <f>IFERROR(__xludf.DUMMYFUNCTION("SPARKLINE(L25,{""charttype"",""column"";""ymin"",0;""ymax"",COUNTA($B$7:$B$22);""color"",IF(L29&gt;=$BA$4,'Customize Here'!$M$7,'Customize Here'!$M$9)})"),"")</f>
        <v/>
      </c>
      <c r="M26" s="318" t="str">
        <f>IFERROR(__xludf.DUMMYFUNCTION("SPARKLINE(M25,{""charttype"",""column"";""ymin"",0;""ymax"",COUNTA($B$7:$B$22);""color"",IF(M29&gt;=$BA$4,'Customize Here'!$M$7,'Customize Here'!$M$9)})"),"")</f>
        <v/>
      </c>
      <c r="N26" s="319" t="str">
        <f>IFERROR(__xludf.DUMMYFUNCTION("SPARKLINE(N25,{""charttype"",""column"";""ymin"",0;""ymax"",COUNTA($B$7:$B$22)*7;""color"",IF(N29&gt;=$BA$4,'Customize Here'!$M$7,'Customize Here'!$M$9)})"),"")</f>
        <v/>
      </c>
      <c r="O26" s="44"/>
      <c r="P26" s="195"/>
      <c r="Q26" s="316" t="str">
        <f>IFERROR(__xludf.DUMMYFUNCTION("SPARKLINE(Q25,{""charttype"",""column"";""ymin"",0;""ymax"",COUNTA($B$7:$B$22);""color"",IF(Q29&gt;=$BA$4,'Customize Here'!$M$7,'Customize Here'!$M$9)})"),"")</f>
        <v/>
      </c>
      <c r="R26" s="317" t="str">
        <f>IFERROR(__xludf.DUMMYFUNCTION("SPARKLINE(R25,{""charttype"",""column"";""ymin"",0;""ymax"",COUNTA($B$7:$B$22);""color"",IF(R29&gt;=$BA$4,'Customize Here'!$M$7,'Customize Here'!$M$9)})"),"")</f>
        <v/>
      </c>
      <c r="S26" s="317" t="str">
        <f>IFERROR(__xludf.DUMMYFUNCTION("SPARKLINE(S25,{""charttype"",""column"";""ymin"",0;""ymax"",COUNTA($B$7:$B$22);""color"",IF(S29&gt;=$BA$4,'Customize Here'!$M$7,'Customize Here'!$M$9)})"),"")</f>
        <v/>
      </c>
      <c r="T26" s="317" t="str">
        <f>IFERROR(__xludf.DUMMYFUNCTION("SPARKLINE(T25,{""charttype"",""column"";""ymin"",0;""ymax"",COUNTA($B$7:$B$22);""color"",IF(T29&gt;=$BA$4,'Customize Here'!$M$7,'Customize Here'!$M$9)})"),"")</f>
        <v/>
      </c>
      <c r="U26" s="317" t="str">
        <f>IFERROR(__xludf.DUMMYFUNCTION("SPARKLINE(U25,{""charttype"",""column"";""ymin"",0;""ymax"",COUNTA($B$7:$B$22);""color"",IF(U29&gt;=$BA$4,'Customize Here'!$M$7,'Customize Here'!$M$9)})"),"")</f>
        <v/>
      </c>
      <c r="V26" s="317" t="str">
        <f>IFERROR(__xludf.DUMMYFUNCTION("SPARKLINE(V25,{""charttype"",""column"";""ymin"",0;""ymax"",COUNTA($B$7:$B$22);""color"",IF(V29&gt;=$BA$4,'Customize Here'!$M$7,'Customize Here'!$M$9)})"),"")</f>
        <v/>
      </c>
      <c r="W26" s="318" t="str">
        <f>IFERROR(__xludf.DUMMYFUNCTION("SPARKLINE(W25,{""charttype"",""column"";""ymin"",0;""ymax"",COUNTA($B$7:$B$22);""color"",IF(W29&gt;=$BA$4,'Customize Here'!$M$7,'Customize Here'!$M$9)})"),"")</f>
        <v/>
      </c>
      <c r="X26" s="319" t="str">
        <f>IFERROR(__xludf.DUMMYFUNCTION("SPARKLINE(X25,{""charttype"",""column"";""ymin"",0;""ymax"",COUNTA($B$7:$B$22)*7;""color"",IF(X29&gt;=$BA$4,'Customize Here'!$M$7,'Customize Here'!$M$9)})"),"")</f>
        <v/>
      </c>
      <c r="Y26" s="44"/>
      <c r="Z26" s="195"/>
      <c r="AA26" s="316" t="str">
        <f>IFERROR(__xludf.DUMMYFUNCTION("SPARKLINE(AA25,{""charttype"",""column"";""ymin"",0;""ymax"",COUNTA($B$7:$B$22);""color"",IF(AA29&gt;=$BA$4,'Customize Here'!$M$7,'Customize Here'!$M$9)})"),"")</f>
        <v/>
      </c>
      <c r="AB26" s="317" t="str">
        <f>IFERROR(__xludf.DUMMYFUNCTION("SPARKLINE(AB25,{""charttype"",""column"";""ymin"",0;""ymax"",COUNTA($B$7:$B$22);""color"",IF(AB29&gt;=$BA$4,'Customize Here'!$M$7,'Customize Here'!$M$9)})"),"")</f>
        <v/>
      </c>
      <c r="AC26" s="317" t="str">
        <f>IFERROR(__xludf.DUMMYFUNCTION("SPARKLINE(AC25,{""charttype"",""column"";""ymin"",0;""ymax"",COUNTA($B$7:$B$22);""color"",IF(AC29&gt;=$BA$4,'Customize Here'!$M$7,'Customize Here'!$M$9)})"),"")</f>
        <v/>
      </c>
      <c r="AD26" s="317" t="str">
        <f>IFERROR(__xludf.DUMMYFUNCTION("SPARKLINE(AD25,{""charttype"",""column"";""ymin"",0;""ymax"",COUNTA($B$7:$B$22);""color"",IF(AD29&gt;=$BA$4,'Customize Here'!$M$7,'Customize Here'!$M$9)})"),"")</f>
        <v/>
      </c>
      <c r="AE26" s="317" t="str">
        <f>IFERROR(__xludf.DUMMYFUNCTION("SPARKLINE(AE25,{""charttype"",""column"";""ymin"",0;""ymax"",COUNTA($B$7:$B$22);""color"",IF(AE29&gt;=$BA$4,'Customize Here'!$M$7,'Customize Here'!$M$9)})"),"")</f>
        <v/>
      </c>
      <c r="AF26" s="317" t="str">
        <f>IFERROR(__xludf.DUMMYFUNCTION("SPARKLINE(AF25,{""charttype"",""column"";""ymin"",0;""ymax"",COUNTA($B$7:$B$22);""color"",IF(AF29&gt;=$BA$4,'Customize Here'!$M$7,'Customize Here'!$M$9)})"),"")</f>
        <v/>
      </c>
      <c r="AG26" s="318" t="str">
        <f>IFERROR(__xludf.DUMMYFUNCTION("SPARKLINE(AG25,{""charttype"",""column"";""ymin"",0;""ymax"",COUNTA($B$7:$B$22);""color"",IF(AG29&gt;=$BA$4,'Customize Here'!$M$7,'Customize Here'!$M$9)})"),"")</f>
        <v/>
      </c>
      <c r="AH26" s="319" t="str">
        <f>IFERROR(__xludf.DUMMYFUNCTION("SPARKLINE(AH25,{""charttype"",""column"";""ymin"",0;""ymax"",COUNTA($B$7:$B$22)*7;""color"",IF(AH29&gt;=$BA$4,'Customize Here'!$M$7,'Customize Here'!$M$9)})"),"")</f>
        <v/>
      </c>
      <c r="AI26" s="44"/>
      <c r="AJ26" s="195"/>
      <c r="AK26" s="316" t="str">
        <f>IFERROR(__xludf.DUMMYFUNCTION("SPARKLINE(AK25,{""charttype"",""column"";""ymin"",0;""ymax"",COUNTA($B$7:$B$22);""color"",IF(AK29&gt;=$BA$4,'Customize Here'!$M$7,'Customize Here'!$M$9)})"),"")</f>
        <v/>
      </c>
      <c r="AL26" s="317" t="str">
        <f>IFERROR(__xludf.DUMMYFUNCTION("SPARKLINE(AL25,{""charttype"",""column"";""ymin"",0;""ymax"",COUNTA($B$7:$B$22);""color"",IF(AL29&gt;=$BA$4,'Customize Here'!$M$7,'Customize Here'!$M$9)})"),"")</f>
        <v/>
      </c>
      <c r="AM26" s="317" t="str">
        <f>IFERROR(__xludf.DUMMYFUNCTION("SPARKLINE(AM25,{""charttype"",""column"";""ymin"",0;""ymax"",COUNTA($B$7:$B$22);""color"",IF(AM29&gt;=$BA$4,'Customize Here'!$M$7,'Customize Here'!$M$9)})"),"")</f>
        <v/>
      </c>
      <c r="AN26" s="317" t="str">
        <f>IFERROR(__xludf.DUMMYFUNCTION("SPARKLINE(AN25,{""charttype"",""column"";""ymin"",0;""ymax"",COUNTA($B$7:$B$22);""color"",IF(AN29&gt;=$BA$4,'Customize Here'!$M$7,'Customize Here'!$M$9)})"),"")</f>
        <v/>
      </c>
      <c r="AO26" s="317" t="str">
        <f>IFERROR(__xludf.DUMMYFUNCTION("SPARKLINE(AO25,{""charttype"",""column"";""ymin"",0;""ymax"",COUNTA($B$7:$B$22);""color"",IF(AO29&gt;=$BA$4,'Customize Here'!$M$7,'Customize Here'!$M$9)})"),"")</f>
        <v/>
      </c>
      <c r="AP26" s="317" t="str">
        <f>IFERROR(__xludf.DUMMYFUNCTION("SPARKLINE(AP25,{""charttype"",""column"";""ymin"",0;""ymax"",COUNTA($B$7:$B$22);""color"",IF(AP29&gt;=$BA$4,'Customize Here'!$M$7,'Customize Here'!$M$9)})"),"")</f>
        <v/>
      </c>
      <c r="AQ26" s="318" t="str">
        <f>IFERROR(__xludf.DUMMYFUNCTION("SPARKLINE(AQ25,{""charttype"",""column"";""ymin"",0;""ymax"",COUNTA($B$7:$B$22);""color"",IF(AQ29&gt;=$BA$4,'Customize Here'!$M$7,'Customize Here'!$M$9)})"),"")</f>
        <v/>
      </c>
      <c r="AR26" s="319" t="str">
        <f>IFERROR(__xludf.DUMMYFUNCTION("SPARKLINE(AR25,{""charttype"",""column"";""ymin"",0;""ymax"",COUNTA($B$7:$B$22)*7;""color"",IF(AR29&gt;=$BA$4,'Customize Here'!$M$7,'Customize Here'!$M$9)})"),"")</f>
        <v/>
      </c>
      <c r="AS26" s="44"/>
      <c r="AT26" s="195"/>
      <c r="AU26" s="316" t="str">
        <f>IFERROR(__xludf.DUMMYFUNCTION("SPARKLINE(AU25,{""charttype"",""column"";""ymin"",0;""ymax"",COUNTA($B$7:$B$22);""color"",IF(AU29&gt;=$BA$4,'Customize Here'!$M$7,'Customize Here'!$M$9)})"),"")</f>
        <v/>
      </c>
      <c r="AV26" s="317" t="str">
        <f>IFERROR(__xludf.DUMMYFUNCTION("SPARKLINE(AV25,{""charttype"",""column"";""ymin"",0;""ymax"",COUNTA($B$7:$B$22);""color"",IF(AV29&gt;=$BA$4,'Customize Here'!$M$7,'Customize Here'!$M$9)})"),"")</f>
        <v/>
      </c>
      <c r="AW26" s="318" t="str">
        <f>IFERROR(__xludf.DUMMYFUNCTION("SPARKLINE(AW25,{""charttype"",""column"";""ymin"",0;""ymax"",COUNTA($B$7:$B$22);""color"",IF(AW29&gt;=$BA$4,'Customize Here'!$M$7,'Customize Here'!$M$9)})"),"")</f>
        <v/>
      </c>
      <c r="AX26" s="193"/>
      <c r="AY26" s="193"/>
      <c r="AZ26" s="289"/>
      <c r="BA26" s="320" t="str">
        <f>counta($B$7:$D$22)&amp;" daily habits x "&amp;$BE$4&amp;" days = "&amp;BE25+BB25&amp;" tasks ("&amp;BB25&amp;" completed "&amp;BE25&amp;" left)"</f>
        <v>0 daily habits x 31 days = 0 tasks (0 completed 0 left)</v>
      </c>
      <c r="BF26" s="195"/>
    </row>
    <row r="27">
      <c r="A27" s="193"/>
      <c r="B27" s="193"/>
      <c r="C27" s="195"/>
      <c r="D27" s="289"/>
      <c r="E27" s="289"/>
      <c r="F27" s="289"/>
      <c r="G27" s="321"/>
      <c r="H27" s="208"/>
      <c r="I27" s="208"/>
      <c r="J27" s="208"/>
      <c r="K27" s="208"/>
      <c r="L27" s="208"/>
      <c r="M27" s="209"/>
      <c r="N27" s="101"/>
      <c r="O27" s="102"/>
      <c r="P27" s="195"/>
      <c r="Q27" s="321"/>
      <c r="R27" s="208"/>
      <c r="S27" s="208"/>
      <c r="T27" s="208"/>
      <c r="U27" s="208"/>
      <c r="V27" s="208"/>
      <c r="W27" s="209"/>
      <c r="X27" s="101"/>
      <c r="Y27" s="102"/>
      <c r="Z27" s="195"/>
      <c r="AA27" s="321"/>
      <c r="AB27" s="208"/>
      <c r="AC27" s="208"/>
      <c r="AD27" s="208"/>
      <c r="AE27" s="208"/>
      <c r="AF27" s="208"/>
      <c r="AG27" s="209"/>
      <c r="AH27" s="101"/>
      <c r="AI27" s="102"/>
      <c r="AJ27" s="195"/>
      <c r="AK27" s="321"/>
      <c r="AL27" s="208"/>
      <c r="AM27" s="208"/>
      <c r="AN27" s="208"/>
      <c r="AO27" s="208"/>
      <c r="AP27" s="208"/>
      <c r="AQ27" s="209"/>
      <c r="AR27" s="101"/>
      <c r="AS27" s="102"/>
      <c r="AT27" s="195"/>
      <c r="AU27" s="321"/>
      <c r="AV27" s="208"/>
      <c r="AW27" s="209"/>
      <c r="AX27" s="193"/>
      <c r="AY27" s="193"/>
      <c r="BF27" s="195"/>
    </row>
    <row r="28" ht="24.75" customHeight="1">
      <c r="A28" s="193"/>
      <c r="B28" s="193"/>
      <c r="C28" s="195"/>
      <c r="D28" s="289"/>
      <c r="E28" s="289"/>
      <c r="F28" s="289"/>
      <c r="G28" s="322"/>
      <c r="H28" s="216"/>
      <c r="I28" s="216"/>
      <c r="J28" s="216"/>
      <c r="K28" s="216"/>
      <c r="L28" s="216"/>
      <c r="M28" s="217"/>
      <c r="N28" s="83"/>
      <c r="O28" s="86"/>
      <c r="P28" s="195"/>
      <c r="Q28" s="322"/>
      <c r="R28" s="216"/>
      <c r="S28" s="216"/>
      <c r="T28" s="216"/>
      <c r="U28" s="216"/>
      <c r="V28" s="216"/>
      <c r="W28" s="217"/>
      <c r="X28" s="83"/>
      <c r="Y28" s="86"/>
      <c r="Z28" s="195"/>
      <c r="AA28" s="322"/>
      <c r="AB28" s="216"/>
      <c r="AC28" s="216"/>
      <c r="AD28" s="216"/>
      <c r="AE28" s="216"/>
      <c r="AF28" s="216"/>
      <c r="AG28" s="217"/>
      <c r="AH28" s="83"/>
      <c r="AI28" s="86"/>
      <c r="AJ28" s="195"/>
      <c r="AK28" s="322"/>
      <c r="AL28" s="216"/>
      <c r="AM28" s="216"/>
      <c r="AN28" s="216"/>
      <c r="AO28" s="216"/>
      <c r="AP28" s="216"/>
      <c r="AQ28" s="217"/>
      <c r="AR28" s="83"/>
      <c r="AS28" s="86"/>
      <c r="AT28" s="195"/>
      <c r="AU28" s="322"/>
      <c r="AV28" s="216"/>
      <c r="AW28" s="217"/>
      <c r="AX28" s="193"/>
      <c r="AY28" s="193"/>
      <c r="AZ28" s="289"/>
      <c r="BA28" s="323"/>
      <c r="BB28" s="323"/>
      <c r="BC28" s="323"/>
      <c r="BD28" s="323"/>
      <c r="BE28" s="323"/>
      <c r="BF28" s="195"/>
    </row>
    <row r="29">
      <c r="A29" s="324"/>
      <c r="B29" s="324"/>
      <c r="C29" s="195"/>
      <c r="D29" s="289"/>
      <c r="E29" s="289"/>
      <c r="F29" s="289"/>
      <c r="G29" s="325" t="str">
        <f t="shared" ref="G29:M29" si="24">iferror(ROUND(G25/COUNTA($B$7:$B$22),2),)</f>
        <v/>
      </c>
      <c r="H29" s="326" t="str">
        <f t="shared" si="24"/>
        <v/>
      </c>
      <c r="I29" s="326" t="str">
        <f t="shared" si="24"/>
        <v/>
      </c>
      <c r="J29" s="326" t="str">
        <f t="shared" si="24"/>
        <v/>
      </c>
      <c r="K29" s="326" t="str">
        <f t="shared" si="24"/>
        <v/>
      </c>
      <c r="L29" s="326" t="str">
        <f t="shared" si="24"/>
        <v/>
      </c>
      <c r="M29" s="327" t="str">
        <f t="shared" si="24"/>
        <v/>
      </c>
      <c r="N29" s="326" t="str">
        <f>iferror(ROUND(N25/(COUNTA($B$7:$B$22)*7),2),)</f>
        <v/>
      </c>
      <c r="O29" s="86"/>
      <c r="P29" s="195"/>
      <c r="Q29" s="325" t="str">
        <f t="shared" ref="Q29:W29" si="25">iferror(ROUND(Q25/COUNTA($B$7:$B$22),2),)</f>
        <v/>
      </c>
      <c r="R29" s="326" t="str">
        <f t="shared" si="25"/>
        <v/>
      </c>
      <c r="S29" s="326" t="str">
        <f t="shared" si="25"/>
        <v/>
      </c>
      <c r="T29" s="326" t="str">
        <f t="shared" si="25"/>
        <v/>
      </c>
      <c r="U29" s="326" t="str">
        <f t="shared" si="25"/>
        <v/>
      </c>
      <c r="V29" s="326" t="str">
        <f t="shared" si="25"/>
        <v/>
      </c>
      <c r="W29" s="327" t="str">
        <f t="shared" si="25"/>
        <v/>
      </c>
      <c r="X29" s="326" t="str">
        <f>iferror(ROUND(X25/(COUNTA($B$7:$B$22)*7),2),)</f>
        <v/>
      </c>
      <c r="Y29" s="86"/>
      <c r="Z29" s="195"/>
      <c r="AA29" s="325" t="str">
        <f t="shared" ref="AA29:AG29" si="26">iferror(ROUND(AA25/COUNTA($B$7:$B$22),2),)</f>
        <v/>
      </c>
      <c r="AB29" s="326" t="str">
        <f t="shared" si="26"/>
        <v/>
      </c>
      <c r="AC29" s="326" t="str">
        <f t="shared" si="26"/>
        <v/>
      </c>
      <c r="AD29" s="326" t="str">
        <f t="shared" si="26"/>
        <v/>
      </c>
      <c r="AE29" s="326" t="str">
        <f t="shared" si="26"/>
        <v/>
      </c>
      <c r="AF29" s="326" t="str">
        <f t="shared" si="26"/>
        <v/>
      </c>
      <c r="AG29" s="327" t="str">
        <f t="shared" si="26"/>
        <v/>
      </c>
      <c r="AH29" s="326" t="str">
        <f>iferror(ROUND(AH25/(COUNTA($B$7:$B$22)*7),2),)</f>
        <v/>
      </c>
      <c r="AI29" s="86"/>
      <c r="AJ29" s="195"/>
      <c r="AK29" s="325" t="str">
        <f t="shared" ref="AK29:AQ29" si="27">iferror(ROUND(AK25/COUNTA($B$7:$B$22),2),)</f>
        <v/>
      </c>
      <c r="AL29" s="326" t="str">
        <f t="shared" si="27"/>
        <v/>
      </c>
      <c r="AM29" s="326" t="str">
        <f t="shared" si="27"/>
        <v/>
      </c>
      <c r="AN29" s="326" t="str">
        <f t="shared" si="27"/>
        <v/>
      </c>
      <c r="AO29" s="326" t="str">
        <f t="shared" si="27"/>
        <v/>
      </c>
      <c r="AP29" s="326" t="str">
        <f t="shared" si="27"/>
        <v/>
      </c>
      <c r="AQ29" s="327" t="str">
        <f t="shared" si="27"/>
        <v/>
      </c>
      <c r="AR29" s="326" t="str">
        <f>iferror(ROUND(AR25/(COUNTA($B$7:$B$22)*7),2),)</f>
        <v/>
      </c>
      <c r="AS29" s="86"/>
      <c r="AT29" s="195"/>
      <c r="AU29" s="325" t="str">
        <f t="shared" ref="AU29:AW29" si="28">iferror(ROUND(AU25/COUNTA($B$7:$B$22),2),)</f>
        <v/>
      </c>
      <c r="AV29" s="326" t="str">
        <f t="shared" si="28"/>
        <v/>
      </c>
      <c r="AW29" s="328" t="str">
        <f t="shared" si="28"/>
        <v/>
      </c>
      <c r="AX29" s="193"/>
      <c r="AY29" s="193"/>
      <c r="AZ29" s="194"/>
      <c r="BA29" s="194"/>
      <c r="BB29" s="194"/>
      <c r="BC29" s="194"/>
      <c r="BD29" s="194"/>
      <c r="BE29" s="194"/>
      <c r="BF29" s="195"/>
    </row>
    <row r="30" ht="18.75" customHeight="1">
      <c r="A30" s="223"/>
      <c r="B30" s="223"/>
      <c r="C30" s="226"/>
      <c r="D30" s="226"/>
      <c r="E30" s="237"/>
      <c r="F30" s="237"/>
      <c r="G30" s="224"/>
      <c r="H30" s="224"/>
      <c r="I30" s="224"/>
      <c r="J30" s="224"/>
      <c r="K30" s="224"/>
      <c r="L30" s="224"/>
      <c r="M30" s="224"/>
      <c r="N30" s="224"/>
      <c r="O30" s="224"/>
      <c r="P30" s="245"/>
      <c r="Q30" s="224"/>
      <c r="R30" s="224"/>
      <c r="S30" s="224"/>
      <c r="T30" s="224"/>
      <c r="U30" s="224"/>
      <c r="V30" s="224"/>
      <c r="W30" s="224"/>
      <c r="X30" s="224"/>
      <c r="Y30" s="224"/>
      <c r="Z30" s="245"/>
      <c r="AA30" s="224"/>
      <c r="AB30" s="224"/>
      <c r="AC30" s="224"/>
      <c r="AD30" s="224"/>
      <c r="AE30" s="224"/>
      <c r="AF30" s="224"/>
      <c r="AG30" s="224"/>
      <c r="AH30" s="224"/>
      <c r="AI30" s="224"/>
      <c r="AJ30" s="245"/>
      <c r="AK30" s="224"/>
      <c r="AL30" s="224"/>
      <c r="AM30" s="224"/>
      <c r="AN30" s="224"/>
      <c r="AO30" s="224"/>
      <c r="AP30" s="224"/>
      <c r="AQ30" s="224"/>
      <c r="AR30" s="224"/>
      <c r="AS30" s="224"/>
      <c r="AT30" s="245"/>
      <c r="AU30" s="225"/>
      <c r="AV30" s="225"/>
      <c r="AW30" s="225"/>
      <c r="AX30" s="193"/>
      <c r="AY30" s="193"/>
      <c r="AZ30" s="329" t="s">
        <v>135</v>
      </c>
      <c r="BF30" s="330"/>
    </row>
    <row r="31" ht="22.5" customHeight="1">
      <c r="A31" s="331"/>
      <c r="B31" s="332" t="str">
        <f>'Customize Here'!$Q$16</f>
        <v>Other Habits</v>
      </c>
      <c r="C31" s="333" t="str">
        <f>'Customize Here'!$Q$17</f>
        <v>Days/Week</v>
      </c>
      <c r="D31" s="44"/>
      <c r="E31" s="237"/>
      <c r="F31" s="237"/>
      <c r="G31" s="229" t="str">
        <f>'Customize Here'!$Q$16</f>
        <v>Other Habits</v>
      </c>
      <c r="H31" s="230"/>
      <c r="I31" s="230"/>
      <c r="J31" s="230"/>
      <c r="K31" s="230"/>
      <c r="L31" s="230"/>
      <c r="M31" s="230"/>
      <c r="N31" s="230"/>
      <c r="O31" s="108"/>
      <c r="P31" s="231"/>
      <c r="Q31" s="229" t="str">
        <f>'Customize Here'!$Q$16</f>
        <v>Other Habits</v>
      </c>
      <c r="R31" s="230"/>
      <c r="S31" s="230"/>
      <c r="T31" s="230"/>
      <c r="U31" s="230"/>
      <c r="V31" s="230"/>
      <c r="W31" s="230"/>
      <c r="X31" s="230"/>
      <c r="Y31" s="108"/>
      <c r="Z31" s="231"/>
      <c r="AA31" s="229" t="str">
        <f>'Customize Here'!$Q$16</f>
        <v>Other Habits</v>
      </c>
      <c r="AB31" s="230"/>
      <c r="AC31" s="230"/>
      <c r="AD31" s="230"/>
      <c r="AE31" s="230"/>
      <c r="AF31" s="230"/>
      <c r="AG31" s="230"/>
      <c r="AH31" s="230"/>
      <c r="AI31" s="108"/>
      <c r="AJ31" s="231"/>
      <c r="AK31" s="229" t="str">
        <f>'Customize Here'!$Q$16</f>
        <v>Other Habits</v>
      </c>
      <c r="AL31" s="230"/>
      <c r="AM31" s="230"/>
      <c r="AN31" s="230"/>
      <c r="AO31" s="230"/>
      <c r="AP31" s="230"/>
      <c r="AQ31" s="230"/>
      <c r="AR31" s="230"/>
      <c r="AS31" s="108"/>
      <c r="AT31" s="231"/>
      <c r="AU31" s="232" t="str">
        <f>'Customize Here'!$Q$16</f>
        <v>Other Habits</v>
      </c>
      <c r="AV31" s="230"/>
      <c r="AW31" s="108"/>
      <c r="AX31" s="193"/>
      <c r="AZ31" s="233" t="str">
        <f>'Customize Here'!$Q$16</f>
        <v>Other Habits</v>
      </c>
      <c r="BA31" s="234" t="str">
        <f>'Customize Here'!$Q$36</f>
        <v>Weeks</v>
      </c>
      <c r="BB31" s="235" t="str">
        <f>'Customize Here'!$Q$37</f>
        <v>Weeks Completed</v>
      </c>
      <c r="BC31" s="230"/>
      <c r="BD31" s="58"/>
      <c r="BE31" s="236" t="str">
        <f>'Customize Here'!$Q$38</f>
        <v>Weeks Missing</v>
      </c>
      <c r="BF31" s="330"/>
    </row>
    <row r="32" ht="18.0" customHeight="1">
      <c r="A32" s="334"/>
      <c r="B32" s="335"/>
      <c r="C32" s="336"/>
      <c r="D32" s="71"/>
      <c r="E32" s="237"/>
      <c r="F32" s="237"/>
      <c r="G32" s="240" t="b">
        <v>0</v>
      </c>
      <c r="H32" s="241" t="b">
        <v>0</v>
      </c>
      <c r="I32" s="241" t="b">
        <v>0</v>
      </c>
      <c r="J32" s="241" t="b">
        <v>0</v>
      </c>
      <c r="K32" s="241" t="b">
        <v>0</v>
      </c>
      <c r="L32" s="241" t="b">
        <v>0</v>
      </c>
      <c r="M32" s="241" t="b">
        <v>0</v>
      </c>
      <c r="N32" s="243" t="str">
        <f t="shared" ref="N32:N47" si="29">IF($C32&lt;&gt;"",IF($B32&lt;&gt;"",ROUND(COUNTIF(G32:M32,TRUE)/$C32,2),),)</f>
        <v/>
      </c>
      <c r="O32" s="244" t="str">
        <f t="shared" ref="O32:O47" si="30">IF($B32&lt;&gt;"",IF(($C32-COUNTIF(G32:M32,TRUE))&gt;0,$C32-COUNTIF(G32:M32,TRUE),""),)</f>
        <v/>
      </c>
      <c r="P32" s="245"/>
      <c r="Q32" s="240" t="b">
        <v>0</v>
      </c>
      <c r="R32" s="337" t="b">
        <v>0</v>
      </c>
      <c r="S32" s="241" t="b">
        <v>0</v>
      </c>
      <c r="T32" s="241" t="b">
        <v>0</v>
      </c>
      <c r="U32" s="241" t="b">
        <v>0</v>
      </c>
      <c r="V32" s="241" t="b">
        <v>0</v>
      </c>
      <c r="W32" s="242" t="b">
        <v>0</v>
      </c>
      <c r="X32" s="243" t="str">
        <f t="shared" ref="X32:X47" si="31">IF($C32&lt;&gt;"",IF($B32&lt;&gt;"",ROUND(COUNTIF(Q32:W32,TRUE)/$C32,2),),)</f>
        <v/>
      </c>
      <c r="Y32" s="244" t="str">
        <f t="shared" ref="Y32:Y47" si="32">IF($B32&lt;&gt;"",IF(($C32-COUNTIF(Q32:W32,TRUE))&gt;0,$C32-COUNTIF(Q32:W32,TRUE),""),)</f>
        <v/>
      </c>
      <c r="Z32" s="245"/>
      <c r="AA32" s="240" t="b">
        <v>0</v>
      </c>
      <c r="AB32" s="337" t="b">
        <v>0</v>
      </c>
      <c r="AC32" s="241" t="b">
        <v>0</v>
      </c>
      <c r="AD32" s="241" t="b">
        <v>0</v>
      </c>
      <c r="AE32" s="241" t="b">
        <v>0</v>
      </c>
      <c r="AF32" s="241" t="b">
        <v>0</v>
      </c>
      <c r="AG32" s="242" t="b">
        <v>0</v>
      </c>
      <c r="AH32" s="243" t="str">
        <f t="shared" ref="AH32:AH47" si="33">IF($C32&lt;&gt;"",IF($B32&lt;&gt;"",ROUND(COUNTIF(AA32:AG32,TRUE)/$C32,2),),)</f>
        <v/>
      </c>
      <c r="AI32" s="244" t="str">
        <f t="shared" ref="AI32:AI47" si="34">IF($B32&lt;&gt;"",IF(($C32-COUNTIF(AA32:AG32,TRUE))&gt;0,$C32-COUNTIF(AA32:AG32,TRUE),""),)</f>
        <v/>
      </c>
      <c r="AJ32" s="245"/>
      <c r="AK32" s="241" t="b">
        <v>0</v>
      </c>
      <c r="AL32" s="241" t="b">
        <v>0</v>
      </c>
      <c r="AM32" s="241" t="b">
        <v>0</v>
      </c>
      <c r="AN32" s="241" t="b">
        <v>0</v>
      </c>
      <c r="AO32" s="241" t="b">
        <v>0</v>
      </c>
      <c r="AP32" s="241" t="b">
        <v>0</v>
      </c>
      <c r="AQ32" s="241" t="b">
        <v>0</v>
      </c>
      <c r="AR32" s="243" t="str">
        <f t="shared" ref="AR32:AR47" si="35">IF($C32&lt;&gt;"",IF($B32&lt;&gt;"",ROUND(COUNTIF(AK32:AQ32,TRUE)/$C32,2),),)</f>
        <v/>
      </c>
      <c r="AS32" s="244" t="str">
        <f t="shared" ref="AS32:AS47" si="36">IF($B32&lt;&gt;"",IF(($C32-COUNTIF(AK32:AQ32,TRUE))&gt;0,$C32-COUNTIF(AK32:AQ32,TRUE),""),)</f>
        <v/>
      </c>
      <c r="AT32" s="245"/>
      <c r="AU32" s="240" t="b">
        <v>0</v>
      </c>
      <c r="AV32" s="241" t="b">
        <v>0</v>
      </c>
      <c r="AW32" s="246" t="b">
        <v>0</v>
      </c>
      <c r="AX32" s="193"/>
      <c r="AY32" s="193"/>
      <c r="AZ32" s="260" t="str">
        <f t="shared" ref="AZ32:AZ47" si="37">B32</f>
        <v/>
      </c>
      <c r="BA32" s="338" t="str">
        <f t="shared" ref="BA32:BA47" si="38">IF(B32&lt;&gt;"",4,)</f>
        <v/>
      </c>
      <c r="BB32" s="262" t="str">
        <f t="shared" ref="BB32:BB47" si="39">IF(B32&lt;&gt;"", countif(N32,"&gt;=100%")+countif(X32,"&gt;=100%")+countif(AH32,"&gt;=100%")+countif(AR32,"&gt;=100%"),)</f>
        <v/>
      </c>
      <c r="BC32" s="339" t="str">
        <f t="array" ref="BC32">IFERROR(SPARKLINE(BB32,{"charttype","bar";"max",BA32;"color1",IF(BD32&gt;=$BA$4,'Customize Here'!$M$7,'Customize Here'!$M$9)}),)</f>
        <v/>
      </c>
      <c r="BD32" s="264" t="str">
        <f t="shared" ref="BD32:BD47" si="40">IFERROR(ROUND(BB32/BA32,2),)</f>
        <v/>
      </c>
      <c r="BE32" s="340" t="str">
        <f t="shared" ref="BE32:BE47" si="41">IF($B32&lt;&gt;"", IF(BA32-BB32&gt;0,BA32-BB32,),)</f>
        <v/>
      </c>
      <c r="BF32" s="330"/>
    </row>
    <row r="33">
      <c r="A33" s="334"/>
      <c r="B33" s="341"/>
      <c r="C33" s="342"/>
      <c r="D33" s="111"/>
      <c r="E33" s="237"/>
      <c r="F33" s="237"/>
      <c r="G33" s="257" t="b">
        <v>0</v>
      </c>
      <c r="H33" s="258" t="b">
        <v>0</v>
      </c>
      <c r="I33" s="258" t="b">
        <v>0</v>
      </c>
      <c r="J33" s="258" t="b">
        <v>0</v>
      </c>
      <c r="K33" s="258" t="b">
        <v>0</v>
      </c>
      <c r="L33" s="258" t="b">
        <v>0</v>
      </c>
      <c r="M33" s="258" t="b">
        <v>0</v>
      </c>
      <c r="N33" s="255" t="str">
        <f t="shared" si="29"/>
        <v/>
      </c>
      <c r="O33" s="256" t="str">
        <f t="shared" si="30"/>
        <v/>
      </c>
      <c r="P33" s="245"/>
      <c r="Q33" s="257" t="b">
        <v>0</v>
      </c>
      <c r="R33" s="271" t="b">
        <v>0</v>
      </c>
      <c r="S33" s="258" t="b">
        <v>0</v>
      </c>
      <c r="T33" s="258" t="b">
        <v>0</v>
      </c>
      <c r="U33" s="258" t="b">
        <v>0</v>
      </c>
      <c r="V33" s="258" t="b">
        <v>0</v>
      </c>
      <c r="W33" s="267" t="b">
        <v>0</v>
      </c>
      <c r="X33" s="255" t="str">
        <f t="shared" si="31"/>
        <v/>
      </c>
      <c r="Y33" s="256" t="str">
        <f t="shared" si="32"/>
        <v/>
      </c>
      <c r="Z33" s="245"/>
      <c r="AA33" s="257" t="b">
        <v>0</v>
      </c>
      <c r="AB33" s="271" t="b">
        <v>0</v>
      </c>
      <c r="AC33" s="258" t="b">
        <v>0</v>
      </c>
      <c r="AD33" s="258" t="b">
        <v>0</v>
      </c>
      <c r="AE33" s="258" t="b">
        <v>0</v>
      </c>
      <c r="AF33" s="258" t="b">
        <v>0</v>
      </c>
      <c r="AG33" s="267" t="b">
        <v>0</v>
      </c>
      <c r="AH33" s="255" t="str">
        <f t="shared" si="33"/>
        <v/>
      </c>
      <c r="AI33" s="256" t="str">
        <f t="shared" si="34"/>
        <v/>
      </c>
      <c r="AJ33" s="245"/>
      <c r="AK33" s="258" t="b">
        <v>0</v>
      </c>
      <c r="AL33" s="258" t="b">
        <v>0</v>
      </c>
      <c r="AM33" s="258" t="b">
        <v>0</v>
      </c>
      <c r="AN33" s="258" t="b">
        <v>0</v>
      </c>
      <c r="AO33" s="258" t="b">
        <v>0</v>
      </c>
      <c r="AP33" s="258" t="b">
        <v>0</v>
      </c>
      <c r="AQ33" s="258" t="b">
        <v>0</v>
      </c>
      <c r="AR33" s="255" t="str">
        <f t="shared" si="35"/>
        <v/>
      </c>
      <c r="AS33" s="256" t="str">
        <f t="shared" si="36"/>
        <v/>
      </c>
      <c r="AT33" s="245"/>
      <c r="AU33" s="257" t="b">
        <v>0</v>
      </c>
      <c r="AV33" s="258" t="b">
        <v>0</v>
      </c>
      <c r="AW33" s="259" t="b">
        <v>0</v>
      </c>
      <c r="AX33" s="193"/>
      <c r="AY33" s="193"/>
      <c r="AZ33" s="260" t="str">
        <f t="shared" si="37"/>
        <v/>
      </c>
      <c r="BA33" s="261" t="str">
        <f t="shared" si="38"/>
        <v/>
      </c>
      <c r="BB33" s="262" t="str">
        <f t="shared" si="39"/>
        <v/>
      </c>
      <c r="BC33" s="263" t="str">
        <f t="array" ref="BC33">IFERROR(SPARKLINE(BB33,{"charttype","bar";"max",BA33;"color1",IF(BD33&gt;=$BA$4,'Customize Here'!$M$7,'Customize Here'!$M$9)}),)</f>
        <v/>
      </c>
      <c r="BD33" s="264" t="str">
        <f t="shared" si="40"/>
        <v/>
      </c>
      <c r="BE33" s="340" t="str">
        <f t="shared" si="41"/>
        <v/>
      </c>
      <c r="BF33" s="330"/>
    </row>
    <row r="34">
      <c r="A34" s="334"/>
      <c r="B34" s="341"/>
      <c r="C34" s="342"/>
      <c r="D34" s="111"/>
      <c r="E34" s="237"/>
      <c r="F34" s="237"/>
      <c r="G34" s="257" t="b">
        <v>0</v>
      </c>
      <c r="H34" s="258" t="b">
        <v>0</v>
      </c>
      <c r="I34" s="258" t="b">
        <v>0</v>
      </c>
      <c r="J34" s="258" t="b">
        <v>0</v>
      </c>
      <c r="K34" s="258" t="b">
        <v>0</v>
      </c>
      <c r="L34" s="258" t="b">
        <v>0</v>
      </c>
      <c r="M34" s="258" t="b">
        <v>0</v>
      </c>
      <c r="N34" s="255" t="str">
        <f t="shared" si="29"/>
        <v/>
      </c>
      <c r="O34" s="256" t="str">
        <f t="shared" si="30"/>
        <v/>
      </c>
      <c r="P34" s="245"/>
      <c r="Q34" s="257" t="b">
        <v>0</v>
      </c>
      <c r="R34" s="271" t="b">
        <v>0</v>
      </c>
      <c r="S34" s="258" t="b">
        <v>0</v>
      </c>
      <c r="T34" s="258" t="b">
        <v>0</v>
      </c>
      <c r="U34" s="258" t="b">
        <v>0</v>
      </c>
      <c r="V34" s="258" t="b">
        <v>0</v>
      </c>
      <c r="W34" s="267" t="b">
        <v>0</v>
      </c>
      <c r="X34" s="255" t="str">
        <f t="shared" si="31"/>
        <v/>
      </c>
      <c r="Y34" s="256" t="str">
        <f t="shared" si="32"/>
        <v/>
      </c>
      <c r="Z34" s="245"/>
      <c r="AA34" s="257" t="b">
        <v>0</v>
      </c>
      <c r="AB34" s="271" t="b">
        <v>0</v>
      </c>
      <c r="AC34" s="258" t="b">
        <v>0</v>
      </c>
      <c r="AD34" s="258" t="b">
        <v>0</v>
      </c>
      <c r="AE34" s="258" t="b">
        <v>0</v>
      </c>
      <c r="AF34" s="258" t="b">
        <v>0</v>
      </c>
      <c r="AG34" s="267" t="b">
        <v>0</v>
      </c>
      <c r="AH34" s="255" t="str">
        <f t="shared" si="33"/>
        <v/>
      </c>
      <c r="AI34" s="256" t="str">
        <f t="shared" si="34"/>
        <v/>
      </c>
      <c r="AJ34" s="245"/>
      <c r="AK34" s="258" t="b">
        <v>0</v>
      </c>
      <c r="AL34" s="258" t="b">
        <v>0</v>
      </c>
      <c r="AM34" s="258" t="b">
        <v>0</v>
      </c>
      <c r="AN34" s="258" t="b">
        <v>0</v>
      </c>
      <c r="AO34" s="258" t="b">
        <v>0</v>
      </c>
      <c r="AP34" s="258" t="b">
        <v>0</v>
      </c>
      <c r="AQ34" s="258" t="b">
        <v>0</v>
      </c>
      <c r="AR34" s="255" t="str">
        <f t="shared" si="35"/>
        <v/>
      </c>
      <c r="AS34" s="256" t="str">
        <f t="shared" si="36"/>
        <v/>
      </c>
      <c r="AT34" s="245"/>
      <c r="AU34" s="257" t="b">
        <v>0</v>
      </c>
      <c r="AV34" s="258" t="b">
        <v>0</v>
      </c>
      <c r="AW34" s="259" t="b">
        <v>0</v>
      </c>
      <c r="AX34" s="193"/>
      <c r="AY34" s="193"/>
      <c r="AZ34" s="260" t="str">
        <f t="shared" si="37"/>
        <v/>
      </c>
      <c r="BA34" s="261" t="str">
        <f t="shared" si="38"/>
        <v/>
      </c>
      <c r="BB34" s="262" t="str">
        <f t="shared" si="39"/>
        <v/>
      </c>
      <c r="BC34" s="263" t="str">
        <f t="array" ref="BC34">IFERROR(SPARKLINE(BB34,{"charttype","bar";"max",BA34;"color1",IF(BD34&gt;=$BA$4,'Customize Here'!$M$7,'Customize Here'!$M$9)}),)</f>
        <v/>
      </c>
      <c r="BD34" s="264" t="str">
        <f t="shared" si="40"/>
        <v/>
      </c>
      <c r="BE34" s="340" t="str">
        <f t="shared" si="41"/>
        <v/>
      </c>
      <c r="BF34" s="330"/>
    </row>
    <row r="35" ht="18.0" customHeight="1">
      <c r="A35" s="334"/>
      <c r="B35" s="341"/>
      <c r="C35" s="342"/>
      <c r="D35" s="111"/>
      <c r="E35" s="237"/>
      <c r="F35" s="237"/>
      <c r="G35" s="257" t="b">
        <v>0</v>
      </c>
      <c r="H35" s="258" t="b">
        <v>0</v>
      </c>
      <c r="I35" s="258" t="b">
        <v>0</v>
      </c>
      <c r="J35" s="258" t="b">
        <v>0</v>
      </c>
      <c r="K35" s="258" t="b">
        <v>0</v>
      </c>
      <c r="L35" s="258" t="b">
        <v>0</v>
      </c>
      <c r="M35" s="258" t="b">
        <v>0</v>
      </c>
      <c r="N35" s="255" t="str">
        <f t="shared" si="29"/>
        <v/>
      </c>
      <c r="O35" s="256" t="str">
        <f t="shared" si="30"/>
        <v/>
      </c>
      <c r="P35" s="245"/>
      <c r="Q35" s="257" t="b">
        <v>0</v>
      </c>
      <c r="R35" s="258" t="b">
        <v>0</v>
      </c>
      <c r="S35" s="258" t="b">
        <v>0</v>
      </c>
      <c r="T35" s="258" t="b">
        <v>0</v>
      </c>
      <c r="U35" s="258" t="b">
        <v>0</v>
      </c>
      <c r="V35" s="258" t="b">
        <v>0</v>
      </c>
      <c r="W35" s="267" t="b">
        <v>0</v>
      </c>
      <c r="X35" s="255" t="str">
        <f t="shared" si="31"/>
        <v/>
      </c>
      <c r="Y35" s="256" t="str">
        <f t="shared" si="32"/>
        <v/>
      </c>
      <c r="Z35" s="245"/>
      <c r="AA35" s="257" t="b">
        <v>0</v>
      </c>
      <c r="AB35" s="258" t="b">
        <v>0</v>
      </c>
      <c r="AC35" s="258" t="b">
        <v>0</v>
      </c>
      <c r="AD35" s="258" t="b">
        <v>0</v>
      </c>
      <c r="AE35" s="258" t="b">
        <v>0</v>
      </c>
      <c r="AF35" s="258" t="b">
        <v>0</v>
      </c>
      <c r="AG35" s="267" t="b">
        <v>0</v>
      </c>
      <c r="AH35" s="255" t="str">
        <f t="shared" si="33"/>
        <v/>
      </c>
      <c r="AI35" s="256" t="str">
        <f t="shared" si="34"/>
        <v/>
      </c>
      <c r="AJ35" s="245"/>
      <c r="AK35" s="258" t="b">
        <v>0</v>
      </c>
      <c r="AL35" s="258" t="b">
        <v>0</v>
      </c>
      <c r="AM35" s="258" t="b">
        <v>0</v>
      </c>
      <c r="AN35" s="258" t="b">
        <v>0</v>
      </c>
      <c r="AO35" s="258" t="b">
        <v>0</v>
      </c>
      <c r="AP35" s="258" t="b">
        <v>0</v>
      </c>
      <c r="AQ35" s="258" t="b">
        <v>0</v>
      </c>
      <c r="AR35" s="255" t="str">
        <f t="shared" si="35"/>
        <v/>
      </c>
      <c r="AS35" s="256" t="str">
        <f t="shared" si="36"/>
        <v/>
      </c>
      <c r="AT35" s="245"/>
      <c r="AU35" s="257" t="b">
        <v>0</v>
      </c>
      <c r="AV35" s="258" t="b">
        <v>0</v>
      </c>
      <c r="AW35" s="259" t="b">
        <v>0</v>
      </c>
      <c r="AX35" s="193"/>
      <c r="AY35" s="193"/>
      <c r="AZ35" s="260" t="str">
        <f t="shared" si="37"/>
        <v/>
      </c>
      <c r="BA35" s="261" t="str">
        <f t="shared" si="38"/>
        <v/>
      </c>
      <c r="BB35" s="262" t="str">
        <f t="shared" si="39"/>
        <v/>
      </c>
      <c r="BC35" s="263" t="str">
        <f t="array" ref="BC35">IFERROR(SPARKLINE(BB35,{"charttype","bar";"max",BA35;"color1",IF(BD35&gt;=$BA$4,'Customize Here'!$M$7,'Customize Here'!$M$9)}),)</f>
        <v/>
      </c>
      <c r="BD35" s="264" t="str">
        <f t="shared" si="40"/>
        <v/>
      </c>
      <c r="BE35" s="340" t="str">
        <f t="shared" si="41"/>
        <v/>
      </c>
      <c r="BF35" s="330"/>
    </row>
    <row r="36" ht="18.0" customHeight="1">
      <c r="A36" s="334"/>
      <c r="B36" s="341"/>
      <c r="C36" s="342"/>
      <c r="D36" s="111"/>
      <c r="E36" s="237"/>
      <c r="F36" s="237"/>
      <c r="G36" s="257" t="b">
        <v>0</v>
      </c>
      <c r="H36" s="258" t="b">
        <v>0</v>
      </c>
      <c r="I36" s="258" t="b">
        <v>0</v>
      </c>
      <c r="J36" s="258" t="b">
        <v>0</v>
      </c>
      <c r="K36" s="258" t="b">
        <v>0</v>
      </c>
      <c r="L36" s="258" t="b">
        <v>0</v>
      </c>
      <c r="M36" s="258" t="b">
        <v>0</v>
      </c>
      <c r="N36" s="255" t="str">
        <f t="shared" si="29"/>
        <v/>
      </c>
      <c r="O36" s="256" t="str">
        <f t="shared" si="30"/>
        <v/>
      </c>
      <c r="P36" s="245"/>
      <c r="Q36" s="257" t="b">
        <v>0</v>
      </c>
      <c r="R36" s="258" t="b">
        <v>0</v>
      </c>
      <c r="S36" s="258" t="b">
        <v>0</v>
      </c>
      <c r="T36" s="258" t="b">
        <v>0</v>
      </c>
      <c r="U36" s="258" t="b">
        <v>0</v>
      </c>
      <c r="V36" s="258" t="b">
        <v>0</v>
      </c>
      <c r="W36" s="267" t="b">
        <v>0</v>
      </c>
      <c r="X36" s="255" t="str">
        <f t="shared" si="31"/>
        <v/>
      </c>
      <c r="Y36" s="256" t="str">
        <f t="shared" si="32"/>
        <v/>
      </c>
      <c r="Z36" s="245"/>
      <c r="AA36" s="257" t="b">
        <v>0</v>
      </c>
      <c r="AB36" s="258" t="b">
        <v>0</v>
      </c>
      <c r="AC36" s="258" t="b">
        <v>0</v>
      </c>
      <c r="AD36" s="258" t="b">
        <v>0</v>
      </c>
      <c r="AE36" s="258" t="b">
        <v>0</v>
      </c>
      <c r="AF36" s="258" t="b">
        <v>0</v>
      </c>
      <c r="AG36" s="267" t="b">
        <v>0</v>
      </c>
      <c r="AH36" s="255" t="str">
        <f t="shared" si="33"/>
        <v/>
      </c>
      <c r="AI36" s="256" t="str">
        <f t="shared" si="34"/>
        <v/>
      </c>
      <c r="AJ36" s="245"/>
      <c r="AK36" s="258" t="b">
        <v>0</v>
      </c>
      <c r="AL36" s="258" t="b">
        <v>0</v>
      </c>
      <c r="AM36" s="258" t="b">
        <v>0</v>
      </c>
      <c r="AN36" s="258" t="b">
        <v>0</v>
      </c>
      <c r="AO36" s="258" t="b">
        <v>0</v>
      </c>
      <c r="AP36" s="258" t="b">
        <v>0</v>
      </c>
      <c r="AQ36" s="258" t="b">
        <v>0</v>
      </c>
      <c r="AR36" s="255" t="str">
        <f t="shared" si="35"/>
        <v/>
      </c>
      <c r="AS36" s="256" t="str">
        <f t="shared" si="36"/>
        <v/>
      </c>
      <c r="AT36" s="245"/>
      <c r="AU36" s="257" t="b">
        <v>0</v>
      </c>
      <c r="AV36" s="258" t="b">
        <v>0</v>
      </c>
      <c r="AW36" s="259" t="b">
        <v>0</v>
      </c>
      <c r="AX36" s="193"/>
      <c r="AY36" s="193"/>
      <c r="AZ36" s="260" t="str">
        <f t="shared" si="37"/>
        <v/>
      </c>
      <c r="BA36" s="261" t="str">
        <f t="shared" si="38"/>
        <v/>
      </c>
      <c r="BB36" s="262" t="str">
        <f t="shared" si="39"/>
        <v/>
      </c>
      <c r="BC36" s="263" t="str">
        <f t="array" ref="BC36">IFERROR(SPARKLINE(BB36,{"charttype","bar";"max",BA36;"color1",IF(BD36&gt;=$BA$4,'Customize Here'!$M$7,'Customize Here'!$M$9)}),)</f>
        <v/>
      </c>
      <c r="BD36" s="264" t="str">
        <f t="shared" si="40"/>
        <v/>
      </c>
      <c r="BE36" s="340" t="str">
        <f t="shared" si="41"/>
        <v/>
      </c>
      <c r="BF36" s="330"/>
    </row>
    <row r="37" ht="18.0" customHeight="1">
      <c r="A37" s="334"/>
      <c r="B37" s="341"/>
      <c r="C37" s="342"/>
      <c r="D37" s="111"/>
      <c r="E37" s="237"/>
      <c r="F37" s="237"/>
      <c r="G37" s="257" t="b">
        <v>0</v>
      </c>
      <c r="H37" s="258" t="b">
        <v>0</v>
      </c>
      <c r="I37" s="258" t="b">
        <v>0</v>
      </c>
      <c r="J37" s="258" t="b">
        <v>0</v>
      </c>
      <c r="K37" s="258" t="b">
        <v>0</v>
      </c>
      <c r="L37" s="258" t="b">
        <v>0</v>
      </c>
      <c r="M37" s="258" t="b">
        <v>0</v>
      </c>
      <c r="N37" s="255" t="str">
        <f t="shared" si="29"/>
        <v/>
      </c>
      <c r="O37" s="256" t="str">
        <f t="shared" si="30"/>
        <v/>
      </c>
      <c r="P37" s="245"/>
      <c r="Q37" s="257" t="b">
        <v>0</v>
      </c>
      <c r="R37" s="258" t="b">
        <v>0</v>
      </c>
      <c r="S37" s="258" t="b">
        <v>0</v>
      </c>
      <c r="T37" s="258" t="b">
        <v>0</v>
      </c>
      <c r="U37" s="258" t="b">
        <v>0</v>
      </c>
      <c r="V37" s="258" t="b">
        <v>0</v>
      </c>
      <c r="W37" s="267" t="b">
        <v>0</v>
      </c>
      <c r="X37" s="255" t="str">
        <f t="shared" si="31"/>
        <v/>
      </c>
      <c r="Y37" s="256" t="str">
        <f t="shared" si="32"/>
        <v/>
      </c>
      <c r="Z37" s="245"/>
      <c r="AA37" s="257" t="b">
        <v>0</v>
      </c>
      <c r="AB37" s="258" t="b">
        <v>0</v>
      </c>
      <c r="AC37" s="258" t="b">
        <v>0</v>
      </c>
      <c r="AD37" s="258" t="b">
        <v>0</v>
      </c>
      <c r="AE37" s="258" t="b">
        <v>0</v>
      </c>
      <c r="AF37" s="258" t="b">
        <v>0</v>
      </c>
      <c r="AG37" s="267" t="b">
        <v>0</v>
      </c>
      <c r="AH37" s="255" t="str">
        <f t="shared" si="33"/>
        <v/>
      </c>
      <c r="AI37" s="256" t="str">
        <f t="shared" si="34"/>
        <v/>
      </c>
      <c r="AJ37" s="245"/>
      <c r="AK37" s="258" t="b">
        <v>0</v>
      </c>
      <c r="AL37" s="258" t="b">
        <v>0</v>
      </c>
      <c r="AM37" s="258" t="b">
        <v>0</v>
      </c>
      <c r="AN37" s="258" t="b">
        <v>0</v>
      </c>
      <c r="AO37" s="258" t="b">
        <v>0</v>
      </c>
      <c r="AP37" s="258" t="b">
        <v>0</v>
      </c>
      <c r="AQ37" s="258" t="b">
        <v>0</v>
      </c>
      <c r="AR37" s="255" t="str">
        <f t="shared" si="35"/>
        <v/>
      </c>
      <c r="AS37" s="256" t="str">
        <f t="shared" si="36"/>
        <v/>
      </c>
      <c r="AT37" s="245"/>
      <c r="AU37" s="257" t="b">
        <v>0</v>
      </c>
      <c r="AV37" s="258" t="b">
        <v>0</v>
      </c>
      <c r="AW37" s="259" t="b">
        <v>0</v>
      </c>
      <c r="AX37" s="193"/>
      <c r="AY37" s="193"/>
      <c r="AZ37" s="260" t="str">
        <f t="shared" si="37"/>
        <v/>
      </c>
      <c r="BA37" s="261" t="str">
        <f t="shared" si="38"/>
        <v/>
      </c>
      <c r="BB37" s="262" t="str">
        <f t="shared" si="39"/>
        <v/>
      </c>
      <c r="BC37" s="263" t="str">
        <f t="array" ref="BC37">IFERROR(SPARKLINE(BB37,{"charttype","bar";"max",BA37;"color1",IF(BD37&gt;=$BA$4,'Customize Here'!$M$7,'Customize Here'!$M$9)}),)</f>
        <v/>
      </c>
      <c r="BD37" s="264" t="str">
        <f t="shared" si="40"/>
        <v/>
      </c>
      <c r="BE37" s="340" t="str">
        <f t="shared" si="41"/>
        <v/>
      </c>
      <c r="BF37" s="330"/>
    </row>
    <row r="38" ht="18.0" customHeight="1">
      <c r="A38" s="334"/>
      <c r="B38" s="341"/>
      <c r="C38" s="342"/>
      <c r="D38" s="111"/>
      <c r="E38" s="237"/>
      <c r="F38" s="237"/>
      <c r="G38" s="257" t="b">
        <v>0</v>
      </c>
      <c r="H38" s="258" t="b">
        <v>0</v>
      </c>
      <c r="I38" s="258" t="b">
        <v>0</v>
      </c>
      <c r="J38" s="258" t="b">
        <v>0</v>
      </c>
      <c r="K38" s="258" t="b">
        <v>0</v>
      </c>
      <c r="L38" s="258" t="b">
        <v>0</v>
      </c>
      <c r="M38" s="258" t="b">
        <v>0</v>
      </c>
      <c r="N38" s="255" t="str">
        <f t="shared" si="29"/>
        <v/>
      </c>
      <c r="O38" s="256" t="str">
        <f t="shared" si="30"/>
        <v/>
      </c>
      <c r="P38" s="245"/>
      <c r="Q38" s="257" t="b">
        <v>0</v>
      </c>
      <c r="R38" s="258" t="b">
        <v>0</v>
      </c>
      <c r="S38" s="258" t="b">
        <v>0</v>
      </c>
      <c r="T38" s="258" t="b">
        <v>0</v>
      </c>
      <c r="U38" s="258" t="b">
        <v>0</v>
      </c>
      <c r="V38" s="258" t="b">
        <v>0</v>
      </c>
      <c r="W38" s="267" t="b">
        <v>0</v>
      </c>
      <c r="X38" s="255" t="str">
        <f t="shared" si="31"/>
        <v/>
      </c>
      <c r="Y38" s="256" t="str">
        <f t="shared" si="32"/>
        <v/>
      </c>
      <c r="Z38" s="245"/>
      <c r="AA38" s="257" t="b">
        <v>0</v>
      </c>
      <c r="AB38" s="258" t="b">
        <v>0</v>
      </c>
      <c r="AC38" s="258" t="b">
        <v>0</v>
      </c>
      <c r="AD38" s="258" t="b">
        <v>0</v>
      </c>
      <c r="AE38" s="258" t="b">
        <v>0</v>
      </c>
      <c r="AF38" s="258" t="b">
        <v>0</v>
      </c>
      <c r="AG38" s="267" t="b">
        <v>0</v>
      </c>
      <c r="AH38" s="255" t="str">
        <f t="shared" si="33"/>
        <v/>
      </c>
      <c r="AI38" s="256" t="str">
        <f t="shared" si="34"/>
        <v/>
      </c>
      <c r="AJ38" s="245"/>
      <c r="AK38" s="258" t="b">
        <v>0</v>
      </c>
      <c r="AL38" s="258" t="b">
        <v>0</v>
      </c>
      <c r="AM38" s="258" t="b">
        <v>0</v>
      </c>
      <c r="AN38" s="258" t="b">
        <v>0</v>
      </c>
      <c r="AO38" s="258" t="b">
        <v>0</v>
      </c>
      <c r="AP38" s="258" t="b">
        <v>0</v>
      </c>
      <c r="AQ38" s="258" t="b">
        <v>0</v>
      </c>
      <c r="AR38" s="255" t="str">
        <f t="shared" si="35"/>
        <v/>
      </c>
      <c r="AS38" s="256" t="str">
        <f t="shared" si="36"/>
        <v/>
      </c>
      <c r="AT38" s="245"/>
      <c r="AU38" s="257" t="b">
        <v>0</v>
      </c>
      <c r="AV38" s="258" t="b">
        <v>0</v>
      </c>
      <c r="AW38" s="259" t="b">
        <v>0</v>
      </c>
      <c r="AX38" s="193"/>
      <c r="AY38" s="193"/>
      <c r="AZ38" s="260" t="str">
        <f t="shared" si="37"/>
        <v/>
      </c>
      <c r="BA38" s="261" t="str">
        <f t="shared" si="38"/>
        <v/>
      </c>
      <c r="BB38" s="262" t="str">
        <f t="shared" si="39"/>
        <v/>
      </c>
      <c r="BC38" s="263" t="str">
        <f t="array" ref="BC38">IFERROR(SPARKLINE(BB38,{"charttype","bar";"max",BA38;"color1",IF(BD38&gt;=$BA$4,'Customize Here'!$M$7,'Customize Here'!$M$9)}),)</f>
        <v/>
      </c>
      <c r="BD38" s="264" t="str">
        <f t="shared" si="40"/>
        <v/>
      </c>
      <c r="BE38" s="340" t="str">
        <f t="shared" si="41"/>
        <v/>
      </c>
      <c r="BF38" s="330"/>
    </row>
    <row r="39" ht="18.0" customHeight="1">
      <c r="A39" s="334"/>
      <c r="B39" s="341"/>
      <c r="C39" s="342"/>
      <c r="D39" s="111"/>
      <c r="E39" s="237"/>
      <c r="F39" s="237"/>
      <c r="G39" s="257" t="b">
        <v>0</v>
      </c>
      <c r="H39" s="258" t="b">
        <v>0</v>
      </c>
      <c r="I39" s="258" t="b">
        <v>0</v>
      </c>
      <c r="J39" s="258" t="b">
        <v>0</v>
      </c>
      <c r="K39" s="258" t="b">
        <v>0</v>
      </c>
      <c r="L39" s="258" t="b">
        <v>0</v>
      </c>
      <c r="M39" s="258" t="b">
        <v>0</v>
      </c>
      <c r="N39" s="255" t="str">
        <f t="shared" si="29"/>
        <v/>
      </c>
      <c r="O39" s="256" t="str">
        <f t="shared" si="30"/>
        <v/>
      </c>
      <c r="P39" s="245"/>
      <c r="Q39" s="257" t="b">
        <v>0</v>
      </c>
      <c r="R39" s="258" t="b">
        <v>0</v>
      </c>
      <c r="S39" s="258" t="b">
        <v>0</v>
      </c>
      <c r="T39" s="258" t="b">
        <v>0</v>
      </c>
      <c r="U39" s="258" t="b">
        <v>0</v>
      </c>
      <c r="V39" s="258" t="b">
        <v>0</v>
      </c>
      <c r="W39" s="267" t="b">
        <v>0</v>
      </c>
      <c r="X39" s="255" t="str">
        <f t="shared" si="31"/>
        <v/>
      </c>
      <c r="Y39" s="256" t="str">
        <f t="shared" si="32"/>
        <v/>
      </c>
      <c r="Z39" s="245"/>
      <c r="AA39" s="257" t="b">
        <v>0</v>
      </c>
      <c r="AB39" s="258" t="b">
        <v>0</v>
      </c>
      <c r="AC39" s="258" t="b">
        <v>0</v>
      </c>
      <c r="AD39" s="258" t="b">
        <v>0</v>
      </c>
      <c r="AE39" s="258" t="b">
        <v>0</v>
      </c>
      <c r="AF39" s="258" t="b">
        <v>0</v>
      </c>
      <c r="AG39" s="267" t="b">
        <v>0</v>
      </c>
      <c r="AH39" s="255" t="str">
        <f t="shared" si="33"/>
        <v/>
      </c>
      <c r="AI39" s="256" t="str">
        <f t="shared" si="34"/>
        <v/>
      </c>
      <c r="AJ39" s="245"/>
      <c r="AK39" s="258" t="b">
        <v>0</v>
      </c>
      <c r="AL39" s="258" t="b">
        <v>0</v>
      </c>
      <c r="AM39" s="258" t="b">
        <v>0</v>
      </c>
      <c r="AN39" s="258" t="b">
        <v>0</v>
      </c>
      <c r="AO39" s="258" t="b">
        <v>0</v>
      </c>
      <c r="AP39" s="258" t="b">
        <v>0</v>
      </c>
      <c r="AQ39" s="258" t="b">
        <v>0</v>
      </c>
      <c r="AR39" s="255" t="str">
        <f t="shared" si="35"/>
        <v/>
      </c>
      <c r="AS39" s="256" t="str">
        <f t="shared" si="36"/>
        <v/>
      </c>
      <c r="AT39" s="245"/>
      <c r="AU39" s="257" t="b">
        <v>0</v>
      </c>
      <c r="AV39" s="258" t="b">
        <v>0</v>
      </c>
      <c r="AW39" s="259" t="b">
        <v>0</v>
      </c>
      <c r="AX39" s="193"/>
      <c r="AY39" s="193"/>
      <c r="AZ39" s="260" t="str">
        <f t="shared" si="37"/>
        <v/>
      </c>
      <c r="BA39" s="261" t="str">
        <f t="shared" si="38"/>
        <v/>
      </c>
      <c r="BB39" s="262" t="str">
        <f t="shared" si="39"/>
        <v/>
      </c>
      <c r="BC39" s="263" t="str">
        <f t="array" ref="BC39">IFERROR(SPARKLINE(BB39,{"charttype","bar";"max",BA39;"color1",IF(BD39&gt;=$BA$4,'Customize Here'!$M$7,'Customize Here'!$M$9)}),)</f>
        <v/>
      </c>
      <c r="BD39" s="264" t="str">
        <f t="shared" si="40"/>
        <v/>
      </c>
      <c r="BE39" s="340" t="str">
        <f t="shared" si="41"/>
        <v/>
      </c>
      <c r="BF39" s="330"/>
    </row>
    <row r="40" ht="18.0" customHeight="1">
      <c r="A40" s="334"/>
      <c r="B40" s="341"/>
      <c r="C40" s="342"/>
      <c r="D40" s="111"/>
      <c r="E40" s="237"/>
      <c r="F40" s="237"/>
      <c r="G40" s="257" t="b">
        <v>0</v>
      </c>
      <c r="H40" s="258" t="b">
        <v>0</v>
      </c>
      <c r="I40" s="258" t="b">
        <v>0</v>
      </c>
      <c r="J40" s="258" t="b">
        <v>0</v>
      </c>
      <c r="K40" s="258" t="b">
        <v>0</v>
      </c>
      <c r="L40" s="258" t="b">
        <v>0</v>
      </c>
      <c r="M40" s="258" t="b">
        <v>0</v>
      </c>
      <c r="N40" s="255" t="str">
        <f t="shared" si="29"/>
        <v/>
      </c>
      <c r="O40" s="256" t="str">
        <f t="shared" si="30"/>
        <v/>
      </c>
      <c r="P40" s="245"/>
      <c r="Q40" s="257" t="b">
        <v>0</v>
      </c>
      <c r="R40" s="258" t="b">
        <v>0</v>
      </c>
      <c r="S40" s="258" t="b">
        <v>0</v>
      </c>
      <c r="T40" s="258" t="b">
        <v>0</v>
      </c>
      <c r="U40" s="258" t="b">
        <v>0</v>
      </c>
      <c r="V40" s="258" t="b">
        <v>0</v>
      </c>
      <c r="W40" s="267" t="b">
        <v>0</v>
      </c>
      <c r="X40" s="255" t="str">
        <f t="shared" si="31"/>
        <v/>
      </c>
      <c r="Y40" s="256" t="str">
        <f t="shared" si="32"/>
        <v/>
      </c>
      <c r="Z40" s="245"/>
      <c r="AA40" s="257" t="b">
        <v>0</v>
      </c>
      <c r="AB40" s="258" t="b">
        <v>0</v>
      </c>
      <c r="AC40" s="258" t="b">
        <v>0</v>
      </c>
      <c r="AD40" s="258" t="b">
        <v>0</v>
      </c>
      <c r="AE40" s="258" t="b">
        <v>0</v>
      </c>
      <c r="AF40" s="258" t="b">
        <v>0</v>
      </c>
      <c r="AG40" s="267" t="b">
        <v>0</v>
      </c>
      <c r="AH40" s="255" t="str">
        <f t="shared" si="33"/>
        <v/>
      </c>
      <c r="AI40" s="256" t="str">
        <f t="shared" si="34"/>
        <v/>
      </c>
      <c r="AJ40" s="245"/>
      <c r="AK40" s="258" t="b">
        <v>0</v>
      </c>
      <c r="AL40" s="258" t="b">
        <v>0</v>
      </c>
      <c r="AM40" s="258" t="b">
        <v>0</v>
      </c>
      <c r="AN40" s="258" t="b">
        <v>0</v>
      </c>
      <c r="AO40" s="258" t="b">
        <v>0</v>
      </c>
      <c r="AP40" s="258" t="b">
        <v>0</v>
      </c>
      <c r="AQ40" s="258" t="b">
        <v>0</v>
      </c>
      <c r="AR40" s="255" t="str">
        <f t="shared" si="35"/>
        <v/>
      </c>
      <c r="AS40" s="256" t="str">
        <f t="shared" si="36"/>
        <v/>
      </c>
      <c r="AT40" s="245"/>
      <c r="AU40" s="257" t="b">
        <v>0</v>
      </c>
      <c r="AV40" s="258" t="b">
        <v>0</v>
      </c>
      <c r="AW40" s="259" t="b">
        <v>0</v>
      </c>
      <c r="AX40" s="193"/>
      <c r="AY40" s="193"/>
      <c r="AZ40" s="260" t="str">
        <f t="shared" si="37"/>
        <v/>
      </c>
      <c r="BA40" s="261" t="str">
        <f t="shared" si="38"/>
        <v/>
      </c>
      <c r="BB40" s="262" t="str">
        <f t="shared" si="39"/>
        <v/>
      </c>
      <c r="BC40" s="263" t="str">
        <f t="array" ref="BC40">IFERROR(SPARKLINE(BB40,{"charttype","bar";"max",BA40;"color1",IF(BD40&gt;=$BA$4,'Customize Here'!$M$7,'Customize Here'!$M$9)}),)</f>
        <v/>
      </c>
      <c r="BD40" s="264" t="str">
        <f t="shared" si="40"/>
        <v/>
      </c>
      <c r="BE40" s="340" t="str">
        <f t="shared" si="41"/>
        <v/>
      </c>
      <c r="BF40" s="330"/>
    </row>
    <row r="41" ht="18.0" customHeight="1">
      <c r="A41" s="334"/>
      <c r="B41" s="341"/>
      <c r="C41" s="342"/>
      <c r="D41" s="111"/>
      <c r="E41" s="237"/>
      <c r="F41" s="237"/>
      <c r="G41" s="257" t="b">
        <v>0</v>
      </c>
      <c r="H41" s="258" t="b">
        <v>0</v>
      </c>
      <c r="I41" s="258" t="b">
        <v>0</v>
      </c>
      <c r="J41" s="258" t="b">
        <v>0</v>
      </c>
      <c r="K41" s="258" t="b">
        <v>0</v>
      </c>
      <c r="L41" s="258" t="b">
        <v>0</v>
      </c>
      <c r="M41" s="258" t="b">
        <v>0</v>
      </c>
      <c r="N41" s="255" t="str">
        <f t="shared" si="29"/>
        <v/>
      </c>
      <c r="O41" s="256" t="str">
        <f t="shared" si="30"/>
        <v/>
      </c>
      <c r="P41" s="245"/>
      <c r="Q41" s="257" t="b">
        <v>0</v>
      </c>
      <c r="R41" s="258" t="b">
        <v>0</v>
      </c>
      <c r="S41" s="258" t="b">
        <v>0</v>
      </c>
      <c r="T41" s="258" t="b">
        <v>0</v>
      </c>
      <c r="U41" s="258" t="b">
        <v>0</v>
      </c>
      <c r="V41" s="258" t="b">
        <v>0</v>
      </c>
      <c r="W41" s="267" t="b">
        <v>0</v>
      </c>
      <c r="X41" s="255" t="str">
        <f t="shared" si="31"/>
        <v/>
      </c>
      <c r="Y41" s="256" t="str">
        <f t="shared" si="32"/>
        <v/>
      </c>
      <c r="Z41" s="245"/>
      <c r="AA41" s="257" t="b">
        <v>0</v>
      </c>
      <c r="AB41" s="258" t="b">
        <v>0</v>
      </c>
      <c r="AC41" s="258" t="b">
        <v>0</v>
      </c>
      <c r="AD41" s="258" t="b">
        <v>0</v>
      </c>
      <c r="AE41" s="258" t="b">
        <v>0</v>
      </c>
      <c r="AF41" s="258" t="b">
        <v>0</v>
      </c>
      <c r="AG41" s="267" t="b">
        <v>0</v>
      </c>
      <c r="AH41" s="255" t="str">
        <f t="shared" si="33"/>
        <v/>
      </c>
      <c r="AI41" s="256" t="str">
        <f t="shared" si="34"/>
        <v/>
      </c>
      <c r="AJ41" s="245"/>
      <c r="AK41" s="258" t="b">
        <v>0</v>
      </c>
      <c r="AL41" s="258" t="b">
        <v>0</v>
      </c>
      <c r="AM41" s="258" t="b">
        <v>0</v>
      </c>
      <c r="AN41" s="258" t="b">
        <v>0</v>
      </c>
      <c r="AO41" s="258" t="b">
        <v>0</v>
      </c>
      <c r="AP41" s="258" t="b">
        <v>0</v>
      </c>
      <c r="AQ41" s="258" t="b">
        <v>0</v>
      </c>
      <c r="AR41" s="255" t="str">
        <f t="shared" si="35"/>
        <v/>
      </c>
      <c r="AS41" s="256" t="str">
        <f t="shared" si="36"/>
        <v/>
      </c>
      <c r="AT41" s="245"/>
      <c r="AU41" s="257" t="b">
        <v>0</v>
      </c>
      <c r="AV41" s="258" t="b">
        <v>0</v>
      </c>
      <c r="AW41" s="259" t="b">
        <v>0</v>
      </c>
      <c r="AX41" s="193"/>
      <c r="AY41" s="193"/>
      <c r="AZ41" s="260" t="str">
        <f t="shared" si="37"/>
        <v/>
      </c>
      <c r="BA41" s="261" t="str">
        <f t="shared" si="38"/>
        <v/>
      </c>
      <c r="BB41" s="262" t="str">
        <f t="shared" si="39"/>
        <v/>
      </c>
      <c r="BC41" s="263" t="str">
        <f t="array" ref="BC41">IFERROR(SPARKLINE(BB41,{"charttype","bar";"max",BA41;"color1",IF(BD41&gt;=$BA$4,'Customize Here'!$M$7,'Customize Here'!$M$9)}),)</f>
        <v/>
      </c>
      <c r="BD41" s="264" t="str">
        <f t="shared" si="40"/>
        <v/>
      </c>
      <c r="BE41" s="340" t="str">
        <f t="shared" si="41"/>
        <v/>
      </c>
      <c r="BF41" s="330"/>
    </row>
    <row r="42" ht="18.0" customHeight="1">
      <c r="A42" s="334"/>
      <c r="B42" s="341"/>
      <c r="C42" s="342"/>
      <c r="D42" s="111"/>
      <c r="E42" s="237"/>
      <c r="F42" s="237"/>
      <c r="G42" s="257" t="b">
        <v>0</v>
      </c>
      <c r="H42" s="258" t="b">
        <v>0</v>
      </c>
      <c r="I42" s="258" t="b">
        <v>0</v>
      </c>
      <c r="J42" s="258" t="b">
        <v>0</v>
      </c>
      <c r="K42" s="258" t="b">
        <v>0</v>
      </c>
      <c r="L42" s="258" t="b">
        <v>0</v>
      </c>
      <c r="M42" s="258" t="b">
        <v>0</v>
      </c>
      <c r="N42" s="255" t="str">
        <f t="shared" si="29"/>
        <v/>
      </c>
      <c r="O42" s="256" t="str">
        <f t="shared" si="30"/>
        <v/>
      </c>
      <c r="P42" s="245"/>
      <c r="Q42" s="257" t="b">
        <v>0</v>
      </c>
      <c r="R42" s="258" t="b">
        <v>0</v>
      </c>
      <c r="S42" s="258" t="b">
        <v>0</v>
      </c>
      <c r="T42" s="258" t="b">
        <v>0</v>
      </c>
      <c r="U42" s="258" t="b">
        <v>0</v>
      </c>
      <c r="V42" s="258" t="b">
        <v>0</v>
      </c>
      <c r="W42" s="267" t="b">
        <v>0</v>
      </c>
      <c r="X42" s="255" t="str">
        <f t="shared" si="31"/>
        <v/>
      </c>
      <c r="Y42" s="256" t="str">
        <f t="shared" si="32"/>
        <v/>
      </c>
      <c r="Z42" s="245"/>
      <c r="AA42" s="257" t="b">
        <v>0</v>
      </c>
      <c r="AB42" s="258" t="b">
        <v>0</v>
      </c>
      <c r="AC42" s="258" t="b">
        <v>0</v>
      </c>
      <c r="AD42" s="258" t="b">
        <v>0</v>
      </c>
      <c r="AE42" s="258" t="b">
        <v>0</v>
      </c>
      <c r="AF42" s="258" t="b">
        <v>0</v>
      </c>
      <c r="AG42" s="267" t="b">
        <v>0</v>
      </c>
      <c r="AH42" s="255" t="str">
        <f t="shared" si="33"/>
        <v/>
      </c>
      <c r="AI42" s="256" t="str">
        <f t="shared" si="34"/>
        <v/>
      </c>
      <c r="AJ42" s="245"/>
      <c r="AK42" s="257" t="b">
        <v>0</v>
      </c>
      <c r="AL42" s="258" t="b">
        <v>0</v>
      </c>
      <c r="AM42" s="258" t="b">
        <v>0</v>
      </c>
      <c r="AN42" s="258" t="b">
        <v>0</v>
      </c>
      <c r="AO42" s="258" t="b">
        <v>0</v>
      </c>
      <c r="AP42" s="258" t="b">
        <v>0</v>
      </c>
      <c r="AQ42" s="267" t="b">
        <v>0</v>
      </c>
      <c r="AR42" s="255" t="str">
        <f t="shared" si="35"/>
        <v/>
      </c>
      <c r="AS42" s="256" t="str">
        <f t="shared" si="36"/>
        <v/>
      </c>
      <c r="AT42" s="245"/>
      <c r="AU42" s="257" t="b">
        <v>0</v>
      </c>
      <c r="AV42" s="258" t="b">
        <v>0</v>
      </c>
      <c r="AW42" s="259" t="b">
        <v>0</v>
      </c>
      <c r="AX42" s="193"/>
      <c r="AY42" s="193"/>
      <c r="AZ42" s="269" t="str">
        <f t="shared" si="37"/>
        <v/>
      </c>
      <c r="BA42" s="261" t="str">
        <f t="shared" si="38"/>
        <v/>
      </c>
      <c r="BB42" s="262" t="str">
        <f t="shared" si="39"/>
        <v/>
      </c>
      <c r="BC42" s="263" t="str">
        <f t="array" ref="BC42">IFERROR(SPARKLINE(BB42,{"charttype","bar";"max",BA42;"color1",IF(BD42&gt;=$BA$4,'Customize Here'!$M$7,'Customize Here'!$M$9)}),)</f>
        <v/>
      </c>
      <c r="BD42" s="264" t="str">
        <f t="shared" si="40"/>
        <v/>
      </c>
      <c r="BE42" s="340" t="str">
        <f t="shared" si="41"/>
        <v/>
      </c>
      <c r="BF42" s="330"/>
    </row>
    <row r="43" ht="18.0" customHeight="1">
      <c r="A43" s="334"/>
      <c r="B43" s="341"/>
      <c r="C43" s="342"/>
      <c r="D43" s="111"/>
      <c r="E43" s="237"/>
      <c r="F43" s="237"/>
      <c r="G43" s="257" t="b">
        <v>0</v>
      </c>
      <c r="H43" s="258" t="b">
        <v>0</v>
      </c>
      <c r="I43" s="258" t="b">
        <v>0</v>
      </c>
      <c r="J43" s="258" t="b">
        <v>0</v>
      </c>
      <c r="K43" s="258" t="b">
        <v>0</v>
      </c>
      <c r="L43" s="258" t="b">
        <v>0</v>
      </c>
      <c r="M43" s="258" t="b">
        <v>0</v>
      </c>
      <c r="N43" s="255" t="str">
        <f t="shared" si="29"/>
        <v/>
      </c>
      <c r="O43" s="256" t="str">
        <f t="shared" si="30"/>
        <v/>
      </c>
      <c r="P43" s="245"/>
      <c r="Q43" s="257" t="b">
        <v>0</v>
      </c>
      <c r="R43" s="258" t="b">
        <v>0</v>
      </c>
      <c r="S43" s="258" t="b">
        <v>0</v>
      </c>
      <c r="T43" s="258" t="b">
        <v>0</v>
      </c>
      <c r="U43" s="258" t="b">
        <v>0</v>
      </c>
      <c r="V43" s="258" t="b">
        <v>0</v>
      </c>
      <c r="W43" s="267" t="b">
        <v>0</v>
      </c>
      <c r="X43" s="255" t="str">
        <f t="shared" si="31"/>
        <v/>
      </c>
      <c r="Y43" s="256" t="str">
        <f t="shared" si="32"/>
        <v/>
      </c>
      <c r="Z43" s="245"/>
      <c r="AA43" s="257" t="b">
        <v>0</v>
      </c>
      <c r="AB43" s="258" t="b">
        <v>0</v>
      </c>
      <c r="AC43" s="258" t="b">
        <v>0</v>
      </c>
      <c r="AD43" s="258" t="b">
        <v>0</v>
      </c>
      <c r="AE43" s="258" t="b">
        <v>0</v>
      </c>
      <c r="AF43" s="258" t="b">
        <v>0</v>
      </c>
      <c r="AG43" s="267" t="b">
        <v>0</v>
      </c>
      <c r="AH43" s="255" t="str">
        <f t="shared" si="33"/>
        <v/>
      </c>
      <c r="AI43" s="256" t="str">
        <f t="shared" si="34"/>
        <v/>
      </c>
      <c r="AJ43" s="245"/>
      <c r="AK43" s="257" t="b">
        <v>0</v>
      </c>
      <c r="AL43" s="258" t="b">
        <v>0</v>
      </c>
      <c r="AM43" s="258" t="b">
        <v>0</v>
      </c>
      <c r="AN43" s="258" t="b">
        <v>0</v>
      </c>
      <c r="AO43" s="258" t="b">
        <v>0</v>
      </c>
      <c r="AP43" s="258" t="b">
        <v>0</v>
      </c>
      <c r="AQ43" s="267" t="b">
        <v>0</v>
      </c>
      <c r="AR43" s="255" t="str">
        <f t="shared" si="35"/>
        <v/>
      </c>
      <c r="AS43" s="256" t="str">
        <f t="shared" si="36"/>
        <v/>
      </c>
      <c r="AT43" s="245"/>
      <c r="AU43" s="257" t="b">
        <v>0</v>
      </c>
      <c r="AV43" s="258" t="b">
        <v>0</v>
      </c>
      <c r="AW43" s="259" t="b">
        <v>0</v>
      </c>
      <c r="AX43" s="193"/>
      <c r="AY43" s="193"/>
      <c r="AZ43" s="269" t="str">
        <f t="shared" si="37"/>
        <v/>
      </c>
      <c r="BA43" s="261" t="str">
        <f t="shared" si="38"/>
        <v/>
      </c>
      <c r="BB43" s="262" t="str">
        <f t="shared" si="39"/>
        <v/>
      </c>
      <c r="BC43" s="263" t="str">
        <f t="array" ref="BC43">IFERROR(SPARKLINE(BB43,{"charttype","bar";"max",BA43;"color1",IF(BD43&gt;=$BA$4,'Customize Here'!$M$7,'Customize Here'!$M$9)}),)</f>
        <v/>
      </c>
      <c r="BD43" s="264" t="str">
        <f t="shared" si="40"/>
        <v/>
      </c>
      <c r="BE43" s="340" t="str">
        <f t="shared" si="41"/>
        <v/>
      </c>
      <c r="BF43" s="330"/>
    </row>
    <row r="44" ht="18.0" customHeight="1">
      <c r="A44" s="334"/>
      <c r="B44" s="341"/>
      <c r="C44" s="342"/>
      <c r="D44" s="111"/>
      <c r="E44" s="237"/>
      <c r="F44" s="237"/>
      <c r="G44" s="257" t="b">
        <v>0</v>
      </c>
      <c r="H44" s="258" t="b">
        <v>0</v>
      </c>
      <c r="I44" s="258" t="b">
        <v>0</v>
      </c>
      <c r="J44" s="258" t="b">
        <v>0</v>
      </c>
      <c r="K44" s="258" t="b">
        <v>0</v>
      </c>
      <c r="L44" s="258" t="b">
        <v>0</v>
      </c>
      <c r="M44" s="258" t="b">
        <v>0</v>
      </c>
      <c r="N44" s="255" t="str">
        <f t="shared" si="29"/>
        <v/>
      </c>
      <c r="O44" s="256" t="str">
        <f t="shared" si="30"/>
        <v/>
      </c>
      <c r="P44" s="245"/>
      <c r="Q44" s="257" t="b">
        <v>0</v>
      </c>
      <c r="R44" s="258" t="b">
        <v>0</v>
      </c>
      <c r="S44" s="258" t="b">
        <v>0</v>
      </c>
      <c r="T44" s="258" t="b">
        <v>0</v>
      </c>
      <c r="U44" s="258" t="b">
        <v>0</v>
      </c>
      <c r="V44" s="258" t="b">
        <v>0</v>
      </c>
      <c r="W44" s="267" t="b">
        <v>0</v>
      </c>
      <c r="X44" s="255" t="str">
        <f t="shared" si="31"/>
        <v/>
      </c>
      <c r="Y44" s="256" t="str">
        <f t="shared" si="32"/>
        <v/>
      </c>
      <c r="Z44" s="245"/>
      <c r="AA44" s="257" t="b">
        <v>0</v>
      </c>
      <c r="AB44" s="258" t="b">
        <v>0</v>
      </c>
      <c r="AC44" s="258" t="b">
        <v>0</v>
      </c>
      <c r="AD44" s="258" t="b">
        <v>0</v>
      </c>
      <c r="AE44" s="258" t="b">
        <v>0</v>
      </c>
      <c r="AF44" s="258" t="b">
        <v>0</v>
      </c>
      <c r="AG44" s="267" t="b">
        <v>0</v>
      </c>
      <c r="AH44" s="255" t="str">
        <f t="shared" si="33"/>
        <v/>
      </c>
      <c r="AI44" s="256" t="str">
        <f t="shared" si="34"/>
        <v/>
      </c>
      <c r="AJ44" s="245"/>
      <c r="AK44" s="257" t="b">
        <v>0</v>
      </c>
      <c r="AL44" s="258" t="b">
        <v>0</v>
      </c>
      <c r="AM44" s="258" t="b">
        <v>0</v>
      </c>
      <c r="AN44" s="258" t="b">
        <v>0</v>
      </c>
      <c r="AO44" s="258" t="b">
        <v>0</v>
      </c>
      <c r="AP44" s="258" t="b">
        <v>0</v>
      </c>
      <c r="AQ44" s="267" t="b">
        <v>0</v>
      </c>
      <c r="AR44" s="255" t="str">
        <f t="shared" si="35"/>
        <v/>
      </c>
      <c r="AS44" s="256" t="str">
        <f t="shared" si="36"/>
        <v/>
      </c>
      <c r="AT44" s="245"/>
      <c r="AU44" s="270" t="b">
        <v>0</v>
      </c>
      <c r="AV44" s="258" t="b">
        <v>0</v>
      </c>
      <c r="AW44" s="273" t="b">
        <v>0</v>
      </c>
      <c r="AX44" s="193"/>
      <c r="AY44" s="193"/>
      <c r="AZ44" s="269" t="str">
        <f t="shared" si="37"/>
        <v/>
      </c>
      <c r="BA44" s="261" t="str">
        <f t="shared" si="38"/>
        <v/>
      </c>
      <c r="BB44" s="262" t="str">
        <f t="shared" si="39"/>
        <v/>
      </c>
      <c r="BC44" s="263" t="str">
        <f t="array" ref="BC44">IFERROR(SPARKLINE(BB44,{"charttype","bar";"max",BA44;"color1",IF(BD44&gt;=$BA$4,'Customize Here'!$M$7,'Customize Here'!$M$9)}),)</f>
        <v/>
      </c>
      <c r="BD44" s="264" t="str">
        <f t="shared" si="40"/>
        <v/>
      </c>
      <c r="BE44" s="340" t="str">
        <f t="shared" si="41"/>
        <v/>
      </c>
      <c r="BF44" s="330"/>
    </row>
    <row r="45" ht="18.0" customHeight="1">
      <c r="A45" s="334"/>
      <c r="B45" s="341"/>
      <c r="C45" s="342"/>
      <c r="D45" s="111"/>
      <c r="E45" s="237"/>
      <c r="F45" s="237"/>
      <c r="G45" s="257" t="b">
        <v>0</v>
      </c>
      <c r="H45" s="258" t="b">
        <v>0</v>
      </c>
      <c r="I45" s="258" t="b">
        <v>0</v>
      </c>
      <c r="J45" s="258" t="b">
        <v>0</v>
      </c>
      <c r="K45" s="258" t="b">
        <v>0</v>
      </c>
      <c r="L45" s="258" t="b">
        <v>0</v>
      </c>
      <c r="M45" s="258" t="b">
        <v>0</v>
      </c>
      <c r="N45" s="255" t="str">
        <f t="shared" si="29"/>
        <v/>
      </c>
      <c r="O45" s="256" t="str">
        <f t="shared" si="30"/>
        <v/>
      </c>
      <c r="P45" s="245"/>
      <c r="Q45" s="257" t="b">
        <v>0</v>
      </c>
      <c r="R45" s="258" t="b">
        <v>0</v>
      </c>
      <c r="S45" s="258" t="b">
        <v>0</v>
      </c>
      <c r="T45" s="258" t="b">
        <v>0</v>
      </c>
      <c r="U45" s="258" t="b">
        <v>0</v>
      </c>
      <c r="V45" s="258" t="b">
        <v>0</v>
      </c>
      <c r="W45" s="267" t="b">
        <v>0</v>
      </c>
      <c r="X45" s="255" t="str">
        <f t="shared" si="31"/>
        <v/>
      </c>
      <c r="Y45" s="256" t="str">
        <f t="shared" si="32"/>
        <v/>
      </c>
      <c r="Z45" s="245"/>
      <c r="AA45" s="257" t="b">
        <v>0</v>
      </c>
      <c r="AB45" s="258" t="b">
        <v>0</v>
      </c>
      <c r="AC45" s="258" t="b">
        <v>0</v>
      </c>
      <c r="AD45" s="258" t="b">
        <v>0</v>
      </c>
      <c r="AE45" s="258" t="b">
        <v>0</v>
      </c>
      <c r="AF45" s="258" t="b">
        <v>0</v>
      </c>
      <c r="AG45" s="267" t="b">
        <v>0</v>
      </c>
      <c r="AH45" s="255" t="str">
        <f t="shared" si="33"/>
        <v/>
      </c>
      <c r="AI45" s="256" t="str">
        <f t="shared" si="34"/>
        <v/>
      </c>
      <c r="AJ45" s="245"/>
      <c r="AK45" s="257" t="b">
        <v>0</v>
      </c>
      <c r="AL45" s="258" t="b">
        <v>0</v>
      </c>
      <c r="AM45" s="258" t="b">
        <v>0</v>
      </c>
      <c r="AN45" s="258" t="b">
        <v>0</v>
      </c>
      <c r="AO45" s="258" t="b">
        <v>0</v>
      </c>
      <c r="AP45" s="258" t="b">
        <v>0</v>
      </c>
      <c r="AQ45" s="267" t="b">
        <v>0</v>
      </c>
      <c r="AR45" s="255" t="str">
        <f t="shared" si="35"/>
        <v/>
      </c>
      <c r="AS45" s="256" t="str">
        <f t="shared" si="36"/>
        <v/>
      </c>
      <c r="AT45" s="245"/>
      <c r="AU45" s="257" t="b">
        <v>0</v>
      </c>
      <c r="AV45" s="258" t="b">
        <v>0</v>
      </c>
      <c r="AW45" s="273" t="b">
        <v>0</v>
      </c>
      <c r="AX45" s="193"/>
      <c r="AY45" s="193"/>
      <c r="AZ45" s="269" t="str">
        <f t="shared" si="37"/>
        <v/>
      </c>
      <c r="BA45" s="261" t="str">
        <f t="shared" si="38"/>
        <v/>
      </c>
      <c r="BB45" s="262" t="str">
        <f t="shared" si="39"/>
        <v/>
      </c>
      <c r="BC45" s="263" t="str">
        <f t="array" ref="BC45">IFERROR(SPARKLINE(BB45,{"charttype","bar";"max",BA45;"color1",IF(BD45&gt;=$BA$4,'Customize Here'!$M$7,'Customize Here'!$M$9)}),)</f>
        <v/>
      </c>
      <c r="BD45" s="264" t="str">
        <f t="shared" si="40"/>
        <v/>
      </c>
      <c r="BE45" s="340" t="str">
        <f t="shared" si="41"/>
        <v/>
      </c>
      <c r="BF45" s="330"/>
    </row>
    <row r="46" ht="18.0" customHeight="1">
      <c r="A46" s="334"/>
      <c r="B46" s="341"/>
      <c r="C46" s="342"/>
      <c r="D46" s="111"/>
      <c r="E46" s="237"/>
      <c r="F46" s="237"/>
      <c r="G46" s="257" t="b">
        <v>0</v>
      </c>
      <c r="H46" s="258" t="b">
        <v>0</v>
      </c>
      <c r="I46" s="258" t="b">
        <v>0</v>
      </c>
      <c r="J46" s="258" t="b">
        <v>0</v>
      </c>
      <c r="K46" s="258" t="b">
        <v>0</v>
      </c>
      <c r="L46" s="258" t="b">
        <v>0</v>
      </c>
      <c r="M46" s="258" t="b">
        <v>0</v>
      </c>
      <c r="N46" s="255" t="str">
        <f t="shared" si="29"/>
        <v/>
      </c>
      <c r="O46" s="256" t="str">
        <f t="shared" si="30"/>
        <v/>
      </c>
      <c r="P46" s="245"/>
      <c r="Q46" s="257" t="b">
        <v>0</v>
      </c>
      <c r="R46" s="258" t="b">
        <v>0</v>
      </c>
      <c r="S46" s="258" t="b">
        <v>0</v>
      </c>
      <c r="T46" s="258" t="b">
        <v>0</v>
      </c>
      <c r="U46" s="258" t="b">
        <v>0</v>
      </c>
      <c r="V46" s="258" t="b">
        <v>0</v>
      </c>
      <c r="W46" s="267" t="b">
        <v>0</v>
      </c>
      <c r="X46" s="255" t="str">
        <f t="shared" si="31"/>
        <v/>
      </c>
      <c r="Y46" s="256" t="str">
        <f t="shared" si="32"/>
        <v/>
      </c>
      <c r="Z46" s="245"/>
      <c r="AA46" s="257" t="b">
        <v>0</v>
      </c>
      <c r="AB46" s="258" t="b">
        <v>0</v>
      </c>
      <c r="AC46" s="258" t="b">
        <v>0</v>
      </c>
      <c r="AD46" s="258" t="b">
        <v>0</v>
      </c>
      <c r="AE46" s="258" t="b">
        <v>0</v>
      </c>
      <c r="AF46" s="258" t="b">
        <v>0</v>
      </c>
      <c r="AG46" s="267" t="b">
        <v>0</v>
      </c>
      <c r="AH46" s="255" t="str">
        <f t="shared" si="33"/>
        <v/>
      </c>
      <c r="AI46" s="256" t="str">
        <f t="shared" si="34"/>
        <v/>
      </c>
      <c r="AJ46" s="245"/>
      <c r="AK46" s="257" t="b">
        <v>0</v>
      </c>
      <c r="AL46" s="258" t="b">
        <v>0</v>
      </c>
      <c r="AM46" s="258" t="b">
        <v>0</v>
      </c>
      <c r="AN46" s="258" t="b">
        <v>0</v>
      </c>
      <c r="AO46" s="258" t="b">
        <v>0</v>
      </c>
      <c r="AP46" s="258" t="b">
        <v>0</v>
      </c>
      <c r="AQ46" s="267" t="b">
        <v>0</v>
      </c>
      <c r="AR46" s="255" t="str">
        <f t="shared" si="35"/>
        <v/>
      </c>
      <c r="AS46" s="256" t="str">
        <f t="shared" si="36"/>
        <v/>
      </c>
      <c r="AT46" s="245"/>
      <c r="AU46" s="270" t="b">
        <v>0</v>
      </c>
      <c r="AV46" s="258" t="b">
        <v>0</v>
      </c>
      <c r="AW46" s="273" t="b">
        <v>0</v>
      </c>
      <c r="AX46" s="193"/>
      <c r="AY46" s="193"/>
      <c r="AZ46" s="269" t="str">
        <f t="shared" si="37"/>
        <v/>
      </c>
      <c r="BA46" s="261" t="str">
        <f t="shared" si="38"/>
        <v/>
      </c>
      <c r="BB46" s="262" t="str">
        <f t="shared" si="39"/>
        <v/>
      </c>
      <c r="BC46" s="263" t="str">
        <f t="array" ref="BC46">IFERROR(SPARKLINE(BB46,{"charttype","bar";"max",BA46;"color1",IF(BD46&gt;=$BA$4,'Customize Here'!$M$7,'Customize Here'!$M$9)}),)</f>
        <v/>
      </c>
      <c r="BD46" s="264" t="str">
        <f t="shared" si="40"/>
        <v/>
      </c>
      <c r="BE46" s="340" t="str">
        <f t="shared" si="41"/>
        <v/>
      </c>
      <c r="BF46" s="330"/>
    </row>
    <row r="47" ht="18.0" customHeight="1">
      <c r="A47" s="334"/>
      <c r="B47" s="343"/>
      <c r="C47" s="344"/>
      <c r="D47" s="119"/>
      <c r="E47" s="237"/>
      <c r="F47" s="237"/>
      <c r="G47" s="345" t="b">
        <v>0</v>
      </c>
      <c r="H47" s="277" t="b">
        <v>0</v>
      </c>
      <c r="I47" s="277" t="b">
        <v>0</v>
      </c>
      <c r="J47" s="277" t="b">
        <v>0</v>
      </c>
      <c r="K47" s="277" t="b">
        <v>0</v>
      </c>
      <c r="L47" s="277" t="b">
        <v>0</v>
      </c>
      <c r="M47" s="277" t="b">
        <v>0</v>
      </c>
      <c r="N47" s="280" t="str">
        <f t="shared" si="29"/>
        <v/>
      </c>
      <c r="O47" s="281" t="str">
        <f t="shared" si="30"/>
        <v/>
      </c>
      <c r="P47" s="245"/>
      <c r="Q47" s="345" t="b">
        <v>0</v>
      </c>
      <c r="R47" s="277" t="b">
        <v>0</v>
      </c>
      <c r="S47" s="277" t="b">
        <v>0</v>
      </c>
      <c r="T47" s="277" t="b">
        <v>0</v>
      </c>
      <c r="U47" s="277" t="b">
        <v>0</v>
      </c>
      <c r="V47" s="277" t="b">
        <v>0</v>
      </c>
      <c r="W47" s="346" t="b">
        <v>0</v>
      </c>
      <c r="X47" s="280" t="str">
        <f t="shared" si="31"/>
        <v/>
      </c>
      <c r="Y47" s="281" t="str">
        <f t="shared" si="32"/>
        <v/>
      </c>
      <c r="Z47" s="245"/>
      <c r="AA47" s="345" t="b">
        <v>0</v>
      </c>
      <c r="AB47" s="277" t="b">
        <v>0</v>
      </c>
      <c r="AC47" s="277" t="b">
        <v>0</v>
      </c>
      <c r="AD47" s="277" t="b">
        <v>0</v>
      </c>
      <c r="AE47" s="277" t="b">
        <v>0</v>
      </c>
      <c r="AF47" s="277" t="b">
        <v>0</v>
      </c>
      <c r="AG47" s="346" t="b">
        <v>0</v>
      </c>
      <c r="AH47" s="280" t="str">
        <f t="shared" si="33"/>
        <v/>
      </c>
      <c r="AI47" s="281" t="str">
        <f t="shared" si="34"/>
        <v/>
      </c>
      <c r="AJ47" s="245"/>
      <c r="AK47" s="345" t="b">
        <v>0</v>
      </c>
      <c r="AL47" s="277" t="b">
        <v>0</v>
      </c>
      <c r="AM47" s="277" t="b">
        <v>0</v>
      </c>
      <c r="AN47" s="277" t="b">
        <v>0</v>
      </c>
      <c r="AO47" s="277" t="b">
        <v>0</v>
      </c>
      <c r="AP47" s="277" t="b">
        <v>0</v>
      </c>
      <c r="AQ47" s="346" t="b">
        <v>0</v>
      </c>
      <c r="AR47" s="280" t="str">
        <f t="shared" si="35"/>
        <v/>
      </c>
      <c r="AS47" s="281" t="str">
        <f t="shared" si="36"/>
        <v/>
      </c>
      <c r="AT47" s="245"/>
      <c r="AU47" s="276" t="b">
        <v>0</v>
      </c>
      <c r="AV47" s="277" t="b">
        <v>0</v>
      </c>
      <c r="AW47" s="282" t="b">
        <v>0</v>
      </c>
      <c r="AX47" s="193"/>
      <c r="AY47" s="193"/>
      <c r="AZ47" s="283" t="str">
        <f t="shared" si="37"/>
        <v/>
      </c>
      <c r="BA47" s="284" t="str">
        <f t="shared" si="38"/>
        <v/>
      </c>
      <c r="BB47" s="285" t="str">
        <f t="shared" si="39"/>
        <v/>
      </c>
      <c r="BC47" s="286" t="str">
        <f t="array" ref="BC47">IFERROR(SPARKLINE(BB47,{"charttype","bar";"max",BA47;"color1",IF(BD47&gt;=$BA$4,'Customize Here'!$M$7,'Customize Here'!$M$9)}),)</f>
        <v/>
      </c>
      <c r="BD47" s="287" t="str">
        <f t="shared" si="40"/>
        <v/>
      </c>
      <c r="BE47" s="347" t="str">
        <f t="shared" si="41"/>
        <v/>
      </c>
      <c r="BF47" s="330"/>
    </row>
    <row r="48" ht="7.5" customHeight="1">
      <c r="A48" s="193"/>
      <c r="B48" s="193"/>
      <c r="C48" s="195"/>
      <c r="D48" s="289"/>
      <c r="E48" s="289"/>
      <c r="F48" s="289"/>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5"/>
      <c r="AE48" s="195"/>
      <c r="AF48" s="195"/>
      <c r="AG48" s="195"/>
      <c r="AH48" s="195"/>
      <c r="AI48" s="195"/>
      <c r="AJ48" s="195"/>
      <c r="AK48" s="195"/>
      <c r="AL48" s="195"/>
      <c r="AM48" s="195"/>
      <c r="AN48" s="195"/>
      <c r="AO48" s="195"/>
      <c r="AP48" s="195"/>
      <c r="AQ48" s="195"/>
      <c r="AR48" s="195"/>
      <c r="AS48" s="195"/>
      <c r="AT48" s="195"/>
      <c r="AU48" s="195"/>
      <c r="AV48" s="195"/>
      <c r="AW48" s="195"/>
      <c r="AX48" s="193"/>
      <c r="AY48" s="193"/>
      <c r="AZ48" s="348"/>
      <c r="BA48" s="349"/>
      <c r="BB48" s="349"/>
      <c r="BE48" s="349"/>
      <c r="BF48" s="195"/>
    </row>
    <row r="49" ht="22.5" customHeight="1">
      <c r="A49" s="290"/>
      <c r="B49" s="290"/>
      <c r="C49" s="296"/>
      <c r="D49" s="292"/>
      <c r="E49" s="292"/>
      <c r="F49" s="292"/>
      <c r="G49" s="350" t="str">
        <f>'Customize Here'!$Q$25</f>
        <v>Weekly Tasks Completed</v>
      </c>
      <c r="H49" s="154"/>
      <c r="I49" s="154"/>
      <c r="J49" s="154"/>
      <c r="K49" s="154"/>
      <c r="L49" s="154"/>
      <c r="M49" s="154"/>
      <c r="N49" s="154"/>
      <c r="O49" s="155"/>
      <c r="P49" s="296"/>
      <c r="Q49" s="350" t="str">
        <f>'Customize Here'!$Q$25</f>
        <v>Weekly Tasks Completed</v>
      </c>
      <c r="R49" s="154"/>
      <c r="S49" s="154"/>
      <c r="T49" s="154"/>
      <c r="U49" s="154"/>
      <c r="V49" s="154"/>
      <c r="W49" s="154"/>
      <c r="X49" s="154"/>
      <c r="Y49" s="155"/>
      <c r="Z49" s="296"/>
      <c r="AA49" s="350" t="str">
        <f>'Customize Here'!$Q$25</f>
        <v>Weekly Tasks Completed</v>
      </c>
      <c r="AB49" s="154"/>
      <c r="AC49" s="154"/>
      <c r="AD49" s="154"/>
      <c r="AE49" s="154"/>
      <c r="AF49" s="154"/>
      <c r="AG49" s="154"/>
      <c r="AH49" s="154"/>
      <c r="AI49" s="155"/>
      <c r="AJ49" s="296"/>
      <c r="AK49" s="350" t="str">
        <f>'Customize Here'!$Q$25</f>
        <v>Weekly Tasks Completed</v>
      </c>
      <c r="AL49" s="154"/>
      <c r="AM49" s="154"/>
      <c r="AN49" s="154"/>
      <c r="AO49" s="154"/>
      <c r="AP49" s="154"/>
      <c r="AQ49" s="154"/>
      <c r="AR49" s="154"/>
      <c r="AS49" s="155"/>
      <c r="AT49" s="296"/>
      <c r="AU49" s="296"/>
      <c r="AV49" s="296"/>
      <c r="AW49" s="296"/>
      <c r="AX49" s="290"/>
      <c r="AY49" s="290"/>
      <c r="AZ49" s="298"/>
      <c r="BA49" s="299"/>
      <c r="BB49" s="300" t="str">
        <f>'Customize Here'!$Q$21&amp;" "&amp;BB50&amp;" / "&amp;BB50+BE50</f>
        <v>Completed 0 / 0</v>
      </c>
      <c r="BC49" s="43"/>
      <c r="BD49" s="294"/>
      <c r="BE49" s="301" t="str">
        <f>'Customize Here'!$Q$35</f>
        <v>Missing</v>
      </c>
      <c r="BF49" s="296"/>
    </row>
    <row r="50">
      <c r="A50" s="193"/>
      <c r="B50" s="193"/>
      <c r="C50" s="195"/>
      <c r="D50" s="289"/>
      <c r="E50" s="289"/>
      <c r="F50" s="289"/>
      <c r="G50" s="351">
        <f>COUNTIF(N32:N47,"&gt;=100%")</f>
        <v>0</v>
      </c>
      <c r="H50" s="352" t="str">
        <f>"/ "&amp;COUNTA($B$32:$B$47)</f>
        <v>/ 0</v>
      </c>
      <c r="I50" s="353" t="str">
        <f t="array" ref="I50">if(COUNTA($B$32:$B$47)&gt;=1,IFERROR(SPARKLINE(G50,{"charttype","bar";"max",COUNTA($B$32:$B$47);"color1",IF(O50&gt;=$BA$4,'Customize Here'!$M$7,'Customize Here'!$M$9)}),),"")</f>
        <v/>
      </c>
      <c r="J50" s="211"/>
      <c r="K50" s="211"/>
      <c r="L50" s="211"/>
      <c r="M50" s="211"/>
      <c r="N50" s="84"/>
      <c r="O50" s="354" t="str">
        <f>iferror(ROUND(G50/COUNTA($B$32:$B$47),2),)</f>
        <v/>
      </c>
      <c r="P50" s="195"/>
      <c r="Q50" s="351">
        <f>COUNTIF(X32:X47,"&gt;=100%")</f>
        <v>0</v>
      </c>
      <c r="R50" s="352" t="str">
        <f>"/ "&amp;COUNTA($B$32:$B$47)</f>
        <v>/ 0</v>
      </c>
      <c r="S50" s="353" t="str">
        <f t="array" ref="S50">if(COUNTA($B$32:$B$47)&gt;=1,IFERROR(SPARKLINE(Q50,{"charttype","bar";"max",COUNTA($B$32:$B$47);"color1",IF(Y50&gt;=$BA$4,'Customize Here'!$M$7,'Customize Here'!$M$9)}),),"")</f>
        <v/>
      </c>
      <c r="T50" s="211"/>
      <c r="U50" s="211"/>
      <c r="V50" s="211"/>
      <c r="W50" s="211"/>
      <c r="X50" s="84"/>
      <c r="Y50" s="354" t="str">
        <f>iferror(ROUND(Q50/COUNTA($B$32:$B$47),2),)</f>
        <v/>
      </c>
      <c r="Z50" s="195"/>
      <c r="AA50" s="351">
        <f>COUNTIF(AH32:AH47,"&gt;=100%")</f>
        <v>0</v>
      </c>
      <c r="AB50" s="352" t="str">
        <f>"/ "&amp;COUNTA($B$32:$B$47)</f>
        <v>/ 0</v>
      </c>
      <c r="AC50" s="353" t="str">
        <f t="array" ref="AC50">if(COUNTA($B$32:$B$47)&gt;=1,IFERROR(SPARKLINE(AA50,{"charttype","bar";"max",COUNTA($B$32:$B$47);"color1",IF(AI50&gt;=$BA$4,'Customize Here'!$M$7,'Customize Here'!$M$9)}),),"")</f>
        <v/>
      </c>
      <c r="AD50" s="211"/>
      <c r="AE50" s="211"/>
      <c r="AF50" s="211"/>
      <c r="AG50" s="211"/>
      <c r="AH50" s="84"/>
      <c r="AI50" s="354" t="str">
        <f>iferror(ROUND(AA50/COUNTA($B$32:$B$47),2),)</f>
        <v/>
      </c>
      <c r="AJ50" s="195"/>
      <c r="AK50" s="351">
        <f>COUNTIF(AR32:AR47,"&gt;=100%")</f>
        <v>0</v>
      </c>
      <c r="AL50" s="352" t="str">
        <f>"/ "&amp;COUNTA($B$32:$B$47)</f>
        <v>/ 0</v>
      </c>
      <c r="AM50" s="353" t="str">
        <f t="array" ref="AM50">if(COUNTA($B$32:$B$47)&gt;=1,IFERROR(SPARKLINE(AK50,{"charttype","bar";"max",COUNTA($B$32:$B$47);"color1",IF(AS50&gt;=$BA$4,'Customize Here'!$M$7,'Customize Here'!$M$9)}),),"")</f>
        <v/>
      </c>
      <c r="AN50" s="211"/>
      <c r="AO50" s="211"/>
      <c r="AP50" s="211"/>
      <c r="AQ50" s="211"/>
      <c r="AR50" s="84"/>
      <c r="AS50" s="354" t="str">
        <f>iferror(ROUND(AK50/COUNTA($B$32:$B$47),2),)</f>
        <v/>
      </c>
      <c r="AT50" s="195"/>
      <c r="AU50" s="195"/>
      <c r="AV50" s="195"/>
      <c r="AW50" s="195"/>
      <c r="AX50" s="193"/>
      <c r="AY50" s="193"/>
      <c r="AZ50" s="310" t="str">
        <f>'Customize Here'!$Q$33&amp;":  "</f>
        <v>Monthly Daily Habits Progress:  </v>
      </c>
      <c r="BA50" s="355"/>
      <c r="BB50" s="356">
        <f>sum(BB32:BB47)</f>
        <v>0</v>
      </c>
      <c r="BC50" s="313" t="str">
        <f t="array" ref="BC50">IF(BB50+BE50&gt;0,IFERROR(SPARKLINE(BB50,{"charttype","bar";"max",BB50+BE50;"color1",IF(BD50&gt;=$BA$4, 'Customize Here'!$M$7,'Customize Here'!$M$9)}),),)</f>
        <v/>
      </c>
      <c r="BD50" s="357" t="str">
        <f>IFERROR(BB50/(BB50+BE50),)</f>
        <v/>
      </c>
      <c r="BE50" s="358">
        <f>sum(BE32:BE47)</f>
        <v>0</v>
      </c>
      <c r="BF50" s="195"/>
    </row>
    <row r="51" ht="18.75" customHeight="1">
      <c r="A51" s="193"/>
      <c r="B51" s="193"/>
      <c r="C51" s="195"/>
      <c r="D51" s="289"/>
      <c r="E51" s="289"/>
      <c r="F51" s="289"/>
      <c r="G51" s="195"/>
      <c r="H51" s="195"/>
      <c r="I51" s="195"/>
      <c r="J51" s="195"/>
      <c r="K51" s="195"/>
      <c r="L51" s="195"/>
      <c r="M51" s="195"/>
      <c r="N51" s="195"/>
      <c r="O51" s="195"/>
      <c r="P51" s="195"/>
      <c r="Q51" s="195"/>
      <c r="R51" s="195"/>
      <c r="S51" s="195"/>
      <c r="T51" s="195"/>
      <c r="U51" s="195"/>
      <c r="V51" s="195"/>
      <c r="W51" s="195"/>
      <c r="X51" s="195"/>
      <c r="Y51" s="195"/>
      <c r="Z51" s="195"/>
      <c r="AA51" s="195"/>
      <c r="AB51" s="195"/>
      <c r="AC51" s="195"/>
      <c r="AD51" s="195"/>
      <c r="AE51" s="195"/>
      <c r="AF51" s="195"/>
      <c r="AG51" s="195"/>
      <c r="AH51" s="195"/>
      <c r="AI51" s="195"/>
      <c r="AJ51" s="195"/>
      <c r="AK51" s="195"/>
      <c r="AL51" s="195"/>
      <c r="AM51" s="195"/>
      <c r="AN51" s="195"/>
      <c r="AO51" s="195"/>
      <c r="AP51" s="195"/>
      <c r="AQ51" s="195"/>
      <c r="AR51" s="195"/>
      <c r="AS51" s="195"/>
      <c r="AT51" s="195"/>
      <c r="AU51" s="195"/>
      <c r="AV51" s="195"/>
      <c r="AW51" s="195"/>
      <c r="AX51" s="193"/>
      <c r="AY51" s="193"/>
      <c r="AZ51" s="194"/>
      <c r="BA51" s="194"/>
      <c r="BB51" s="194"/>
      <c r="BC51" s="194"/>
      <c r="BD51" s="194"/>
      <c r="BE51" s="194"/>
      <c r="BF51" s="195"/>
    </row>
    <row r="52">
      <c r="A52" s="193"/>
      <c r="B52" s="359" t="str">
        <f>'Customize Here'!$Q$18</f>
        <v>Numeric Trackers</v>
      </c>
      <c r="C52" s="360"/>
      <c r="D52" s="158"/>
      <c r="E52" s="289"/>
      <c r="F52" s="289"/>
      <c r="G52" s="361" t="str">
        <f>'Customize Here'!$Q$18</f>
        <v>Numeric Trackers</v>
      </c>
      <c r="H52" s="360"/>
      <c r="I52" s="360"/>
      <c r="J52" s="360"/>
      <c r="K52" s="360"/>
      <c r="L52" s="360"/>
      <c r="M52" s="360"/>
      <c r="N52" s="360"/>
      <c r="O52" s="158"/>
      <c r="P52" s="195"/>
      <c r="Q52" s="361" t="str">
        <f>'Customize Here'!$Q$18</f>
        <v>Numeric Trackers</v>
      </c>
      <c r="R52" s="360"/>
      <c r="S52" s="360"/>
      <c r="T52" s="360"/>
      <c r="U52" s="360"/>
      <c r="V52" s="360"/>
      <c r="W52" s="360"/>
      <c r="X52" s="360"/>
      <c r="Y52" s="158"/>
      <c r="Z52" s="195"/>
      <c r="AA52" s="361" t="str">
        <f>'Customize Here'!$Q$18</f>
        <v>Numeric Trackers</v>
      </c>
      <c r="AB52" s="360"/>
      <c r="AC52" s="360"/>
      <c r="AD52" s="360"/>
      <c r="AE52" s="360"/>
      <c r="AF52" s="360"/>
      <c r="AG52" s="360"/>
      <c r="AH52" s="360"/>
      <c r="AI52" s="158"/>
      <c r="AJ52" s="195"/>
      <c r="AK52" s="361" t="str">
        <f>'Customize Here'!$Q$18</f>
        <v>Numeric Trackers</v>
      </c>
      <c r="AL52" s="360"/>
      <c r="AM52" s="360"/>
      <c r="AN52" s="360"/>
      <c r="AO52" s="360"/>
      <c r="AP52" s="360"/>
      <c r="AQ52" s="360"/>
      <c r="AR52" s="360"/>
      <c r="AS52" s="158"/>
      <c r="AT52" s="195"/>
      <c r="AU52" s="362" t="str">
        <f>'Customize Here'!$Q$18</f>
        <v>Numeric Trackers</v>
      </c>
      <c r="AV52" s="360"/>
      <c r="AW52" s="158"/>
      <c r="AX52" s="193"/>
      <c r="AZ52" s="194"/>
      <c r="BA52" s="363" t="str">
        <f>'Customize Here'!$Q$29</f>
        <v>Days Expected</v>
      </c>
      <c r="BB52" s="364" t="str">
        <f>'Customize Here'!$Q$30</f>
        <v>Days Completed</v>
      </c>
      <c r="BC52" s="360"/>
      <c r="BD52" s="311"/>
      <c r="BE52" s="365" t="str">
        <f>'Customize Here'!$Q$31</f>
        <v>Days Missing</v>
      </c>
      <c r="BF52" s="195"/>
    </row>
    <row r="53" ht="9.0" customHeight="1">
      <c r="A53" s="193"/>
      <c r="B53" s="193"/>
      <c r="C53" s="195"/>
      <c r="D53" s="289"/>
      <c r="E53" s="289"/>
      <c r="F53" s="289"/>
      <c r="G53" s="195"/>
      <c r="H53" s="195"/>
      <c r="I53" s="195"/>
      <c r="J53" s="195"/>
      <c r="K53" s="195"/>
      <c r="L53" s="195"/>
      <c r="M53" s="195"/>
      <c r="N53" s="195"/>
      <c r="O53" s="195"/>
      <c r="P53" s="195"/>
      <c r="Q53" s="195"/>
      <c r="R53" s="195"/>
      <c r="S53" s="195"/>
      <c r="T53" s="195"/>
      <c r="U53" s="195"/>
      <c r="V53" s="195"/>
      <c r="W53" s="195"/>
      <c r="X53" s="195"/>
      <c r="Y53" s="195"/>
      <c r="Z53" s="195"/>
      <c r="AA53" s="195"/>
      <c r="AB53" s="195"/>
      <c r="AC53" s="195"/>
      <c r="AD53" s="195"/>
      <c r="AE53" s="195"/>
      <c r="AF53" s="195"/>
      <c r="AG53" s="195"/>
      <c r="AH53" s="195"/>
      <c r="AI53" s="195"/>
      <c r="AJ53" s="195"/>
      <c r="AK53" s="195"/>
      <c r="AL53" s="195"/>
      <c r="AM53" s="195"/>
      <c r="AN53" s="195"/>
      <c r="AO53" s="195"/>
      <c r="AP53" s="195"/>
      <c r="AQ53" s="195"/>
      <c r="AR53" s="195"/>
      <c r="AS53" s="195"/>
      <c r="AT53" s="195"/>
      <c r="AU53" s="195"/>
      <c r="AV53" s="195"/>
      <c r="AW53" s="195"/>
      <c r="AX53" s="193"/>
      <c r="AZ53" s="194"/>
      <c r="BA53" s="194"/>
      <c r="BB53" s="194"/>
      <c r="BC53" s="194"/>
      <c r="BD53" s="194"/>
      <c r="BE53" s="194"/>
      <c r="BF53" s="195"/>
    </row>
    <row r="54">
      <c r="A54" s="190"/>
      <c r="B54" s="366"/>
      <c r="C54" s="367" t="str">
        <f>'Customize Here'!$Q$41</f>
        <v>Goal</v>
      </c>
      <c r="D54" s="44"/>
      <c r="E54" s="348"/>
      <c r="F54" s="348"/>
      <c r="G54" s="368"/>
      <c r="H54" s="368"/>
      <c r="I54" s="368"/>
      <c r="J54" s="368"/>
      <c r="K54" s="368"/>
      <c r="L54" s="368"/>
      <c r="M54" s="369"/>
      <c r="N54" s="370" t="str">
        <f>'Customize Here'!$Q$27</f>
        <v>%</v>
      </c>
      <c r="O54" s="371" t="str">
        <f>'Customize Here'!$Q$28</f>
        <v>✔</v>
      </c>
      <c r="P54" s="195"/>
      <c r="Q54" s="368"/>
      <c r="R54" s="368"/>
      <c r="S54" s="368"/>
      <c r="T54" s="368"/>
      <c r="U54" s="368"/>
      <c r="V54" s="368"/>
      <c r="W54" s="369"/>
      <c r="X54" s="370" t="str">
        <f>'Customize Here'!$Q$27</f>
        <v>%</v>
      </c>
      <c r="Y54" s="371" t="str">
        <f>'Customize Here'!$Q$28</f>
        <v>✔</v>
      </c>
      <c r="Z54" s="195"/>
      <c r="AA54" s="368"/>
      <c r="AB54" s="368"/>
      <c r="AC54" s="368"/>
      <c r="AD54" s="368"/>
      <c r="AE54" s="368"/>
      <c r="AF54" s="368"/>
      <c r="AG54" s="369"/>
      <c r="AH54" s="370" t="str">
        <f>'Customize Here'!$Q$27</f>
        <v>%</v>
      </c>
      <c r="AI54" s="371" t="str">
        <f>'Customize Here'!$Q$28</f>
        <v>✔</v>
      </c>
      <c r="AJ54" s="195"/>
      <c r="AK54" s="368"/>
      <c r="AL54" s="368"/>
      <c r="AM54" s="368"/>
      <c r="AN54" s="368"/>
      <c r="AO54" s="368"/>
      <c r="AP54" s="368"/>
      <c r="AQ54" s="369"/>
      <c r="AR54" s="370" t="str">
        <f>'Customize Here'!$Q$27</f>
        <v>%</v>
      </c>
      <c r="AS54" s="371" t="str">
        <f>'Customize Here'!$Q$28</f>
        <v>✔</v>
      </c>
      <c r="AT54" s="195"/>
      <c r="AU54" s="368"/>
      <c r="AV54" s="368"/>
      <c r="AW54" s="368"/>
      <c r="AX54" s="372" t="str">
        <f>'Customize Here'!$Q$28</f>
        <v>✔</v>
      </c>
      <c r="AZ54" s="194"/>
      <c r="BA54" s="194"/>
      <c r="BB54" s="194"/>
      <c r="BC54" s="194"/>
      <c r="BD54" s="194"/>
      <c r="BE54" s="194"/>
      <c r="BF54" s="195"/>
    </row>
    <row r="55">
      <c r="A55" s="190"/>
      <c r="B55" s="101"/>
      <c r="C55" s="373"/>
      <c r="D55" s="102"/>
      <c r="E55" s="348"/>
      <c r="F55" s="348"/>
      <c r="G55" s="374" t="str">
        <f>IFERROR(__xludf.DUMMYFUNCTION("iferror(sparkline(G54:M54,{""charttype"",""column"";""empty"",""zero"";""color"",if(ROUND(N55,2)&gt;=$BA$4,'Customize Here'!$M$7,'Customize Here'!$M$9)}))"),"")</f>
        <v/>
      </c>
      <c r="M55" s="102"/>
      <c r="N55" s="375" t="str">
        <f>iferror(sum(G54:M54)/($C55*7),)</f>
        <v/>
      </c>
      <c r="O55" s="376">
        <f>countif(G54:M54,"&gt;="&amp;$C55)</f>
        <v>0</v>
      </c>
      <c r="P55" s="195"/>
      <c r="Q55" s="374" t="str">
        <f>IFERROR(__xludf.DUMMYFUNCTION("iferror(sparkline(Q54:W54,{""charttype"",""column"";""empty"",""zero"";""color"",if(ROUND(X55,2)&gt;=$BA$4,'Customize Here'!$M$7,'Customize Here'!$M$9)}))"),"")</f>
        <v/>
      </c>
      <c r="W55" s="102"/>
      <c r="X55" s="375" t="str">
        <f>iferror(sum(Q54:W54)/($C55*7),)</f>
        <v/>
      </c>
      <c r="Y55" s="376">
        <f>countif(Q54:W54,"&gt;="&amp;$C55)</f>
        <v>0</v>
      </c>
      <c r="Z55" s="195"/>
      <c r="AA55" s="374" t="str">
        <f>IFERROR(__xludf.DUMMYFUNCTION("iferror(sparkline(AA54:AG54,{""charttype"",""column"";""empty"",""zero"";""color"",if(ROUND(AH55,2)&gt;=$BA$4,'Customize Here'!$M$7,'Customize Here'!$M$9)}))"),"")</f>
        <v/>
      </c>
      <c r="AG55" s="102"/>
      <c r="AH55" s="375" t="str">
        <f>iferror(sum(AA54:AG54)/($C55*7),)</f>
        <v/>
      </c>
      <c r="AI55" s="376">
        <f>countif(AA54:AG54,"&gt;="&amp;$C55)</f>
        <v>0</v>
      </c>
      <c r="AJ55" s="195"/>
      <c r="AK55" s="374" t="str">
        <f>IFERROR(__xludf.DUMMYFUNCTION("iferror(sparkline(AK54:AQ54,{""charttype"",""column"";""empty"",""zero"";""color"",if(ROUND(AR55,2)&gt;=$BA$4,'Customize Here'!$M$7,'Customize Here'!$M$9)}))"),"")</f>
        <v/>
      </c>
      <c r="AQ55" s="102"/>
      <c r="AR55" s="375" t="str">
        <f>iferror(sum(AK54:AQ54)/($C55*7),)</f>
        <v/>
      </c>
      <c r="AS55" s="376">
        <f>countif(AK54:AQ54,"&gt;="&amp;$C55)</f>
        <v>0</v>
      </c>
      <c r="AT55" s="195"/>
      <c r="AU55" s="377" t="str">
        <f>IFERROR(__xludf.DUMMYFUNCTION("iferror(sparkline(AU54:AW54,{""charttype"",""column"";""empty"",""zero"";""color"",'Customize Here'!$M$9}))"),"")</f>
        <v/>
      </c>
      <c r="AW55" s="102"/>
      <c r="AX55" s="376">
        <f>countif(AU54:AW54,"&gt;="&amp;$C55)</f>
        <v>0</v>
      </c>
      <c r="AZ55" s="378" t="str">
        <f>B54</f>
        <v/>
      </c>
      <c r="BA55" s="379">
        <f>$BE$4</f>
        <v>31</v>
      </c>
      <c r="BB55" s="380">
        <f>O55+Y55+AI55+AS55+AX55</f>
        <v>0</v>
      </c>
      <c r="BC55" s="381" t="str">
        <f>IFERROR(__xludf.DUMMYFUNCTION("IFERROR(SPARKLINE(BB55,{""charttype"",""bar"";""max"",BA55;""color1"",IF(BD55&gt;=$BA$4,'Customize Here'!$M$7,'Customize Here'!$M$9)}),)"),"")</f>
        <v/>
      </c>
      <c r="BD55" s="382">
        <f>BB55/BA55</f>
        <v>0</v>
      </c>
      <c r="BE55" s="383">
        <f>BA55-BB55</f>
        <v>31</v>
      </c>
      <c r="BF55" s="195"/>
    </row>
    <row r="56">
      <c r="A56" s="190"/>
      <c r="B56" s="83"/>
      <c r="C56" s="83"/>
      <c r="D56" s="86"/>
      <c r="E56" s="348"/>
      <c r="F56" s="348"/>
      <c r="G56" s="83"/>
      <c r="H56" s="211"/>
      <c r="I56" s="211"/>
      <c r="J56" s="211"/>
      <c r="K56" s="211"/>
      <c r="L56" s="211"/>
      <c r="M56" s="86"/>
      <c r="N56" s="322"/>
      <c r="O56" s="217"/>
      <c r="P56" s="195"/>
      <c r="Q56" s="83"/>
      <c r="R56" s="211"/>
      <c r="S56" s="211"/>
      <c r="T56" s="211"/>
      <c r="U56" s="211"/>
      <c r="V56" s="211"/>
      <c r="W56" s="86"/>
      <c r="X56" s="322"/>
      <c r="Y56" s="217"/>
      <c r="Z56" s="195"/>
      <c r="AA56" s="83"/>
      <c r="AB56" s="211"/>
      <c r="AC56" s="211"/>
      <c r="AD56" s="211"/>
      <c r="AE56" s="211"/>
      <c r="AF56" s="211"/>
      <c r="AG56" s="86"/>
      <c r="AH56" s="322"/>
      <c r="AI56" s="217"/>
      <c r="AJ56" s="195"/>
      <c r="AK56" s="83"/>
      <c r="AL56" s="211"/>
      <c r="AM56" s="211"/>
      <c r="AN56" s="211"/>
      <c r="AO56" s="211"/>
      <c r="AP56" s="211"/>
      <c r="AQ56" s="86"/>
      <c r="AR56" s="322"/>
      <c r="AS56" s="217"/>
      <c r="AT56" s="195"/>
      <c r="AU56" s="83"/>
      <c r="AV56" s="211"/>
      <c r="AW56" s="86"/>
      <c r="AX56" s="217"/>
      <c r="AZ56" s="289"/>
      <c r="BA56" s="289"/>
      <c r="BB56" s="289"/>
      <c r="BC56" s="193"/>
      <c r="BD56" s="384"/>
      <c r="BE56" s="385"/>
      <c r="BF56" s="195"/>
    </row>
    <row r="57">
      <c r="A57" s="289"/>
      <c r="B57" s="289"/>
      <c r="C57" s="348"/>
      <c r="D57" s="348"/>
      <c r="E57" s="348"/>
      <c r="F57" s="348"/>
      <c r="G57" s="289"/>
      <c r="H57" s="289"/>
      <c r="I57" s="289"/>
      <c r="J57" s="289"/>
      <c r="K57" s="289"/>
      <c r="L57" s="289"/>
      <c r="M57" s="289"/>
      <c r="N57" s="195"/>
      <c r="O57" s="195"/>
      <c r="P57" s="195"/>
      <c r="Q57" s="195"/>
      <c r="R57" s="195"/>
      <c r="S57" s="195"/>
      <c r="T57" s="195"/>
      <c r="U57" s="195"/>
      <c r="V57" s="195"/>
      <c r="W57" s="195"/>
      <c r="X57" s="195"/>
      <c r="Y57" s="195"/>
      <c r="Z57" s="195"/>
      <c r="AA57" s="195"/>
      <c r="AB57" s="195"/>
      <c r="AC57" s="195"/>
      <c r="AD57" s="195"/>
      <c r="AE57" s="195"/>
      <c r="AF57" s="195"/>
      <c r="AG57" s="195"/>
      <c r="AH57" s="195"/>
      <c r="AI57" s="195"/>
      <c r="AJ57" s="195"/>
      <c r="AK57" s="195"/>
      <c r="AL57" s="195"/>
      <c r="AM57" s="195"/>
      <c r="AN57" s="195"/>
      <c r="AO57" s="195"/>
      <c r="AP57" s="195"/>
      <c r="AQ57" s="195"/>
      <c r="AR57" s="195"/>
      <c r="AS57" s="195"/>
      <c r="AT57" s="195"/>
      <c r="AU57" s="195"/>
      <c r="AV57" s="195"/>
      <c r="AW57" s="195"/>
      <c r="AX57" s="193"/>
      <c r="AZ57" s="289"/>
      <c r="BA57" s="289"/>
      <c r="BB57" s="289"/>
      <c r="BC57" s="193"/>
      <c r="BD57" s="195"/>
      <c r="BE57" s="195"/>
      <c r="BF57" s="195"/>
    </row>
    <row r="58">
      <c r="A58" s="190"/>
      <c r="B58" s="366"/>
      <c r="C58" s="367" t="str">
        <f>'Customize Here'!$Q$41</f>
        <v>Goal</v>
      </c>
      <c r="D58" s="44"/>
      <c r="E58" s="348"/>
      <c r="F58" s="348"/>
      <c r="G58" s="368"/>
      <c r="H58" s="368"/>
      <c r="I58" s="368"/>
      <c r="J58" s="368"/>
      <c r="K58" s="368"/>
      <c r="L58" s="368"/>
      <c r="M58" s="369"/>
      <c r="N58" s="370" t="str">
        <f>'Customize Here'!$Q$27</f>
        <v>%</v>
      </c>
      <c r="O58" s="371" t="str">
        <f>'Customize Here'!$Q$28</f>
        <v>✔</v>
      </c>
      <c r="P58" s="195"/>
      <c r="Q58" s="368"/>
      <c r="R58" s="368"/>
      <c r="S58" s="368"/>
      <c r="T58" s="368"/>
      <c r="U58" s="368"/>
      <c r="V58" s="368"/>
      <c r="W58" s="369"/>
      <c r="X58" s="370" t="str">
        <f>'Customize Here'!$Q$27</f>
        <v>%</v>
      </c>
      <c r="Y58" s="371" t="str">
        <f>'Customize Here'!$Q$28</f>
        <v>✔</v>
      </c>
      <c r="Z58" s="195"/>
      <c r="AA58" s="368"/>
      <c r="AB58" s="368"/>
      <c r="AC58" s="368"/>
      <c r="AD58" s="368"/>
      <c r="AE58" s="368"/>
      <c r="AF58" s="368"/>
      <c r="AG58" s="369"/>
      <c r="AH58" s="370" t="str">
        <f>'Customize Here'!$Q$27</f>
        <v>%</v>
      </c>
      <c r="AI58" s="371" t="str">
        <f>'Customize Here'!$Q$28</f>
        <v>✔</v>
      </c>
      <c r="AJ58" s="195"/>
      <c r="AK58" s="368"/>
      <c r="AL58" s="368"/>
      <c r="AM58" s="368"/>
      <c r="AN58" s="368"/>
      <c r="AO58" s="368"/>
      <c r="AP58" s="368"/>
      <c r="AQ58" s="369"/>
      <c r="AR58" s="370" t="str">
        <f>'Customize Here'!$Q$27</f>
        <v>%</v>
      </c>
      <c r="AS58" s="371" t="str">
        <f>'Customize Here'!$Q$28</f>
        <v>✔</v>
      </c>
      <c r="AT58" s="195"/>
      <c r="AU58" s="368"/>
      <c r="AV58" s="368"/>
      <c r="AW58" s="368"/>
      <c r="AX58" s="372" t="str">
        <f>'Customize Here'!$Q$28</f>
        <v>✔</v>
      </c>
      <c r="AZ58" s="194"/>
      <c r="BA58" s="194"/>
      <c r="BB58" s="194"/>
      <c r="BC58" s="194"/>
      <c r="BD58" s="194"/>
      <c r="BE58" s="194"/>
      <c r="BF58" s="195"/>
    </row>
    <row r="59">
      <c r="A59" s="190"/>
      <c r="B59" s="101"/>
      <c r="C59" s="373"/>
      <c r="D59" s="102"/>
      <c r="E59" s="348"/>
      <c r="F59" s="348"/>
      <c r="G59" s="374" t="str">
        <f>IFERROR(__xludf.DUMMYFUNCTION("iferror(sparkline(G58:M58,{""charttype"",""column"";""empty"",""zero"";""color"",if(ROUND(N59,2)&gt;=$BA$4,'Customize Here'!$M$7,'Customize Here'!$M$9)}))"),"")</f>
        <v/>
      </c>
      <c r="M59" s="102"/>
      <c r="N59" s="375" t="str">
        <f>iferror(sum(G58:M58)/($C59*7),)</f>
        <v/>
      </c>
      <c r="O59" s="376">
        <f>countif(G58:M58,"&gt;="&amp;$C59)</f>
        <v>0</v>
      </c>
      <c r="P59" s="195"/>
      <c r="Q59" s="374" t="str">
        <f>IFERROR(__xludf.DUMMYFUNCTION("iferror(sparkline(Q58:W58,{""charttype"",""column"";""empty"",""zero"";""color"",if(ROUND(X59,2)&gt;=$BA$4,'Customize Here'!$M$7,'Customize Here'!$M$9)}))"),"")</f>
        <v/>
      </c>
      <c r="W59" s="102"/>
      <c r="X59" s="375" t="str">
        <f>iferror(sum(Q58:W58)/($C59*7),)</f>
        <v/>
      </c>
      <c r="Y59" s="376">
        <f>countif(Q58:W58,"&gt;="&amp;$C59)</f>
        <v>0</v>
      </c>
      <c r="Z59" s="195"/>
      <c r="AA59" s="374" t="str">
        <f>IFERROR(__xludf.DUMMYFUNCTION("iferror(sparkline(AA58:AG58,{""charttype"",""column"";""empty"",""zero"";""color"",if(ROUND(AH59,2)&gt;=$BA$4,'Customize Here'!$M$7,'Customize Here'!$M$9)}))"),"")</f>
        <v/>
      </c>
      <c r="AG59" s="102"/>
      <c r="AH59" s="375" t="str">
        <f>iferror(sum(AA58:AG58)/($C59*7),)</f>
        <v/>
      </c>
      <c r="AI59" s="376">
        <f>countif(AA58:AG58,"&gt;="&amp;$C59)</f>
        <v>0</v>
      </c>
      <c r="AJ59" s="195"/>
      <c r="AK59" s="374" t="str">
        <f>IFERROR(__xludf.DUMMYFUNCTION("iferror(sparkline(AK58:AQ58,{""charttype"",""column"";""empty"",""zero"";""color"",if(ROUND(AR59,2)&gt;=$BA$4,'Customize Here'!$M$7,'Customize Here'!$M$9)}))"),"")</f>
        <v/>
      </c>
      <c r="AQ59" s="102"/>
      <c r="AR59" s="375" t="str">
        <f>iferror(sum(AK58:AQ58)/($C59*7),)</f>
        <v/>
      </c>
      <c r="AS59" s="376">
        <f>countif(AK58:AQ58,"&gt;="&amp;$C59)</f>
        <v>0</v>
      </c>
      <c r="AT59" s="195"/>
      <c r="AU59" s="377" t="str">
        <f>IFERROR(__xludf.DUMMYFUNCTION("iferror(sparkline(AU58:AW58,{""charttype"",""column"";""empty"",""zero"";""color"",'Customize Here'!$M$9}))"),"")</f>
        <v/>
      </c>
      <c r="AW59" s="102"/>
      <c r="AX59" s="376">
        <f>countif(AU58:AW58,"&gt;="&amp;$C59)</f>
        <v>0</v>
      </c>
      <c r="AZ59" s="378" t="str">
        <f>B58</f>
        <v/>
      </c>
      <c r="BA59" s="379">
        <f>$BE$4</f>
        <v>31</v>
      </c>
      <c r="BB59" s="380">
        <f>O59+Y59+AI59+AS59+AX59</f>
        <v>0</v>
      </c>
      <c r="BC59" s="381" t="str">
        <f>IFERROR(__xludf.DUMMYFUNCTION("IFERROR(SPARKLINE(BB59,{""charttype"",""bar"";""max"",BA59;""color1"",IF(BD59&gt;=$BA$4,'Customize Here'!$M$7,'Customize Here'!$M$9)}),)"),"")</f>
        <v/>
      </c>
      <c r="BD59" s="382">
        <f>BB59/BA59</f>
        <v>0</v>
      </c>
      <c r="BE59" s="383">
        <f>BA59-BB59</f>
        <v>31</v>
      </c>
      <c r="BF59" s="195"/>
    </row>
    <row r="60">
      <c r="A60" s="190"/>
      <c r="B60" s="83"/>
      <c r="C60" s="83"/>
      <c r="D60" s="86"/>
      <c r="E60" s="348"/>
      <c r="F60" s="348"/>
      <c r="G60" s="83"/>
      <c r="H60" s="211"/>
      <c r="I60" s="211"/>
      <c r="J60" s="211"/>
      <c r="K60" s="211"/>
      <c r="L60" s="211"/>
      <c r="M60" s="86"/>
      <c r="N60" s="322"/>
      <c r="O60" s="217"/>
      <c r="P60" s="195"/>
      <c r="Q60" s="83"/>
      <c r="R60" s="211"/>
      <c r="S60" s="211"/>
      <c r="T60" s="211"/>
      <c r="U60" s="211"/>
      <c r="V60" s="211"/>
      <c r="W60" s="86"/>
      <c r="X60" s="322"/>
      <c r="Y60" s="217"/>
      <c r="Z60" s="195"/>
      <c r="AA60" s="83"/>
      <c r="AB60" s="211"/>
      <c r="AC60" s="211"/>
      <c r="AD60" s="211"/>
      <c r="AE60" s="211"/>
      <c r="AF60" s="211"/>
      <c r="AG60" s="86"/>
      <c r="AH60" s="322"/>
      <c r="AI60" s="217"/>
      <c r="AJ60" s="195"/>
      <c r="AK60" s="83"/>
      <c r="AL60" s="211"/>
      <c r="AM60" s="211"/>
      <c r="AN60" s="211"/>
      <c r="AO60" s="211"/>
      <c r="AP60" s="211"/>
      <c r="AQ60" s="86"/>
      <c r="AR60" s="322"/>
      <c r="AS60" s="217"/>
      <c r="AT60" s="195"/>
      <c r="AU60" s="83"/>
      <c r="AV60" s="211"/>
      <c r="AW60" s="86"/>
      <c r="AX60" s="217"/>
      <c r="AZ60" s="289"/>
      <c r="BA60" s="289"/>
      <c r="BB60" s="289"/>
      <c r="BC60" s="193"/>
      <c r="BD60" s="384"/>
      <c r="BE60" s="385"/>
      <c r="BF60" s="195"/>
    </row>
    <row r="61">
      <c r="A61" s="289"/>
      <c r="B61" s="289"/>
      <c r="C61" s="348"/>
      <c r="D61" s="348"/>
      <c r="E61" s="348"/>
      <c r="F61" s="348"/>
      <c r="G61" s="289"/>
      <c r="H61" s="289"/>
      <c r="I61" s="289"/>
      <c r="J61" s="289"/>
      <c r="K61" s="289"/>
      <c r="L61" s="289"/>
      <c r="M61" s="289"/>
      <c r="N61" s="195"/>
      <c r="O61" s="195"/>
      <c r="P61" s="195"/>
      <c r="Q61" s="195"/>
      <c r="R61" s="195"/>
      <c r="S61" s="195"/>
      <c r="T61" s="195"/>
      <c r="U61" s="195"/>
      <c r="V61" s="195"/>
      <c r="W61" s="195"/>
      <c r="X61" s="195"/>
      <c r="Y61" s="195"/>
      <c r="Z61" s="195"/>
      <c r="AA61" s="195"/>
      <c r="AB61" s="195"/>
      <c r="AC61" s="195"/>
      <c r="AD61" s="195"/>
      <c r="AE61" s="195"/>
      <c r="AF61" s="195"/>
      <c r="AG61" s="195"/>
      <c r="AH61" s="195"/>
      <c r="AI61" s="195"/>
      <c r="AJ61" s="195"/>
      <c r="AK61" s="195"/>
      <c r="AL61" s="195"/>
      <c r="AM61" s="195"/>
      <c r="AN61" s="195"/>
      <c r="AO61" s="195"/>
      <c r="AP61" s="195"/>
      <c r="AQ61" s="195"/>
      <c r="AR61" s="195"/>
      <c r="AS61" s="195"/>
      <c r="AT61" s="195"/>
      <c r="AU61" s="195"/>
      <c r="AV61" s="195"/>
      <c r="AW61" s="195"/>
      <c r="AX61" s="193"/>
      <c r="AZ61" s="289"/>
      <c r="BA61" s="289"/>
      <c r="BB61" s="289"/>
      <c r="BC61" s="193"/>
      <c r="BD61" s="195"/>
      <c r="BE61" s="195"/>
      <c r="BF61" s="195"/>
    </row>
    <row r="62">
      <c r="A62" s="190"/>
      <c r="B62" s="366"/>
      <c r="C62" s="367" t="str">
        <f>'Customize Here'!$Q$41</f>
        <v>Goal</v>
      </c>
      <c r="D62" s="44"/>
      <c r="E62" s="348"/>
      <c r="F62" s="348"/>
      <c r="G62" s="368"/>
      <c r="H62" s="368"/>
      <c r="I62" s="368"/>
      <c r="J62" s="368"/>
      <c r="K62" s="368"/>
      <c r="L62" s="368"/>
      <c r="M62" s="369"/>
      <c r="N62" s="370" t="str">
        <f>'Customize Here'!$Q$27</f>
        <v>%</v>
      </c>
      <c r="O62" s="371" t="str">
        <f>'Customize Here'!$Q$28</f>
        <v>✔</v>
      </c>
      <c r="P62" s="195"/>
      <c r="Q62" s="368"/>
      <c r="R62" s="368"/>
      <c r="S62" s="368"/>
      <c r="T62" s="368"/>
      <c r="U62" s="368"/>
      <c r="V62" s="368"/>
      <c r="W62" s="369"/>
      <c r="X62" s="370" t="str">
        <f>'Customize Here'!$Q$27</f>
        <v>%</v>
      </c>
      <c r="Y62" s="371" t="str">
        <f>'Customize Here'!$Q$28</f>
        <v>✔</v>
      </c>
      <c r="Z62" s="195"/>
      <c r="AA62" s="368"/>
      <c r="AB62" s="368"/>
      <c r="AC62" s="368"/>
      <c r="AD62" s="368"/>
      <c r="AE62" s="368"/>
      <c r="AF62" s="368"/>
      <c r="AG62" s="369"/>
      <c r="AH62" s="370" t="str">
        <f>'Customize Here'!$Q$27</f>
        <v>%</v>
      </c>
      <c r="AI62" s="371" t="str">
        <f>'Customize Here'!$Q$28</f>
        <v>✔</v>
      </c>
      <c r="AJ62" s="195"/>
      <c r="AK62" s="368"/>
      <c r="AL62" s="368"/>
      <c r="AM62" s="368"/>
      <c r="AN62" s="368"/>
      <c r="AO62" s="368"/>
      <c r="AP62" s="368"/>
      <c r="AQ62" s="369"/>
      <c r="AR62" s="370" t="str">
        <f>'Customize Here'!$Q$27</f>
        <v>%</v>
      </c>
      <c r="AS62" s="371" t="str">
        <f>'Customize Here'!$Q$28</f>
        <v>✔</v>
      </c>
      <c r="AT62" s="195"/>
      <c r="AU62" s="368"/>
      <c r="AV62" s="368"/>
      <c r="AW62" s="368"/>
      <c r="AX62" s="372" t="str">
        <f>'Customize Here'!$Q$28</f>
        <v>✔</v>
      </c>
      <c r="AZ62" s="194"/>
      <c r="BA62" s="194"/>
      <c r="BB62" s="194"/>
      <c r="BC62" s="194"/>
      <c r="BD62" s="194"/>
      <c r="BE62" s="194"/>
      <c r="BF62" s="195"/>
    </row>
    <row r="63">
      <c r="A63" s="190"/>
      <c r="B63" s="101"/>
      <c r="C63" s="373"/>
      <c r="D63" s="102"/>
      <c r="E63" s="348"/>
      <c r="F63" s="348"/>
      <c r="G63" s="374" t="str">
        <f>IFERROR(__xludf.DUMMYFUNCTION("iferror(sparkline(G62:M62,{""charttype"",""column"";""empty"",""zero"";""color"",if(ROUND(N63,2)&gt;=$BA$4,'Customize Here'!$M$7,'Customize Here'!$M$9)}))"),"")</f>
        <v/>
      </c>
      <c r="M63" s="102"/>
      <c r="N63" s="375" t="str">
        <f>iferror(sum(G62:M62)/($C63*7),)</f>
        <v/>
      </c>
      <c r="O63" s="376">
        <f>countif(G62:M62,"&gt;="&amp;$C63)</f>
        <v>0</v>
      </c>
      <c r="P63" s="195"/>
      <c r="Q63" s="374" t="str">
        <f>IFERROR(__xludf.DUMMYFUNCTION("iferror(sparkline(Q62:W62,{""charttype"",""column"";""empty"",""zero"";""color"",if(ROUND(X63,2)&gt;=$BA$4,'Customize Here'!$M$7,'Customize Here'!$M$9)}))"),"")</f>
        <v/>
      </c>
      <c r="W63" s="102"/>
      <c r="X63" s="375" t="str">
        <f>iferror(sum(Q62:W62)/($C63*7),)</f>
        <v/>
      </c>
      <c r="Y63" s="376">
        <f>countif(Q62:W62,"&gt;="&amp;$C63)</f>
        <v>0</v>
      </c>
      <c r="Z63" s="195"/>
      <c r="AA63" s="374" t="str">
        <f>IFERROR(__xludf.DUMMYFUNCTION("iferror(sparkline(AA62:AG62,{""charttype"",""column"";""empty"",""zero"";""color"",if(ROUND(AH63,2)&gt;=$BA$4,'Customize Here'!$M$7,'Customize Here'!$M$9)}))"),"")</f>
        <v/>
      </c>
      <c r="AG63" s="102"/>
      <c r="AH63" s="375" t="str">
        <f>iferror(sum(AA62:AG62)/($C63*7),)</f>
        <v/>
      </c>
      <c r="AI63" s="376">
        <f>countif(AA62:AG62,"&gt;="&amp;$C63)</f>
        <v>0</v>
      </c>
      <c r="AJ63" s="195"/>
      <c r="AK63" s="374" t="str">
        <f>IFERROR(__xludf.DUMMYFUNCTION("iferror(sparkline(AK62:AQ62,{""charttype"",""column"";""empty"",""zero"";""color"",if(ROUND(AR63,2)&gt;=$BA$4,'Customize Here'!$M$7,'Customize Here'!$M$9)}))"),"")</f>
        <v/>
      </c>
      <c r="AQ63" s="102"/>
      <c r="AR63" s="375" t="str">
        <f>iferror(sum(AK62:AQ62)/($C63*7),)</f>
        <v/>
      </c>
      <c r="AS63" s="376">
        <f>countif(AK62:AQ62,"&gt;="&amp;$C63)</f>
        <v>0</v>
      </c>
      <c r="AT63" s="195"/>
      <c r="AU63" s="377" t="str">
        <f>IFERROR(__xludf.DUMMYFUNCTION("iferror(sparkline(AU62:AW62,{""charttype"",""column"";""empty"",""zero"";""color"",'Customize Here'!$M$9}))"),"")</f>
        <v/>
      </c>
      <c r="AW63" s="102"/>
      <c r="AX63" s="376">
        <f>countif(AU62:AW62,"&gt;="&amp;$C63)</f>
        <v>0</v>
      </c>
      <c r="AZ63" s="378" t="str">
        <f>B62</f>
        <v/>
      </c>
      <c r="BA63" s="379">
        <f>$BE$4</f>
        <v>31</v>
      </c>
      <c r="BB63" s="380">
        <f>O63+Y63+AI63+AS63+AX63</f>
        <v>0</v>
      </c>
      <c r="BC63" s="381" t="str">
        <f>IFERROR(__xludf.DUMMYFUNCTION("IFERROR(SPARKLINE(BB63,{""charttype"",""bar"";""max"",BA63;""color1"",IF(BD63&gt;=$BA$4,'Customize Here'!$M$7,'Customize Here'!$M$9)}),)"),"")</f>
        <v/>
      </c>
      <c r="BD63" s="382">
        <f>BB63/BA63</f>
        <v>0</v>
      </c>
      <c r="BE63" s="383">
        <f>BA63-BB63</f>
        <v>31</v>
      </c>
      <c r="BF63" s="195"/>
    </row>
    <row r="64">
      <c r="A64" s="190"/>
      <c r="B64" s="83"/>
      <c r="C64" s="83"/>
      <c r="D64" s="86"/>
      <c r="E64" s="348"/>
      <c r="F64" s="348"/>
      <c r="G64" s="83"/>
      <c r="H64" s="211"/>
      <c r="I64" s="211"/>
      <c r="J64" s="211"/>
      <c r="K64" s="211"/>
      <c r="L64" s="211"/>
      <c r="M64" s="86"/>
      <c r="N64" s="322"/>
      <c r="O64" s="217"/>
      <c r="P64" s="195"/>
      <c r="Q64" s="83"/>
      <c r="R64" s="211"/>
      <c r="S64" s="211"/>
      <c r="T64" s="211"/>
      <c r="U64" s="211"/>
      <c r="V64" s="211"/>
      <c r="W64" s="86"/>
      <c r="X64" s="322"/>
      <c r="Y64" s="217"/>
      <c r="Z64" s="195"/>
      <c r="AA64" s="83"/>
      <c r="AB64" s="211"/>
      <c r="AC64" s="211"/>
      <c r="AD64" s="211"/>
      <c r="AE64" s="211"/>
      <c r="AF64" s="211"/>
      <c r="AG64" s="86"/>
      <c r="AH64" s="322"/>
      <c r="AI64" s="217"/>
      <c r="AJ64" s="195"/>
      <c r="AK64" s="83"/>
      <c r="AL64" s="211"/>
      <c r="AM64" s="211"/>
      <c r="AN64" s="211"/>
      <c r="AO64" s="211"/>
      <c r="AP64" s="211"/>
      <c r="AQ64" s="86"/>
      <c r="AR64" s="322"/>
      <c r="AS64" s="217"/>
      <c r="AT64" s="195"/>
      <c r="AU64" s="83"/>
      <c r="AV64" s="211"/>
      <c r="AW64" s="86"/>
      <c r="AX64" s="217"/>
      <c r="AZ64" s="289"/>
      <c r="BA64" s="289"/>
      <c r="BB64" s="289"/>
      <c r="BC64" s="193"/>
      <c r="BD64" s="384"/>
      <c r="BE64" s="385"/>
      <c r="BF64" s="195"/>
    </row>
    <row r="65">
      <c r="A65" s="289"/>
      <c r="B65" s="289"/>
      <c r="C65" s="348"/>
      <c r="D65" s="348"/>
      <c r="E65" s="348"/>
      <c r="F65" s="348"/>
      <c r="G65" s="289"/>
      <c r="H65" s="289"/>
      <c r="I65" s="289"/>
      <c r="J65" s="289"/>
      <c r="K65" s="289"/>
      <c r="L65" s="289"/>
      <c r="M65" s="289"/>
      <c r="N65" s="195"/>
      <c r="O65" s="195"/>
      <c r="P65" s="195"/>
      <c r="Q65" s="195"/>
      <c r="R65" s="195"/>
      <c r="S65" s="195"/>
      <c r="T65" s="195"/>
      <c r="U65" s="195"/>
      <c r="V65" s="195"/>
      <c r="W65" s="195"/>
      <c r="X65" s="195"/>
      <c r="Y65" s="195"/>
      <c r="Z65" s="195"/>
      <c r="AA65" s="195"/>
      <c r="AB65" s="195"/>
      <c r="AC65" s="195"/>
      <c r="AD65" s="195"/>
      <c r="AE65" s="195"/>
      <c r="AF65" s="195"/>
      <c r="AG65" s="195"/>
      <c r="AH65" s="195"/>
      <c r="AI65" s="195"/>
      <c r="AJ65" s="195"/>
      <c r="AK65" s="195"/>
      <c r="AL65" s="195"/>
      <c r="AM65" s="195"/>
      <c r="AN65" s="195"/>
      <c r="AO65" s="195"/>
      <c r="AP65" s="195"/>
      <c r="AQ65" s="195"/>
      <c r="AR65" s="195"/>
      <c r="AS65" s="195"/>
      <c r="AT65" s="195"/>
      <c r="AU65" s="195"/>
      <c r="AV65" s="195"/>
      <c r="AW65" s="195"/>
      <c r="AX65" s="193"/>
      <c r="AZ65" s="289"/>
      <c r="BA65" s="289"/>
      <c r="BB65" s="289"/>
      <c r="BC65" s="193"/>
      <c r="BD65" s="195"/>
      <c r="BE65" s="195"/>
      <c r="BF65" s="195"/>
    </row>
    <row r="66">
      <c r="A66" s="190"/>
      <c r="B66" s="366"/>
      <c r="C66" s="367" t="str">
        <f>'Customize Here'!$Q$41</f>
        <v>Goal</v>
      </c>
      <c r="D66" s="44"/>
      <c r="E66" s="348"/>
      <c r="F66" s="348"/>
      <c r="G66" s="368"/>
      <c r="H66" s="368"/>
      <c r="I66" s="368"/>
      <c r="J66" s="368"/>
      <c r="K66" s="368"/>
      <c r="L66" s="368"/>
      <c r="M66" s="369"/>
      <c r="N66" s="370" t="str">
        <f>'Customize Here'!$Q$27</f>
        <v>%</v>
      </c>
      <c r="O66" s="371" t="str">
        <f>'Customize Here'!$Q$28</f>
        <v>✔</v>
      </c>
      <c r="P66" s="195"/>
      <c r="Q66" s="368"/>
      <c r="R66" s="368"/>
      <c r="S66" s="368"/>
      <c r="T66" s="368"/>
      <c r="U66" s="368"/>
      <c r="V66" s="368"/>
      <c r="W66" s="369"/>
      <c r="X66" s="370" t="str">
        <f>'Customize Here'!$Q$27</f>
        <v>%</v>
      </c>
      <c r="Y66" s="371" t="str">
        <f>'Customize Here'!$Q$28</f>
        <v>✔</v>
      </c>
      <c r="Z66" s="195"/>
      <c r="AA66" s="368"/>
      <c r="AB66" s="368"/>
      <c r="AC66" s="368"/>
      <c r="AD66" s="368"/>
      <c r="AE66" s="368"/>
      <c r="AF66" s="368"/>
      <c r="AG66" s="369"/>
      <c r="AH66" s="370" t="str">
        <f>'Customize Here'!$Q$27</f>
        <v>%</v>
      </c>
      <c r="AI66" s="371" t="str">
        <f>'Customize Here'!$Q$28</f>
        <v>✔</v>
      </c>
      <c r="AJ66" s="195"/>
      <c r="AK66" s="368"/>
      <c r="AL66" s="368"/>
      <c r="AM66" s="368"/>
      <c r="AN66" s="368"/>
      <c r="AO66" s="368"/>
      <c r="AP66" s="368"/>
      <c r="AQ66" s="369"/>
      <c r="AR66" s="370" t="str">
        <f>'Customize Here'!$Q$27</f>
        <v>%</v>
      </c>
      <c r="AS66" s="371" t="str">
        <f>'Customize Here'!$Q$28</f>
        <v>✔</v>
      </c>
      <c r="AT66" s="195"/>
      <c r="AU66" s="368"/>
      <c r="AV66" s="368"/>
      <c r="AW66" s="368"/>
      <c r="AX66" s="372" t="str">
        <f>'Customize Here'!$Q$28</f>
        <v>✔</v>
      </c>
      <c r="AZ66" s="194"/>
      <c r="BA66" s="194"/>
      <c r="BB66" s="194"/>
      <c r="BC66" s="194"/>
      <c r="BD66" s="194"/>
      <c r="BE66" s="194"/>
      <c r="BF66" s="195"/>
    </row>
    <row r="67">
      <c r="A67" s="190"/>
      <c r="B67" s="101"/>
      <c r="C67" s="373"/>
      <c r="D67" s="102"/>
      <c r="E67" s="348"/>
      <c r="F67" s="348"/>
      <c r="G67" s="374" t="str">
        <f>IFERROR(__xludf.DUMMYFUNCTION("iferror(sparkline(G66:M66,{""charttype"",""column"";""empty"",""zero"";""color"",if(ROUND(N67,2)&gt;=$BA$4,'Customize Here'!$M$7,'Customize Here'!$M$9)}))"),"")</f>
        <v/>
      </c>
      <c r="M67" s="102"/>
      <c r="N67" s="375" t="str">
        <f>iferror(sum(G66:M66)/($C67*7),)</f>
        <v/>
      </c>
      <c r="O67" s="376">
        <f>countif(G66:M66,"&gt;="&amp;$C67)</f>
        <v>0</v>
      </c>
      <c r="P67" s="195"/>
      <c r="Q67" s="374" t="str">
        <f>IFERROR(__xludf.DUMMYFUNCTION("iferror(sparkline(Q66:W66,{""charttype"",""column"";""empty"",""zero"";""color"",if(ROUND(X67,2)&gt;=$BA$4,'Customize Here'!$M$7,'Customize Here'!$M$9)}))"),"")</f>
        <v/>
      </c>
      <c r="W67" s="102"/>
      <c r="X67" s="375" t="str">
        <f>iferror(sum(Q66:W66)/($C67*7),)</f>
        <v/>
      </c>
      <c r="Y67" s="376">
        <f>countif(Q66:W66,"&gt;="&amp;$C67)</f>
        <v>0</v>
      </c>
      <c r="Z67" s="195"/>
      <c r="AA67" s="374" t="str">
        <f>IFERROR(__xludf.DUMMYFUNCTION("iferror(sparkline(AA66:AG66,{""charttype"",""column"";""empty"",""zero"";""color"",if(ROUND(AH67,2)&gt;=$BA$4,'Customize Here'!$M$7,'Customize Here'!$M$9)}))"),"")</f>
        <v/>
      </c>
      <c r="AG67" s="102"/>
      <c r="AH67" s="375" t="str">
        <f>iferror(sum(AA66:AG66)/($C67*7),)</f>
        <v/>
      </c>
      <c r="AI67" s="376">
        <f>countif(AA66:AG66,"&gt;="&amp;$C67)</f>
        <v>0</v>
      </c>
      <c r="AJ67" s="195"/>
      <c r="AK67" s="374" t="str">
        <f>IFERROR(__xludf.DUMMYFUNCTION("iferror(sparkline(AK66:AQ66,{""charttype"",""column"";""empty"",""zero"";""color"",if(ROUND(AR67,2)&gt;=$BA$4,'Customize Here'!$M$7,'Customize Here'!$M$9)}))"),"")</f>
        <v/>
      </c>
      <c r="AQ67" s="102"/>
      <c r="AR67" s="375" t="str">
        <f>iferror(sum(AK66:AQ66)/($C67*7),)</f>
        <v/>
      </c>
      <c r="AS67" s="376">
        <f>countif(AK66:AQ66,"&gt;="&amp;$C67)</f>
        <v>0</v>
      </c>
      <c r="AT67" s="195"/>
      <c r="AU67" s="377" t="str">
        <f>IFERROR(__xludf.DUMMYFUNCTION("iferror(sparkline(AU66:AW66,{""charttype"",""column"";""empty"",""zero"";""color"",'Customize Here'!$M$9}))"),"")</f>
        <v/>
      </c>
      <c r="AW67" s="102"/>
      <c r="AX67" s="376">
        <f>countif(AU66:AW66,"&gt;="&amp;$C67)</f>
        <v>0</v>
      </c>
      <c r="AZ67" s="378" t="str">
        <f>B66</f>
        <v/>
      </c>
      <c r="BA67" s="379">
        <f>$BE$4</f>
        <v>31</v>
      </c>
      <c r="BB67" s="380">
        <f>O67+Y67+AI67+AS67+AX67</f>
        <v>0</v>
      </c>
      <c r="BC67" s="381" t="str">
        <f>IFERROR(__xludf.DUMMYFUNCTION("IFERROR(SPARKLINE(BB67,{""charttype"",""bar"";""max"",BA67;""color1"",IF(BD67&gt;=$BA$4,'Customize Here'!$M$7,'Customize Here'!$M$9)}),)"),"")</f>
        <v/>
      </c>
      <c r="BD67" s="382">
        <f>BB67/BA67</f>
        <v>0</v>
      </c>
      <c r="BE67" s="383">
        <f>BA67-BB67</f>
        <v>31</v>
      </c>
      <c r="BF67" s="195"/>
    </row>
    <row r="68">
      <c r="A68" s="190"/>
      <c r="B68" s="83"/>
      <c r="C68" s="83"/>
      <c r="D68" s="86"/>
      <c r="E68" s="348"/>
      <c r="F68" s="348"/>
      <c r="G68" s="83"/>
      <c r="H68" s="211"/>
      <c r="I68" s="211"/>
      <c r="J68" s="211"/>
      <c r="K68" s="211"/>
      <c r="L68" s="211"/>
      <c r="M68" s="86"/>
      <c r="N68" s="322"/>
      <c r="O68" s="217"/>
      <c r="P68" s="195"/>
      <c r="Q68" s="83"/>
      <c r="R68" s="211"/>
      <c r="S68" s="211"/>
      <c r="T68" s="211"/>
      <c r="U68" s="211"/>
      <c r="V68" s="211"/>
      <c r="W68" s="86"/>
      <c r="X68" s="322"/>
      <c r="Y68" s="217"/>
      <c r="Z68" s="195"/>
      <c r="AA68" s="83"/>
      <c r="AB68" s="211"/>
      <c r="AC68" s="211"/>
      <c r="AD68" s="211"/>
      <c r="AE68" s="211"/>
      <c r="AF68" s="211"/>
      <c r="AG68" s="86"/>
      <c r="AH68" s="322"/>
      <c r="AI68" s="217"/>
      <c r="AJ68" s="195"/>
      <c r="AK68" s="83"/>
      <c r="AL68" s="211"/>
      <c r="AM68" s="211"/>
      <c r="AN68" s="211"/>
      <c r="AO68" s="211"/>
      <c r="AP68" s="211"/>
      <c r="AQ68" s="86"/>
      <c r="AR68" s="322"/>
      <c r="AS68" s="217"/>
      <c r="AT68" s="195"/>
      <c r="AU68" s="83"/>
      <c r="AV68" s="211"/>
      <c r="AW68" s="86"/>
      <c r="AX68" s="217"/>
      <c r="AZ68" s="289"/>
      <c r="BA68" s="289"/>
      <c r="BB68" s="289"/>
      <c r="BC68" s="193"/>
      <c r="BD68" s="384"/>
      <c r="BE68" s="385"/>
      <c r="BF68" s="195"/>
    </row>
    <row r="69">
      <c r="A69" s="289"/>
      <c r="B69" s="289"/>
      <c r="C69" s="348"/>
      <c r="D69" s="348"/>
      <c r="E69" s="348"/>
      <c r="F69" s="348"/>
      <c r="G69" s="289"/>
      <c r="H69" s="289"/>
      <c r="I69" s="289"/>
      <c r="J69" s="289"/>
      <c r="K69" s="289"/>
      <c r="L69" s="289"/>
      <c r="M69" s="289"/>
      <c r="N69" s="195"/>
      <c r="O69" s="195"/>
      <c r="P69" s="195"/>
      <c r="Q69" s="195"/>
      <c r="R69" s="195"/>
      <c r="S69" s="195"/>
      <c r="T69" s="195"/>
      <c r="U69" s="195"/>
      <c r="V69" s="195"/>
      <c r="W69" s="195"/>
      <c r="X69" s="195"/>
      <c r="Y69" s="195"/>
      <c r="Z69" s="195"/>
      <c r="AA69" s="195"/>
      <c r="AB69" s="195"/>
      <c r="AC69" s="195"/>
      <c r="AD69" s="195"/>
      <c r="AE69" s="195"/>
      <c r="AF69" s="195"/>
      <c r="AG69" s="195"/>
      <c r="AH69" s="195"/>
      <c r="AI69" s="195"/>
      <c r="AJ69" s="195"/>
      <c r="AK69" s="195"/>
      <c r="AL69" s="195"/>
      <c r="AM69" s="195"/>
      <c r="AN69" s="195"/>
      <c r="AO69" s="195"/>
      <c r="AP69" s="195"/>
      <c r="AQ69" s="195"/>
      <c r="AR69" s="195"/>
      <c r="AS69" s="195"/>
      <c r="AT69" s="195"/>
      <c r="AU69" s="195"/>
      <c r="AV69" s="195"/>
      <c r="AW69" s="195"/>
      <c r="AX69" s="193"/>
      <c r="AZ69" s="289"/>
      <c r="BA69" s="289"/>
      <c r="BB69" s="289"/>
      <c r="BC69" s="193"/>
      <c r="BD69" s="195"/>
      <c r="BE69" s="195"/>
      <c r="BF69" s="195"/>
    </row>
    <row r="70">
      <c r="A70" s="190"/>
      <c r="B70" s="366"/>
      <c r="C70" s="367" t="str">
        <f>'Customize Here'!$Q$41</f>
        <v>Goal</v>
      </c>
      <c r="D70" s="44"/>
      <c r="E70" s="348"/>
      <c r="F70" s="348"/>
      <c r="G70" s="368"/>
      <c r="H70" s="368"/>
      <c r="I70" s="368"/>
      <c r="J70" s="368"/>
      <c r="K70" s="368"/>
      <c r="L70" s="368"/>
      <c r="M70" s="369"/>
      <c r="N70" s="370" t="str">
        <f>'Customize Here'!$Q$27</f>
        <v>%</v>
      </c>
      <c r="O70" s="371" t="str">
        <f>'Customize Here'!$Q$28</f>
        <v>✔</v>
      </c>
      <c r="P70" s="195"/>
      <c r="Q70" s="368"/>
      <c r="R70" s="368"/>
      <c r="S70" s="368"/>
      <c r="T70" s="368"/>
      <c r="U70" s="368"/>
      <c r="V70" s="368"/>
      <c r="W70" s="369"/>
      <c r="X70" s="370" t="str">
        <f>'Customize Here'!$Q$27</f>
        <v>%</v>
      </c>
      <c r="Y70" s="371" t="str">
        <f>'Customize Here'!$Q$28</f>
        <v>✔</v>
      </c>
      <c r="Z70" s="195"/>
      <c r="AA70" s="368"/>
      <c r="AB70" s="368"/>
      <c r="AC70" s="368"/>
      <c r="AD70" s="368"/>
      <c r="AE70" s="368"/>
      <c r="AF70" s="368"/>
      <c r="AG70" s="369"/>
      <c r="AH70" s="370" t="str">
        <f>'Customize Here'!$Q$27</f>
        <v>%</v>
      </c>
      <c r="AI70" s="371" t="str">
        <f>'Customize Here'!$Q$28</f>
        <v>✔</v>
      </c>
      <c r="AJ70" s="195"/>
      <c r="AK70" s="368"/>
      <c r="AL70" s="368"/>
      <c r="AM70" s="368"/>
      <c r="AN70" s="368"/>
      <c r="AO70" s="368"/>
      <c r="AP70" s="368"/>
      <c r="AQ70" s="369"/>
      <c r="AR70" s="370" t="str">
        <f>'Customize Here'!$Q$27</f>
        <v>%</v>
      </c>
      <c r="AS70" s="371" t="str">
        <f>'Customize Here'!$Q$28</f>
        <v>✔</v>
      </c>
      <c r="AT70" s="195"/>
      <c r="AU70" s="368"/>
      <c r="AV70" s="368"/>
      <c r="AW70" s="368"/>
      <c r="AX70" s="372" t="str">
        <f>'Customize Here'!$Q$28</f>
        <v>✔</v>
      </c>
      <c r="AZ70" s="194"/>
      <c r="BA70" s="194"/>
      <c r="BB70" s="194"/>
      <c r="BC70" s="194"/>
      <c r="BD70" s="194"/>
      <c r="BE70" s="194"/>
      <c r="BF70" s="195"/>
    </row>
    <row r="71">
      <c r="A71" s="190"/>
      <c r="B71" s="101"/>
      <c r="C71" s="373"/>
      <c r="D71" s="102"/>
      <c r="E71" s="348"/>
      <c r="F71" s="348"/>
      <c r="G71" s="374" t="str">
        <f>IFERROR(__xludf.DUMMYFUNCTION("iferror(sparkline(G70:M70,{""charttype"",""column"";""empty"",""zero"";""color"",if(ROUND(N71,2)&gt;=$BA$4,'Customize Here'!$M$7,'Customize Here'!$M$9)}))"),"")</f>
        <v/>
      </c>
      <c r="M71" s="102"/>
      <c r="N71" s="375" t="str">
        <f>iferror(sum(G70:M70)/($C71*7),)</f>
        <v/>
      </c>
      <c r="O71" s="376">
        <f>countif(G70:M70,"&gt;="&amp;$C71)</f>
        <v>0</v>
      </c>
      <c r="P71" s="195"/>
      <c r="Q71" s="374" t="str">
        <f>IFERROR(__xludf.DUMMYFUNCTION("iferror(sparkline(Q70:W70,{""charttype"",""column"";""empty"",""zero"";""color"",if(ROUND(X71,2)&gt;=$BA$4,'Customize Here'!$M$7,'Customize Here'!$M$9)}))"),"")</f>
        <v/>
      </c>
      <c r="W71" s="102"/>
      <c r="X71" s="375" t="str">
        <f>iferror(sum(Q70:W70)/($C71*7),)</f>
        <v/>
      </c>
      <c r="Y71" s="376">
        <f>countif(Q70:W70,"&gt;="&amp;$C71)</f>
        <v>0</v>
      </c>
      <c r="Z71" s="195"/>
      <c r="AA71" s="374" t="str">
        <f>IFERROR(__xludf.DUMMYFUNCTION("iferror(sparkline(AA70:AG70,{""charttype"",""column"";""empty"",""zero"";""color"",if(ROUND(AH71,2)&gt;=$BA$4,'Customize Here'!$M$7,'Customize Here'!$M$9)}))"),"")</f>
        <v/>
      </c>
      <c r="AG71" s="102"/>
      <c r="AH71" s="375" t="str">
        <f>iferror(sum(AA70:AG70)/($C71*7),)</f>
        <v/>
      </c>
      <c r="AI71" s="376">
        <f>countif(AA70:AG70,"&gt;="&amp;$C71)</f>
        <v>0</v>
      </c>
      <c r="AJ71" s="195"/>
      <c r="AK71" s="374" t="str">
        <f>IFERROR(__xludf.DUMMYFUNCTION("iferror(sparkline(AK70:AQ70,{""charttype"",""column"";""empty"",""zero"";""color"",if(ROUND(AR71,2)&gt;=$BA$4,'Customize Here'!$M$7,'Customize Here'!$M$9)}))"),"")</f>
        <v/>
      </c>
      <c r="AQ71" s="102"/>
      <c r="AR71" s="375" t="str">
        <f>iferror(sum(AK70:AQ70)/($C71*7),)</f>
        <v/>
      </c>
      <c r="AS71" s="376">
        <f>countif(AK70:AQ70,"&gt;="&amp;$C71)</f>
        <v>0</v>
      </c>
      <c r="AT71" s="195"/>
      <c r="AU71" s="377" t="str">
        <f>IFERROR(__xludf.DUMMYFUNCTION("iferror(sparkline(AU70:AW70,{""charttype"",""column"";""empty"",""zero"";""color"",'Customize Here'!$M$9}))"),"")</f>
        <v/>
      </c>
      <c r="AW71" s="102"/>
      <c r="AX71" s="376">
        <f>countif(AU70:AW70,"&gt;="&amp;$C71)</f>
        <v>0</v>
      </c>
      <c r="AZ71" s="378" t="str">
        <f>B70</f>
        <v/>
      </c>
      <c r="BA71" s="379">
        <f>$BE$4</f>
        <v>31</v>
      </c>
      <c r="BB71" s="380">
        <f>O71+Y71+AI71+AS71+AX71</f>
        <v>0</v>
      </c>
      <c r="BC71" s="381" t="str">
        <f>IFERROR(__xludf.DUMMYFUNCTION("IFERROR(SPARKLINE(BB71,{""charttype"",""bar"";""max"",BA71;""color1"",IF(BD71&gt;=$BA$4,'Customize Here'!$M$7,'Customize Here'!$M$9)}),)"),"")</f>
        <v/>
      </c>
      <c r="BD71" s="382">
        <f>BB71/BA71</f>
        <v>0</v>
      </c>
      <c r="BE71" s="383">
        <f>BA71-BB71</f>
        <v>31</v>
      </c>
      <c r="BF71" s="195"/>
    </row>
    <row r="72">
      <c r="A72" s="190"/>
      <c r="B72" s="83"/>
      <c r="C72" s="83"/>
      <c r="D72" s="86"/>
      <c r="E72" s="348"/>
      <c r="F72" s="348"/>
      <c r="G72" s="83"/>
      <c r="H72" s="211"/>
      <c r="I72" s="211"/>
      <c r="J72" s="211"/>
      <c r="K72" s="211"/>
      <c r="L72" s="211"/>
      <c r="M72" s="86"/>
      <c r="N72" s="322"/>
      <c r="O72" s="217"/>
      <c r="P72" s="195"/>
      <c r="Q72" s="83"/>
      <c r="R72" s="211"/>
      <c r="S72" s="211"/>
      <c r="T72" s="211"/>
      <c r="U72" s="211"/>
      <c r="V72" s="211"/>
      <c r="W72" s="86"/>
      <c r="X72" s="322"/>
      <c r="Y72" s="217"/>
      <c r="Z72" s="195"/>
      <c r="AA72" s="83"/>
      <c r="AB72" s="211"/>
      <c r="AC72" s="211"/>
      <c r="AD72" s="211"/>
      <c r="AE72" s="211"/>
      <c r="AF72" s="211"/>
      <c r="AG72" s="86"/>
      <c r="AH72" s="322"/>
      <c r="AI72" s="217"/>
      <c r="AJ72" s="195"/>
      <c r="AK72" s="83"/>
      <c r="AL72" s="211"/>
      <c r="AM72" s="211"/>
      <c r="AN72" s="211"/>
      <c r="AO72" s="211"/>
      <c r="AP72" s="211"/>
      <c r="AQ72" s="86"/>
      <c r="AR72" s="322"/>
      <c r="AS72" s="217"/>
      <c r="AT72" s="195"/>
      <c r="AU72" s="83"/>
      <c r="AV72" s="211"/>
      <c r="AW72" s="86"/>
      <c r="AX72" s="217"/>
      <c r="AZ72" s="289"/>
      <c r="BA72" s="289"/>
      <c r="BB72" s="289"/>
      <c r="BC72" s="193"/>
      <c r="BD72" s="384"/>
      <c r="BE72" s="385"/>
      <c r="BF72" s="195"/>
    </row>
    <row r="73">
      <c r="A73" s="190"/>
      <c r="B73" s="289"/>
      <c r="C73" s="348"/>
      <c r="D73" s="348"/>
      <c r="E73" s="348"/>
      <c r="F73" s="348"/>
      <c r="G73" s="289"/>
      <c r="H73" s="289"/>
      <c r="I73" s="289"/>
      <c r="J73" s="289"/>
      <c r="K73" s="289"/>
      <c r="L73" s="289"/>
      <c r="M73" s="289"/>
      <c r="N73" s="195"/>
      <c r="O73" s="195"/>
      <c r="P73" s="195"/>
      <c r="Q73" s="195"/>
      <c r="R73" s="195"/>
      <c r="S73" s="195"/>
      <c r="T73" s="195"/>
      <c r="U73" s="195"/>
      <c r="V73" s="195"/>
      <c r="W73" s="195"/>
      <c r="X73" s="195"/>
      <c r="Y73" s="195"/>
      <c r="Z73" s="195"/>
      <c r="AA73" s="195"/>
      <c r="AB73" s="195"/>
      <c r="AC73" s="195"/>
      <c r="AD73" s="195"/>
      <c r="AE73" s="195"/>
      <c r="AF73" s="195"/>
      <c r="AG73" s="195"/>
      <c r="AH73" s="195"/>
      <c r="AI73" s="195"/>
      <c r="AJ73" s="195"/>
      <c r="AK73" s="195"/>
      <c r="AL73" s="195"/>
      <c r="AM73" s="195"/>
      <c r="AN73" s="195"/>
      <c r="AO73" s="195"/>
      <c r="AP73" s="195"/>
      <c r="AQ73" s="195"/>
      <c r="AR73" s="195"/>
      <c r="AS73" s="195"/>
      <c r="AT73" s="195"/>
      <c r="AU73" s="195"/>
      <c r="AV73" s="195"/>
      <c r="AW73" s="195"/>
      <c r="AX73" s="193"/>
      <c r="AZ73" s="289"/>
      <c r="BA73" s="289"/>
      <c r="BB73" s="289"/>
      <c r="BC73" s="193"/>
      <c r="BD73" s="195"/>
      <c r="BE73" s="195"/>
      <c r="BF73" s="195"/>
    </row>
    <row r="74">
      <c r="A74" s="190"/>
      <c r="B74" s="366"/>
      <c r="C74" s="367" t="str">
        <f>'Customize Here'!$Q$41</f>
        <v>Goal</v>
      </c>
      <c r="D74" s="44"/>
      <c r="E74" s="348"/>
      <c r="F74" s="348"/>
      <c r="G74" s="368"/>
      <c r="H74" s="368"/>
      <c r="I74" s="368"/>
      <c r="J74" s="368"/>
      <c r="K74" s="368"/>
      <c r="L74" s="368"/>
      <c r="M74" s="369"/>
      <c r="N74" s="370" t="str">
        <f>'Customize Here'!$Q$27</f>
        <v>%</v>
      </c>
      <c r="O74" s="371" t="str">
        <f>'Customize Here'!$Q$28</f>
        <v>✔</v>
      </c>
      <c r="P74" s="195"/>
      <c r="Q74" s="368"/>
      <c r="R74" s="368"/>
      <c r="S74" s="368"/>
      <c r="T74" s="368"/>
      <c r="U74" s="368"/>
      <c r="V74" s="368"/>
      <c r="W74" s="369"/>
      <c r="X74" s="370" t="str">
        <f>'Customize Here'!$Q$27</f>
        <v>%</v>
      </c>
      <c r="Y74" s="371" t="str">
        <f>'Customize Here'!$Q$28</f>
        <v>✔</v>
      </c>
      <c r="Z74" s="195"/>
      <c r="AA74" s="368"/>
      <c r="AB74" s="368"/>
      <c r="AC74" s="368"/>
      <c r="AD74" s="368"/>
      <c r="AE74" s="368"/>
      <c r="AF74" s="368"/>
      <c r="AG74" s="369"/>
      <c r="AH74" s="370" t="str">
        <f>'Customize Here'!$Q$27</f>
        <v>%</v>
      </c>
      <c r="AI74" s="371" t="str">
        <f>'Customize Here'!$Q$28</f>
        <v>✔</v>
      </c>
      <c r="AJ74" s="195"/>
      <c r="AK74" s="368"/>
      <c r="AL74" s="368"/>
      <c r="AM74" s="368"/>
      <c r="AN74" s="368"/>
      <c r="AO74" s="368"/>
      <c r="AP74" s="368"/>
      <c r="AQ74" s="369"/>
      <c r="AR74" s="370" t="str">
        <f>'Customize Here'!$Q$27</f>
        <v>%</v>
      </c>
      <c r="AS74" s="371" t="str">
        <f>'Customize Here'!$Q$28</f>
        <v>✔</v>
      </c>
      <c r="AT74" s="195"/>
      <c r="AU74" s="368"/>
      <c r="AV74" s="368"/>
      <c r="AW74" s="368"/>
      <c r="AX74" s="372" t="str">
        <f>'Customize Here'!$Q$28</f>
        <v>✔</v>
      </c>
      <c r="AZ74" s="194"/>
      <c r="BA74" s="194"/>
      <c r="BB74" s="194"/>
      <c r="BC74" s="194"/>
      <c r="BD74" s="194"/>
      <c r="BE74" s="194"/>
      <c r="BF74" s="195"/>
    </row>
    <row r="75">
      <c r="A75" s="190"/>
      <c r="B75" s="101"/>
      <c r="C75" s="373"/>
      <c r="D75" s="102"/>
      <c r="E75" s="348"/>
      <c r="F75" s="348"/>
      <c r="G75" s="374" t="str">
        <f>IFERROR(__xludf.DUMMYFUNCTION("iferror(sparkline(G74:M74,{""charttype"",""column"";""empty"",""zero"";""color"",if(ROUND(N75,2)&gt;=$BA$4,'Customize Here'!$M$7,'Customize Here'!$M$9)}))"),"")</f>
        <v/>
      </c>
      <c r="M75" s="102"/>
      <c r="N75" s="375" t="str">
        <f>iferror(sum(G74:M74)/($C75*7),)</f>
        <v/>
      </c>
      <c r="O75" s="376">
        <f>countif(G74:M74,"&gt;="&amp;$C75)</f>
        <v>0</v>
      </c>
      <c r="P75" s="195"/>
      <c r="Q75" s="374" t="str">
        <f>IFERROR(__xludf.DUMMYFUNCTION("iferror(sparkline(Q74:W74,{""charttype"",""column"";""empty"",""zero"";""color"",if(ROUND(X75,2)&gt;=$BA$4,'Customize Here'!$M$7,'Customize Here'!$M$9)}))"),"")</f>
        <v/>
      </c>
      <c r="W75" s="102"/>
      <c r="X75" s="375" t="str">
        <f>iferror(sum(Q74:W74)/($C75*7),)</f>
        <v/>
      </c>
      <c r="Y75" s="376">
        <f>countif(Q74:W74,"&gt;="&amp;$C75)</f>
        <v>0</v>
      </c>
      <c r="Z75" s="195"/>
      <c r="AA75" s="374" t="str">
        <f>IFERROR(__xludf.DUMMYFUNCTION("iferror(sparkline(AA74:AG74,{""charttype"",""column"";""empty"",""zero"";""color"",if(ROUND(AH75,2)&gt;=$BA$4,'Customize Here'!$M$7,'Customize Here'!$M$9)}))"),"")</f>
        <v/>
      </c>
      <c r="AG75" s="102"/>
      <c r="AH75" s="375" t="str">
        <f>iferror(sum(AA74:AG74)/($C75*7),)</f>
        <v/>
      </c>
      <c r="AI75" s="376">
        <f>countif(AA74:AG74,"&gt;="&amp;$C75)</f>
        <v>0</v>
      </c>
      <c r="AJ75" s="195"/>
      <c r="AK75" s="374" t="str">
        <f>IFERROR(__xludf.DUMMYFUNCTION("iferror(sparkline(AK74:AQ74,{""charttype"",""column"";""empty"",""zero"";""color"",if(ROUND(AR75,2)&gt;=$BA$4,'Customize Here'!$M$7,'Customize Here'!$M$9)}))"),"")</f>
        <v/>
      </c>
      <c r="AQ75" s="102"/>
      <c r="AR75" s="375" t="str">
        <f>iferror(sum(AK74:AQ74)/($C75*7),)</f>
        <v/>
      </c>
      <c r="AS75" s="376">
        <f>countif(AK74:AQ74,"&gt;="&amp;$C75)</f>
        <v>0</v>
      </c>
      <c r="AT75" s="195"/>
      <c r="AU75" s="377" t="str">
        <f>IFERROR(__xludf.DUMMYFUNCTION("iferror(sparkline(AU74:AW74,{""charttype"",""column"";""empty"",""zero"";""color"",'Customize Here'!$M$9}))"),"")</f>
        <v/>
      </c>
      <c r="AW75" s="102"/>
      <c r="AX75" s="376">
        <f>countif(AU74:AW74,"&gt;="&amp;$C75)</f>
        <v>0</v>
      </c>
      <c r="AZ75" s="378" t="str">
        <f>B74</f>
        <v/>
      </c>
      <c r="BA75" s="379">
        <f>$BE$4</f>
        <v>31</v>
      </c>
      <c r="BB75" s="380">
        <f>O75+Y75+AI75+AS75+AX75</f>
        <v>0</v>
      </c>
      <c r="BC75" s="381" t="str">
        <f>IFERROR(__xludf.DUMMYFUNCTION("IFERROR(SPARKLINE(BB75,{""charttype"",""bar"";""max"",BA75;""color1"",IF(BD75&gt;=$BA$4,'Customize Here'!$M$7,'Customize Here'!$M$9)}),)"),"")</f>
        <v/>
      </c>
      <c r="BD75" s="382">
        <f>BB75/BA75</f>
        <v>0</v>
      </c>
      <c r="BE75" s="383">
        <f>BA75-BB75</f>
        <v>31</v>
      </c>
      <c r="BF75" s="195"/>
    </row>
    <row r="76">
      <c r="A76" s="190"/>
      <c r="B76" s="83"/>
      <c r="C76" s="83"/>
      <c r="D76" s="86"/>
      <c r="E76" s="348"/>
      <c r="F76" s="348"/>
      <c r="G76" s="83"/>
      <c r="H76" s="211"/>
      <c r="I76" s="211"/>
      <c r="J76" s="211"/>
      <c r="K76" s="211"/>
      <c r="L76" s="211"/>
      <c r="M76" s="86"/>
      <c r="N76" s="322"/>
      <c r="O76" s="217"/>
      <c r="P76" s="195"/>
      <c r="Q76" s="83"/>
      <c r="R76" s="211"/>
      <c r="S76" s="211"/>
      <c r="T76" s="211"/>
      <c r="U76" s="211"/>
      <c r="V76" s="211"/>
      <c r="W76" s="86"/>
      <c r="X76" s="322"/>
      <c r="Y76" s="217"/>
      <c r="Z76" s="195"/>
      <c r="AA76" s="83"/>
      <c r="AB76" s="211"/>
      <c r="AC76" s="211"/>
      <c r="AD76" s="211"/>
      <c r="AE76" s="211"/>
      <c r="AF76" s="211"/>
      <c r="AG76" s="86"/>
      <c r="AH76" s="322"/>
      <c r="AI76" s="217"/>
      <c r="AJ76" s="195"/>
      <c r="AK76" s="83"/>
      <c r="AL76" s="211"/>
      <c r="AM76" s="211"/>
      <c r="AN76" s="211"/>
      <c r="AO76" s="211"/>
      <c r="AP76" s="211"/>
      <c r="AQ76" s="86"/>
      <c r="AR76" s="322"/>
      <c r="AS76" s="217"/>
      <c r="AT76" s="195"/>
      <c r="AU76" s="83"/>
      <c r="AV76" s="211"/>
      <c r="AW76" s="86"/>
      <c r="AX76" s="217"/>
      <c r="AZ76" s="289"/>
      <c r="BA76" s="289"/>
      <c r="BB76" s="289"/>
      <c r="BC76" s="193"/>
      <c r="BD76" s="384"/>
      <c r="BE76" s="385"/>
      <c r="BF76" s="195"/>
    </row>
    <row r="77">
      <c r="A77" s="289"/>
      <c r="B77" s="289"/>
      <c r="C77" s="348"/>
      <c r="D77" s="348"/>
      <c r="E77" s="348"/>
      <c r="F77" s="348"/>
      <c r="G77" s="289"/>
      <c r="H77" s="289"/>
      <c r="I77" s="289"/>
      <c r="J77" s="289"/>
      <c r="K77" s="289"/>
      <c r="L77" s="289"/>
      <c r="M77" s="289"/>
      <c r="N77" s="195"/>
      <c r="O77" s="195"/>
      <c r="P77" s="195"/>
      <c r="Q77" s="195"/>
      <c r="R77" s="195"/>
      <c r="S77" s="195"/>
      <c r="T77" s="195"/>
      <c r="U77" s="195"/>
      <c r="V77" s="195"/>
      <c r="W77" s="195"/>
      <c r="X77" s="195"/>
      <c r="Y77" s="195"/>
      <c r="Z77" s="195"/>
      <c r="AA77" s="195"/>
      <c r="AB77" s="195"/>
      <c r="AC77" s="195"/>
      <c r="AD77" s="195"/>
      <c r="AE77" s="195"/>
      <c r="AF77" s="195"/>
      <c r="AG77" s="195"/>
      <c r="AH77" s="195"/>
      <c r="AI77" s="195"/>
      <c r="AJ77" s="195"/>
      <c r="AK77" s="195"/>
      <c r="AL77" s="195"/>
      <c r="AM77" s="195"/>
      <c r="AN77" s="195"/>
      <c r="AO77" s="195"/>
      <c r="AP77" s="195"/>
      <c r="AQ77" s="195"/>
      <c r="AR77" s="195"/>
      <c r="AS77" s="195"/>
      <c r="AT77" s="195"/>
      <c r="AU77" s="195"/>
      <c r="AV77" s="195"/>
      <c r="AW77" s="195"/>
      <c r="AX77" s="193"/>
      <c r="AZ77" s="289"/>
      <c r="BA77" s="289"/>
      <c r="BB77" s="289"/>
      <c r="BC77" s="193"/>
      <c r="BD77" s="195"/>
      <c r="BE77" s="195"/>
      <c r="BF77" s="195"/>
    </row>
    <row r="78">
      <c r="A78" s="190"/>
      <c r="B78" s="366"/>
      <c r="C78" s="367" t="str">
        <f>'Customize Here'!$Q$41</f>
        <v>Goal</v>
      </c>
      <c r="D78" s="44"/>
      <c r="E78" s="348"/>
      <c r="F78" s="348"/>
      <c r="G78" s="368"/>
      <c r="H78" s="368"/>
      <c r="I78" s="368"/>
      <c r="J78" s="368"/>
      <c r="K78" s="368"/>
      <c r="L78" s="368"/>
      <c r="M78" s="369"/>
      <c r="N78" s="370" t="str">
        <f>'Customize Here'!$Q$27</f>
        <v>%</v>
      </c>
      <c r="O78" s="371" t="str">
        <f>'Customize Here'!$Q$28</f>
        <v>✔</v>
      </c>
      <c r="P78" s="195"/>
      <c r="Q78" s="368"/>
      <c r="R78" s="368"/>
      <c r="S78" s="368"/>
      <c r="T78" s="368"/>
      <c r="U78" s="368"/>
      <c r="V78" s="368"/>
      <c r="W78" s="369"/>
      <c r="X78" s="370" t="str">
        <f>'Customize Here'!$Q$27</f>
        <v>%</v>
      </c>
      <c r="Y78" s="371" t="str">
        <f>'Customize Here'!$Q$28</f>
        <v>✔</v>
      </c>
      <c r="Z78" s="195"/>
      <c r="AA78" s="368"/>
      <c r="AB78" s="368"/>
      <c r="AC78" s="368"/>
      <c r="AD78" s="368"/>
      <c r="AE78" s="368"/>
      <c r="AF78" s="368"/>
      <c r="AG78" s="369"/>
      <c r="AH78" s="370" t="str">
        <f>'Customize Here'!$Q$27</f>
        <v>%</v>
      </c>
      <c r="AI78" s="371" t="str">
        <f>'Customize Here'!$Q$28</f>
        <v>✔</v>
      </c>
      <c r="AJ78" s="195"/>
      <c r="AK78" s="368"/>
      <c r="AL78" s="368"/>
      <c r="AM78" s="368"/>
      <c r="AN78" s="368"/>
      <c r="AO78" s="368"/>
      <c r="AP78" s="368"/>
      <c r="AQ78" s="369"/>
      <c r="AR78" s="370" t="str">
        <f>'Customize Here'!$Q$27</f>
        <v>%</v>
      </c>
      <c r="AS78" s="371" t="str">
        <f>'Customize Here'!$Q$28</f>
        <v>✔</v>
      </c>
      <c r="AT78" s="195"/>
      <c r="AU78" s="368"/>
      <c r="AV78" s="368"/>
      <c r="AW78" s="368"/>
      <c r="AX78" s="372" t="str">
        <f>'Customize Here'!$Q$28</f>
        <v>✔</v>
      </c>
      <c r="AZ78" s="194"/>
      <c r="BA78" s="194"/>
      <c r="BB78" s="194"/>
      <c r="BC78" s="194"/>
      <c r="BD78" s="194"/>
      <c r="BE78" s="194"/>
      <c r="BF78" s="195"/>
    </row>
    <row r="79">
      <c r="A79" s="190"/>
      <c r="B79" s="101"/>
      <c r="C79" s="373"/>
      <c r="D79" s="102"/>
      <c r="E79" s="348"/>
      <c r="F79" s="348"/>
      <c r="G79" s="374" t="str">
        <f>IFERROR(__xludf.DUMMYFUNCTION("iferror(sparkline(G78:M78,{""charttype"",""column"";""empty"",""zero"";""color"",if(ROUND(N79,2)&gt;=$BA$4,'Customize Here'!$M$7,'Customize Here'!$M$9)}))"),"")</f>
        <v/>
      </c>
      <c r="M79" s="102"/>
      <c r="N79" s="375" t="str">
        <f>iferror(sum(G78:M78)/($C79*7),)</f>
        <v/>
      </c>
      <c r="O79" s="376">
        <f>countif(G78:M78,"&gt;="&amp;$C79)</f>
        <v>0</v>
      </c>
      <c r="P79" s="195"/>
      <c r="Q79" s="374" t="str">
        <f>IFERROR(__xludf.DUMMYFUNCTION("iferror(sparkline(Q78:W78,{""charttype"",""column"";""empty"",""zero"";""color"",if(ROUND(X79,2)&gt;=$BA$4,'Customize Here'!$M$7,'Customize Here'!$M$9)}))"),"")</f>
        <v/>
      </c>
      <c r="W79" s="102"/>
      <c r="X79" s="375" t="str">
        <f>iferror(sum(Q78:W78)/($C79*7),)</f>
        <v/>
      </c>
      <c r="Y79" s="376">
        <f>countif(Q78:W78,"&gt;="&amp;$C79)</f>
        <v>0</v>
      </c>
      <c r="Z79" s="195"/>
      <c r="AA79" s="374" t="str">
        <f>IFERROR(__xludf.DUMMYFUNCTION("iferror(sparkline(AA78:AG78,{""charttype"",""column"";""empty"",""zero"";""color"",if(ROUND(AH79,2)&gt;=$BA$4,'Customize Here'!$M$7,'Customize Here'!$M$9)}))"),"")</f>
        <v/>
      </c>
      <c r="AG79" s="102"/>
      <c r="AH79" s="375" t="str">
        <f>iferror(sum(AA78:AG78)/($C79*7),)</f>
        <v/>
      </c>
      <c r="AI79" s="376">
        <f>countif(AA78:AG78,"&gt;="&amp;$C79)</f>
        <v>0</v>
      </c>
      <c r="AJ79" s="195"/>
      <c r="AK79" s="374" t="str">
        <f>IFERROR(__xludf.DUMMYFUNCTION("iferror(sparkline(AK78:AQ78,{""charttype"",""column"";""empty"",""zero"";""color"",if(ROUND(AR79,2)&gt;=$BA$4,'Customize Here'!$M$7,'Customize Here'!$M$9)}))"),"")</f>
        <v/>
      </c>
      <c r="AQ79" s="102"/>
      <c r="AR79" s="375" t="str">
        <f>iferror(sum(AK78:AQ78)/($C79*7),)</f>
        <v/>
      </c>
      <c r="AS79" s="376">
        <f>countif(AK78:AQ78,"&gt;="&amp;$C79)</f>
        <v>0</v>
      </c>
      <c r="AT79" s="195"/>
      <c r="AU79" s="377" t="str">
        <f>IFERROR(__xludf.DUMMYFUNCTION("iferror(sparkline(AU78:AW78,{""charttype"",""column"";""empty"",""zero"";""color"",'Customize Here'!$M$9}))"),"")</f>
        <v/>
      </c>
      <c r="AW79" s="102"/>
      <c r="AX79" s="376">
        <f>countif(AU78:AW78,"&gt;="&amp;$C79)</f>
        <v>0</v>
      </c>
      <c r="AZ79" s="378" t="str">
        <f>B78</f>
        <v/>
      </c>
      <c r="BA79" s="379">
        <f>$BE$4</f>
        <v>31</v>
      </c>
      <c r="BB79" s="380">
        <f>O79+Y79+AI79+AS79+AX79</f>
        <v>0</v>
      </c>
      <c r="BC79" s="381" t="str">
        <f>IFERROR(__xludf.DUMMYFUNCTION("IFERROR(SPARKLINE(BB79,{""charttype"",""bar"";""max"",BA79;""color1"",IF(BD79&gt;=$BA$4,'Customize Here'!$M$7,'Customize Here'!$M$9)}),)"),"")</f>
        <v/>
      </c>
      <c r="BD79" s="382">
        <f>BB79/BA79</f>
        <v>0</v>
      </c>
      <c r="BE79" s="383">
        <f>BA79-BB79</f>
        <v>31</v>
      </c>
      <c r="BF79" s="195"/>
    </row>
    <row r="80">
      <c r="A80" s="190"/>
      <c r="B80" s="83"/>
      <c r="C80" s="83"/>
      <c r="D80" s="86"/>
      <c r="E80" s="348"/>
      <c r="F80" s="348"/>
      <c r="G80" s="83"/>
      <c r="H80" s="211"/>
      <c r="I80" s="211"/>
      <c r="J80" s="211"/>
      <c r="K80" s="211"/>
      <c r="L80" s="211"/>
      <c r="M80" s="86"/>
      <c r="N80" s="322"/>
      <c r="O80" s="217"/>
      <c r="P80" s="195"/>
      <c r="Q80" s="83"/>
      <c r="R80" s="211"/>
      <c r="S80" s="211"/>
      <c r="T80" s="211"/>
      <c r="U80" s="211"/>
      <c r="V80" s="211"/>
      <c r="W80" s="86"/>
      <c r="X80" s="322"/>
      <c r="Y80" s="217"/>
      <c r="Z80" s="195"/>
      <c r="AA80" s="83"/>
      <c r="AB80" s="211"/>
      <c r="AC80" s="211"/>
      <c r="AD80" s="211"/>
      <c r="AE80" s="211"/>
      <c r="AF80" s="211"/>
      <c r="AG80" s="86"/>
      <c r="AH80" s="322"/>
      <c r="AI80" s="217"/>
      <c r="AJ80" s="195"/>
      <c r="AK80" s="83"/>
      <c r="AL80" s="211"/>
      <c r="AM80" s="211"/>
      <c r="AN80" s="211"/>
      <c r="AO80" s="211"/>
      <c r="AP80" s="211"/>
      <c r="AQ80" s="86"/>
      <c r="AR80" s="322"/>
      <c r="AS80" s="217"/>
      <c r="AT80" s="195"/>
      <c r="AU80" s="83"/>
      <c r="AV80" s="211"/>
      <c r="AW80" s="86"/>
      <c r="AX80" s="217"/>
      <c r="AZ80" s="289"/>
      <c r="BA80" s="289"/>
      <c r="BB80" s="289"/>
      <c r="BC80" s="193"/>
      <c r="BD80" s="384"/>
      <c r="BE80" s="385"/>
      <c r="BF80" s="195"/>
    </row>
    <row r="81">
      <c r="A81" s="190"/>
      <c r="B81" s="190"/>
      <c r="C81" s="348"/>
      <c r="D81" s="348"/>
      <c r="E81" s="348"/>
      <c r="F81" s="348"/>
      <c r="G81" s="289"/>
      <c r="H81" s="289"/>
      <c r="I81" s="289"/>
      <c r="J81" s="289"/>
      <c r="K81" s="289"/>
      <c r="L81" s="289"/>
      <c r="M81" s="289"/>
      <c r="N81" s="195"/>
      <c r="O81" s="195"/>
      <c r="P81" s="195"/>
      <c r="Q81" s="195"/>
      <c r="R81" s="195"/>
      <c r="S81" s="195"/>
      <c r="T81" s="195"/>
      <c r="U81" s="195"/>
      <c r="V81" s="195"/>
      <c r="W81" s="195"/>
      <c r="X81" s="195"/>
      <c r="Y81" s="195"/>
      <c r="Z81" s="195"/>
      <c r="AA81" s="195"/>
      <c r="AB81" s="195"/>
      <c r="AC81" s="195"/>
      <c r="AD81" s="195"/>
      <c r="AE81" s="195"/>
      <c r="AF81" s="195"/>
      <c r="AG81" s="195"/>
      <c r="AH81" s="195"/>
      <c r="AI81" s="195"/>
      <c r="AJ81" s="195"/>
      <c r="AK81" s="195"/>
      <c r="AL81" s="195"/>
      <c r="AM81" s="195"/>
      <c r="AN81" s="195"/>
      <c r="AO81" s="195"/>
      <c r="AP81" s="195"/>
      <c r="AQ81" s="195"/>
      <c r="AR81" s="195"/>
      <c r="AS81" s="195"/>
      <c r="AT81" s="195"/>
      <c r="AU81" s="195"/>
      <c r="AV81" s="195"/>
      <c r="AW81" s="195"/>
      <c r="AX81" s="193"/>
      <c r="AY81" s="193"/>
      <c r="AZ81" s="289"/>
      <c r="BA81" s="289"/>
      <c r="BB81" s="289"/>
      <c r="BC81" s="193"/>
      <c r="BD81" s="195"/>
      <c r="BE81" s="195"/>
      <c r="BF81" s="195"/>
    </row>
  </sheetData>
  <mergeCells count="259">
    <mergeCell ref="AZ2:BE3"/>
    <mergeCell ref="BA4:BB4"/>
    <mergeCell ref="BC4:BD4"/>
    <mergeCell ref="BB6:BD6"/>
    <mergeCell ref="AA2:AG2"/>
    <mergeCell ref="AH2:AH4"/>
    <mergeCell ref="AI2:AI4"/>
    <mergeCell ref="AK2:AQ2"/>
    <mergeCell ref="AR2:AR4"/>
    <mergeCell ref="AS2:AS4"/>
    <mergeCell ref="AU2:AW2"/>
    <mergeCell ref="B2:D3"/>
    <mergeCell ref="G2:M2"/>
    <mergeCell ref="N2:N4"/>
    <mergeCell ref="O2:O4"/>
    <mergeCell ref="Q2:W2"/>
    <mergeCell ref="X2:X4"/>
    <mergeCell ref="Y2:Y4"/>
    <mergeCell ref="B4:D4"/>
    <mergeCell ref="B5:D5"/>
    <mergeCell ref="G6:O6"/>
    <mergeCell ref="Q6:Y6"/>
    <mergeCell ref="AA6:AI6"/>
    <mergeCell ref="AK6:AS6"/>
    <mergeCell ref="AU6:AW6"/>
    <mergeCell ref="B6:D6"/>
    <mergeCell ref="B7:D7"/>
    <mergeCell ref="B8:D8"/>
    <mergeCell ref="B9:D9"/>
    <mergeCell ref="B10:D10"/>
    <mergeCell ref="B11:D11"/>
    <mergeCell ref="B12:D12"/>
    <mergeCell ref="B13:D13"/>
    <mergeCell ref="B14:D14"/>
    <mergeCell ref="B15:D15"/>
    <mergeCell ref="B16:D16"/>
    <mergeCell ref="B17:D17"/>
    <mergeCell ref="B18:D18"/>
    <mergeCell ref="B19:D19"/>
    <mergeCell ref="AR24:AS24"/>
    <mergeCell ref="AR25:AS25"/>
    <mergeCell ref="X24:Y24"/>
    <mergeCell ref="AA24:AG24"/>
    <mergeCell ref="AH24:AI24"/>
    <mergeCell ref="AK24:AQ24"/>
    <mergeCell ref="AU24:AW24"/>
    <mergeCell ref="BB24:BD24"/>
    <mergeCell ref="AH25:AI25"/>
    <mergeCell ref="AZ25:BA25"/>
    <mergeCell ref="B20:D20"/>
    <mergeCell ref="B21:D21"/>
    <mergeCell ref="B22:D22"/>
    <mergeCell ref="B24:D24"/>
    <mergeCell ref="G24:M24"/>
    <mergeCell ref="N24:O24"/>
    <mergeCell ref="Q24:W24"/>
    <mergeCell ref="N26:O28"/>
    <mergeCell ref="Q26:Q28"/>
    <mergeCell ref="N29:O29"/>
    <mergeCell ref="R26:R28"/>
    <mergeCell ref="S26:S28"/>
    <mergeCell ref="T26:T28"/>
    <mergeCell ref="U26:U28"/>
    <mergeCell ref="V26:V28"/>
    <mergeCell ref="W26:W28"/>
    <mergeCell ref="X29:Y29"/>
    <mergeCell ref="Q31:Y31"/>
    <mergeCell ref="N25:O25"/>
    <mergeCell ref="X25:Y25"/>
    <mergeCell ref="G26:G28"/>
    <mergeCell ref="H26:H28"/>
    <mergeCell ref="I26:I28"/>
    <mergeCell ref="J26:J28"/>
    <mergeCell ref="K26:K28"/>
    <mergeCell ref="L26:L28"/>
    <mergeCell ref="M26:M28"/>
    <mergeCell ref="C31:D31"/>
    <mergeCell ref="G31:O31"/>
    <mergeCell ref="C32:D32"/>
    <mergeCell ref="C33:D33"/>
    <mergeCell ref="C34:D34"/>
    <mergeCell ref="AH55:AH56"/>
    <mergeCell ref="AI55:AI56"/>
    <mergeCell ref="AK55:AQ56"/>
    <mergeCell ref="AR55:AR56"/>
    <mergeCell ref="AS55:AS56"/>
    <mergeCell ref="AU55:AW56"/>
    <mergeCell ref="AX55:AX56"/>
    <mergeCell ref="AA63:AG64"/>
    <mergeCell ref="AH63:AH64"/>
    <mergeCell ref="AI63:AI64"/>
    <mergeCell ref="AK63:AQ64"/>
    <mergeCell ref="AR63:AR64"/>
    <mergeCell ref="AS63:AS64"/>
    <mergeCell ref="AU63:AW64"/>
    <mergeCell ref="AX63:AX64"/>
    <mergeCell ref="AA55:AG56"/>
    <mergeCell ref="AA59:AG60"/>
    <mergeCell ref="AH59:AH60"/>
    <mergeCell ref="AI59:AI60"/>
    <mergeCell ref="AK59:AQ60"/>
    <mergeCell ref="AR59:AR60"/>
    <mergeCell ref="AS59:AS60"/>
    <mergeCell ref="AH29:AI29"/>
    <mergeCell ref="AR29:AS29"/>
    <mergeCell ref="AA31:AI31"/>
    <mergeCell ref="AK31:AS31"/>
    <mergeCell ref="AU31:AW31"/>
    <mergeCell ref="AG26:AG28"/>
    <mergeCell ref="AH26:AI28"/>
    <mergeCell ref="AK26:AK28"/>
    <mergeCell ref="AL26:AL28"/>
    <mergeCell ref="AM26:AM28"/>
    <mergeCell ref="AN26:AN28"/>
    <mergeCell ref="AO26:AO28"/>
    <mergeCell ref="AZ30:BE30"/>
    <mergeCell ref="BB31:BD31"/>
    <mergeCell ref="BB48:BD48"/>
    <mergeCell ref="BB49:BD49"/>
    <mergeCell ref="AZ50:BA50"/>
    <mergeCell ref="BB52:BD52"/>
    <mergeCell ref="AP26:AP28"/>
    <mergeCell ref="AQ26:AQ28"/>
    <mergeCell ref="AR26:AS28"/>
    <mergeCell ref="AU26:AU28"/>
    <mergeCell ref="AV26:AV28"/>
    <mergeCell ref="AW26:AW28"/>
    <mergeCell ref="BA26:BE26"/>
    <mergeCell ref="X26:Y28"/>
    <mergeCell ref="AA26:AA28"/>
    <mergeCell ref="AB26:AB28"/>
    <mergeCell ref="AC26:AC28"/>
    <mergeCell ref="AD26:AD28"/>
    <mergeCell ref="AE26:AE28"/>
    <mergeCell ref="AF26:AF28"/>
    <mergeCell ref="AA49:AI49"/>
    <mergeCell ref="AK49:AS49"/>
    <mergeCell ref="AC50:AH50"/>
    <mergeCell ref="AM50:AR50"/>
    <mergeCell ref="AA52:AI52"/>
    <mergeCell ref="AK52:AS52"/>
    <mergeCell ref="AU52:AW52"/>
    <mergeCell ref="AU59:AW60"/>
    <mergeCell ref="AX59:AX60"/>
    <mergeCell ref="N59:N60"/>
    <mergeCell ref="O59:O60"/>
    <mergeCell ref="Q59:W60"/>
    <mergeCell ref="X59:X60"/>
    <mergeCell ref="Y59:Y60"/>
    <mergeCell ref="X63:X64"/>
    <mergeCell ref="Y63:Y64"/>
    <mergeCell ref="AK67:AQ68"/>
    <mergeCell ref="AR67:AR68"/>
    <mergeCell ref="AS67:AS68"/>
    <mergeCell ref="AU67:AW68"/>
    <mergeCell ref="AX67:AX68"/>
    <mergeCell ref="Q63:W64"/>
    <mergeCell ref="Q67:W68"/>
    <mergeCell ref="X67:X68"/>
    <mergeCell ref="Y67:Y68"/>
    <mergeCell ref="AA67:AG68"/>
    <mergeCell ref="AH67:AH68"/>
    <mergeCell ref="AI67:AI68"/>
    <mergeCell ref="AH71:AH72"/>
    <mergeCell ref="AI71:AI72"/>
    <mergeCell ref="AK71:AQ72"/>
    <mergeCell ref="AR71:AR72"/>
    <mergeCell ref="AS71:AS72"/>
    <mergeCell ref="AU71:AW72"/>
    <mergeCell ref="AX71:AX72"/>
    <mergeCell ref="AU75:AW76"/>
    <mergeCell ref="AX75:AX76"/>
    <mergeCell ref="AA79:AG80"/>
    <mergeCell ref="AH79:AH80"/>
    <mergeCell ref="AI79:AI80"/>
    <mergeCell ref="AK79:AQ80"/>
    <mergeCell ref="AR79:AR80"/>
    <mergeCell ref="AS79:AS80"/>
    <mergeCell ref="AU79:AW80"/>
    <mergeCell ref="AX79:AX80"/>
    <mergeCell ref="AA71:AG72"/>
    <mergeCell ref="AA75:AG76"/>
    <mergeCell ref="AH75:AH76"/>
    <mergeCell ref="AI75:AI76"/>
    <mergeCell ref="AK75:AQ76"/>
    <mergeCell ref="AR75:AR76"/>
    <mergeCell ref="AS75:AS76"/>
    <mergeCell ref="B66:B68"/>
    <mergeCell ref="B70:B72"/>
    <mergeCell ref="B74:B76"/>
    <mergeCell ref="B78:B80"/>
    <mergeCell ref="C74:D74"/>
    <mergeCell ref="C75:D76"/>
    <mergeCell ref="C78:D78"/>
    <mergeCell ref="C79:D80"/>
    <mergeCell ref="C55:D56"/>
    <mergeCell ref="C58:D58"/>
    <mergeCell ref="B62:B64"/>
    <mergeCell ref="C62:D62"/>
    <mergeCell ref="C63:D64"/>
    <mergeCell ref="C66:D66"/>
    <mergeCell ref="C67:D68"/>
    <mergeCell ref="C70:D70"/>
    <mergeCell ref="C71:D72"/>
    <mergeCell ref="N71:N72"/>
    <mergeCell ref="O71:O72"/>
    <mergeCell ref="Q71:W72"/>
    <mergeCell ref="X71:X72"/>
    <mergeCell ref="Y71:Y72"/>
    <mergeCell ref="G71:M72"/>
    <mergeCell ref="G75:M76"/>
    <mergeCell ref="N75:N76"/>
    <mergeCell ref="O75:O76"/>
    <mergeCell ref="Q75:W76"/>
    <mergeCell ref="X75:X76"/>
    <mergeCell ref="Y75:Y76"/>
    <mergeCell ref="G49:O49"/>
    <mergeCell ref="I50:N50"/>
    <mergeCell ref="S50:X50"/>
    <mergeCell ref="G52:O52"/>
    <mergeCell ref="Q52:Y52"/>
    <mergeCell ref="C42:D42"/>
    <mergeCell ref="C43:D43"/>
    <mergeCell ref="C44:D44"/>
    <mergeCell ref="C45:D45"/>
    <mergeCell ref="C46:D46"/>
    <mergeCell ref="C47:D47"/>
    <mergeCell ref="Q49:Y49"/>
    <mergeCell ref="C35:D35"/>
    <mergeCell ref="C36:D36"/>
    <mergeCell ref="C37:D37"/>
    <mergeCell ref="C38:D38"/>
    <mergeCell ref="C39:D39"/>
    <mergeCell ref="C40:D40"/>
    <mergeCell ref="C41:D41"/>
    <mergeCell ref="Q55:W56"/>
    <mergeCell ref="X55:X56"/>
    <mergeCell ref="Y55:Y56"/>
    <mergeCell ref="C59:D60"/>
    <mergeCell ref="G59:M60"/>
    <mergeCell ref="G63:M64"/>
    <mergeCell ref="N63:N64"/>
    <mergeCell ref="O63:O64"/>
    <mergeCell ref="G67:M68"/>
    <mergeCell ref="N67:N68"/>
    <mergeCell ref="O67:O68"/>
    <mergeCell ref="B52:D52"/>
    <mergeCell ref="B54:B56"/>
    <mergeCell ref="C54:D54"/>
    <mergeCell ref="G55:M56"/>
    <mergeCell ref="N55:N56"/>
    <mergeCell ref="O55:O56"/>
    <mergeCell ref="B58:B60"/>
    <mergeCell ref="G79:M80"/>
    <mergeCell ref="N79:N80"/>
    <mergeCell ref="O79:O80"/>
    <mergeCell ref="Q79:W80"/>
    <mergeCell ref="X79:X80"/>
    <mergeCell ref="Y79:Y80"/>
  </mergeCells>
  <conditionalFormatting sqref="G54:M54 Q54:W54 AA54:AG54 AK54:AQ54 AU54:AW54 G58:M58 Q58:W58 AA58:AG58 AK58:AQ58 AU58:AW58 G62:M62 Q62:W62 AA62:AG62 AK62:AQ62 AU62:AW62 G66:M66 Q66:W66 AA66:AG66 AK66:AQ66 AU66:AW66 G70:M70 Q70:W70 AA70:AG70 AK70:AQ70 AU70:AW70 G74:M74 Q74:W74 AA74:AG74 AK74:AQ74 AU74:AW74 G78:M78 Q78:W78 AA78:AG78 AK78:AQ78 AU78:AW78">
    <cfRule type="expression" dxfId="14" priority="1">
      <formula>G54&gt;=$C55</formula>
    </cfRule>
  </conditionalFormatting>
  <conditionalFormatting sqref="C32:D47">
    <cfRule type="expression" dxfId="6" priority="2">
      <formula>AND($B32&lt;&gt;"",$C32=FALSE,$D32="")</formula>
    </cfRule>
  </conditionalFormatting>
  <conditionalFormatting sqref="G1:AW1">
    <cfRule type="cellIs" dxfId="5" priority="3" operator="equal">
      <formula>"*"</formula>
    </cfRule>
  </conditionalFormatting>
  <conditionalFormatting sqref="G7:M22 Q7:W22 AA7:AG22 AK7:AQ22 AU7:AW22 G32:M47 Q32:W47 AA32:AG47 AK32:AQ47 AU32:AW47">
    <cfRule type="expression" dxfId="8" priority="4">
      <formula>AND($B7&lt;&gt;"",G7=TRUE)</formula>
    </cfRule>
  </conditionalFormatting>
  <conditionalFormatting sqref="N7:N22 X7:X22 AH7:AH22 AR7:AR22 N32:N47 X32:X47 AH32:AH47 AR32:AR47">
    <cfRule type="expression" dxfId="9" priority="5">
      <formula>N7&gt;=$BA$4</formula>
    </cfRule>
  </conditionalFormatting>
  <conditionalFormatting sqref="O32:O47 Y32:Y47 AI32:AI47 AS32:AS47">
    <cfRule type="expression" dxfId="10" priority="6">
      <formula>N32&gt;=100%</formula>
    </cfRule>
  </conditionalFormatting>
  <conditionalFormatting sqref="G32:M47 Q32:W47 AA32:AG47 AK32:AQ47">
    <cfRule type="expression" dxfId="8" priority="7">
      <formula>AND($B32&lt;&gt;"",G32=TRUE)</formula>
    </cfRule>
  </conditionalFormatting>
  <conditionalFormatting sqref="G32:M47">
    <cfRule type="expression" dxfId="8" priority="8">
      <formula>AND(COUNTIF($G32:$M32,TRUE)&gt;=$C32,$B32&lt;&gt;"",$C32&lt;&gt;"")</formula>
    </cfRule>
  </conditionalFormatting>
  <conditionalFormatting sqref="N7:N22 X7:X22 AH7:AH22 AR7:AR22">
    <cfRule type="expression" dxfId="9" priority="9">
      <formula>N7&gt;=$BA$4</formula>
    </cfRule>
  </conditionalFormatting>
  <conditionalFormatting sqref="O7:O22 Y7:Y22 AI7:AI22 AS7:AS22">
    <cfRule type="expression" dxfId="11" priority="10">
      <formula>N7&gt;=100%</formula>
    </cfRule>
  </conditionalFormatting>
  <conditionalFormatting sqref="AU7:AW22 AU32:AW47">
    <cfRule type="expression" dxfId="11" priority="11">
      <formula>AU$4=""</formula>
    </cfRule>
  </conditionalFormatting>
  <conditionalFormatting sqref="BE7:BE22">
    <cfRule type="cellIs" dxfId="12" priority="12" operator="lessThan">
      <formula>0</formula>
    </cfRule>
  </conditionalFormatting>
  <conditionalFormatting sqref="G3:M4 Q3:W4 AA3:AG4 AK3:AQ4 AU3:AW4">
    <cfRule type="expression" dxfId="5" priority="13">
      <formula>G$4=TODAY()</formula>
    </cfRule>
  </conditionalFormatting>
  <conditionalFormatting sqref="AU3:AW4">
    <cfRule type="expression" dxfId="13" priority="14">
      <formula>AU$4=""</formula>
    </cfRule>
  </conditionalFormatting>
  <conditionalFormatting sqref="Q32:W47">
    <cfRule type="expression" dxfId="8" priority="15">
      <formula>AND(COUNTIF($Q32:$W32,TRUE)&gt;=$C32,$B32&lt;&gt;"",$C32&lt;&gt;"")</formula>
    </cfRule>
  </conditionalFormatting>
  <conditionalFormatting sqref="AA32:AG47">
    <cfRule type="expression" dxfId="8" priority="16">
      <formula>AND(COUNTIF($AA32:$AG32,TRUE)&gt;=$C32,$B32&lt;&gt;"",$C32&lt;&gt;"")</formula>
    </cfRule>
  </conditionalFormatting>
  <conditionalFormatting sqref="AK32:AQ47">
    <cfRule type="expression" dxfId="8" priority="17">
      <formula>AND(COUNTIF($AK32:$AQ32,TRUE)&gt;=$C32,$B32&lt;&gt;"",$C32&lt;&gt;"")</formula>
    </cfRule>
  </conditionalFormatting>
  <dataValidations>
    <dataValidation type="list" allowBlank="1" showInputMessage="1" showErrorMessage="1" prompt="Enter a number from 1 to 6." sqref="C32:C47">
      <formula1>"1,2,3,4,5,6"</formula1>
    </dataValidation>
    <dataValidation type="custom" allowBlank="1" showDropDown="1" showInputMessage="1" showErrorMessage="1" prompt="Enter a valid date." sqref="G4">
      <formula1>OR(NOT(ISERROR(DATEVALUE(G4))), AND(ISNUMBER(G4), LEFT(CELL("format", G4))="D"))</formula1>
    </dataValidation>
    <dataValidation type="list" allowBlank="1" showDropDown="1" showInputMessage="1" showErrorMessage="1" prompt="Enter a valid Month: JANUARY, FEBRUARY, MARCH, APRIL, MAY, JUNE, JULY, AUGUST, SEPTEMBER, OCTOBER, NOVEMBER, DECEMBER." sqref="C1:E1 A1:A4 E2:E4">
      <formula1>'HIDDEN HT'!$C$6:$C$17</formula1>
    </dataValidation>
  </dataValidations>
  <hyperlinks>
    <hyperlink display="Summary" location="Summary!A1" ref="B4"/>
  </hyperlinks>
  <printOptions gridLines="1" horizontalCentered="1"/>
  <pageMargins bottom="0.75" footer="0.0" header="0.0" left="0.7" right="0.7" top="0.75"/>
  <pageSetup fitToHeight="0" cellComments="atEnd" orientation="landscape" pageOrder="overThenDown" paperHeight="17in" paperWidth="28i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pane xSplit="5.0" ySplit="4.0" topLeftCell="F5" activePane="bottomRight" state="frozen"/>
      <selection activeCell="F1" sqref="F1" pane="topRight"/>
      <selection activeCell="A5" sqref="A5" pane="bottomLeft"/>
      <selection activeCell="F5" sqref="F5" pane="bottomRight"/>
    </sheetView>
  </sheetViews>
  <sheetFormatPr customHeight="1" defaultColWidth="12.63" defaultRowHeight="15.75"/>
  <cols>
    <col customWidth="1" min="1" max="1" width="1.38"/>
    <col customWidth="1" min="2" max="2" width="27.13"/>
    <col customWidth="1" min="3" max="3" width="5.63"/>
    <col customWidth="1" min="4" max="4" width="3.38"/>
    <col customWidth="1" min="5" max="5" width="1.13"/>
    <col customWidth="1" min="6" max="6" width="2.88"/>
    <col customWidth="1" min="7" max="15" width="4.88"/>
    <col customWidth="1" min="16" max="16" width="2.88"/>
    <col customWidth="1" min="17" max="25" width="4.88"/>
    <col customWidth="1" min="26" max="26" width="2.88"/>
    <col customWidth="1" min="27" max="35" width="4.88"/>
    <col customWidth="1" min="36" max="36" width="2.88"/>
    <col customWidth="1" min="37" max="43" width="4.88"/>
    <col customWidth="1" min="44" max="44" width="5.13"/>
    <col customWidth="1" min="45" max="45" width="4.88"/>
    <col customWidth="1" min="46" max="46" width="2.88"/>
    <col customWidth="1" min="47" max="49" width="4.88"/>
    <col customWidth="1" min="50" max="51" width="5.13"/>
    <col customWidth="1" min="52" max="52" width="28.5"/>
    <col customWidth="1" min="53" max="53" width="9.25"/>
    <col customWidth="1" min="54" max="54" width="5.88"/>
    <col customWidth="1" min="55" max="55" width="19.88"/>
    <col customWidth="1" min="56" max="56" width="6.88"/>
    <col customWidth="1" min="57" max="57" width="8.0"/>
    <col customWidth="1" min="58" max="58" width="18.88"/>
  </cols>
  <sheetData>
    <row r="1" ht="14.25" customHeight="1">
      <c r="A1" s="188"/>
      <c r="B1" s="189"/>
      <c r="C1" s="188"/>
      <c r="D1" s="188"/>
      <c r="E1" s="188"/>
      <c r="F1" s="190"/>
      <c r="G1" s="191"/>
      <c r="H1" s="191"/>
      <c r="I1" s="191"/>
      <c r="J1" s="191"/>
      <c r="K1" s="191"/>
      <c r="L1" s="191"/>
      <c r="M1" s="191"/>
      <c r="N1" s="192"/>
      <c r="O1" s="192"/>
      <c r="P1" s="191"/>
      <c r="Q1" s="191"/>
      <c r="R1" s="191"/>
      <c r="S1" s="191"/>
      <c r="T1" s="191"/>
      <c r="U1" s="191"/>
      <c r="V1" s="191"/>
      <c r="W1" s="191"/>
      <c r="X1" s="192"/>
      <c r="Y1" s="192"/>
      <c r="Z1" s="191"/>
      <c r="AA1" s="191"/>
      <c r="AB1" s="191"/>
      <c r="AC1" s="191"/>
      <c r="AD1" s="191"/>
      <c r="AE1" s="191"/>
      <c r="AF1" s="191"/>
      <c r="AG1" s="191"/>
      <c r="AH1" s="192"/>
      <c r="AI1" s="192"/>
      <c r="AJ1" s="191"/>
      <c r="AK1" s="191"/>
      <c r="AL1" s="191"/>
      <c r="AM1" s="191"/>
      <c r="AN1" s="191"/>
      <c r="AO1" s="191"/>
      <c r="AP1" s="191"/>
      <c r="AQ1" s="191"/>
      <c r="AR1" s="192"/>
      <c r="AS1" s="192"/>
      <c r="AT1" s="191"/>
      <c r="AU1" s="191"/>
      <c r="AV1" s="191"/>
      <c r="AW1" s="191"/>
      <c r="AX1" s="193"/>
      <c r="AY1" s="193"/>
      <c r="AZ1" s="194"/>
      <c r="BA1" s="194"/>
      <c r="BB1" s="194"/>
      <c r="BC1" s="194"/>
      <c r="BD1" s="194"/>
      <c r="BE1" s="194"/>
      <c r="BF1" s="195"/>
    </row>
    <row r="2" ht="21.75" customHeight="1">
      <c r="A2" s="188"/>
      <c r="B2" s="196" t="str">
        <f>'HIDDEN CALENDAR'!O8</f>
        <v>January - 2023</v>
      </c>
      <c r="E2" s="188"/>
      <c r="F2" s="190"/>
      <c r="G2" s="197" t="str">
        <f>"7 "&amp;'Customize Here'!$Q$20 </f>
        <v>7 Days</v>
      </c>
      <c r="H2" s="154"/>
      <c r="I2" s="154"/>
      <c r="J2" s="154"/>
      <c r="K2" s="154"/>
      <c r="L2" s="154"/>
      <c r="M2" s="198"/>
      <c r="N2" s="199" t="str">
        <f>'Customize Here'!$Q$21</f>
        <v>Completed</v>
      </c>
      <c r="O2" s="200" t="str">
        <f>'Customize Here'!$Q$22</f>
        <v>Days Missing</v>
      </c>
      <c r="P2" s="201"/>
      <c r="Q2" s="197" t="str">
        <f>"14 "&amp;'Customize Here'!$Q$20 </f>
        <v>14 Days</v>
      </c>
      <c r="R2" s="154"/>
      <c r="S2" s="154"/>
      <c r="T2" s="154"/>
      <c r="U2" s="154"/>
      <c r="V2" s="154"/>
      <c r="W2" s="198"/>
      <c r="X2" s="199" t="str">
        <f>'Customize Here'!$Q$21</f>
        <v>Completed</v>
      </c>
      <c r="Y2" s="200" t="str">
        <f>'Customize Here'!$Q$22</f>
        <v>Days Missing</v>
      </c>
      <c r="Z2" s="201"/>
      <c r="AA2" s="197" t="str">
        <f>"21 "&amp;'Customize Here'!$Q$20 </f>
        <v>21 Days</v>
      </c>
      <c r="AB2" s="154"/>
      <c r="AC2" s="154"/>
      <c r="AD2" s="154"/>
      <c r="AE2" s="154"/>
      <c r="AF2" s="154"/>
      <c r="AG2" s="198"/>
      <c r="AH2" s="199" t="str">
        <f>'Customize Here'!$Q$21</f>
        <v>Completed</v>
      </c>
      <c r="AI2" s="200" t="str">
        <f>'Customize Here'!$Q$22</f>
        <v>Days Missing</v>
      </c>
      <c r="AJ2" s="201"/>
      <c r="AK2" s="197" t="str">
        <f>"28 "&amp;'Customize Here'!$Q$20 </f>
        <v>28 Days</v>
      </c>
      <c r="AL2" s="154"/>
      <c r="AM2" s="154"/>
      <c r="AN2" s="154"/>
      <c r="AO2" s="154"/>
      <c r="AP2" s="154"/>
      <c r="AQ2" s="198"/>
      <c r="AR2" s="199" t="str">
        <f>'Customize Here'!$Q$21</f>
        <v>Completed</v>
      </c>
      <c r="AS2" s="200" t="str">
        <f>'Customize Here'!$Q$22</f>
        <v>Days Missing</v>
      </c>
      <c r="AT2" s="201"/>
      <c r="AU2" s="197" t="str">
        <f>'Customize Here'!$Q$26</f>
        <v>Extra Days</v>
      </c>
      <c r="AV2" s="154"/>
      <c r="AW2" s="155"/>
      <c r="AX2" s="201"/>
      <c r="AY2" s="201"/>
      <c r="AZ2" s="202" t="str">
        <f>'Customize Here'!$Q$19</f>
        <v>Monthly Stats</v>
      </c>
      <c r="BA2" s="43"/>
      <c r="BB2" s="43"/>
      <c r="BC2" s="43"/>
      <c r="BD2" s="43"/>
      <c r="BE2" s="44"/>
      <c r="BF2" s="203"/>
    </row>
    <row r="3" ht="18.75" customHeight="1">
      <c r="A3" s="188"/>
      <c r="E3" s="188"/>
      <c r="F3" s="204"/>
      <c r="G3" s="205" t="str">
        <f>VLOOKUP(WEEKDAY(G4),'HIDDEN CALENDAR'!$S$6:$V$12,4,0)</f>
        <v>S</v>
      </c>
      <c r="H3" s="206" t="str">
        <f>VLOOKUP(WEEKDAY(H4),'HIDDEN CALENDAR'!$S$6:$V$12,4,0)</f>
        <v>M</v>
      </c>
      <c r="I3" s="206" t="str">
        <f>VLOOKUP(WEEKDAY(I4),'HIDDEN CALENDAR'!$S$6:$V$12,4,0)</f>
        <v>T</v>
      </c>
      <c r="J3" s="206" t="str">
        <f>VLOOKUP(WEEKDAY(J4),'HIDDEN CALENDAR'!$S$6:$V$12,4,0)</f>
        <v>W</v>
      </c>
      <c r="K3" s="206" t="str">
        <f>VLOOKUP(WEEKDAY(K4),'HIDDEN CALENDAR'!$S$6:$V$12,4,0)</f>
        <v>T</v>
      </c>
      <c r="L3" s="206" t="str">
        <f>VLOOKUP(WEEKDAY(L4),'HIDDEN CALENDAR'!$S$6:$V$12,4,0)</f>
        <v>F</v>
      </c>
      <c r="M3" s="207" t="str">
        <f>VLOOKUP(WEEKDAY(M4),'HIDDEN CALENDAR'!$S$6:$V$12,4,0)</f>
        <v>S</v>
      </c>
      <c r="N3" s="208"/>
      <c r="O3" s="209"/>
      <c r="P3" s="201"/>
      <c r="Q3" s="205" t="str">
        <f>VLOOKUP(WEEKDAY(Q4),'HIDDEN CALENDAR'!$S$6:$V$12,4,0)</f>
        <v>S</v>
      </c>
      <c r="R3" s="206" t="str">
        <f>VLOOKUP(WEEKDAY(R4),'HIDDEN CALENDAR'!$S$6:$V$12,4,0)</f>
        <v>M</v>
      </c>
      <c r="S3" s="206" t="str">
        <f>VLOOKUP(WEEKDAY(S4),'HIDDEN CALENDAR'!$S$6:$V$12,4,0)</f>
        <v>T</v>
      </c>
      <c r="T3" s="206" t="str">
        <f>VLOOKUP(WEEKDAY(T4),'HIDDEN CALENDAR'!$S$6:$V$12,4,0)</f>
        <v>W</v>
      </c>
      <c r="U3" s="206" t="str">
        <f>VLOOKUP(WEEKDAY(U4),'HIDDEN CALENDAR'!$S$6:$V$12,4,0)</f>
        <v>T</v>
      </c>
      <c r="V3" s="206" t="str">
        <f>VLOOKUP(WEEKDAY(V4),'HIDDEN CALENDAR'!$S$6:$V$12,4,0)</f>
        <v>F</v>
      </c>
      <c r="W3" s="207" t="str">
        <f>VLOOKUP(WEEKDAY(W4),'HIDDEN CALENDAR'!$S$6:$V$12,4,0)</f>
        <v>S</v>
      </c>
      <c r="X3" s="208"/>
      <c r="Y3" s="209"/>
      <c r="Z3" s="201"/>
      <c r="AA3" s="205" t="str">
        <f>VLOOKUP(WEEKDAY(AA4),'HIDDEN CALENDAR'!$S$6:$V$12,4,0)</f>
        <v>S</v>
      </c>
      <c r="AB3" s="206" t="str">
        <f>VLOOKUP(WEEKDAY(AB4),'HIDDEN CALENDAR'!$S$6:$V$12,4,0)</f>
        <v>M</v>
      </c>
      <c r="AC3" s="206" t="str">
        <f>VLOOKUP(WEEKDAY(AC4),'HIDDEN CALENDAR'!$S$6:$V$12,4,0)</f>
        <v>T</v>
      </c>
      <c r="AD3" s="206" t="str">
        <f>VLOOKUP(WEEKDAY(AD4),'HIDDEN CALENDAR'!$S$6:$V$12,4,0)</f>
        <v>W</v>
      </c>
      <c r="AE3" s="206" t="str">
        <f>VLOOKUP(WEEKDAY(AE4),'HIDDEN CALENDAR'!$S$6:$V$12,4,0)</f>
        <v>T</v>
      </c>
      <c r="AF3" s="206" t="str">
        <f>VLOOKUP(WEEKDAY(AF4),'HIDDEN CALENDAR'!$S$6:$V$12,4,0)</f>
        <v>F</v>
      </c>
      <c r="AG3" s="207" t="str">
        <f>VLOOKUP(WEEKDAY(AG4),'HIDDEN CALENDAR'!$S$6:$V$12,4,0)</f>
        <v>S</v>
      </c>
      <c r="AH3" s="208"/>
      <c r="AI3" s="209"/>
      <c r="AJ3" s="201"/>
      <c r="AK3" s="205" t="str">
        <f>VLOOKUP(WEEKDAY(AK4),'HIDDEN CALENDAR'!$S$6:$V$12,4,0)</f>
        <v>S</v>
      </c>
      <c r="AL3" s="206" t="str">
        <f>VLOOKUP(WEEKDAY(AL4),'HIDDEN CALENDAR'!$S$6:$V$12,4,0)</f>
        <v>M</v>
      </c>
      <c r="AM3" s="206" t="str">
        <f>VLOOKUP(WEEKDAY(AM4),'HIDDEN CALENDAR'!$S$6:$V$12,4,0)</f>
        <v>T</v>
      </c>
      <c r="AN3" s="206" t="str">
        <f>VLOOKUP(WEEKDAY(AN4),'HIDDEN CALENDAR'!$S$6:$V$12,4,0)</f>
        <v>W</v>
      </c>
      <c r="AO3" s="206" t="str">
        <f>VLOOKUP(WEEKDAY(AO4),'HIDDEN CALENDAR'!$S$6:$V$12,4,0)</f>
        <v>T</v>
      </c>
      <c r="AP3" s="206" t="str">
        <f>VLOOKUP(WEEKDAY(AP4),'HIDDEN CALENDAR'!$S$6:$V$12,4,0)</f>
        <v>F</v>
      </c>
      <c r="AQ3" s="207" t="str">
        <f>VLOOKUP(WEEKDAY(AQ4),'HIDDEN CALENDAR'!$S$6:$V$12,4,0)</f>
        <v>S</v>
      </c>
      <c r="AR3" s="208"/>
      <c r="AS3" s="209"/>
      <c r="AT3" s="201"/>
      <c r="AU3" s="205" t="str">
        <f>IF(AU4&lt;&gt;"",VLOOKUP(WEEKDAY(AU4),'HIDDEN CALENDAR'!$S$6:$V$12,4,0),)</f>
        <v>S</v>
      </c>
      <c r="AV3" s="206" t="str">
        <f>IF(AV4&lt;&gt;"",VLOOKUP(WEEKDAY(AV4),'HIDDEN CALENDAR'!$S$6:$V$12,4,0),)</f>
        <v>M</v>
      </c>
      <c r="AW3" s="210" t="str">
        <f>IF(AW4&lt;&gt;"",VLOOKUP(WEEKDAY(AW4),'HIDDEN CALENDAR'!$S$6:$V$12,4,0),)</f>
        <v>T</v>
      </c>
      <c r="AX3" s="201"/>
      <c r="AY3" s="201"/>
      <c r="AZ3" s="83"/>
      <c r="BA3" s="211"/>
      <c r="BB3" s="211"/>
      <c r="BC3" s="211"/>
      <c r="BD3" s="211"/>
      <c r="BE3" s="86"/>
      <c r="BF3" s="203"/>
    </row>
    <row r="4" ht="16.5" customHeight="1">
      <c r="A4" s="188"/>
      <c r="B4" s="212" t="s">
        <v>62</v>
      </c>
      <c r="E4" s="188"/>
      <c r="F4" s="204"/>
      <c r="G4" s="213">
        <f>VLOOKUP(B2,'HIDDEN CALENDAR'!$O$6:$Q$17,3,0)</f>
        <v>44927</v>
      </c>
      <c r="H4" s="214">
        <f t="shared" ref="H4:M4" si="1">G4+1</f>
        <v>44928</v>
      </c>
      <c r="I4" s="214">
        <f t="shared" si="1"/>
        <v>44929</v>
      </c>
      <c r="J4" s="214">
        <f t="shared" si="1"/>
        <v>44930</v>
      </c>
      <c r="K4" s="214">
        <f t="shared" si="1"/>
        <v>44931</v>
      </c>
      <c r="L4" s="214">
        <f t="shared" si="1"/>
        <v>44932</v>
      </c>
      <c r="M4" s="215">
        <f t="shared" si="1"/>
        <v>44933</v>
      </c>
      <c r="N4" s="216"/>
      <c r="O4" s="217"/>
      <c r="P4" s="201"/>
      <c r="Q4" s="213">
        <f>M4+1</f>
        <v>44934</v>
      </c>
      <c r="R4" s="214">
        <f t="shared" ref="R4:W4" si="2">Q4+1</f>
        <v>44935</v>
      </c>
      <c r="S4" s="214">
        <f t="shared" si="2"/>
        <v>44936</v>
      </c>
      <c r="T4" s="214">
        <f t="shared" si="2"/>
        <v>44937</v>
      </c>
      <c r="U4" s="214">
        <f t="shared" si="2"/>
        <v>44938</v>
      </c>
      <c r="V4" s="214">
        <f t="shared" si="2"/>
        <v>44939</v>
      </c>
      <c r="W4" s="215">
        <f t="shared" si="2"/>
        <v>44940</v>
      </c>
      <c r="X4" s="216"/>
      <c r="Y4" s="217"/>
      <c r="Z4" s="201"/>
      <c r="AA4" s="213">
        <f>W4+1</f>
        <v>44941</v>
      </c>
      <c r="AB4" s="214">
        <f t="shared" ref="AB4:AG4" si="3">AA4+1</f>
        <v>44942</v>
      </c>
      <c r="AC4" s="214">
        <f t="shared" si="3"/>
        <v>44943</v>
      </c>
      <c r="AD4" s="214">
        <f t="shared" si="3"/>
        <v>44944</v>
      </c>
      <c r="AE4" s="214">
        <f t="shared" si="3"/>
        <v>44945</v>
      </c>
      <c r="AF4" s="214">
        <f t="shared" si="3"/>
        <v>44946</v>
      </c>
      <c r="AG4" s="215">
        <f t="shared" si="3"/>
        <v>44947</v>
      </c>
      <c r="AH4" s="216"/>
      <c r="AI4" s="217"/>
      <c r="AJ4" s="201"/>
      <c r="AK4" s="213">
        <f>AG4+1</f>
        <v>44948</v>
      </c>
      <c r="AL4" s="214">
        <f t="shared" ref="AL4:AQ4" si="4">AK4+1</f>
        <v>44949</v>
      </c>
      <c r="AM4" s="214">
        <f t="shared" si="4"/>
        <v>44950</v>
      </c>
      <c r="AN4" s="214">
        <f t="shared" si="4"/>
        <v>44951</v>
      </c>
      <c r="AO4" s="214">
        <f t="shared" si="4"/>
        <v>44952</v>
      </c>
      <c r="AP4" s="214">
        <f t="shared" si="4"/>
        <v>44953</v>
      </c>
      <c r="AQ4" s="215">
        <f t="shared" si="4"/>
        <v>44954</v>
      </c>
      <c r="AR4" s="216"/>
      <c r="AS4" s="217"/>
      <c r="AT4" s="201"/>
      <c r="AU4" s="213">
        <f>IF(MONTH(AQ4+1)=MONTH($AQ$4),AQ4+1,)</f>
        <v>44955</v>
      </c>
      <c r="AV4" s="214">
        <f t="shared" ref="AV4:AW4" si="5">IF(MONTH(AU4+1)=MONTH($AQ$4),AU4+1,)</f>
        <v>44956</v>
      </c>
      <c r="AW4" s="218">
        <f t="shared" si="5"/>
        <v>44957</v>
      </c>
      <c r="AX4" s="193"/>
      <c r="AY4" s="193"/>
      <c r="AZ4" s="219" t="str">
        <f>'Customize Here'!$Q$39&amp;":   "</f>
        <v>Bars change color on:   </v>
      </c>
      <c r="BA4" s="220">
        <v>0.8</v>
      </c>
      <c r="BB4" s="211"/>
      <c r="BC4" s="221" t="str">
        <f>'Customize Here'!$Q$40&amp;":"</f>
        <v>Days in month:</v>
      </c>
      <c r="BD4" s="211"/>
      <c r="BE4" s="222">
        <f>day(EOMONTH(G4,0))</f>
        <v>31</v>
      </c>
      <c r="BF4" s="203"/>
    </row>
    <row r="5" ht="7.5" customHeight="1">
      <c r="A5" s="204"/>
      <c r="B5" s="223"/>
      <c r="E5" s="204"/>
      <c r="F5" s="204"/>
      <c r="G5" s="224"/>
      <c r="H5" s="224"/>
      <c r="I5" s="224"/>
      <c r="J5" s="224"/>
      <c r="K5" s="224"/>
      <c r="L5" s="224"/>
      <c r="M5" s="224"/>
      <c r="N5" s="224"/>
      <c r="O5" s="224"/>
      <c r="P5" s="201"/>
      <c r="Q5" s="224"/>
      <c r="R5" s="224"/>
      <c r="S5" s="224"/>
      <c r="T5" s="224"/>
      <c r="U5" s="224"/>
      <c r="V5" s="224"/>
      <c r="W5" s="224"/>
      <c r="X5" s="224"/>
      <c r="Y5" s="224"/>
      <c r="Z5" s="201"/>
      <c r="AA5" s="224"/>
      <c r="AB5" s="224"/>
      <c r="AC5" s="224"/>
      <c r="AD5" s="224"/>
      <c r="AE5" s="224"/>
      <c r="AF5" s="224"/>
      <c r="AG5" s="224"/>
      <c r="AH5" s="224"/>
      <c r="AI5" s="224"/>
      <c r="AJ5" s="201"/>
      <c r="AK5" s="224"/>
      <c r="AL5" s="224"/>
      <c r="AM5" s="224"/>
      <c r="AN5" s="224"/>
      <c r="AO5" s="224"/>
      <c r="AP5" s="224"/>
      <c r="AQ5" s="224"/>
      <c r="AR5" s="224"/>
      <c r="AS5" s="224"/>
      <c r="AT5" s="201"/>
      <c r="AU5" s="225"/>
      <c r="AV5" s="225"/>
      <c r="AW5" s="225"/>
      <c r="AX5" s="193"/>
      <c r="AY5" s="193"/>
      <c r="AZ5" s="201"/>
      <c r="BA5" s="226"/>
      <c r="BB5" s="226"/>
      <c r="BC5" s="226"/>
      <c r="BD5" s="226"/>
      <c r="BE5" s="226"/>
      <c r="BF5" s="203"/>
    </row>
    <row r="6" ht="20.25" customHeight="1">
      <c r="A6" s="227"/>
      <c r="B6" s="228" t="str">
        <f>'Customize Here'!$Q$15</f>
        <v>Daily Habits</v>
      </c>
      <c r="C6" s="154"/>
      <c r="D6" s="155"/>
      <c r="E6" s="227"/>
      <c r="F6" s="227"/>
      <c r="G6" s="229" t="str">
        <f>'Customize Here'!$Q$15</f>
        <v>Daily Habits</v>
      </c>
      <c r="H6" s="230"/>
      <c r="I6" s="230"/>
      <c r="J6" s="230"/>
      <c r="K6" s="230"/>
      <c r="L6" s="230"/>
      <c r="M6" s="230"/>
      <c r="N6" s="230"/>
      <c r="O6" s="108"/>
      <c r="P6" s="231"/>
      <c r="Q6" s="229" t="str">
        <f>'Customize Here'!$Q$15</f>
        <v>Daily Habits</v>
      </c>
      <c r="R6" s="230"/>
      <c r="S6" s="230"/>
      <c r="T6" s="230"/>
      <c r="U6" s="230"/>
      <c r="V6" s="230"/>
      <c r="W6" s="230"/>
      <c r="X6" s="230"/>
      <c r="Y6" s="108"/>
      <c r="Z6" s="231"/>
      <c r="AA6" s="229" t="str">
        <f>'Customize Here'!$Q$15</f>
        <v>Daily Habits</v>
      </c>
      <c r="AB6" s="230"/>
      <c r="AC6" s="230"/>
      <c r="AD6" s="230"/>
      <c r="AE6" s="230"/>
      <c r="AF6" s="230"/>
      <c r="AG6" s="230"/>
      <c r="AH6" s="230"/>
      <c r="AI6" s="108"/>
      <c r="AJ6" s="231"/>
      <c r="AK6" s="229" t="str">
        <f>'Customize Here'!$Q$15</f>
        <v>Daily Habits</v>
      </c>
      <c r="AL6" s="230"/>
      <c r="AM6" s="230"/>
      <c r="AN6" s="230"/>
      <c r="AO6" s="230"/>
      <c r="AP6" s="230"/>
      <c r="AQ6" s="230"/>
      <c r="AR6" s="230"/>
      <c r="AS6" s="108"/>
      <c r="AT6" s="231"/>
      <c r="AU6" s="232" t="str">
        <f>'Customize Here'!$Q$15</f>
        <v>Daily Habits</v>
      </c>
      <c r="AV6" s="230"/>
      <c r="AW6" s="108"/>
      <c r="AX6" s="193"/>
      <c r="AZ6" s="233" t="str">
        <f>'Customize Here'!$Q$15</f>
        <v>Daily Habits</v>
      </c>
      <c r="BA6" s="234" t="str">
        <f>'Customize Here'!$Q$29</f>
        <v>Days Expected</v>
      </c>
      <c r="BB6" s="235" t="str">
        <f>'Customize Here'!$Q$30</f>
        <v>Days Completed</v>
      </c>
      <c r="BC6" s="230"/>
      <c r="BD6" s="58"/>
      <c r="BE6" s="236" t="str">
        <f>'Customize Here'!$Q$31</f>
        <v>Days Missing</v>
      </c>
      <c r="BF6" s="203"/>
    </row>
    <row r="7">
      <c r="A7" s="237"/>
      <c r="B7" s="238"/>
      <c r="C7" s="239"/>
      <c r="D7" s="71"/>
      <c r="E7" s="237"/>
      <c r="F7" s="237"/>
      <c r="G7" s="240" t="b">
        <v>0</v>
      </c>
      <c r="H7" s="241" t="b">
        <v>0</v>
      </c>
      <c r="I7" s="241" t="b">
        <v>0</v>
      </c>
      <c r="J7" s="241" t="b">
        <v>0</v>
      </c>
      <c r="K7" s="241" t="b">
        <v>0</v>
      </c>
      <c r="L7" s="241" t="b">
        <v>0</v>
      </c>
      <c r="M7" s="242" t="b">
        <v>0</v>
      </c>
      <c r="N7" s="243" t="str">
        <f t="shared" ref="N7:N22" si="6">IF($B7&lt;&gt;"", ROUND(COUNTIF(G7:M7,"=TRUE")/7,2),)</f>
        <v/>
      </c>
      <c r="O7" s="244" t="str">
        <f t="shared" ref="O7:O22" si="7">IF($B7&lt;&gt;"", if(7-countif(G7:M7,true)&lt;=0,"",7-countif(G7:M7,true)),)</f>
        <v/>
      </c>
      <c r="P7" s="245"/>
      <c r="Q7" s="240" t="b">
        <v>0</v>
      </c>
      <c r="R7" s="241" t="b">
        <v>0</v>
      </c>
      <c r="S7" s="241" t="b">
        <v>0</v>
      </c>
      <c r="T7" s="241" t="b">
        <v>0</v>
      </c>
      <c r="U7" s="241" t="b">
        <v>0</v>
      </c>
      <c r="V7" s="241" t="b">
        <v>0</v>
      </c>
      <c r="W7" s="242" t="b">
        <v>0</v>
      </c>
      <c r="X7" s="243" t="str">
        <f t="shared" ref="X7:X22" si="8">IF($B7&lt;&gt;"", ROUND(COUNTIF(Q7:W7,"=TRUE")/7,2),)</f>
        <v/>
      </c>
      <c r="Y7" s="244" t="str">
        <f t="shared" ref="Y7:Y22" si="9">IF($B7&lt;&gt;"", if(7-countif(Q7:W7,true)&lt;=0,"",7-countif(Q7:W7,true)),)</f>
        <v/>
      </c>
      <c r="Z7" s="245"/>
      <c r="AA7" s="240" t="b">
        <v>0</v>
      </c>
      <c r="AB7" s="241" t="b">
        <v>0</v>
      </c>
      <c r="AC7" s="241" t="b">
        <v>0</v>
      </c>
      <c r="AD7" s="241" t="b">
        <v>0</v>
      </c>
      <c r="AE7" s="241" t="b">
        <v>0</v>
      </c>
      <c r="AF7" s="241" t="b">
        <v>0</v>
      </c>
      <c r="AG7" s="242" t="b">
        <v>0</v>
      </c>
      <c r="AH7" s="243" t="str">
        <f t="shared" ref="AH7:AH22" si="10">IF($B7&lt;&gt;"", ROUND(COUNTIF(AA7:AG7,"=TRUE")/7,2),)</f>
        <v/>
      </c>
      <c r="AI7" s="244" t="str">
        <f t="shared" ref="AI7:AI22" si="11">IF($B7&lt;&gt;"", if(7-countif(AA7:AG7,true)&lt;=0,"",7-countif(AA7:AG7,true)),)</f>
        <v/>
      </c>
      <c r="AJ7" s="245"/>
      <c r="AK7" s="240" t="b">
        <v>0</v>
      </c>
      <c r="AL7" s="241" t="b">
        <v>0</v>
      </c>
      <c r="AM7" s="241" t="b">
        <v>0</v>
      </c>
      <c r="AN7" s="241" t="b">
        <v>0</v>
      </c>
      <c r="AO7" s="241" t="b">
        <v>0</v>
      </c>
      <c r="AP7" s="241" t="b">
        <v>0</v>
      </c>
      <c r="AQ7" s="242" t="b">
        <v>0</v>
      </c>
      <c r="AR7" s="243" t="str">
        <f t="shared" ref="AR7:AR22" si="12">IF($B7&lt;&gt;"", ROUND(COUNTIF(AK7:AQ7,"=TRUE")/7,2),)</f>
        <v/>
      </c>
      <c r="AS7" s="244" t="str">
        <f t="shared" ref="AS7:AS22" si="13">IF($B7&lt;&gt;"", if(7-countif(AK7:AQ7,true)&lt;=0,"",7-countif(AK7:AQ7,true)),)</f>
        <v/>
      </c>
      <c r="AT7" s="245"/>
      <c r="AU7" s="240" t="b">
        <v>0</v>
      </c>
      <c r="AV7" s="241" t="b">
        <v>0</v>
      </c>
      <c r="AW7" s="246" t="b">
        <v>0</v>
      </c>
      <c r="AX7" s="193"/>
      <c r="AY7" s="193"/>
      <c r="AZ7" s="247" t="str">
        <f t="shared" ref="AZ7:AZ22" si="14">B7</f>
        <v/>
      </c>
      <c r="BA7" s="248" t="str">
        <f t="shared" ref="BA7:BA22" si="15">if(B7&lt;&gt;"",$BE$4,)</f>
        <v/>
      </c>
      <c r="BB7" s="249" t="str">
        <f t="shared" ref="BB7:BB22" si="16">IF($B7&lt;&gt;"", COUNTIF(G7:M7,"TRUE")+COUNTIF(Q7:W7,"TRUE")+COUNTIF(AA7:AG7,"TRUE")+COUNTIF(AK7:AQ7,"TRUE")+COUNTIF(AU7:AW7,"TRUE"),)</f>
        <v/>
      </c>
      <c r="BC7" s="250" t="str">
        <f t="array" ref="BC7">IFERROR(SPARKLINE(BB7,{"charttype","bar";"max",BA7;"color1",IF(BD7&gt;=$BA$4,'Customize Here'!$M$7,'Customize Here'!$M$9)}),)</f>
        <v/>
      </c>
      <c r="BD7" s="251" t="str">
        <f t="shared" ref="BD7:BD22" si="17">IFERROR(ROUND(BB7/BA7,2),)</f>
        <v/>
      </c>
      <c r="BE7" s="252" t="str">
        <f t="shared" ref="BE7:BE22" si="18">IF($B7&lt;&gt;"", BA7-BB7,)</f>
        <v/>
      </c>
      <c r="BF7" s="195"/>
    </row>
    <row r="8">
      <c r="A8" s="237"/>
      <c r="B8" s="253"/>
      <c r="C8" s="254"/>
      <c r="D8" s="111"/>
      <c r="E8" s="237"/>
      <c r="F8" s="237"/>
      <c r="G8" s="240" t="b">
        <v>0</v>
      </c>
      <c r="H8" s="241" t="b">
        <v>0</v>
      </c>
      <c r="I8" s="241" t="b">
        <v>0</v>
      </c>
      <c r="J8" s="241" t="b">
        <v>0</v>
      </c>
      <c r="K8" s="241" t="b">
        <v>0</v>
      </c>
      <c r="L8" s="241" t="b">
        <v>0</v>
      </c>
      <c r="M8" s="242" t="b">
        <v>0</v>
      </c>
      <c r="N8" s="255" t="str">
        <f t="shared" si="6"/>
        <v/>
      </c>
      <c r="O8" s="256" t="str">
        <f t="shared" si="7"/>
        <v/>
      </c>
      <c r="P8" s="245"/>
      <c r="Q8" s="240" t="b">
        <v>0</v>
      </c>
      <c r="R8" s="241" t="b">
        <v>0</v>
      </c>
      <c r="S8" s="241" t="b">
        <v>0</v>
      </c>
      <c r="T8" s="241" t="b">
        <v>0</v>
      </c>
      <c r="U8" s="241" t="b">
        <v>0</v>
      </c>
      <c r="V8" s="241" t="b">
        <v>0</v>
      </c>
      <c r="W8" s="242" t="b">
        <v>0</v>
      </c>
      <c r="X8" s="255" t="str">
        <f t="shared" si="8"/>
        <v/>
      </c>
      <c r="Y8" s="256" t="str">
        <f t="shared" si="9"/>
        <v/>
      </c>
      <c r="Z8" s="245"/>
      <c r="AA8" s="240" t="b">
        <v>0</v>
      </c>
      <c r="AB8" s="241" t="b">
        <v>0</v>
      </c>
      <c r="AC8" s="241" t="b">
        <v>0</v>
      </c>
      <c r="AD8" s="241" t="b">
        <v>0</v>
      </c>
      <c r="AE8" s="241" t="b">
        <v>0</v>
      </c>
      <c r="AF8" s="241" t="b">
        <v>0</v>
      </c>
      <c r="AG8" s="242" t="b">
        <v>0</v>
      </c>
      <c r="AH8" s="255" t="str">
        <f t="shared" si="10"/>
        <v/>
      </c>
      <c r="AI8" s="256" t="str">
        <f t="shared" si="11"/>
        <v/>
      </c>
      <c r="AJ8" s="245"/>
      <c r="AK8" s="240" t="b">
        <v>0</v>
      </c>
      <c r="AL8" s="241" t="b">
        <v>0</v>
      </c>
      <c r="AM8" s="241" t="b">
        <v>0</v>
      </c>
      <c r="AN8" s="241" t="b">
        <v>0</v>
      </c>
      <c r="AO8" s="241" t="b">
        <v>0</v>
      </c>
      <c r="AP8" s="241" t="b">
        <v>0</v>
      </c>
      <c r="AQ8" s="242" t="b">
        <v>0</v>
      </c>
      <c r="AR8" s="255" t="str">
        <f t="shared" si="12"/>
        <v/>
      </c>
      <c r="AS8" s="256" t="str">
        <f t="shared" si="13"/>
        <v/>
      </c>
      <c r="AT8" s="245"/>
      <c r="AU8" s="257" t="b">
        <v>0</v>
      </c>
      <c r="AV8" s="258" t="b">
        <v>0</v>
      </c>
      <c r="AW8" s="259" t="b">
        <v>0</v>
      </c>
      <c r="AX8" s="193"/>
      <c r="AY8" s="193"/>
      <c r="AZ8" s="260" t="str">
        <f t="shared" si="14"/>
        <v/>
      </c>
      <c r="BA8" s="261" t="str">
        <f t="shared" si="15"/>
        <v/>
      </c>
      <c r="BB8" s="262" t="str">
        <f t="shared" si="16"/>
        <v/>
      </c>
      <c r="BC8" s="263" t="str">
        <f t="array" ref="BC8">IFERROR(SPARKLINE(BB8,{"charttype","bar";"max",BA8;"color1",IF(BD8&gt;=$BA$4,'Customize Here'!$M$7,'Customize Here'!$M$9)}),)</f>
        <v/>
      </c>
      <c r="BD8" s="264" t="str">
        <f t="shared" si="17"/>
        <v/>
      </c>
      <c r="BE8" s="265" t="str">
        <f t="shared" si="18"/>
        <v/>
      </c>
      <c r="BF8" s="266"/>
    </row>
    <row r="9">
      <c r="A9" s="237"/>
      <c r="B9" s="253"/>
      <c r="C9" s="254"/>
      <c r="D9" s="111"/>
      <c r="E9" s="237"/>
      <c r="F9" s="237"/>
      <c r="G9" s="240" t="b">
        <v>0</v>
      </c>
      <c r="H9" s="241" t="b">
        <v>0</v>
      </c>
      <c r="I9" s="241" t="b">
        <v>0</v>
      </c>
      <c r="J9" s="241" t="b">
        <v>0</v>
      </c>
      <c r="K9" s="241" t="b">
        <v>0</v>
      </c>
      <c r="L9" s="241" t="b">
        <v>0</v>
      </c>
      <c r="M9" s="242" t="b">
        <v>0</v>
      </c>
      <c r="N9" s="255" t="str">
        <f t="shared" si="6"/>
        <v/>
      </c>
      <c r="O9" s="256" t="str">
        <f t="shared" si="7"/>
        <v/>
      </c>
      <c r="P9" s="245"/>
      <c r="Q9" s="240" t="b">
        <v>0</v>
      </c>
      <c r="R9" s="241" t="b">
        <v>0</v>
      </c>
      <c r="S9" s="241" t="b">
        <v>0</v>
      </c>
      <c r="T9" s="241" t="b">
        <v>0</v>
      </c>
      <c r="U9" s="241" t="b">
        <v>0</v>
      </c>
      <c r="V9" s="241" t="b">
        <v>0</v>
      </c>
      <c r="W9" s="242" t="b">
        <v>0</v>
      </c>
      <c r="X9" s="255" t="str">
        <f t="shared" si="8"/>
        <v/>
      </c>
      <c r="Y9" s="256" t="str">
        <f t="shared" si="9"/>
        <v/>
      </c>
      <c r="Z9" s="245"/>
      <c r="AA9" s="240" t="b">
        <v>0</v>
      </c>
      <c r="AB9" s="241" t="b">
        <v>0</v>
      </c>
      <c r="AC9" s="241" t="b">
        <v>0</v>
      </c>
      <c r="AD9" s="241" t="b">
        <v>0</v>
      </c>
      <c r="AE9" s="241" t="b">
        <v>0</v>
      </c>
      <c r="AF9" s="241" t="b">
        <v>0</v>
      </c>
      <c r="AG9" s="242" t="b">
        <v>0</v>
      </c>
      <c r="AH9" s="255" t="str">
        <f t="shared" si="10"/>
        <v/>
      </c>
      <c r="AI9" s="256" t="str">
        <f t="shared" si="11"/>
        <v/>
      </c>
      <c r="AJ9" s="245"/>
      <c r="AK9" s="240" t="b">
        <v>0</v>
      </c>
      <c r="AL9" s="241" t="b">
        <v>0</v>
      </c>
      <c r="AM9" s="241" t="b">
        <v>0</v>
      </c>
      <c r="AN9" s="241" t="b">
        <v>0</v>
      </c>
      <c r="AO9" s="241" t="b">
        <v>0</v>
      </c>
      <c r="AP9" s="241" t="b">
        <v>0</v>
      </c>
      <c r="AQ9" s="242" t="b">
        <v>0</v>
      </c>
      <c r="AR9" s="255" t="str">
        <f t="shared" si="12"/>
        <v/>
      </c>
      <c r="AS9" s="256" t="str">
        <f t="shared" si="13"/>
        <v/>
      </c>
      <c r="AT9" s="245"/>
      <c r="AU9" s="257" t="b">
        <v>0</v>
      </c>
      <c r="AV9" s="258" t="b">
        <v>0</v>
      </c>
      <c r="AW9" s="259" t="b">
        <v>0</v>
      </c>
      <c r="AX9" s="193"/>
      <c r="AY9" s="193"/>
      <c r="AZ9" s="260" t="str">
        <f t="shared" si="14"/>
        <v/>
      </c>
      <c r="BA9" s="261" t="str">
        <f t="shared" si="15"/>
        <v/>
      </c>
      <c r="BB9" s="262" t="str">
        <f t="shared" si="16"/>
        <v/>
      </c>
      <c r="BC9" s="263" t="str">
        <f t="array" ref="BC9">IFERROR(SPARKLINE(BB9,{"charttype","bar";"max",BA9;"color1",IF(BD9&gt;=$BA$4,'Customize Here'!$M$7,'Customize Here'!$M$9)}),)</f>
        <v/>
      </c>
      <c r="BD9" s="264" t="str">
        <f t="shared" si="17"/>
        <v/>
      </c>
      <c r="BE9" s="265" t="str">
        <f t="shared" si="18"/>
        <v/>
      </c>
      <c r="BF9" s="195"/>
    </row>
    <row r="10">
      <c r="A10" s="237"/>
      <c r="B10" s="253"/>
      <c r="C10" s="254"/>
      <c r="D10" s="111"/>
      <c r="E10" s="237"/>
      <c r="F10" s="237"/>
      <c r="G10" s="240" t="b">
        <v>0</v>
      </c>
      <c r="H10" s="241" t="b">
        <v>0</v>
      </c>
      <c r="I10" s="241" t="b">
        <v>0</v>
      </c>
      <c r="J10" s="241" t="b">
        <v>0</v>
      </c>
      <c r="K10" s="241" t="b">
        <v>0</v>
      </c>
      <c r="L10" s="241" t="b">
        <v>0</v>
      </c>
      <c r="M10" s="242" t="b">
        <v>0</v>
      </c>
      <c r="N10" s="255" t="str">
        <f t="shared" si="6"/>
        <v/>
      </c>
      <c r="O10" s="256" t="str">
        <f t="shared" si="7"/>
        <v/>
      </c>
      <c r="P10" s="245"/>
      <c r="Q10" s="240" t="b">
        <v>0</v>
      </c>
      <c r="R10" s="241" t="b">
        <v>0</v>
      </c>
      <c r="S10" s="241" t="b">
        <v>0</v>
      </c>
      <c r="T10" s="241" t="b">
        <v>0</v>
      </c>
      <c r="U10" s="241" t="b">
        <v>0</v>
      </c>
      <c r="V10" s="241" t="b">
        <v>0</v>
      </c>
      <c r="W10" s="242" t="b">
        <v>0</v>
      </c>
      <c r="X10" s="255" t="str">
        <f t="shared" si="8"/>
        <v/>
      </c>
      <c r="Y10" s="256" t="str">
        <f t="shared" si="9"/>
        <v/>
      </c>
      <c r="Z10" s="245"/>
      <c r="AA10" s="240" t="b">
        <v>0</v>
      </c>
      <c r="AB10" s="241" t="b">
        <v>0</v>
      </c>
      <c r="AC10" s="241" t="b">
        <v>0</v>
      </c>
      <c r="AD10" s="241" t="b">
        <v>0</v>
      </c>
      <c r="AE10" s="241" t="b">
        <v>0</v>
      </c>
      <c r="AF10" s="241" t="b">
        <v>0</v>
      </c>
      <c r="AG10" s="242" t="b">
        <v>0</v>
      </c>
      <c r="AH10" s="255" t="str">
        <f t="shared" si="10"/>
        <v/>
      </c>
      <c r="AI10" s="256" t="str">
        <f t="shared" si="11"/>
        <v/>
      </c>
      <c r="AJ10" s="245"/>
      <c r="AK10" s="240" t="b">
        <v>0</v>
      </c>
      <c r="AL10" s="241" t="b">
        <v>0</v>
      </c>
      <c r="AM10" s="241" t="b">
        <v>0</v>
      </c>
      <c r="AN10" s="241" t="b">
        <v>0</v>
      </c>
      <c r="AO10" s="241" t="b">
        <v>0</v>
      </c>
      <c r="AP10" s="241" t="b">
        <v>0</v>
      </c>
      <c r="AQ10" s="242" t="b">
        <v>0</v>
      </c>
      <c r="AR10" s="255" t="str">
        <f t="shared" si="12"/>
        <v/>
      </c>
      <c r="AS10" s="256" t="str">
        <f t="shared" si="13"/>
        <v/>
      </c>
      <c r="AT10" s="245"/>
      <c r="AU10" s="257" t="b">
        <v>0</v>
      </c>
      <c r="AV10" s="258" t="b">
        <v>0</v>
      </c>
      <c r="AW10" s="259" t="b">
        <v>0</v>
      </c>
      <c r="AX10" s="193"/>
      <c r="AY10" s="193"/>
      <c r="AZ10" s="260" t="str">
        <f t="shared" si="14"/>
        <v/>
      </c>
      <c r="BA10" s="261" t="str">
        <f t="shared" si="15"/>
        <v/>
      </c>
      <c r="BB10" s="262" t="str">
        <f t="shared" si="16"/>
        <v/>
      </c>
      <c r="BC10" s="263" t="str">
        <f t="array" ref="BC10">IFERROR(SPARKLINE(BB10,{"charttype","bar";"max",BA10;"color1",IF(BD10&gt;=$BA$4,'Customize Here'!$M$7,'Customize Here'!$M$9)}),)</f>
        <v/>
      </c>
      <c r="BD10" s="264" t="str">
        <f t="shared" si="17"/>
        <v/>
      </c>
      <c r="BE10" s="265" t="str">
        <f t="shared" si="18"/>
        <v/>
      </c>
      <c r="BF10" s="195"/>
    </row>
    <row r="11">
      <c r="A11" s="237"/>
      <c r="B11" s="253"/>
      <c r="C11" s="254"/>
      <c r="D11" s="111"/>
      <c r="E11" s="237"/>
      <c r="F11" s="237"/>
      <c r="G11" s="240" t="b">
        <v>0</v>
      </c>
      <c r="H11" s="241" t="b">
        <v>0</v>
      </c>
      <c r="I11" s="241" t="b">
        <v>0</v>
      </c>
      <c r="J11" s="241" t="b">
        <v>0</v>
      </c>
      <c r="K11" s="241" t="b">
        <v>0</v>
      </c>
      <c r="L11" s="241" t="b">
        <v>0</v>
      </c>
      <c r="M11" s="242" t="b">
        <v>0</v>
      </c>
      <c r="N11" s="255" t="str">
        <f t="shared" si="6"/>
        <v/>
      </c>
      <c r="O11" s="256" t="str">
        <f t="shared" si="7"/>
        <v/>
      </c>
      <c r="P11" s="245"/>
      <c r="Q11" s="240" t="b">
        <v>0</v>
      </c>
      <c r="R11" s="241" t="b">
        <v>0</v>
      </c>
      <c r="S11" s="241" t="b">
        <v>0</v>
      </c>
      <c r="T11" s="241" t="b">
        <v>0</v>
      </c>
      <c r="U11" s="241" t="b">
        <v>0</v>
      </c>
      <c r="V11" s="241" t="b">
        <v>0</v>
      </c>
      <c r="W11" s="242" t="b">
        <v>0</v>
      </c>
      <c r="X11" s="255" t="str">
        <f t="shared" si="8"/>
        <v/>
      </c>
      <c r="Y11" s="256" t="str">
        <f t="shared" si="9"/>
        <v/>
      </c>
      <c r="Z11" s="245"/>
      <c r="AA11" s="240" t="b">
        <v>0</v>
      </c>
      <c r="AB11" s="241" t="b">
        <v>0</v>
      </c>
      <c r="AC11" s="241" t="b">
        <v>0</v>
      </c>
      <c r="AD11" s="241" t="b">
        <v>0</v>
      </c>
      <c r="AE11" s="241" t="b">
        <v>0</v>
      </c>
      <c r="AF11" s="241" t="b">
        <v>0</v>
      </c>
      <c r="AG11" s="242" t="b">
        <v>0</v>
      </c>
      <c r="AH11" s="255" t="str">
        <f t="shared" si="10"/>
        <v/>
      </c>
      <c r="AI11" s="256" t="str">
        <f t="shared" si="11"/>
        <v/>
      </c>
      <c r="AJ11" s="245"/>
      <c r="AK11" s="240" t="b">
        <v>0</v>
      </c>
      <c r="AL11" s="241" t="b">
        <v>0</v>
      </c>
      <c r="AM11" s="241" t="b">
        <v>0</v>
      </c>
      <c r="AN11" s="241" t="b">
        <v>0</v>
      </c>
      <c r="AO11" s="241" t="b">
        <v>0</v>
      </c>
      <c r="AP11" s="241" t="b">
        <v>0</v>
      </c>
      <c r="AQ11" s="242" t="b">
        <v>0</v>
      </c>
      <c r="AR11" s="255" t="str">
        <f t="shared" si="12"/>
        <v/>
      </c>
      <c r="AS11" s="256" t="str">
        <f t="shared" si="13"/>
        <v/>
      </c>
      <c r="AT11" s="245"/>
      <c r="AU11" s="257" t="b">
        <v>0</v>
      </c>
      <c r="AV11" s="258" t="b">
        <v>0</v>
      </c>
      <c r="AW11" s="259" t="b">
        <v>0</v>
      </c>
      <c r="AX11" s="193"/>
      <c r="AY11" s="193"/>
      <c r="AZ11" s="260" t="str">
        <f t="shared" si="14"/>
        <v/>
      </c>
      <c r="BA11" s="261" t="str">
        <f t="shared" si="15"/>
        <v/>
      </c>
      <c r="BB11" s="262" t="str">
        <f t="shared" si="16"/>
        <v/>
      </c>
      <c r="BC11" s="263" t="str">
        <f t="array" ref="BC11">IFERROR(SPARKLINE(BB11,{"charttype","bar";"max",BA11;"color1",IF(BD11&gt;=$BA$4,'Customize Here'!$M$7,'Customize Here'!$M$9)}),)</f>
        <v/>
      </c>
      <c r="BD11" s="264" t="str">
        <f t="shared" si="17"/>
        <v/>
      </c>
      <c r="BE11" s="265" t="str">
        <f t="shared" si="18"/>
        <v/>
      </c>
      <c r="BF11" s="195"/>
    </row>
    <row r="12">
      <c r="A12" s="237"/>
      <c r="B12" s="253"/>
      <c r="C12" s="254"/>
      <c r="D12" s="111"/>
      <c r="E12" s="237"/>
      <c r="F12" s="237"/>
      <c r="G12" s="240" t="b">
        <v>0</v>
      </c>
      <c r="H12" s="241" t="b">
        <v>0</v>
      </c>
      <c r="I12" s="241" t="b">
        <v>0</v>
      </c>
      <c r="J12" s="241" t="b">
        <v>0</v>
      </c>
      <c r="K12" s="241" t="b">
        <v>0</v>
      </c>
      <c r="L12" s="241" t="b">
        <v>0</v>
      </c>
      <c r="M12" s="242" t="b">
        <v>0</v>
      </c>
      <c r="N12" s="255" t="str">
        <f t="shared" si="6"/>
        <v/>
      </c>
      <c r="O12" s="256" t="str">
        <f t="shared" si="7"/>
        <v/>
      </c>
      <c r="P12" s="245"/>
      <c r="Q12" s="240" t="b">
        <v>0</v>
      </c>
      <c r="R12" s="241" t="b">
        <v>0</v>
      </c>
      <c r="S12" s="241" t="b">
        <v>0</v>
      </c>
      <c r="T12" s="241" t="b">
        <v>0</v>
      </c>
      <c r="U12" s="241" t="b">
        <v>0</v>
      </c>
      <c r="V12" s="241" t="b">
        <v>0</v>
      </c>
      <c r="W12" s="242" t="b">
        <v>0</v>
      </c>
      <c r="X12" s="255" t="str">
        <f t="shared" si="8"/>
        <v/>
      </c>
      <c r="Y12" s="256" t="str">
        <f t="shared" si="9"/>
        <v/>
      </c>
      <c r="Z12" s="245"/>
      <c r="AA12" s="240" t="b">
        <v>0</v>
      </c>
      <c r="AB12" s="241" t="b">
        <v>0</v>
      </c>
      <c r="AC12" s="241" t="b">
        <v>0</v>
      </c>
      <c r="AD12" s="241" t="b">
        <v>0</v>
      </c>
      <c r="AE12" s="241" t="b">
        <v>0</v>
      </c>
      <c r="AF12" s="241" t="b">
        <v>0</v>
      </c>
      <c r="AG12" s="242" t="b">
        <v>0</v>
      </c>
      <c r="AH12" s="255" t="str">
        <f t="shared" si="10"/>
        <v/>
      </c>
      <c r="AI12" s="256" t="str">
        <f t="shared" si="11"/>
        <v/>
      </c>
      <c r="AJ12" s="245"/>
      <c r="AK12" s="240" t="b">
        <v>0</v>
      </c>
      <c r="AL12" s="241" t="b">
        <v>0</v>
      </c>
      <c r="AM12" s="241" t="b">
        <v>0</v>
      </c>
      <c r="AN12" s="241" t="b">
        <v>0</v>
      </c>
      <c r="AO12" s="241" t="b">
        <v>0</v>
      </c>
      <c r="AP12" s="241" t="b">
        <v>0</v>
      </c>
      <c r="AQ12" s="242" t="b">
        <v>0</v>
      </c>
      <c r="AR12" s="255" t="str">
        <f t="shared" si="12"/>
        <v/>
      </c>
      <c r="AS12" s="256" t="str">
        <f t="shared" si="13"/>
        <v/>
      </c>
      <c r="AT12" s="245"/>
      <c r="AU12" s="257" t="b">
        <v>0</v>
      </c>
      <c r="AV12" s="258" t="b">
        <v>0</v>
      </c>
      <c r="AW12" s="259" t="b">
        <v>0</v>
      </c>
      <c r="AX12" s="193"/>
      <c r="AY12" s="193"/>
      <c r="AZ12" s="260" t="str">
        <f t="shared" si="14"/>
        <v/>
      </c>
      <c r="BA12" s="261" t="str">
        <f t="shared" si="15"/>
        <v/>
      </c>
      <c r="BB12" s="262" t="str">
        <f t="shared" si="16"/>
        <v/>
      </c>
      <c r="BC12" s="263" t="str">
        <f t="array" ref="BC12">IFERROR(SPARKLINE(BB12,{"charttype","bar";"max",BA12;"color1",IF(BD12&gt;=$BA$4,'Customize Here'!$M$7,'Customize Here'!$M$9)}),)</f>
        <v/>
      </c>
      <c r="BD12" s="264" t="str">
        <f t="shared" si="17"/>
        <v/>
      </c>
      <c r="BE12" s="265" t="str">
        <f t="shared" si="18"/>
        <v/>
      </c>
      <c r="BF12" s="195"/>
    </row>
    <row r="13">
      <c r="A13" s="237"/>
      <c r="B13" s="253"/>
      <c r="C13" s="254"/>
      <c r="D13" s="111"/>
      <c r="E13" s="237"/>
      <c r="F13" s="237"/>
      <c r="G13" s="257" t="b">
        <v>0</v>
      </c>
      <c r="H13" s="258" t="b">
        <v>0</v>
      </c>
      <c r="I13" s="258" t="b">
        <v>0</v>
      </c>
      <c r="J13" s="258" t="b">
        <v>0</v>
      </c>
      <c r="K13" s="258" t="b">
        <v>0</v>
      </c>
      <c r="L13" s="258" t="b">
        <v>0</v>
      </c>
      <c r="M13" s="267" t="b">
        <v>0</v>
      </c>
      <c r="N13" s="255" t="str">
        <f t="shared" si="6"/>
        <v/>
      </c>
      <c r="O13" s="256" t="str">
        <f t="shared" si="7"/>
        <v/>
      </c>
      <c r="P13" s="245"/>
      <c r="Q13" s="257" t="b">
        <v>0</v>
      </c>
      <c r="R13" s="258" t="b">
        <v>0</v>
      </c>
      <c r="S13" s="258" t="b">
        <v>0</v>
      </c>
      <c r="T13" s="258" t="b">
        <v>0</v>
      </c>
      <c r="U13" s="258" t="b">
        <v>0</v>
      </c>
      <c r="V13" s="258" t="b">
        <v>0</v>
      </c>
      <c r="W13" s="267" t="b">
        <v>0</v>
      </c>
      <c r="X13" s="255" t="str">
        <f t="shared" si="8"/>
        <v/>
      </c>
      <c r="Y13" s="256" t="str">
        <f t="shared" si="9"/>
        <v/>
      </c>
      <c r="Z13" s="245"/>
      <c r="AA13" s="257" t="b">
        <v>0</v>
      </c>
      <c r="AB13" s="258" t="b">
        <v>0</v>
      </c>
      <c r="AC13" s="258" t="b">
        <v>0</v>
      </c>
      <c r="AD13" s="258" t="b">
        <v>0</v>
      </c>
      <c r="AE13" s="258" t="b">
        <v>0</v>
      </c>
      <c r="AF13" s="258" t="b">
        <v>0</v>
      </c>
      <c r="AG13" s="267" t="b">
        <v>0</v>
      </c>
      <c r="AH13" s="255" t="str">
        <f t="shared" si="10"/>
        <v/>
      </c>
      <c r="AI13" s="256" t="str">
        <f t="shared" si="11"/>
        <v/>
      </c>
      <c r="AJ13" s="245"/>
      <c r="AK13" s="257" t="b">
        <v>0</v>
      </c>
      <c r="AL13" s="258" t="b">
        <v>0</v>
      </c>
      <c r="AM13" s="258" t="b">
        <v>0</v>
      </c>
      <c r="AN13" s="258" t="b">
        <v>0</v>
      </c>
      <c r="AO13" s="258" t="b">
        <v>0</v>
      </c>
      <c r="AP13" s="258" t="b">
        <v>0</v>
      </c>
      <c r="AQ13" s="267" t="b">
        <v>0</v>
      </c>
      <c r="AR13" s="255" t="str">
        <f t="shared" si="12"/>
        <v/>
      </c>
      <c r="AS13" s="256" t="str">
        <f t="shared" si="13"/>
        <v/>
      </c>
      <c r="AT13" s="245"/>
      <c r="AU13" s="257" t="b">
        <v>0</v>
      </c>
      <c r="AV13" s="258" t="b">
        <v>0</v>
      </c>
      <c r="AW13" s="259" t="b">
        <v>0</v>
      </c>
      <c r="AX13" s="193"/>
      <c r="AY13" s="193"/>
      <c r="AZ13" s="260" t="str">
        <f t="shared" si="14"/>
        <v/>
      </c>
      <c r="BA13" s="261" t="str">
        <f t="shared" si="15"/>
        <v/>
      </c>
      <c r="BB13" s="262" t="str">
        <f t="shared" si="16"/>
        <v/>
      </c>
      <c r="BC13" s="263" t="str">
        <f t="array" ref="BC13">IFERROR(SPARKLINE(BB13,{"charttype","bar";"max",BA13;"color1",IF(BD13&gt;=$BA$4,'Customize Here'!$M$7,'Customize Here'!$M$9)}),)</f>
        <v/>
      </c>
      <c r="BD13" s="264" t="str">
        <f t="shared" si="17"/>
        <v/>
      </c>
      <c r="BE13" s="265" t="str">
        <f t="shared" si="18"/>
        <v/>
      </c>
      <c r="BF13" s="195"/>
    </row>
    <row r="14">
      <c r="A14" s="237"/>
      <c r="B14" s="253"/>
      <c r="C14" s="254"/>
      <c r="D14" s="111"/>
      <c r="E14" s="237"/>
      <c r="F14" s="237"/>
      <c r="G14" s="257" t="b">
        <v>0</v>
      </c>
      <c r="H14" s="258" t="b">
        <v>0</v>
      </c>
      <c r="I14" s="258" t="b">
        <v>0</v>
      </c>
      <c r="J14" s="258" t="b">
        <v>0</v>
      </c>
      <c r="K14" s="258" t="b">
        <v>0</v>
      </c>
      <c r="L14" s="258" t="b">
        <v>0</v>
      </c>
      <c r="M14" s="267" t="b">
        <v>0</v>
      </c>
      <c r="N14" s="255" t="str">
        <f t="shared" si="6"/>
        <v/>
      </c>
      <c r="O14" s="256" t="str">
        <f t="shared" si="7"/>
        <v/>
      </c>
      <c r="P14" s="268"/>
      <c r="Q14" s="257" t="b">
        <v>0</v>
      </c>
      <c r="R14" s="258" t="b">
        <v>0</v>
      </c>
      <c r="S14" s="258" t="b">
        <v>0</v>
      </c>
      <c r="T14" s="258" t="b">
        <v>0</v>
      </c>
      <c r="U14" s="258" t="b">
        <v>0</v>
      </c>
      <c r="V14" s="258" t="b">
        <v>0</v>
      </c>
      <c r="W14" s="267" t="b">
        <v>0</v>
      </c>
      <c r="X14" s="255" t="str">
        <f t="shared" si="8"/>
        <v/>
      </c>
      <c r="Y14" s="256" t="str">
        <f t="shared" si="9"/>
        <v/>
      </c>
      <c r="Z14" s="268"/>
      <c r="AA14" s="257" t="b">
        <v>0</v>
      </c>
      <c r="AB14" s="258" t="b">
        <v>0</v>
      </c>
      <c r="AC14" s="258" t="b">
        <v>0</v>
      </c>
      <c r="AD14" s="258" t="b">
        <v>0</v>
      </c>
      <c r="AE14" s="258" t="b">
        <v>0</v>
      </c>
      <c r="AF14" s="258" t="b">
        <v>0</v>
      </c>
      <c r="AG14" s="267" t="b">
        <v>0</v>
      </c>
      <c r="AH14" s="255" t="str">
        <f t="shared" si="10"/>
        <v/>
      </c>
      <c r="AI14" s="256" t="str">
        <f t="shared" si="11"/>
        <v/>
      </c>
      <c r="AJ14" s="268"/>
      <c r="AK14" s="257" t="b">
        <v>0</v>
      </c>
      <c r="AL14" s="258" t="b">
        <v>0</v>
      </c>
      <c r="AM14" s="258" t="b">
        <v>0</v>
      </c>
      <c r="AN14" s="258" t="b">
        <v>0</v>
      </c>
      <c r="AO14" s="258" t="b">
        <v>0</v>
      </c>
      <c r="AP14" s="258" t="b">
        <v>0</v>
      </c>
      <c r="AQ14" s="267" t="b">
        <v>0</v>
      </c>
      <c r="AR14" s="255" t="str">
        <f t="shared" si="12"/>
        <v/>
      </c>
      <c r="AS14" s="256" t="str">
        <f t="shared" si="13"/>
        <v/>
      </c>
      <c r="AT14" s="268"/>
      <c r="AU14" s="257" t="b">
        <v>0</v>
      </c>
      <c r="AV14" s="258" t="b">
        <v>0</v>
      </c>
      <c r="AW14" s="259" t="b">
        <v>0</v>
      </c>
      <c r="AX14" s="193"/>
      <c r="AY14" s="193"/>
      <c r="AZ14" s="260" t="str">
        <f t="shared" si="14"/>
        <v/>
      </c>
      <c r="BA14" s="261" t="str">
        <f t="shared" si="15"/>
        <v/>
      </c>
      <c r="BB14" s="262" t="str">
        <f t="shared" si="16"/>
        <v/>
      </c>
      <c r="BC14" s="263" t="str">
        <f t="array" ref="BC14">IFERROR(SPARKLINE(BB14,{"charttype","bar";"max",BA14;"color1",IF(BD14&gt;=$BA$4,'Customize Here'!$M$7,'Customize Here'!$M$9)}),)</f>
        <v/>
      </c>
      <c r="BD14" s="264" t="str">
        <f t="shared" si="17"/>
        <v/>
      </c>
      <c r="BE14" s="265" t="str">
        <f t="shared" si="18"/>
        <v/>
      </c>
      <c r="BF14" s="195"/>
    </row>
    <row r="15">
      <c r="A15" s="237"/>
      <c r="B15" s="253"/>
      <c r="C15" s="254"/>
      <c r="D15" s="111"/>
      <c r="E15" s="237"/>
      <c r="F15" s="237"/>
      <c r="G15" s="257" t="b">
        <v>0</v>
      </c>
      <c r="H15" s="258" t="b">
        <v>0</v>
      </c>
      <c r="I15" s="258" t="b">
        <v>0</v>
      </c>
      <c r="J15" s="258" t="b">
        <v>0</v>
      </c>
      <c r="K15" s="258" t="b">
        <v>0</v>
      </c>
      <c r="L15" s="258" t="b">
        <v>0</v>
      </c>
      <c r="M15" s="267" t="b">
        <v>0</v>
      </c>
      <c r="N15" s="255" t="str">
        <f t="shared" si="6"/>
        <v/>
      </c>
      <c r="O15" s="256" t="str">
        <f t="shared" si="7"/>
        <v/>
      </c>
      <c r="P15" s="268"/>
      <c r="Q15" s="257" t="b">
        <v>0</v>
      </c>
      <c r="R15" s="258" t="b">
        <v>0</v>
      </c>
      <c r="S15" s="258" t="b">
        <v>0</v>
      </c>
      <c r="T15" s="258" t="b">
        <v>0</v>
      </c>
      <c r="U15" s="258" t="b">
        <v>0</v>
      </c>
      <c r="V15" s="258" t="b">
        <v>0</v>
      </c>
      <c r="W15" s="267" t="b">
        <v>0</v>
      </c>
      <c r="X15" s="255" t="str">
        <f t="shared" si="8"/>
        <v/>
      </c>
      <c r="Y15" s="256" t="str">
        <f t="shared" si="9"/>
        <v/>
      </c>
      <c r="Z15" s="268"/>
      <c r="AA15" s="257" t="b">
        <v>0</v>
      </c>
      <c r="AB15" s="258" t="b">
        <v>0</v>
      </c>
      <c r="AC15" s="258" t="b">
        <v>0</v>
      </c>
      <c r="AD15" s="258" t="b">
        <v>0</v>
      </c>
      <c r="AE15" s="258" t="b">
        <v>0</v>
      </c>
      <c r="AF15" s="258" t="b">
        <v>0</v>
      </c>
      <c r="AG15" s="267" t="b">
        <v>0</v>
      </c>
      <c r="AH15" s="255" t="str">
        <f t="shared" si="10"/>
        <v/>
      </c>
      <c r="AI15" s="256" t="str">
        <f t="shared" si="11"/>
        <v/>
      </c>
      <c r="AJ15" s="268"/>
      <c r="AK15" s="257" t="b">
        <v>0</v>
      </c>
      <c r="AL15" s="258" t="b">
        <v>0</v>
      </c>
      <c r="AM15" s="258" t="b">
        <v>0</v>
      </c>
      <c r="AN15" s="258" t="b">
        <v>0</v>
      </c>
      <c r="AO15" s="258" t="b">
        <v>0</v>
      </c>
      <c r="AP15" s="258" t="b">
        <v>0</v>
      </c>
      <c r="AQ15" s="267" t="b">
        <v>0</v>
      </c>
      <c r="AR15" s="255" t="str">
        <f t="shared" si="12"/>
        <v/>
      </c>
      <c r="AS15" s="256" t="str">
        <f t="shared" si="13"/>
        <v/>
      </c>
      <c r="AT15" s="268"/>
      <c r="AU15" s="257" t="b">
        <v>0</v>
      </c>
      <c r="AV15" s="258" t="b">
        <v>0</v>
      </c>
      <c r="AW15" s="259" t="b">
        <v>0</v>
      </c>
      <c r="AX15" s="193"/>
      <c r="AY15" s="193"/>
      <c r="AZ15" s="260" t="str">
        <f t="shared" si="14"/>
        <v/>
      </c>
      <c r="BA15" s="261" t="str">
        <f t="shared" si="15"/>
        <v/>
      </c>
      <c r="BB15" s="262" t="str">
        <f t="shared" si="16"/>
        <v/>
      </c>
      <c r="BC15" s="263" t="str">
        <f t="array" ref="BC15">IFERROR(SPARKLINE(BB15,{"charttype","bar";"max",BA15;"color1",IF(BD15&gt;=$BA$4,'Customize Here'!$M$7,'Customize Here'!$M$9)}),)</f>
        <v/>
      </c>
      <c r="BD15" s="264" t="str">
        <f t="shared" si="17"/>
        <v/>
      </c>
      <c r="BE15" s="265" t="str">
        <f t="shared" si="18"/>
        <v/>
      </c>
      <c r="BF15" s="195"/>
    </row>
    <row r="16">
      <c r="A16" s="237"/>
      <c r="B16" s="253"/>
      <c r="C16" s="254"/>
      <c r="D16" s="111"/>
      <c r="E16" s="237"/>
      <c r="F16" s="237"/>
      <c r="G16" s="257" t="b">
        <v>0</v>
      </c>
      <c r="H16" s="258" t="b">
        <v>0</v>
      </c>
      <c r="I16" s="258" t="b">
        <v>0</v>
      </c>
      <c r="J16" s="258" t="b">
        <v>0</v>
      </c>
      <c r="K16" s="258" t="b">
        <v>0</v>
      </c>
      <c r="L16" s="258" t="b">
        <v>0</v>
      </c>
      <c r="M16" s="267" t="b">
        <v>0</v>
      </c>
      <c r="N16" s="255" t="str">
        <f t="shared" si="6"/>
        <v/>
      </c>
      <c r="O16" s="256" t="str">
        <f t="shared" si="7"/>
        <v/>
      </c>
      <c r="P16" s="268"/>
      <c r="Q16" s="257" t="b">
        <v>0</v>
      </c>
      <c r="R16" s="258" t="b">
        <v>0</v>
      </c>
      <c r="S16" s="258" t="b">
        <v>0</v>
      </c>
      <c r="T16" s="258" t="b">
        <v>0</v>
      </c>
      <c r="U16" s="258" t="b">
        <v>0</v>
      </c>
      <c r="V16" s="258" t="b">
        <v>0</v>
      </c>
      <c r="W16" s="267" t="b">
        <v>0</v>
      </c>
      <c r="X16" s="255" t="str">
        <f t="shared" si="8"/>
        <v/>
      </c>
      <c r="Y16" s="256" t="str">
        <f t="shared" si="9"/>
        <v/>
      </c>
      <c r="Z16" s="268"/>
      <c r="AA16" s="257" t="b">
        <v>0</v>
      </c>
      <c r="AB16" s="258" t="b">
        <v>0</v>
      </c>
      <c r="AC16" s="258" t="b">
        <v>0</v>
      </c>
      <c r="AD16" s="258" t="b">
        <v>0</v>
      </c>
      <c r="AE16" s="258" t="b">
        <v>0</v>
      </c>
      <c r="AF16" s="258" t="b">
        <v>0</v>
      </c>
      <c r="AG16" s="267" t="b">
        <v>0</v>
      </c>
      <c r="AH16" s="255" t="str">
        <f t="shared" si="10"/>
        <v/>
      </c>
      <c r="AI16" s="256" t="str">
        <f t="shared" si="11"/>
        <v/>
      </c>
      <c r="AJ16" s="268"/>
      <c r="AK16" s="257" t="b">
        <v>0</v>
      </c>
      <c r="AL16" s="258" t="b">
        <v>0</v>
      </c>
      <c r="AM16" s="258" t="b">
        <v>0</v>
      </c>
      <c r="AN16" s="258" t="b">
        <v>0</v>
      </c>
      <c r="AO16" s="258" t="b">
        <v>0</v>
      </c>
      <c r="AP16" s="258" t="b">
        <v>0</v>
      </c>
      <c r="AQ16" s="267" t="b">
        <v>0</v>
      </c>
      <c r="AR16" s="255" t="str">
        <f t="shared" si="12"/>
        <v/>
      </c>
      <c r="AS16" s="256" t="str">
        <f t="shared" si="13"/>
        <v/>
      </c>
      <c r="AT16" s="268"/>
      <c r="AU16" s="257" t="b">
        <v>0</v>
      </c>
      <c r="AV16" s="258" t="b">
        <v>0</v>
      </c>
      <c r="AW16" s="259" t="b">
        <v>0</v>
      </c>
      <c r="AX16" s="193"/>
      <c r="AY16" s="193"/>
      <c r="AZ16" s="260" t="str">
        <f t="shared" si="14"/>
        <v/>
      </c>
      <c r="BA16" s="261" t="str">
        <f t="shared" si="15"/>
        <v/>
      </c>
      <c r="BB16" s="262" t="str">
        <f t="shared" si="16"/>
        <v/>
      </c>
      <c r="BC16" s="263" t="str">
        <f t="array" ref="BC16">IFERROR(SPARKLINE(BB16,{"charttype","bar";"max",BA16;"color1",IF(BD16&gt;=$BA$4,'Customize Here'!$M$7,'Customize Here'!$M$9)}),)</f>
        <v/>
      </c>
      <c r="BD16" s="264" t="str">
        <f t="shared" si="17"/>
        <v/>
      </c>
      <c r="BE16" s="265" t="str">
        <f t="shared" si="18"/>
        <v/>
      </c>
      <c r="BF16" s="195"/>
    </row>
    <row r="17">
      <c r="A17" s="237"/>
      <c r="B17" s="253"/>
      <c r="C17" s="254"/>
      <c r="D17" s="111"/>
      <c r="E17" s="237"/>
      <c r="F17" s="237"/>
      <c r="G17" s="257" t="b">
        <v>0</v>
      </c>
      <c r="H17" s="258" t="b">
        <v>0</v>
      </c>
      <c r="I17" s="258" t="b">
        <v>0</v>
      </c>
      <c r="J17" s="258" t="b">
        <v>0</v>
      </c>
      <c r="K17" s="258" t="b">
        <v>0</v>
      </c>
      <c r="L17" s="258" t="b">
        <v>0</v>
      </c>
      <c r="M17" s="267" t="b">
        <v>0</v>
      </c>
      <c r="N17" s="255" t="str">
        <f t="shared" si="6"/>
        <v/>
      </c>
      <c r="O17" s="256" t="str">
        <f t="shared" si="7"/>
        <v/>
      </c>
      <c r="P17" s="268"/>
      <c r="Q17" s="257" t="b">
        <v>0</v>
      </c>
      <c r="R17" s="258" t="b">
        <v>0</v>
      </c>
      <c r="S17" s="258" t="b">
        <v>0</v>
      </c>
      <c r="T17" s="258" t="b">
        <v>0</v>
      </c>
      <c r="U17" s="258" t="b">
        <v>0</v>
      </c>
      <c r="V17" s="258" t="b">
        <v>0</v>
      </c>
      <c r="W17" s="267" t="b">
        <v>0</v>
      </c>
      <c r="X17" s="255" t="str">
        <f t="shared" si="8"/>
        <v/>
      </c>
      <c r="Y17" s="256" t="str">
        <f t="shared" si="9"/>
        <v/>
      </c>
      <c r="Z17" s="268"/>
      <c r="AA17" s="257" t="b">
        <v>0</v>
      </c>
      <c r="AB17" s="258" t="b">
        <v>0</v>
      </c>
      <c r="AC17" s="258" t="b">
        <v>0</v>
      </c>
      <c r="AD17" s="258" t="b">
        <v>0</v>
      </c>
      <c r="AE17" s="258" t="b">
        <v>0</v>
      </c>
      <c r="AF17" s="258" t="b">
        <v>0</v>
      </c>
      <c r="AG17" s="267" t="b">
        <v>0</v>
      </c>
      <c r="AH17" s="255" t="str">
        <f t="shared" si="10"/>
        <v/>
      </c>
      <c r="AI17" s="256" t="str">
        <f t="shared" si="11"/>
        <v/>
      </c>
      <c r="AJ17" s="268"/>
      <c r="AK17" s="257" t="b">
        <v>0</v>
      </c>
      <c r="AL17" s="258" t="b">
        <v>0</v>
      </c>
      <c r="AM17" s="258" t="b">
        <v>0</v>
      </c>
      <c r="AN17" s="258" t="b">
        <v>0</v>
      </c>
      <c r="AO17" s="258" t="b">
        <v>0</v>
      </c>
      <c r="AP17" s="258" t="b">
        <v>0</v>
      </c>
      <c r="AQ17" s="267" t="b">
        <v>0</v>
      </c>
      <c r="AR17" s="255" t="str">
        <f t="shared" si="12"/>
        <v/>
      </c>
      <c r="AS17" s="256" t="str">
        <f t="shared" si="13"/>
        <v/>
      </c>
      <c r="AT17" s="268"/>
      <c r="AU17" s="257" t="b">
        <v>0</v>
      </c>
      <c r="AV17" s="258" t="b">
        <v>0</v>
      </c>
      <c r="AW17" s="259" t="b">
        <v>0</v>
      </c>
      <c r="AX17" s="193"/>
      <c r="AY17" s="193"/>
      <c r="AZ17" s="260" t="str">
        <f t="shared" si="14"/>
        <v/>
      </c>
      <c r="BA17" s="261" t="str">
        <f t="shared" si="15"/>
        <v/>
      </c>
      <c r="BB17" s="262" t="str">
        <f t="shared" si="16"/>
        <v/>
      </c>
      <c r="BC17" s="263" t="str">
        <f t="array" ref="BC17">IFERROR(SPARKLINE(BB17,{"charttype","bar";"max",BA17;"color1",IF(BD17&gt;=$BA$4,'Customize Here'!$M$7,'Customize Here'!$M$9)}),)</f>
        <v/>
      </c>
      <c r="BD17" s="264" t="str">
        <f t="shared" si="17"/>
        <v/>
      </c>
      <c r="BE17" s="265" t="str">
        <f t="shared" si="18"/>
        <v/>
      </c>
      <c r="BF17" s="195"/>
    </row>
    <row r="18">
      <c r="A18" s="237"/>
      <c r="B18" s="253"/>
      <c r="C18" s="254"/>
      <c r="D18" s="111"/>
      <c r="E18" s="237"/>
      <c r="F18" s="237"/>
      <c r="G18" s="257" t="b">
        <v>0</v>
      </c>
      <c r="H18" s="258" t="b">
        <v>0</v>
      </c>
      <c r="I18" s="258" t="b">
        <v>0</v>
      </c>
      <c r="J18" s="258" t="b">
        <v>0</v>
      </c>
      <c r="K18" s="258" t="b">
        <v>0</v>
      </c>
      <c r="L18" s="258" t="b">
        <v>0</v>
      </c>
      <c r="M18" s="267" t="b">
        <v>0</v>
      </c>
      <c r="N18" s="255" t="str">
        <f t="shared" si="6"/>
        <v/>
      </c>
      <c r="O18" s="256" t="str">
        <f t="shared" si="7"/>
        <v/>
      </c>
      <c r="P18" s="268"/>
      <c r="Q18" s="257" t="b">
        <v>0</v>
      </c>
      <c r="R18" s="258" t="b">
        <v>0</v>
      </c>
      <c r="S18" s="258" t="b">
        <v>0</v>
      </c>
      <c r="T18" s="258" t="b">
        <v>0</v>
      </c>
      <c r="U18" s="258" t="b">
        <v>0</v>
      </c>
      <c r="V18" s="258" t="b">
        <v>0</v>
      </c>
      <c r="W18" s="267" t="b">
        <v>0</v>
      </c>
      <c r="X18" s="255" t="str">
        <f t="shared" si="8"/>
        <v/>
      </c>
      <c r="Y18" s="256" t="str">
        <f t="shared" si="9"/>
        <v/>
      </c>
      <c r="Z18" s="268"/>
      <c r="AA18" s="257" t="b">
        <v>0</v>
      </c>
      <c r="AB18" s="258" t="b">
        <v>0</v>
      </c>
      <c r="AC18" s="258" t="b">
        <v>0</v>
      </c>
      <c r="AD18" s="258" t="b">
        <v>0</v>
      </c>
      <c r="AE18" s="258" t="b">
        <v>0</v>
      </c>
      <c r="AF18" s="258" t="b">
        <v>0</v>
      </c>
      <c r="AG18" s="267" t="b">
        <v>0</v>
      </c>
      <c r="AH18" s="255" t="str">
        <f t="shared" si="10"/>
        <v/>
      </c>
      <c r="AI18" s="256" t="str">
        <f t="shared" si="11"/>
        <v/>
      </c>
      <c r="AJ18" s="268"/>
      <c r="AK18" s="257" t="b">
        <v>0</v>
      </c>
      <c r="AL18" s="258" t="b">
        <v>0</v>
      </c>
      <c r="AM18" s="258" t="b">
        <v>0</v>
      </c>
      <c r="AN18" s="258" t="b">
        <v>0</v>
      </c>
      <c r="AO18" s="258" t="b">
        <v>0</v>
      </c>
      <c r="AP18" s="258" t="b">
        <v>0</v>
      </c>
      <c r="AQ18" s="267" t="b">
        <v>0</v>
      </c>
      <c r="AR18" s="255" t="str">
        <f t="shared" si="12"/>
        <v/>
      </c>
      <c r="AS18" s="256" t="str">
        <f t="shared" si="13"/>
        <v/>
      </c>
      <c r="AT18" s="268"/>
      <c r="AU18" s="257" t="b">
        <v>0</v>
      </c>
      <c r="AV18" s="258" t="b">
        <v>0</v>
      </c>
      <c r="AW18" s="259" t="b">
        <v>0</v>
      </c>
      <c r="AX18" s="193"/>
      <c r="AY18" s="193"/>
      <c r="AZ18" s="269" t="str">
        <f t="shared" si="14"/>
        <v/>
      </c>
      <c r="BA18" s="261" t="str">
        <f t="shared" si="15"/>
        <v/>
      </c>
      <c r="BB18" s="262" t="str">
        <f t="shared" si="16"/>
        <v/>
      </c>
      <c r="BC18" s="263" t="str">
        <f t="array" ref="BC18">IFERROR(SPARKLINE(BB18,{"charttype","bar";"max",BA18;"color1",IF(BD18&gt;=$BA$4,'Customize Here'!$M$7,'Customize Here'!$M$9)}),)</f>
        <v/>
      </c>
      <c r="BD18" s="264" t="str">
        <f t="shared" si="17"/>
        <v/>
      </c>
      <c r="BE18" s="265" t="str">
        <f t="shared" si="18"/>
        <v/>
      </c>
      <c r="BF18" s="195"/>
    </row>
    <row r="19">
      <c r="A19" s="237"/>
      <c r="B19" s="253"/>
      <c r="C19" s="254"/>
      <c r="D19" s="111"/>
      <c r="E19" s="237"/>
      <c r="F19" s="237"/>
      <c r="G19" s="270" t="b">
        <v>0</v>
      </c>
      <c r="H19" s="258" t="b">
        <v>0</v>
      </c>
      <c r="I19" s="271" t="b">
        <v>0</v>
      </c>
      <c r="J19" s="258" t="b">
        <v>0</v>
      </c>
      <c r="K19" s="258" t="b">
        <v>0</v>
      </c>
      <c r="L19" s="258" t="b">
        <v>0</v>
      </c>
      <c r="M19" s="272" t="b">
        <v>0</v>
      </c>
      <c r="N19" s="255" t="str">
        <f t="shared" si="6"/>
        <v/>
      </c>
      <c r="O19" s="256" t="str">
        <f t="shared" si="7"/>
        <v/>
      </c>
      <c r="P19" s="268"/>
      <c r="Q19" s="270" t="b">
        <v>0</v>
      </c>
      <c r="R19" s="258" t="b">
        <v>0</v>
      </c>
      <c r="S19" s="271" t="b">
        <v>0</v>
      </c>
      <c r="T19" s="258" t="b">
        <v>0</v>
      </c>
      <c r="U19" s="258" t="b">
        <v>0</v>
      </c>
      <c r="V19" s="258" t="b">
        <v>0</v>
      </c>
      <c r="W19" s="272" t="b">
        <v>0</v>
      </c>
      <c r="X19" s="255" t="str">
        <f t="shared" si="8"/>
        <v/>
      </c>
      <c r="Y19" s="256" t="str">
        <f t="shared" si="9"/>
        <v/>
      </c>
      <c r="Z19" s="268"/>
      <c r="AA19" s="270" t="b">
        <v>0</v>
      </c>
      <c r="AB19" s="258" t="b">
        <v>0</v>
      </c>
      <c r="AC19" s="271" t="b">
        <v>0</v>
      </c>
      <c r="AD19" s="258" t="b">
        <v>0</v>
      </c>
      <c r="AE19" s="258" t="b">
        <v>0</v>
      </c>
      <c r="AF19" s="258" t="b">
        <v>0</v>
      </c>
      <c r="AG19" s="272" t="b">
        <v>0</v>
      </c>
      <c r="AH19" s="255" t="str">
        <f t="shared" si="10"/>
        <v/>
      </c>
      <c r="AI19" s="256" t="str">
        <f t="shared" si="11"/>
        <v/>
      </c>
      <c r="AJ19" s="268"/>
      <c r="AK19" s="270" t="b">
        <v>0</v>
      </c>
      <c r="AL19" s="258" t="b">
        <v>0</v>
      </c>
      <c r="AM19" s="271" t="b">
        <v>0</v>
      </c>
      <c r="AN19" s="258" t="b">
        <v>0</v>
      </c>
      <c r="AO19" s="258" t="b">
        <v>0</v>
      </c>
      <c r="AP19" s="258" t="b">
        <v>0</v>
      </c>
      <c r="AQ19" s="272" t="b">
        <v>0</v>
      </c>
      <c r="AR19" s="255" t="str">
        <f t="shared" si="12"/>
        <v/>
      </c>
      <c r="AS19" s="256" t="str">
        <f t="shared" si="13"/>
        <v/>
      </c>
      <c r="AT19" s="268"/>
      <c r="AU19" s="270" t="b">
        <v>0</v>
      </c>
      <c r="AV19" s="258" t="b">
        <v>0</v>
      </c>
      <c r="AW19" s="273" t="b">
        <v>0</v>
      </c>
      <c r="AX19" s="193"/>
      <c r="AY19" s="193"/>
      <c r="AZ19" s="269" t="str">
        <f t="shared" si="14"/>
        <v/>
      </c>
      <c r="BA19" s="261" t="str">
        <f t="shared" si="15"/>
        <v/>
      </c>
      <c r="BB19" s="262" t="str">
        <f t="shared" si="16"/>
        <v/>
      </c>
      <c r="BC19" s="263" t="str">
        <f t="array" ref="BC19">IFERROR(SPARKLINE(BB19,{"charttype","bar";"max",BA19;"color1",IF(BD19&gt;=$BA$4,'Customize Here'!$M$7,'Customize Here'!$M$9)}),)</f>
        <v/>
      </c>
      <c r="BD19" s="264" t="str">
        <f t="shared" si="17"/>
        <v/>
      </c>
      <c r="BE19" s="265" t="str">
        <f t="shared" si="18"/>
        <v/>
      </c>
      <c r="BF19" s="195"/>
    </row>
    <row r="20">
      <c r="A20" s="237"/>
      <c r="B20" s="253"/>
      <c r="C20" s="254"/>
      <c r="D20" s="111"/>
      <c r="E20" s="237"/>
      <c r="F20" s="237"/>
      <c r="G20" s="257" t="b">
        <v>0</v>
      </c>
      <c r="H20" s="258" t="b">
        <v>0</v>
      </c>
      <c r="I20" s="271" t="b">
        <v>0</v>
      </c>
      <c r="J20" s="271" t="b">
        <v>0</v>
      </c>
      <c r="K20" s="271" t="b">
        <v>0</v>
      </c>
      <c r="L20" s="271" t="b">
        <v>0</v>
      </c>
      <c r="M20" s="272" t="b">
        <v>0</v>
      </c>
      <c r="N20" s="255" t="str">
        <f t="shared" si="6"/>
        <v/>
      </c>
      <c r="O20" s="256" t="str">
        <f t="shared" si="7"/>
        <v/>
      </c>
      <c r="P20" s="268"/>
      <c r="Q20" s="257" t="b">
        <v>0</v>
      </c>
      <c r="R20" s="258" t="b">
        <v>0</v>
      </c>
      <c r="S20" s="271" t="b">
        <v>0</v>
      </c>
      <c r="T20" s="271" t="b">
        <v>0</v>
      </c>
      <c r="U20" s="271" t="b">
        <v>0</v>
      </c>
      <c r="V20" s="271" t="b">
        <v>0</v>
      </c>
      <c r="W20" s="272" t="b">
        <v>0</v>
      </c>
      <c r="X20" s="255" t="str">
        <f t="shared" si="8"/>
        <v/>
      </c>
      <c r="Y20" s="256" t="str">
        <f t="shared" si="9"/>
        <v/>
      </c>
      <c r="Z20" s="268"/>
      <c r="AA20" s="257" t="b">
        <v>0</v>
      </c>
      <c r="AB20" s="258" t="b">
        <v>0</v>
      </c>
      <c r="AC20" s="271" t="b">
        <v>0</v>
      </c>
      <c r="AD20" s="271" t="b">
        <v>0</v>
      </c>
      <c r="AE20" s="271" t="b">
        <v>0</v>
      </c>
      <c r="AF20" s="271" t="b">
        <v>0</v>
      </c>
      <c r="AG20" s="272" t="b">
        <v>0</v>
      </c>
      <c r="AH20" s="255" t="str">
        <f t="shared" si="10"/>
        <v/>
      </c>
      <c r="AI20" s="256" t="str">
        <f t="shared" si="11"/>
        <v/>
      </c>
      <c r="AJ20" s="268"/>
      <c r="AK20" s="257" t="b">
        <v>0</v>
      </c>
      <c r="AL20" s="258" t="b">
        <v>0</v>
      </c>
      <c r="AM20" s="271" t="b">
        <v>0</v>
      </c>
      <c r="AN20" s="271" t="b">
        <v>0</v>
      </c>
      <c r="AO20" s="271" t="b">
        <v>0</v>
      </c>
      <c r="AP20" s="271" t="b">
        <v>0</v>
      </c>
      <c r="AQ20" s="272" t="b">
        <v>0</v>
      </c>
      <c r="AR20" s="255" t="str">
        <f t="shared" si="12"/>
        <v/>
      </c>
      <c r="AS20" s="256" t="str">
        <f t="shared" si="13"/>
        <v/>
      </c>
      <c r="AT20" s="268"/>
      <c r="AU20" s="257" t="b">
        <v>0</v>
      </c>
      <c r="AV20" s="258" t="b">
        <v>0</v>
      </c>
      <c r="AW20" s="273" t="b">
        <v>0</v>
      </c>
      <c r="AX20" s="193"/>
      <c r="AY20" s="193"/>
      <c r="AZ20" s="269" t="str">
        <f t="shared" si="14"/>
        <v/>
      </c>
      <c r="BA20" s="261" t="str">
        <f t="shared" si="15"/>
        <v/>
      </c>
      <c r="BB20" s="262" t="str">
        <f t="shared" si="16"/>
        <v/>
      </c>
      <c r="BC20" s="263" t="str">
        <f t="array" ref="BC20">IFERROR(SPARKLINE(BB20,{"charttype","bar";"max",BA20;"color1",IF(BD20&gt;=$BA$4,'Customize Here'!$M$7,'Customize Here'!$M$9)}),)</f>
        <v/>
      </c>
      <c r="BD20" s="264" t="str">
        <f t="shared" si="17"/>
        <v/>
      </c>
      <c r="BE20" s="265" t="str">
        <f t="shared" si="18"/>
        <v/>
      </c>
      <c r="BF20" s="195"/>
    </row>
    <row r="21">
      <c r="A21" s="237"/>
      <c r="B21" s="253"/>
      <c r="C21" s="254"/>
      <c r="D21" s="111"/>
      <c r="E21" s="237"/>
      <c r="F21" s="237"/>
      <c r="G21" s="270" t="b">
        <v>0</v>
      </c>
      <c r="H21" s="258" t="b">
        <v>0</v>
      </c>
      <c r="I21" s="271" t="b">
        <v>0</v>
      </c>
      <c r="J21" s="271" t="b">
        <v>0</v>
      </c>
      <c r="K21" s="271" t="b">
        <v>0</v>
      </c>
      <c r="L21" s="271" t="b">
        <v>0</v>
      </c>
      <c r="M21" s="272" t="b">
        <v>0</v>
      </c>
      <c r="N21" s="255" t="str">
        <f t="shared" si="6"/>
        <v/>
      </c>
      <c r="O21" s="256" t="str">
        <f t="shared" si="7"/>
        <v/>
      </c>
      <c r="P21" s="268"/>
      <c r="Q21" s="270" t="b">
        <v>0</v>
      </c>
      <c r="R21" s="258" t="b">
        <v>0</v>
      </c>
      <c r="S21" s="271" t="b">
        <v>0</v>
      </c>
      <c r="T21" s="271" t="b">
        <v>0</v>
      </c>
      <c r="U21" s="271" t="b">
        <v>0</v>
      </c>
      <c r="V21" s="271" t="b">
        <v>0</v>
      </c>
      <c r="W21" s="272" t="b">
        <v>0</v>
      </c>
      <c r="X21" s="255" t="str">
        <f t="shared" si="8"/>
        <v/>
      </c>
      <c r="Y21" s="256" t="str">
        <f t="shared" si="9"/>
        <v/>
      </c>
      <c r="Z21" s="268"/>
      <c r="AA21" s="270" t="b">
        <v>0</v>
      </c>
      <c r="AB21" s="258" t="b">
        <v>0</v>
      </c>
      <c r="AC21" s="271" t="b">
        <v>0</v>
      </c>
      <c r="AD21" s="271" t="b">
        <v>0</v>
      </c>
      <c r="AE21" s="271" t="b">
        <v>0</v>
      </c>
      <c r="AF21" s="271" t="b">
        <v>0</v>
      </c>
      <c r="AG21" s="272" t="b">
        <v>0</v>
      </c>
      <c r="AH21" s="255" t="str">
        <f t="shared" si="10"/>
        <v/>
      </c>
      <c r="AI21" s="256" t="str">
        <f t="shared" si="11"/>
        <v/>
      </c>
      <c r="AJ21" s="268"/>
      <c r="AK21" s="270" t="b">
        <v>0</v>
      </c>
      <c r="AL21" s="258" t="b">
        <v>0</v>
      </c>
      <c r="AM21" s="271" t="b">
        <v>0</v>
      </c>
      <c r="AN21" s="271" t="b">
        <v>0</v>
      </c>
      <c r="AO21" s="271" t="b">
        <v>0</v>
      </c>
      <c r="AP21" s="271" t="b">
        <v>0</v>
      </c>
      <c r="AQ21" s="272" t="b">
        <v>0</v>
      </c>
      <c r="AR21" s="255" t="str">
        <f t="shared" si="12"/>
        <v/>
      </c>
      <c r="AS21" s="256" t="str">
        <f t="shared" si="13"/>
        <v/>
      </c>
      <c r="AT21" s="268"/>
      <c r="AU21" s="270" t="b">
        <v>0</v>
      </c>
      <c r="AV21" s="258" t="b">
        <v>0</v>
      </c>
      <c r="AW21" s="273" t="b">
        <v>0</v>
      </c>
      <c r="AX21" s="193"/>
      <c r="AY21" s="193"/>
      <c r="AZ21" s="269" t="str">
        <f t="shared" si="14"/>
        <v/>
      </c>
      <c r="BA21" s="261" t="str">
        <f t="shared" si="15"/>
        <v/>
      </c>
      <c r="BB21" s="262" t="str">
        <f t="shared" si="16"/>
        <v/>
      </c>
      <c r="BC21" s="263" t="str">
        <f t="array" ref="BC21">IFERROR(SPARKLINE(BB21,{"charttype","bar";"max",BA21;"color1",IF(BD21&gt;=$BA$4,'Customize Here'!$M$7,'Customize Here'!$M$9)}),)</f>
        <v/>
      </c>
      <c r="BD21" s="264" t="str">
        <f t="shared" si="17"/>
        <v/>
      </c>
      <c r="BE21" s="265" t="str">
        <f t="shared" si="18"/>
        <v/>
      </c>
      <c r="BF21" s="195"/>
    </row>
    <row r="22">
      <c r="A22" s="237"/>
      <c r="B22" s="274"/>
      <c r="C22" s="275"/>
      <c r="D22" s="119"/>
      <c r="E22" s="237"/>
      <c r="F22" s="237"/>
      <c r="G22" s="276" t="b">
        <v>0</v>
      </c>
      <c r="H22" s="277" t="b">
        <v>0</v>
      </c>
      <c r="I22" s="278" t="b">
        <v>0</v>
      </c>
      <c r="J22" s="278" t="b">
        <v>0</v>
      </c>
      <c r="K22" s="278" t="b">
        <v>0</v>
      </c>
      <c r="L22" s="278" t="b">
        <v>0</v>
      </c>
      <c r="M22" s="279" t="b">
        <v>0</v>
      </c>
      <c r="N22" s="280" t="str">
        <f t="shared" si="6"/>
        <v/>
      </c>
      <c r="O22" s="281" t="str">
        <f t="shared" si="7"/>
        <v/>
      </c>
      <c r="P22" s="268"/>
      <c r="Q22" s="276" t="b">
        <v>0</v>
      </c>
      <c r="R22" s="277" t="b">
        <v>0</v>
      </c>
      <c r="S22" s="278" t="b">
        <v>0</v>
      </c>
      <c r="T22" s="278" t="b">
        <v>0</v>
      </c>
      <c r="U22" s="278" t="b">
        <v>0</v>
      </c>
      <c r="V22" s="278" t="b">
        <v>0</v>
      </c>
      <c r="W22" s="279" t="b">
        <v>0</v>
      </c>
      <c r="X22" s="280" t="str">
        <f t="shared" si="8"/>
        <v/>
      </c>
      <c r="Y22" s="281" t="str">
        <f t="shared" si="9"/>
        <v/>
      </c>
      <c r="Z22" s="268"/>
      <c r="AA22" s="276" t="b">
        <v>0</v>
      </c>
      <c r="AB22" s="277" t="b">
        <v>0</v>
      </c>
      <c r="AC22" s="278" t="b">
        <v>0</v>
      </c>
      <c r="AD22" s="278" t="b">
        <v>0</v>
      </c>
      <c r="AE22" s="278" t="b">
        <v>0</v>
      </c>
      <c r="AF22" s="278" t="b">
        <v>0</v>
      </c>
      <c r="AG22" s="279" t="b">
        <v>0</v>
      </c>
      <c r="AH22" s="280" t="str">
        <f t="shared" si="10"/>
        <v/>
      </c>
      <c r="AI22" s="281" t="str">
        <f t="shared" si="11"/>
        <v/>
      </c>
      <c r="AJ22" s="268"/>
      <c r="AK22" s="276" t="b">
        <v>0</v>
      </c>
      <c r="AL22" s="277" t="b">
        <v>0</v>
      </c>
      <c r="AM22" s="278" t="b">
        <v>0</v>
      </c>
      <c r="AN22" s="278" t="b">
        <v>0</v>
      </c>
      <c r="AO22" s="278" t="b">
        <v>0</v>
      </c>
      <c r="AP22" s="278" t="b">
        <v>0</v>
      </c>
      <c r="AQ22" s="279" t="b">
        <v>0</v>
      </c>
      <c r="AR22" s="280" t="str">
        <f t="shared" si="12"/>
        <v/>
      </c>
      <c r="AS22" s="281" t="str">
        <f t="shared" si="13"/>
        <v/>
      </c>
      <c r="AT22" s="268"/>
      <c r="AU22" s="276" t="b">
        <v>0</v>
      </c>
      <c r="AV22" s="277" t="b">
        <v>0</v>
      </c>
      <c r="AW22" s="282" t="b">
        <v>0</v>
      </c>
      <c r="AX22" s="193"/>
      <c r="AY22" s="193"/>
      <c r="AZ22" s="283" t="str">
        <f t="shared" si="14"/>
        <v/>
      </c>
      <c r="BA22" s="284" t="str">
        <f t="shared" si="15"/>
        <v/>
      </c>
      <c r="BB22" s="285" t="str">
        <f t="shared" si="16"/>
        <v/>
      </c>
      <c r="BC22" s="286" t="str">
        <f t="array" ref="BC22">IFERROR(SPARKLINE(BB22,{"charttype","bar";"max",BA22;"color1",IF(BD22&gt;=$BA$4,'Customize Here'!$M$7,'Customize Here'!$M$9)}),)</f>
        <v/>
      </c>
      <c r="BD22" s="287" t="str">
        <f t="shared" si="17"/>
        <v/>
      </c>
      <c r="BE22" s="288" t="str">
        <f t="shared" si="18"/>
        <v/>
      </c>
      <c r="BF22" s="195"/>
    </row>
    <row r="23" ht="6.0" customHeight="1">
      <c r="A23" s="193"/>
      <c r="B23" s="193"/>
      <c r="C23" s="195"/>
      <c r="D23" s="289"/>
      <c r="E23" s="289"/>
      <c r="F23" s="289"/>
      <c r="G23" s="195"/>
      <c r="H23" s="195"/>
      <c r="I23" s="195"/>
      <c r="J23" s="195"/>
      <c r="K23" s="195"/>
      <c r="L23" s="195"/>
      <c r="M23" s="195"/>
      <c r="N23" s="195"/>
      <c r="O23" s="195"/>
      <c r="P23" s="195"/>
      <c r="Q23" s="195"/>
      <c r="R23" s="195"/>
      <c r="S23" s="195"/>
      <c r="T23" s="195"/>
      <c r="U23" s="195"/>
      <c r="V23" s="195"/>
      <c r="W23" s="195"/>
      <c r="X23" s="195"/>
      <c r="Y23" s="195"/>
      <c r="Z23" s="195"/>
      <c r="AA23" s="195"/>
      <c r="AB23" s="195"/>
      <c r="AC23" s="195"/>
      <c r="AD23" s="195"/>
      <c r="AE23" s="195"/>
      <c r="AF23" s="195"/>
      <c r="AG23" s="195"/>
      <c r="AH23" s="195"/>
      <c r="AI23" s="195"/>
      <c r="AJ23" s="195"/>
      <c r="AK23" s="195"/>
      <c r="AL23" s="195"/>
      <c r="AM23" s="195"/>
      <c r="AN23" s="195"/>
      <c r="AO23" s="195"/>
      <c r="AP23" s="195"/>
      <c r="AQ23" s="195"/>
      <c r="AR23" s="195"/>
      <c r="AS23" s="195"/>
      <c r="AT23" s="195"/>
      <c r="AU23" s="195"/>
      <c r="AV23" s="195"/>
      <c r="AW23" s="195"/>
      <c r="AX23" s="193"/>
      <c r="AY23" s="193"/>
      <c r="AZ23" s="289"/>
      <c r="BA23" s="289"/>
      <c r="BB23" s="289"/>
      <c r="BC23" s="193"/>
      <c r="BD23" s="195"/>
      <c r="BE23" s="195"/>
      <c r="BF23" s="195"/>
    </row>
    <row r="24" ht="23.25" customHeight="1">
      <c r="A24" s="290"/>
      <c r="B24" s="291" t="s">
        <v>56</v>
      </c>
      <c r="E24" s="292"/>
      <c r="F24" s="292"/>
      <c r="G24" s="293" t="str">
        <f>'Customize Here'!$Q$23</f>
        <v>Daily Tasks Completed</v>
      </c>
      <c r="H24" s="43"/>
      <c r="I24" s="43"/>
      <c r="J24" s="43"/>
      <c r="K24" s="43"/>
      <c r="L24" s="43"/>
      <c r="M24" s="294"/>
      <c r="N24" s="295" t="str">
        <f>'Customize Here'!$Q$24</f>
        <v>Week</v>
      </c>
      <c r="O24" s="44"/>
      <c r="P24" s="296"/>
      <c r="Q24" s="293" t="str">
        <f>'Customize Here'!$Q$23</f>
        <v>Daily Tasks Completed</v>
      </c>
      <c r="R24" s="43"/>
      <c r="S24" s="43"/>
      <c r="T24" s="43"/>
      <c r="U24" s="43"/>
      <c r="V24" s="43"/>
      <c r="W24" s="294"/>
      <c r="X24" s="295" t="str">
        <f>'Customize Here'!$Q$24</f>
        <v>Week</v>
      </c>
      <c r="Y24" s="44"/>
      <c r="Z24" s="296"/>
      <c r="AA24" s="293" t="str">
        <f>'Customize Here'!$Q$23</f>
        <v>Daily Tasks Completed</v>
      </c>
      <c r="AB24" s="43"/>
      <c r="AC24" s="43"/>
      <c r="AD24" s="43"/>
      <c r="AE24" s="43"/>
      <c r="AF24" s="43"/>
      <c r="AG24" s="294"/>
      <c r="AH24" s="295" t="str">
        <f>'Customize Here'!$Q$24</f>
        <v>Week</v>
      </c>
      <c r="AI24" s="44"/>
      <c r="AJ24" s="296"/>
      <c r="AK24" s="293" t="str">
        <f>'Customize Here'!$Q$23</f>
        <v>Daily Tasks Completed</v>
      </c>
      <c r="AL24" s="43"/>
      <c r="AM24" s="43"/>
      <c r="AN24" s="43"/>
      <c r="AO24" s="43"/>
      <c r="AP24" s="43"/>
      <c r="AQ24" s="294"/>
      <c r="AR24" s="295" t="str">
        <f>'Customize Here'!$Q$24</f>
        <v>Week</v>
      </c>
      <c r="AS24" s="44"/>
      <c r="AT24" s="296"/>
      <c r="AU24" s="297" t="str">
        <f>'Customize Here'!$Q$23</f>
        <v>Daily Tasks Completed</v>
      </c>
      <c r="AV24" s="154"/>
      <c r="AW24" s="155"/>
      <c r="AX24" s="290"/>
      <c r="AY24" s="290"/>
      <c r="AZ24" s="298"/>
      <c r="BA24" s="299"/>
      <c r="BB24" s="300" t="str">
        <f>'Customize Here'!$Q$32&amp;" "&amp;BB25&amp;" / "&amp;BB25+BE25</f>
        <v>Tasks Completed 0 / 0</v>
      </c>
      <c r="BC24" s="43"/>
      <c r="BD24" s="294"/>
      <c r="BE24" s="301" t="str">
        <f>'Customize Here'!$Q$35</f>
        <v>Missing</v>
      </c>
      <c r="BF24" s="296"/>
    </row>
    <row r="25">
      <c r="A25" s="193"/>
      <c r="B25" s="193"/>
      <c r="C25" s="195"/>
      <c r="D25" s="289"/>
      <c r="E25" s="289"/>
      <c r="F25" s="289"/>
      <c r="G25" s="302">
        <f t="shared" ref="G25:M25" si="19">COUNTIFS(G7:G22,TRUE,$B$7:$B$22,"&lt;&gt;")</f>
        <v>0</v>
      </c>
      <c r="H25" s="303">
        <f t="shared" si="19"/>
        <v>0</v>
      </c>
      <c r="I25" s="303">
        <f t="shared" si="19"/>
        <v>0</v>
      </c>
      <c r="J25" s="303">
        <f t="shared" si="19"/>
        <v>0</v>
      </c>
      <c r="K25" s="303">
        <f t="shared" si="19"/>
        <v>0</v>
      </c>
      <c r="L25" s="303">
        <f t="shared" si="19"/>
        <v>0</v>
      </c>
      <c r="M25" s="304">
        <f t="shared" si="19"/>
        <v>0</v>
      </c>
      <c r="N25" s="305">
        <f>sum(G25:M25)</f>
        <v>0</v>
      </c>
      <c r="O25" s="306"/>
      <c r="P25" s="195"/>
      <c r="Q25" s="302">
        <f t="shared" ref="Q25:W25" si="20">COUNTIFS(Q7:Q22,TRUE,$B$7:$B$22,"&lt;&gt;")</f>
        <v>0</v>
      </c>
      <c r="R25" s="303">
        <f t="shared" si="20"/>
        <v>0</v>
      </c>
      <c r="S25" s="303">
        <f t="shared" si="20"/>
        <v>0</v>
      </c>
      <c r="T25" s="303">
        <f t="shared" si="20"/>
        <v>0</v>
      </c>
      <c r="U25" s="303">
        <f t="shared" si="20"/>
        <v>0</v>
      </c>
      <c r="V25" s="303">
        <f t="shared" si="20"/>
        <v>0</v>
      </c>
      <c r="W25" s="304">
        <f t="shared" si="20"/>
        <v>0</v>
      </c>
      <c r="X25" s="305">
        <f>sum(Q25:W25)</f>
        <v>0</v>
      </c>
      <c r="Y25" s="306"/>
      <c r="Z25" s="195"/>
      <c r="AA25" s="302">
        <f t="shared" ref="AA25:AG25" si="21">COUNTIFS(AA7:AA22,TRUE,$B$7:$B$22,"&lt;&gt;")</f>
        <v>0</v>
      </c>
      <c r="AB25" s="303">
        <f t="shared" si="21"/>
        <v>0</v>
      </c>
      <c r="AC25" s="303">
        <f t="shared" si="21"/>
        <v>0</v>
      </c>
      <c r="AD25" s="303">
        <f t="shared" si="21"/>
        <v>0</v>
      </c>
      <c r="AE25" s="303">
        <f t="shared" si="21"/>
        <v>0</v>
      </c>
      <c r="AF25" s="303">
        <f t="shared" si="21"/>
        <v>0</v>
      </c>
      <c r="AG25" s="304">
        <f t="shared" si="21"/>
        <v>0</v>
      </c>
      <c r="AH25" s="305">
        <f>sum(AA25:AG25)</f>
        <v>0</v>
      </c>
      <c r="AI25" s="306"/>
      <c r="AJ25" s="195"/>
      <c r="AK25" s="302">
        <f t="shared" ref="AK25:AQ25" si="22">COUNTIFS(AK7:AK22,TRUE,$B$7:$B$22,"&lt;&gt;")</f>
        <v>0</v>
      </c>
      <c r="AL25" s="303">
        <f t="shared" si="22"/>
        <v>0</v>
      </c>
      <c r="AM25" s="303">
        <f t="shared" si="22"/>
        <v>0</v>
      </c>
      <c r="AN25" s="303">
        <f t="shared" si="22"/>
        <v>0</v>
      </c>
      <c r="AO25" s="303">
        <f t="shared" si="22"/>
        <v>0</v>
      </c>
      <c r="AP25" s="303">
        <f t="shared" si="22"/>
        <v>0</v>
      </c>
      <c r="AQ25" s="304">
        <f t="shared" si="22"/>
        <v>0</v>
      </c>
      <c r="AR25" s="305">
        <f>sum(AK25:AQ25)</f>
        <v>0</v>
      </c>
      <c r="AS25" s="306"/>
      <c r="AT25" s="195"/>
      <c r="AU25" s="307">
        <f t="shared" ref="AU25:AW25" si="23">COUNTIFS(AU7:AU22,TRUE,$B$7:$B$22,"&lt;&gt;")</f>
        <v>0</v>
      </c>
      <c r="AV25" s="308">
        <f t="shared" si="23"/>
        <v>0</v>
      </c>
      <c r="AW25" s="309">
        <f t="shared" si="23"/>
        <v>0</v>
      </c>
      <c r="AX25" s="193"/>
      <c r="AY25" s="193"/>
      <c r="AZ25" s="310" t="str">
        <f>'Customize Here'!$Q$33&amp;": "</f>
        <v>Monthly Daily Habits Progress: </v>
      </c>
      <c r="BA25" s="311"/>
      <c r="BB25" s="312">
        <f>sum(BB7:BB22)</f>
        <v>0</v>
      </c>
      <c r="BC25" s="313" t="str">
        <f t="array" ref="BC25">IF(BB25+BE25&gt;0,IFERROR(SPARKLINE(BB25,{"charttype","bar";"max",BB25+BE25;"color1",IF(BD25&gt;=$BA$4,'Customize Here'!$M$7,'Customize Here'!$M$9)}),),)</f>
        <v/>
      </c>
      <c r="BD25" s="314" t="str">
        <f>IFERROR(BB25/(BB25+BE25),)</f>
        <v/>
      </c>
      <c r="BE25" s="315">
        <f>sum(BE7:BE22)</f>
        <v>0</v>
      </c>
      <c r="BF25" s="195"/>
    </row>
    <row r="26">
      <c r="A26" s="193"/>
      <c r="B26" s="193"/>
      <c r="C26" s="195"/>
      <c r="D26" s="289"/>
      <c r="E26" s="289"/>
      <c r="F26" s="289"/>
      <c r="G26" s="316" t="str">
        <f>IFERROR(__xludf.DUMMYFUNCTION("SPARKLINE(G25,{""charttype"",""column"";""ymin"",0;""ymax"",COUNTA($B$7:$B$22);""color"",IF(G29&gt;=$BA$4,'Customize Here'!$M$7,'Customize Here'!$M$9)})"),"")</f>
        <v/>
      </c>
      <c r="H26" s="317" t="str">
        <f>IFERROR(__xludf.DUMMYFUNCTION("SPARKLINE(H25,{""charttype"",""column"";""ymin"",0;""ymax"",COUNTA($B$7:$B$22);""color"",IF(H29&gt;=$BA$4,'Customize Here'!$M$7,'Customize Here'!$M$9)})"),"")</f>
        <v/>
      </c>
      <c r="I26" s="317" t="str">
        <f>IFERROR(__xludf.DUMMYFUNCTION("SPARKLINE(I25,{""charttype"",""column"";""ymin"",0;""ymax"",COUNTA($B$7:$B$22);""color"",IF(I29&gt;=$BA$4,'Customize Here'!$M$7,'Customize Here'!$M$9)})"),"")</f>
        <v/>
      </c>
      <c r="J26" s="317" t="str">
        <f>IFERROR(__xludf.DUMMYFUNCTION("SPARKLINE(J25,{""charttype"",""column"";""ymin"",0;""ymax"",COUNTA($B$7:$B$22);""color"",IF(J29&gt;=$BA$4,'Customize Here'!$M$7,'Customize Here'!$M$9)})"),"")</f>
        <v/>
      </c>
      <c r="K26" s="317" t="str">
        <f>IFERROR(__xludf.DUMMYFUNCTION("SPARKLINE(K25,{""charttype"",""column"";""ymin"",0;""ymax"",COUNTA($B$7:$B$22);""color"",IF(K29&gt;=$BA$4,'Customize Here'!$M$7,'Customize Here'!$M$9)})"),"")</f>
        <v/>
      </c>
      <c r="L26" s="317" t="str">
        <f>IFERROR(__xludf.DUMMYFUNCTION("SPARKLINE(L25,{""charttype"",""column"";""ymin"",0;""ymax"",COUNTA($B$7:$B$22);""color"",IF(L29&gt;=$BA$4,'Customize Here'!$M$7,'Customize Here'!$M$9)})"),"")</f>
        <v/>
      </c>
      <c r="M26" s="318" t="str">
        <f>IFERROR(__xludf.DUMMYFUNCTION("SPARKLINE(M25,{""charttype"",""column"";""ymin"",0;""ymax"",COUNTA($B$7:$B$22);""color"",IF(M29&gt;=$BA$4,'Customize Here'!$M$7,'Customize Here'!$M$9)})"),"")</f>
        <v/>
      </c>
      <c r="N26" s="319" t="str">
        <f>IFERROR(__xludf.DUMMYFUNCTION("SPARKLINE(N25,{""charttype"",""column"";""ymin"",0;""ymax"",COUNTA($B$7:$B$22)*7;""color"",IF(N29&gt;=$BA$4,'Customize Here'!$M$7,'Customize Here'!$M$9)})"),"")</f>
        <v/>
      </c>
      <c r="O26" s="44"/>
      <c r="P26" s="195"/>
      <c r="Q26" s="316" t="str">
        <f>IFERROR(__xludf.DUMMYFUNCTION("SPARKLINE(Q25,{""charttype"",""column"";""ymin"",0;""ymax"",COUNTA($B$7:$B$22);""color"",IF(Q29&gt;=$BA$4,'Customize Here'!$M$7,'Customize Here'!$M$9)})"),"")</f>
        <v/>
      </c>
      <c r="R26" s="317" t="str">
        <f>IFERROR(__xludf.DUMMYFUNCTION("SPARKLINE(R25,{""charttype"",""column"";""ymin"",0;""ymax"",COUNTA($B$7:$B$22);""color"",IF(R29&gt;=$BA$4,'Customize Here'!$M$7,'Customize Here'!$M$9)})"),"")</f>
        <v/>
      </c>
      <c r="S26" s="317" t="str">
        <f>IFERROR(__xludf.DUMMYFUNCTION("SPARKLINE(S25,{""charttype"",""column"";""ymin"",0;""ymax"",COUNTA($B$7:$B$22);""color"",IF(S29&gt;=$BA$4,'Customize Here'!$M$7,'Customize Here'!$M$9)})"),"")</f>
        <v/>
      </c>
      <c r="T26" s="317" t="str">
        <f>IFERROR(__xludf.DUMMYFUNCTION("SPARKLINE(T25,{""charttype"",""column"";""ymin"",0;""ymax"",COUNTA($B$7:$B$22);""color"",IF(T29&gt;=$BA$4,'Customize Here'!$M$7,'Customize Here'!$M$9)})"),"")</f>
        <v/>
      </c>
      <c r="U26" s="317" t="str">
        <f>IFERROR(__xludf.DUMMYFUNCTION("SPARKLINE(U25,{""charttype"",""column"";""ymin"",0;""ymax"",COUNTA($B$7:$B$22);""color"",IF(U29&gt;=$BA$4,'Customize Here'!$M$7,'Customize Here'!$M$9)})"),"")</f>
        <v/>
      </c>
      <c r="V26" s="317" t="str">
        <f>IFERROR(__xludf.DUMMYFUNCTION("SPARKLINE(V25,{""charttype"",""column"";""ymin"",0;""ymax"",COUNTA($B$7:$B$22);""color"",IF(V29&gt;=$BA$4,'Customize Here'!$M$7,'Customize Here'!$M$9)})"),"")</f>
        <v/>
      </c>
      <c r="W26" s="318" t="str">
        <f>IFERROR(__xludf.DUMMYFUNCTION("SPARKLINE(W25,{""charttype"",""column"";""ymin"",0;""ymax"",COUNTA($B$7:$B$22);""color"",IF(W29&gt;=$BA$4,'Customize Here'!$M$7,'Customize Here'!$M$9)})"),"")</f>
        <v/>
      </c>
      <c r="X26" s="319" t="str">
        <f>IFERROR(__xludf.DUMMYFUNCTION("SPARKLINE(X25,{""charttype"",""column"";""ymin"",0;""ymax"",COUNTA($B$7:$B$22)*7;""color"",IF(X29&gt;=$BA$4,'Customize Here'!$M$7,'Customize Here'!$M$9)})"),"")</f>
        <v/>
      </c>
      <c r="Y26" s="44"/>
      <c r="Z26" s="195"/>
      <c r="AA26" s="316" t="str">
        <f>IFERROR(__xludf.DUMMYFUNCTION("SPARKLINE(AA25,{""charttype"",""column"";""ymin"",0;""ymax"",COUNTA($B$7:$B$22);""color"",IF(AA29&gt;=$BA$4,'Customize Here'!$M$7,'Customize Here'!$M$9)})"),"")</f>
        <v/>
      </c>
      <c r="AB26" s="317" t="str">
        <f>IFERROR(__xludf.DUMMYFUNCTION("SPARKLINE(AB25,{""charttype"",""column"";""ymin"",0;""ymax"",COUNTA($B$7:$B$22);""color"",IF(AB29&gt;=$BA$4,'Customize Here'!$M$7,'Customize Here'!$M$9)})"),"")</f>
        <v/>
      </c>
      <c r="AC26" s="317" t="str">
        <f>IFERROR(__xludf.DUMMYFUNCTION("SPARKLINE(AC25,{""charttype"",""column"";""ymin"",0;""ymax"",COUNTA($B$7:$B$22);""color"",IF(AC29&gt;=$BA$4,'Customize Here'!$M$7,'Customize Here'!$M$9)})"),"")</f>
        <v/>
      </c>
      <c r="AD26" s="317" t="str">
        <f>IFERROR(__xludf.DUMMYFUNCTION("SPARKLINE(AD25,{""charttype"",""column"";""ymin"",0;""ymax"",COUNTA($B$7:$B$22);""color"",IF(AD29&gt;=$BA$4,'Customize Here'!$M$7,'Customize Here'!$M$9)})"),"")</f>
        <v/>
      </c>
      <c r="AE26" s="317" t="str">
        <f>IFERROR(__xludf.DUMMYFUNCTION("SPARKLINE(AE25,{""charttype"",""column"";""ymin"",0;""ymax"",COUNTA($B$7:$B$22);""color"",IF(AE29&gt;=$BA$4,'Customize Here'!$M$7,'Customize Here'!$M$9)})"),"")</f>
        <v/>
      </c>
      <c r="AF26" s="317" t="str">
        <f>IFERROR(__xludf.DUMMYFUNCTION("SPARKLINE(AF25,{""charttype"",""column"";""ymin"",0;""ymax"",COUNTA($B$7:$B$22);""color"",IF(AF29&gt;=$BA$4,'Customize Here'!$M$7,'Customize Here'!$M$9)})"),"")</f>
        <v/>
      </c>
      <c r="AG26" s="318" t="str">
        <f>IFERROR(__xludf.DUMMYFUNCTION("SPARKLINE(AG25,{""charttype"",""column"";""ymin"",0;""ymax"",COUNTA($B$7:$B$22);""color"",IF(AG29&gt;=$BA$4,'Customize Here'!$M$7,'Customize Here'!$M$9)})"),"")</f>
        <v/>
      </c>
      <c r="AH26" s="319" t="str">
        <f>IFERROR(__xludf.DUMMYFUNCTION("SPARKLINE(AH25,{""charttype"",""column"";""ymin"",0;""ymax"",COUNTA($B$7:$B$22)*7;""color"",IF(AH29&gt;=$BA$4,'Customize Here'!$M$7,'Customize Here'!$M$9)})"),"")</f>
        <v/>
      </c>
      <c r="AI26" s="44"/>
      <c r="AJ26" s="195"/>
      <c r="AK26" s="316" t="str">
        <f>IFERROR(__xludf.DUMMYFUNCTION("SPARKLINE(AK25,{""charttype"",""column"";""ymin"",0;""ymax"",COUNTA($B$7:$B$22);""color"",IF(AK29&gt;=$BA$4,'Customize Here'!$M$7,'Customize Here'!$M$9)})"),"")</f>
        <v/>
      </c>
      <c r="AL26" s="317" t="str">
        <f>IFERROR(__xludf.DUMMYFUNCTION("SPARKLINE(AL25,{""charttype"",""column"";""ymin"",0;""ymax"",COUNTA($B$7:$B$22);""color"",IF(AL29&gt;=$BA$4,'Customize Here'!$M$7,'Customize Here'!$M$9)})"),"")</f>
        <v/>
      </c>
      <c r="AM26" s="317" t="str">
        <f>IFERROR(__xludf.DUMMYFUNCTION("SPARKLINE(AM25,{""charttype"",""column"";""ymin"",0;""ymax"",COUNTA($B$7:$B$22);""color"",IF(AM29&gt;=$BA$4,'Customize Here'!$M$7,'Customize Here'!$M$9)})"),"")</f>
        <v/>
      </c>
      <c r="AN26" s="317" t="str">
        <f>IFERROR(__xludf.DUMMYFUNCTION("SPARKLINE(AN25,{""charttype"",""column"";""ymin"",0;""ymax"",COUNTA($B$7:$B$22);""color"",IF(AN29&gt;=$BA$4,'Customize Here'!$M$7,'Customize Here'!$M$9)})"),"")</f>
        <v/>
      </c>
      <c r="AO26" s="317" t="str">
        <f>IFERROR(__xludf.DUMMYFUNCTION("SPARKLINE(AO25,{""charttype"",""column"";""ymin"",0;""ymax"",COUNTA($B$7:$B$22);""color"",IF(AO29&gt;=$BA$4,'Customize Here'!$M$7,'Customize Here'!$M$9)})"),"")</f>
        <v/>
      </c>
      <c r="AP26" s="317" t="str">
        <f>IFERROR(__xludf.DUMMYFUNCTION("SPARKLINE(AP25,{""charttype"",""column"";""ymin"",0;""ymax"",COUNTA($B$7:$B$22);""color"",IF(AP29&gt;=$BA$4,'Customize Here'!$M$7,'Customize Here'!$M$9)})"),"")</f>
        <v/>
      </c>
      <c r="AQ26" s="318" t="str">
        <f>IFERROR(__xludf.DUMMYFUNCTION("SPARKLINE(AQ25,{""charttype"",""column"";""ymin"",0;""ymax"",COUNTA($B$7:$B$22);""color"",IF(AQ29&gt;=$BA$4,'Customize Here'!$M$7,'Customize Here'!$M$9)})"),"")</f>
        <v/>
      </c>
      <c r="AR26" s="319" t="str">
        <f>IFERROR(__xludf.DUMMYFUNCTION("SPARKLINE(AR25,{""charttype"",""column"";""ymin"",0;""ymax"",COUNTA($B$7:$B$22)*7;""color"",IF(AR29&gt;=$BA$4,'Customize Here'!$M$7,'Customize Here'!$M$9)})"),"")</f>
        <v/>
      </c>
      <c r="AS26" s="44"/>
      <c r="AT26" s="195"/>
      <c r="AU26" s="316" t="str">
        <f>IFERROR(__xludf.DUMMYFUNCTION("SPARKLINE(AU25,{""charttype"",""column"";""ymin"",0;""ymax"",COUNTA($B$7:$B$22);""color"",IF(AU29&gt;=$BA$4,'Customize Here'!$M$7,'Customize Here'!$M$9)})"),"")</f>
        <v/>
      </c>
      <c r="AV26" s="317" t="str">
        <f>IFERROR(__xludf.DUMMYFUNCTION("SPARKLINE(AV25,{""charttype"",""column"";""ymin"",0;""ymax"",COUNTA($B$7:$B$22);""color"",IF(AV29&gt;=$BA$4,'Customize Here'!$M$7,'Customize Here'!$M$9)})"),"")</f>
        <v/>
      </c>
      <c r="AW26" s="318" t="str">
        <f>IFERROR(__xludf.DUMMYFUNCTION("SPARKLINE(AW25,{""charttype"",""column"";""ymin"",0;""ymax"",COUNTA($B$7:$B$22);""color"",IF(AW29&gt;=$BA$4,'Customize Here'!$M$7,'Customize Here'!$M$9)})"),"")</f>
        <v/>
      </c>
      <c r="AX26" s="193"/>
      <c r="AY26" s="193"/>
      <c r="AZ26" s="289"/>
      <c r="BA26" s="320" t="str">
        <f>counta($B$7:$D$22)&amp;" daily habits x "&amp;$BE$4&amp;" days = "&amp;BE25+BB25&amp;" tasks ("&amp;BB25&amp;" completed "&amp;BE25&amp;" left)"</f>
        <v>0 daily habits x 31 days = 0 tasks (0 completed 0 left)</v>
      </c>
      <c r="BF26" s="195"/>
    </row>
    <row r="27">
      <c r="A27" s="193"/>
      <c r="B27" s="193"/>
      <c r="C27" s="195"/>
      <c r="D27" s="289"/>
      <c r="E27" s="289"/>
      <c r="F27" s="289"/>
      <c r="G27" s="321"/>
      <c r="H27" s="208"/>
      <c r="I27" s="208"/>
      <c r="J27" s="208"/>
      <c r="K27" s="208"/>
      <c r="L27" s="208"/>
      <c r="M27" s="209"/>
      <c r="N27" s="101"/>
      <c r="O27" s="102"/>
      <c r="P27" s="195"/>
      <c r="Q27" s="321"/>
      <c r="R27" s="208"/>
      <c r="S27" s="208"/>
      <c r="T27" s="208"/>
      <c r="U27" s="208"/>
      <c r="V27" s="208"/>
      <c r="W27" s="209"/>
      <c r="X27" s="101"/>
      <c r="Y27" s="102"/>
      <c r="Z27" s="195"/>
      <c r="AA27" s="321"/>
      <c r="AB27" s="208"/>
      <c r="AC27" s="208"/>
      <c r="AD27" s="208"/>
      <c r="AE27" s="208"/>
      <c r="AF27" s="208"/>
      <c r="AG27" s="209"/>
      <c r="AH27" s="101"/>
      <c r="AI27" s="102"/>
      <c r="AJ27" s="195"/>
      <c r="AK27" s="321"/>
      <c r="AL27" s="208"/>
      <c r="AM27" s="208"/>
      <c r="AN27" s="208"/>
      <c r="AO27" s="208"/>
      <c r="AP27" s="208"/>
      <c r="AQ27" s="209"/>
      <c r="AR27" s="101"/>
      <c r="AS27" s="102"/>
      <c r="AT27" s="195"/>
      <c r="AU27" s="321"/>
      <c r="AV27" s="208"/>
      <c r="AW27" s="209"/>
      <c r="AX27" s="193"/>
      <c r="AY27" s="193"/>
      <c r="BF27" s="195"/>
    </row>
    <row r="28" ht="24.75" customHeight="1">
      <c r="A28" s="193"/>
      <c r="B28" s="193"/>
      <c r="C28" s="195"/>
      <c r="D28" s="289"/>
      <c r="E28" s="289"/>
      <c r="F28" s="289"/>
      <c r="G28" s="322"/>
      <c r="H28" s="216"/>
      <c r="I28" s="216"/>
      <c r="J28" s="216"/>
      <c r="K28" s="216"/>
      <c r="L28" s="216"/>
      <c r="M28" s="217"/>
      <c r="N28" s="83"/>
      <c r="O28" s="86"/>
      <c r="P28" s="195"/>
      <c r="Q28" s="322"/>
      <c r="R28" s="216"/>
      <c r="S28" s="216"/>
      <c r="T28" s="216"/>
      <c r="U28" s="216"/>
      <c r="V28" s="216"/>
      <c r="W28" s="217"/>
      <c r="X28" s="83"/>
      <c r="Y28" s="86"/>
      <c r="Z28" s="195"/>
      <c r="AA28" s="322"/>
      <c r="AB28" s="216"/>
      <c r="AC28" s="216"/>
      <c r="AD28" s="216"/>
      <c r="AE28" s="216"/>
      <c r="AF28" s="216"/>
      <c r="AG28" s="217"/>
      <c r="AH28" s="83"/>
      <c r="AI28" s="86"/>
      <c r="AJ28" s="195"/>
      <c r="AK28" s="322"/>
      <c r="AL28" s="216"/>
      <c r="AM28" s="216"/>
      <c r="AN28" s="216"/>
      <c r="AO28" s="216"/>
      <c r="AP28" s="216"/>
      <c r="AQ28" s="217"/>
      <c r="AR28" s="83"/>
      <c r="AS28" s="86"/>
      <c r="AT28" s="195"/>
      <c r="AU28" s="322"/>
      <c r="AV28" s="216"/>
      <c r="AW28" s="217"/>
      <c r="AX28" s="193"/>
      <c r="AY28" s="193"/>
      <c r="AZ28" s="289"/>
      <c r="BA28" s="323"/>
      <c r="BB28" s="323"/>
      <c r="BC28" s="323"/>
      <c r="BD28" s="323"/>
      <c r="BE28" s="323"/>
      <c r="BF28" s="195"/>
    </row>
    <row r="29">
      <c r="A29" s="324"/>
      <c r="B29" s="324"/>
      <c r="C29" s="195"/>
      <c r="D29" s="289"/>
      <c r="E29" s="289"/>
      <c r="F29" s="289"/>
      <c r="G29" s="325" t="str">
        <f t="shared" ref="G29:M29" si="24">iferror(ROUND(G25/COUNTA($B$7:$B$22),2),)</f>
        <v/>
      </c>
      <c r="H29" s="326" t="str">
        <f t="shared" si="24"/>
        <v/>
      </c>
      <c r="I29" s="326" t="str">
        <f t="shared" si="24"/>
        <v/>
      </c>
      <c r="J29" s="326" t="str">
        <f t="shared" si="24"/>
        <v/>
      </c>
      <c r="K29" s="326" t="str">
        <f t="shared" si="24"/>
        <v/>
      </c>
      <c r="L29" s="326" t="str">
        <f t="shared" si="24"/>
        <v/>
      </c>
      <c r="M29" s="327" t="str">
        <f t="shared" si="24"/>
        <v/>
      </c>
      <c r="N29" s="326" t="str">
        <f>iferror(ROUND(N25/(COUNTA($B$7:$B$22)*7),2),)</f>
        <v/>
      </c>
      <c r="O29" s="86"/>
      <c r="P29" s="195"/>
      <c r="Q29" s="325" t="str">
        <f t="shared" ref="Q29:W29" si="25">iferror(ROUND(Q25/COUNTA($B$7:$B$22),2),)</f>
        <v/>
      </c>
      <c r="R29" s="326" t="str">
        <f t="shared" si="25"/>
        <v/>
      </c>
      <c r="S29" s="326" t="str">
        <f t="shared" si="25"/>
        <v/>
      </c>
      <c r="T29" s="326" t="str">
        <f t="shared" si="25"/>
        <v/>
      </c>
      <c r="U29" s="326" t="str">
        <f t="shared" si="25"/>
        <v/>
      </c>
      <c r="V29" s="326" t="str">
        <f t="shared" si="25"/>
        <v/>
      </c>
      <c r="W29" s="327" t="str">
        <f t="shared" si="25"/>
        <v/>
      </c>
      <c r="X29" s="326" t="str">
        <f>iferror(ROUND(X25/(COUNTA($B$7:$B$22)*7),2),)</f>
        <v/>
      </c>
      <c r="Y29" s="86"/>
      <c r="Z29" s="195"/>
      <c r="AA29" s="325" t="str">
        <f t="shared" ref="AA29:AG29" si="26">iferror(ROUND(AA25/COUNTA($B$7:$B$22),2),)</f>
        <v/>
      </c>
      <c r="AB29" s="326" t="str">
        <f t="shared" si="26"/>
        <v/>
      </c>
      <c r="AC29" s="326" t="str">
        <f t="shared" si="26"/>
        <v/>
      </c>
      <c r="AD29" s="326" t="str">
        <f t="shared" si="26"/>
        <v/>
      </c>
      <c r="AE29" s="326" t="str">
        <f t="shared" si="26"/>
        <v/>
      </c>
      <c r="AF29" s="326" t="str">
        <f t="shared" si="26"/>
        <v/>
      </c>
      <c r="AG29" s="327" t="str">
        <f t="shared" si="26"/>
        <v/>
      </c>
      <c r="AH29" s="326" t="str">
        <f>iferror(ROUND(AH25/(COUNTA($B$7:$B$22)*7),2),)</f>
        <v/>
      </c>
      <c r="AI29" s="86"/>
      <c r="AJ29" s="195"/>
      <c r="AK29" s="325" t="str">
        <f t="shared" ref="AK29:AQ29" si="27">iferror(ROUND(AK25/COUNTA($B$7:$B$22),2),)</f>
        <v/>
      </c>
      <c r="AL29" s="326" t="str">
        <f t="shared" si="27"/>
        <v/>
      </c>
      <c r="AM29" s="326" t="str">
        <f t="shared" si="27"/>
        <v/>
      </c>
      <c r="AN29" s="326" t="str">
        <f t="shared" si="27"/>
        <v/>
      </c>
      <c r="AO29" s="326" t="str">
        <f t="shared" si="27"/>
        <v/>
      </c>
      <c r="AP29" s="326" t="str">
        <f t="shared" si="27"/>
        <v/>
      </c>
      <c r="AQ29" s="327" t="str">
        <f t="shared" si="27"/>
        <v/>
      </c>
      <c r="AR29" s="326" t="str">
        <f>iferror(ROUND(AR25/(COUNTA($B$7:$B$22)*7),2),)</f>
        <v/>
      </c>
      <c r="AS29" s="86"/>
      <c r="AT29" s="195"/>
      <c r="AU29" s="325" t="str">
        <f t="shared" ref="AU29:AW29" si="28">iferror(ROUND(AU25/COUNTA($B$7:$B$22),2),)</f>
        <v/>
      </c>
      <c r="AV29" s="326" t="str">
        <f t="shared" si="28"/>
        <v/>
      </c>
      <c r="AW29" s="328" t="str">
        <f t="shared" si="28"/>
        <v/>
      </c>
      <c r="AX29" s="193"/>
      <c r="AY29" s="193"/>
      <c r="AZ29" s="194"/>
      <c r="BA29" s="194"/>
      <c r="BB29" s="194"/>
      <c r="BC29" s="194"/>
      <c r="BD29" s="194"/>
      <c r="BE29" s="194"/>
      <c r="BF29" s="195"/>
    </row>
    <row r="30" ht="18.75" customHeight="1">
      <c r="A30" s="223"/>
      <c r="B30" s="223"/>
      <c r="C30" s="226"/>
      <c r="D30" s="226"/>
      <c r="E30" s="237"/>
      <c r="F30" s="237"/>
      <c r="G30" s="224"/>
      <c r="H30" s="224"/>
      <c r="I30" s="224"/>
      <c r="J30" s="224"/>
      <c r="K30" s="224"/>
      <c r="L30" s="224"/>
      <c r="M30" s="224"/>
      <c r="N30" s="224"/>
      <c r="O30" s="224"/>
      <c r="P30" s="245"/>
      <c r="Q30" s="224"/>
      <c r="R30" s="224"/>
      <c r="S30" s="224"/>
      <c r="T30" s="224"/>
      <c r="U30" s="224"/>
      <c r="V30" s="224"/>
      <c r="W30" s="224"/>
      <c r="X30" s="224"/>
      <c r="Y30" s="224"/>
      <c r="Z30" s="245"/>
      <c r="AA30" s="224"/>
      <c r="AB30" s="224"/>
      <c r="AC30" s="224"/>
      <c r="AD30" s="224"/>
      <c r="AE30" s="224"/>
      <c r="AF30" s="224"/>
      <c r="AG30" s="224"/>
      <c r="AH30" s="224"/>
      <c r="AI30" s="224"/>
      <c r="AJ30" s="245"/>
      <c r="AK30" s="224"/>
      <c r="AL30" s="224"/>
      <c r="AM30" s="224"/>
      <c r="AN30" s="224"/>
      <c r="AO30" s="224"/>
      <c r="AP30" s="224"/>
      <c r="AQ30" s="224"/>
      <c r="AR30" s="224"/>
      <c r="AS30" s="224"/>
      <c r="AT30" s="245"/>
      <c r="AU30" s="225"/>
      <c r="AV30" s="225"/>
      <c r="AW30" s="225"/>
      <c r="AX30" s="193"/>
      <c r="AY30" s="193"/>
      <c r="AZ30" s="329" t="s">
        <v>135</v>
      </c>
      <c r="BF30" s="330"/>
    </row>
    <row r="31" ht="22.5" customHeight="1">
      <c r="A31" s="331"/>
      <c r="B31" s="332" t="str">
        <f>'Customize Here'!$Q$16</f>
        <v>Other Habits</v>
      </c>
      <c r="C31" s="333" t="str">
        <f>'Customize Here'!$Q$17</f>
        <v>Days/Week</v>
      </c>
      <c r="D31" s="44"/>
      <c r="E31" s="237"/>
      <c r="F31" s="237"/>
      <c r="G31" s="229" t="str">
        <f>'Customize Here'!$Q$16</f>
        <v>Other Habits</v>
      </c>
      <c r="H31" s="230"/>
      <c r="I31" s="230"/>
      <c r="J31" s="230"/>
      <c r="K31" s="230"/>
      <c r="L31" s="230"/>
      <c r="M31" s="230"/>
      <c r="N31" s="230"/>
      <c r="O31" s="108"/>
      <c r="P31" s="231"/>
      <c r="Q31" s="229" t="str">
        <f>'Customize Here'!$Q$16</f>
        <v>Other Habits</v>
      </c>
      <c r="R31" s="230"/>
      <c r="S31" s="230"/>
      <c r="T31" s="230"/>
      <c r="U31" s="230"/>
      <c r="V31" s="230"/>
      <c r="W31" s="230"/>
      <c r="X31" s="230"/>
      <c r="Y31" s="108"/>
      <c r="Z31" s="231"/>
      <c r="AA31" s="229" t="str">
        <f>'Customize Here'!$Q$16</f>
        <v>Other Habits</v>
      </c>
      <c r="AB31" s="230"/>
      <c r="AC31" s="230"/>
      <c r="AD31" s="230"/>
      <c r="AE31" s="230"/>
      <c r="AF31" s="230"/>
      <c r="AG31" s="230"/>
      <c r="AH31" s="230"/>
      <c r="AI31" s="108"/>
      <c r="AJ31" s="231"/>
      <c r="AK31" s="229" t="str">
        <f>'Customize Here'!$Q$16</f>
        <v>Other Habits</v>
      </c>
      <c r="AL31" s="230"/>
      <c r="AM31" s="230"/>
      <c r="AN31" s="230"/>
      <c r="AO31" s="230"/>
      <c r="AP31" s="230"/>
      <c r="AQ31" s="230"/>
      <c r="AR31" s="230"/>
      <c r="AS31" s="108"/>
      <c r="AT31" s="231"/>
      <c r="AU31" s="232" t="str">
        <f>'Customize Here'!$Q$16</f>
        <v>Other Habits</v>
      </c>
      <c r="AV31" s="230"/>
      <c r="AW31" s="108"/>
      <c r="AX31" s="193"/>
      <c r="AZ31" s="233" t="str">
        <f>'Customize Here'!$Q$16</f>
        <v>Other Habits</v>
      </c>
      <c r="BA31" s="234" t="str">
        <f>'Customize Here'!$Q$36</f>
        <v>Weeks</v>
      </c>
      <c r="BB31" s="235" t="str">
        <f>'Customize Here'!$Q$37</f>
        <v>Weeks Completed</v>
      </c>
      <c r="BC31" s="230"/>
      <c r="BD31" s="58"/>
      <c r="BE31" s="236" t="str">
        <f>'Customize Here'!$Q$38</f>
        <v>Weeks Missing</v>
      </c>
      <c r="BF31" s="330"/>
    </row>
    <row r="32" ht="18.0" customHeight="1">
      <c r="A32" s="334"/>
      <c r="B32" s="335"/>
      <c r="C32" s="336"/>
      <c r="D32" s="71"/>
      <c r="E32" s="237"/>
      <c r="F32" s="237"/>
      <c r="G32" s="240" t="b">
        <v>0</v>
      </c>
      <c r="H32" s="241" t="b">
        <v>0</v>
      </c>
      <c r="I32" s="241" t="b">
        <v>0</v>
      </c>
      <c r="J32" s="241" t="b">
        <v>0</v>
      </c>
      <c r="K32" s="241" t="b">
        <v>0</v>
      </c>
      <c r="L32" s="241" t="b">
        <v>0</v>
      </c>
      <c r="M32" s="241" t="b">
        <v>0</v>
      </c>
      <c r="N32" s="243" t="str">
        <f t="shared" ref="N32:N47" si="29">IF($C32&lt;&gt;"",IF($B32&lt;&gt;"",ROUND(COUNTIF(G32:M32,TRUE)/$C32,2),),)</f>
        <v/>
      </c>
      <c r="O32" s="244" t="str">
        <f t="shared" ref="O32:O47" si="30">IF($B32&lt;&gt;"",IF(($C32-COUNTIF(G32:M32,TRUE))&gt;0,$C32-COUNTIF(G32:M32,TRUE),""),)</f>
        <v/>
      </c>
      <c r="P32" s="245"/>
      <c r="Q32" s="240" t="b">
        <v>0</v>
      </c>
      <c r="R32" s="337" t="b">
        <v>0</v>
      </c>
      <c r="S32" s="241" t="b">
        <v>0</v>
      </c>
      <c r="T32" s="241" t="b">
        <v>0</v>
      </c>
      <c r="U32" s="241" t="b">
        <v>0</v>
      </c>
      <c r="V32" s="241" t="b">
        <v>0</v>
      </c>
      <c r="W32" s="242" t="b">
        <v>0</v>
      </c>
      <c r="X32" s="243" t="str">
        <f t="shared" ref="X32:X47" si="31">IF($C32&lt;&gt;"",IF($B32&lt;&gt;"",ROUND(COUNTIF(Q32:W32,TRUE)/$C32,2),),)</f>
        <v/>
      </c>
      <c r="Y32" s="244" t="str">
        <f t="shared" ref="Y32:Y47" si="32">IF($B32&lt;&gt;"",IF(($C32-COUNTIF(Q32:W32,TRUE))&gt;0,$C32-COUNTIF(Q32:W32,TRUE),""),)</f>
        <v/>
      </c>
      <c r="Z32" s="245"/>
      <c r="AA32" s="240" t="b">
        <v>0</v>
      </c>
      <c r="AB32" s="337" t="b">
        <v>0</v>
      </c>
      <c r="AC32" s="241" t="b">
        <v>0</v>
      </c>
      <c r="AD32" s="241" t="b">
        <v>0</v>
      </c>
      <c r="AE32" s="241" t="b">
        <v>0</v>
      </c>
      <c r="AF32" s="241" t="b">
        <v>0</v>
      </c>
      <c r="AG32" s="242" t="b">
        <v>0</v>
      </c>
      <c r="AH32" s="243" t="str">
        <f t="shared" ref="AH32:AH47" si="33">IF($C32&lt;&gt;"",IF($B32&lt;&gt;"",ROUND(COUNTIF(AA32:AG32,TRUE)/$C32,2),),)</f>
        <v/>
      </c>
      <c r="AI32" s="244" t="str">
        <f t="shared" ref="AI32:AI47" si="34">IF($B32&lt;&gt;"",IF(($C32-COUNTIF(AA32:AG32,TRUE))&gt;0,$C32-COUNTIF(AA32:AG32,TRUE),""),)</f>
        <v/>
      </c>
      <c r="AJ32" s="245"/>
      <c r="AK32" s="241" t="b">
        <v>0</v>
      </c>
      <c r="AL32" s="241" t="b">
        <v>0</v>
      </c>
      <c r="AM32" s="241" t="b">
        <v>0</v>
      </c>
      <c r="AN32" s="241" t="b">
        <v>0</v>
      </c>
      <c r="AO32" s="241" t="b">
        <v>0</v>
      </c>
      <c r="AP32" s="241" t="b">
        <v>0</v>
      </c>
      <c r="AQ32" s="241" t="b">
        <v>0</v>
      </c>
      <c r="AR32" s="243" t="str">
        <f t="shared" ref="AR32:AR47" si="35">IF($C32&lt;&gt;"",IF($B32&lt;&gt;"",ROUND(COUNTIF(AK32:AQ32,TRUE)/$C32,2),),)</f>
        <v/>
      </c>
      <c r="AS32" s="244" t="str">
        <f t="shared" ref="AS32:AS47" si="36">IF($B32&lt;&gt;"",IF(($C32-COUNTIF(AK32:AQ32,TRUE))&gt;0,$C32-COUNTIF(AK32:AQ32,TRUE),""),)</f>
        <v/>
      </c>
      <c r="AT32" s="245"/>
      <c r="AU32" s="240" t="b">
        <v>0</v>
      </c>
      <c r="AV32" s="241" t="b">
        <v>0</v>
      </c>
      <c r="AW32" s="246" t="b">
        <v>0</v>
      </c>
      <c r="AX32" s="193"/>
      <c r="AY32" s="193"/>
      <c r="AZ32" s="260" t="str">
        <f t="shared" ref="AZ32:AZ47" si="37">B32</f>
        <v/>
      </c>
      <c r="BA32" s="338" t="str">
        <f t="shared" ref="BA32:BA47" si="38">IF(B32&lt;&gt;"",4,)</f>
        <v/>
      </c>
      <c r="BB32" s="262" t="str">
        <f t="shared" ref="BB32:BB47" si="39">IF(B32&lt;&gt;"", countif(N32,"&gt;=100%")+countif(X32,"&gt;=100%")+countif(AH32,"&gt;=100%")+countif(AR32,"&gt;=100%"),)</f>
        <v/>
      </c>
      <c r="BC32" s="339" t="str">
        <f t="array" ref="BC32">IFERROR(SPARKLINE(BB32,{"charttype","bar";"max",BA32;"color1",IF(BD32&gt;=$BA$4,'Customize Here'!$M$7,'Customize Here'!$M$9)}),)</f>
        <v/>
      </c>
      <c r="BD32" s="264" t="str">
        <f t="shared" ref="BD32:BD47" si="40">IFERROR(ROUND(BB32/BA32,2),)</f>
        <v/>
      </c>
      <c r="BE32" s="340" t="str">
        <f t="shared" ref="BE32:BE47" si="41">IF($B32&lt;&gt;"", IF(BA32-BB32&gt;0,BA32-BB32,),)</f>
        <v/>
      </c>
      <c r="BF32" s="330"/>
    </row>
    <row r="33">
      <c r="A33" s="334"/>
      <c r="B33" s="341"/>
      <c r="C33" s="342"/>
      <c r="D33" s="111"/>
      <c r="E33" s="237"/>
      <c r="F33" s="237"/>
      <c r="G33" s="257" t="b">
        <v>0</v>
      </c>
      <c r="H33" s="258" t="b">
        <v>0</v>
      </c>
      <c r="I33" s="258" t="b">
        <v>0</v>
      </c>
      <c r="J33" s="258" t="b">
        <v>0</v>
      </c>
      <c r="K33" s="258" t="b">
        <v>0</v>
      </c>
      <c r="L33" s="258" t="b">
        <v>0</v>
      </c>
      <c r="M33" s="258" t="b">
        <v>0</v>
      </c>
      <c r="N33" s="255" t="str">
        <f t="shared" si="29"/>
        <v/>
      </c>
      <c r="O33" s="256" t="str">
        <f t="shared" si="30"/>
        <v/>
      </c>
      <c r="P33" s="245"/>
      <c r="Q33" s="257" t="b">
        <v>0</v>
      </c>
      <c r="R33" s="271" t="b">
        <v>0</v>
      </c>
      <c r="S33" s="258" t="b">
        <v>0</v>
      </c>
      <c r="T33" s="258" t="b">
        <v>0</v>
      </c>
      <c r="U33" s="258" t="b">
        <v>0</v>
      </c>
      <c r="V33" s="258" t="b">
        <v>0</v>
      </c>
      <c r="W33" s="267" t="b">
        <v>0</v>
      </c>
      <c r="X33" s="255" t="str">
        <f t="shared" si="31"/>
        <v/>
      </c>
      <c r="Y33" s="256" t="str">
        <f t="shared" si="32"/>
        <v/>
      </c>
      <c r="Z33" s="245"/>
      <c r="AA33" s="257" t="b">
        <v>0</v>
      </c>
      <c r="AB33" s="271" t="b">
        <v>0</v>
      </c>
      <c r="AC33" s="258" t="b">
        <v>0</v>
      </c>
      <c r="AD33" s="258" t="b">
        <v>0</v>
      </c>
      <c r="AE33" s="258" t="b">
        <v>0</v>
      </c>
      <c r="AF33" s="258" t="b">
        <v>0</v>
      </c>
      <c r="AG33" s="267" t="b">
        <v>0</v>
      </c>
      <c r="AH33" s="255" t="str">
        <f t="shared" si="33"/>
        <v/>
      </c>
      <c r="AI33" s="256" t="str">
        <f t="shared" si="34"/>
        <v/>
      </c>
      <c r="AJ33" s="245"/>
      <c r="AK33" s="258" t="b">
        <v>0</v>
      </c>
      <c r="AL33" s="258" t="b">
        <v>0</v>
      </c>
      <c r="AM33" s="258" t="b">
        <v>0</v>
      </c>
      <c r="AN33" s="258" t="b">
        <v>0</v>
      </c>
      <c r="AO33" s="258" t="b">
        <v>0</v>
      </c>
      <c r="AP33" s="258" t="b">
        <v>0</v>
      </c>
      <c r="AQ33" s="258" t="b">
        <v>0</v>
      </c>
      <c r="AR33" s="255" t="str">
        <f t="shared" si="35"/>
        <v/>
      </c>
      <c r="AS33" s="256" t="str">
        <f t="shared" si="36"/>
        <v/>
      </c>
      <c r="AT33" s="245"/>
      <c r="AU33" s="257" t="b">
        <v>0</v>
      </c>
      <c r="AV33" s="258" t="b">
        <v>0</v>
      </c>
      <c r="AW33" s="259" t="b">
        <v>0</v>
      </c>
      <c r="AX33" s="193"/>
      <c r="AY33" s="193"/>
      <c r="AZ33" s="260" t="str">
        <f t="shared" si="37"/>
        <v/>
      </c>
      <c r="BA33" s="261" t="str">
        <f t="shared" si="38"/>
        <v/>
      </c>
      <c r="BB33" s="262" t="str">
        <f t="shared" si="39"/>
        <v/>
      </c>
      <c r="BC33" s="263" t="str">
        <f t="array" ref="BC33">IFERROR(SPARKLINE(BB33,{"charttype","bar";"max",BA33;"color1",IF(BD33&gt;=$BA$4,'Customize Here'!$M$7,'Customize Here'!$M$9)}),)</f>
        <v/>
      </c>
      <c r="BD33" s="264" t="str">
        <f t="shared" si="40"/>
        <v/>
      </c>
      <c r="BE33" s="340" t="str">
        <f t="shared" si="41"/>
        <v/>
      </c>
      <c r="BF33" s="330"/>
    </row>
    <row r="34">
      <c r="A34" s="334"/>
      <c r="B34" s="341"/>
      <c r="C34" s="342"/>
      <c r="D34" s="111"/>
      <c r="E34" s="237"/>
      <c r="F34" s="237"/>
      <c r="G34" s="257" t="b">
        <v>0</v>
      </c>
      <c r="H34" s="258" t="b">
        <v>0</v>
      </c>
      <c r="I34" s="258" t="b">
        <v>0</v>
      </c>
      <c r="J34" s="258" t="b">
        <v>0</v>
      </c>
      <c r="K34" s="258" t="b">
        <v>0</v>
      </c>
      <c r="L34" s="258" t="b">
        <v>0</v>
      </c>
      <c r="M34" s="258" t="b">
        <v>0</v>
      </c>
      <c r="N34" s="255" t="str">
        <f t="shared" si="29"/>
        <v/>
      </c>
      <c r="O34" s="256" t="str">
        <f t="shared" si="30"/>
        <v/>
      </c>
      <c r="P34" s="245"/>
      <c r="Q34" s="257" t="b">
        <v>0</v>
      </c>
      <c r="R34" s="271" t="b">
        <v>0</v>
      </c>
      <c r="S34" s="258" t="b">
        <v>0</v>
      </c>
      <c r="T34" s="258" t="b">
        <v>0</v>
      </c>
      <c r="U34" s="258" t="b">
        <v>0</v>
      </c>
      <c r="V34" s="258" t="b">
        <v>0</v>
      </c>
      <c r="W34" s="267" t="b">
        <v>0</v>
      </c>
      <c r="X34" s="255" t="str">
        <f t="shared" si="31"/>
        <v/>
      </c>
      <c r="Y34" s="256" t="str">
        <f t="shared" si="32"/>
        <v/>
      </c>
      <c r="Z34" s="245"/>
      <c r="AA34" s="257" t="b">
        <v>0</v>
      </c>
      <c r="AB34" s="271" t="b">
        <v>0</v>
      </c>
      <c r="AC34" s="258" t="b">
        <v>0</v>
      </c>
      <c r="AD34" s="258" t="b">
        <v>0</v>
      </c>
      <c r="AE34" s="258" t="b">
        <v>0</v>
      </c>
      <c r="AF34" s="258" t="b">
        <v>0</v>
      </c>
      <c r="AG34" s="267" t="b">
        <v>0</v>
      </c>
      <c r="AH34" s="255" t="str">
        <f t="shared" si="33"/>
        <v/>
      </c>
      <c r="AI34" s="256" t="str">
        <f t="shared" si="34"/>
        <v/>
      </c>
      <c r="AJ34" s="245"/>
      <c r="AK34" s="258" t="b">
        <v>0</v>
      </c>
      <c r="AL34" s="258" t="b">
        <v>0</v>
      </c>
      <c r="AM34" s="258" t="b">
        <v>0</v>
      </c>
      <c r="AN34" s="258" t="b">
        <v>0</v>
      </c>
      <c r="AO34" s="258" t="b">
        <v>0</v>
      </c>
      <c r="AP34" s="258" t="b">
        <v>0</v>
      </c>
      <c r="AQ34" s="258" t="b">
        <v>0</v>
      </c>
      <c r="AR34" s="255" t="str">
        <f t="shared" si="35"/>
        <v/>
      </c>
      <c r="AS34" s="256" t="str">
        <f t="shared" si="36"/>
        <v/>
      </c>
      <c r="AT34" s="245"/>
      <c r="AU34" s="257" t="b">
        <v>0</v>
      </c>
      <c r="AV34" s="258" t="b">
        <v>0</v>
      </c>
      <c r="AW34" s="259" t="b">
        <v>0</v>
      </c>
      <c r="AX34" s="193"/>
      <c r="AY34" s="193"/>
      <c r="AZ34" s="260" t="str">
        <f t="shared" si="37"/>
        <v/>
      </c>
      <c r="BA34" s="261" t="str">
        <f t="shared" si="38"/>
        <v/>
      </c>
      <c r="BB34" s="262" t="str">
        <f t="shared" si="39"/>
        <v/>
      </c>
      <c r="BC34" s="263" t="str">
        <f t="array" ref="BC34">IFERROR(SPARKLINE(BB34,{"charttype","bar";"max",BA34;"color1",IF(BD34&gt;=$BA$4,'Customize Here'!$M$7,'Customize Here'!$M$9)}),)</f>
        <v/>
      </c>
      <c r="BD34" s="264" t="str">
        <f t="shared" si="40"/>
        <v/>
      </c>
      <c r="BE34" s="340" t="str">
        <f t="shared" si="41"/>
        <v/>
      </c>
      <c r="BF34" s="330"/>
    </row>
    <row r="35" ht="18.0" customHeight="1">
      <c r="A35" s="334"/>
      <c r="B35" s="341"/>
      <c r="C35" s="342"/>
      <c r="D35" s="111"/>
      <c r="E35" s="237"/>
      <c r="F35" s="237"/>
      <c r="G35" s="257" t="b">
        <v>0</v>
      </c>
      <c r="H35" s="258" t="b">
        <v>0</v>
      </c>
      <c r="I35" s="258" t="b">
        <v>0</v>
      </c>
      <c r="J35" s="258" t="b">
        <v>0</v>
      </c>
      <c r="K35" s="258" t="b">
        <v>0</v>
      </c>
      <c r="L35" s="258" t="b">
        <v>0</v>
      </c>
      <c r="M35" s="258" t="b">
        <v>0</v>
      </c>
      <c r="N35" s="255" t="str">
        <f t="shared" si="29"/>
        <v/>
      </c>
      <c r="O35" s="256" t="str">
        <f t="shared" si="30"/>
        <v/>
      </c>
      <c r="P35" s="245"/>
      <c r="Q35" s="257" t="b">
        <v>0</v>
      </c>
      <c r="R35" s="258" t="b">
        <v>0</v>
      </c>
      <c r="S35" s="258" t="b">
        <v>0</v>
      </c>
      <c r="T35" s="258" t="b">
        <v>0</v>
      </c>
      <c r="U35" s="258" t="b">
        <v>0</v>
      </c>
      <c r="V35" s="258" t="b">
        <v>0</v>
      </c>
      <c r="W35" s="267" t="b">
        <v>0</v>
      </c>
      <c r="X35" s="255" t="str">
        <f t="shared" si="31"/>
        <v/>
      </c>
      <c r="Y35" s="256" t="str">
        <f t="shared" si="32"/>
        <v/>
      </c>
      <c r="Z35" s="245"/>
      <c r="AA35" s="257" t="b">
        <v>0</v>
      </c>
      <c r="AB35" s="258" t="b">
        <v>0</v>
      </c>
      <c r="AC35" s="258" t="b">
        <v>0</v>
      </c>
      <c r="AD35" s="258" t="b">
        <v>0</v>
      </c>
      <c r="AE35" s="258" t="b">
        <v>0</v>
      </c>
      <c r="AF35" s="258" t="b">
        <v>0</v>
      </c>
      <c r="AG35" s="267" t="b">
        <v>0</v>
      </c>
      <c r="AH35" s="255" t="str">
        <f t="shared" si="33"/>
        <v/>
      </c>
      <c r="AI35" s="256" t="str">
        <f t="shared" si="34"/>
        <v/>
      </c>
      <c r="AJ35" s="245"/>
      <c r="AK35" s="258" t="b">
        <v>0</v>
      </c>
      <c r="AL35" s="258" t="b">
        <v>0</v>
      </c>
      <c r="AM35" s="258" t="b">
        <v>0</v>
      </c>
      <c r="AN35" s="258" t="b">
        <v>0</v>
      </c>
      <c r="AO35" s="258" t="b">
        <v>0</v>
      </c>
      <c r="AP35" s="258" t="b">
        <v>0</v>
      </c>
      <c r="AQ35" s="258" t="b">
        <v>0</v>
      </c>
      <c r="AR35" s="255" t="str">
        <f t="shared" si="35"/>
        <v/>
      </c>
      <c r="AS35" s="256" t="str">
        <f t="shared" si="36"/>
        <v/>
      </c>
      <c r="AT35" s="245"/>
      <c r="AU35" s="257" t="b">
        <v>0</v>
      </c>
      <c r="AV35" s="258" t="b">
        <v>0</v>
      </c>
      <c r="AW35" s="259" t="b">
        <v>0</v>
      </c>
      <c r="AX35" s="193"/>
      <c r="AY35" s="193"/>
      <c r="AZ35" s="260" t="str">
        <f t="shared" si="37"/>
        <v/>
      </c>
      <c r="BA35" s="261" t="str">
        <f t="shared" si="38"/>
        <v/>
      </c>
      <c r="BB35" s="262" t="str">
        <f t="shared" si="39"/>
        <v/>
      </c>
      <c r="BC35" s="263" t="str">
        <f t="array" ref="BC35">IFERROR(SPARKLINE(BB35,{"charttype","bar";"max",BA35;"color1",IF(BD35&gt;=$BA$4,'Customize Here'!$M$7,'Customize Here'!$M$9)}),)</f>
        <v/>
      </c>
      <c r="BD35" s="264" t="str">
        <f t="shared" si="40"/>
        <v/>
      </c>
      <c r="BE35" s="340" t="str">
        <f t="shared" si="41"/>
        <v/>
      </c>
      <c r="BF35" s="330"/>
    </row>
    <row r="36" ht="18.0" customHeight="1">
      <c r="A36" s="334"/>
      <c r="B36" s="341"/>
      <c r="C36" s="342"/>
      <c r="D36" s="111"/>
      <c r="E36" s="237"/>
      <c r="F36" s="237"/>
      <c r="G36" s="257" t="b">
        <v>0</v>
      </c>
      <c r="H36" s="258" t="b">
        <v>0</v>
      </c>
      <c r="I36" s="258" t="b">
        <v>0</v>
      </c>
      <c r="J36" s="258" t="b">
        <v>0</v>
      </c>
      <c r="K36" s="258" t="b">
        <v>0</v>
      </c>
      <c r="L36" s="258" t="b">
        <v>0</v>
      </c>
      <c r="M36" s="258" t="b">
        <v>0</v>
      </c>
      <c r="N36" s="255" t="str">
        <f t="shared" si="29"/>
        <v/>
      </c>
      <c r="O36" s="256" t="str">
        <f t="shared" si="30"/>
        <v/>
      </c>
      <c r="P36" s="245"/>
      <c r="Q36" s="257" t="b">
        <v>0</v>
      </c>
      <c r="R36" s="258" t="b">
        <v>0</v>
      </c>
      <c r="S36" s="258" t="b">
        <v>0</v>
      </c>
      <c r="T36" s="258" t="b">
        <v>0</v>
      </c>
      <c r="U36" s="258" t="b">
        <v>0</v>
      </c>
      <c r="V36" s="258" t="b">
        <v>0</v>
      </c>
      <c r="W36" s="267" t="b">
        <v>0</v>
      </c>
      <c r="X36" s="255" t="str">
        <f t="shared" si="31"/>
        <v/>
      </c>
      <c r="Y36" s="256" t="str">
        <f t="shared" si="32"/>
        <v/>
      </c>
      <c r="Z36" s="245"/>
      <c r="AA36" s="257" t="b">
        <v>0</v>
      </c>
      <c r="AB36" s="258" t="b">
        <v>0</v>
      </c>
      <c r="AC36" s="258" t="b">
        <v>0</v>
      </c>
      <c r="AD36" s="258" t="b">
        <v>0</v>
      </c>
      <c r="AE36" s="258" t="b">
        <v>0</v>
      </c>
      <c r="AF36" s="258" t="b">
        <v>0</v>
      </c>
      <c r="AG36" s="267" t="b">
        <v>0</v>
      </c>
      <c r="AH36" s="255" t="str">
        <f t="shared" si="33"/>
        <v/>
      </c>
      <c r="AI36" s="256" t="str">
        <f t="shared" si="34"/>
        <v/>
      </c>
      <c r="AJ36" s="245"/>
      <c r="AK36" s="258" t="b">
        <v>0</v>
      </c>
      <c r="AL36" s="258" t="b">
        <v>0</v>
      </c>
      <c r="AM36" s="258" t="b">
        <v>0</v>
      </c>
      <c r="AN36" s="258" t="b">
        <v>0</v>
      </c>
      <c r="AO36" s="258" t="b">
        <v>0</v>
      </c>
      <c r="AP36" s="258" t="b">
        <v>0</v>
      </c>
      <c r="AQ36" s="258" t="b">
        <v>0</v>
      </c>
      <c r="AR36" s="255" t="str">
        <f t="shared" si="35"/>
        <v/>
      </c>
      <c r="AS36" s="256" t="str">
        <f t="shared" si="36"/>
        <v/>
      </c>
      <c r="AT36" s="245"/>
      <c r="AU36" s="257" t="b">
        <v>0</v>
      </c>
      <c r="AV36" s="258" t="b">
        <v>0</v>
      </c>
      <c r="AW36" s="259" t="b">
        <v>0</v>
      </c>
      <c r="AX36" s="193"/>
      <c r="AY36" s="193"/>
      <c r="AZ36" s="260" t="str">
        <f t="shared" si="37"/>
        <v/>
      </c>
      <c r="BA36" s="261" t="str">
        <f t="shared" si="38"/>
        <v/>
      </c>
      <c r="BB36" s="262" t="str">
        <f t="shared" si="39"/>
        <v/>
      </c>
      <c r="BC36" s="263" t="str">
        <f t="array" ref="BC36">IFERROR(SPARKLINE(BB36,{"charttype","bar";"max",BA36;"color1",IF(BD36&gt;=$BA$4,'Customize Here'!$M$7,'Customize Here'!$M$9)}),)</f>
        <v/>
      </c>
      <c r="BD36" s="264" t="str">
        <f t="shared" si="40"/>
        <v/>
      </c>
      <c r="BE36" s="340" t="str">
        <f t="shared" si="41"/>
        <v/>
      </c>
      <c r="BF36" s="330"/>
    </row>
    <row r="37" ht="18.0" customHeight="1">
      <c r="A37" s="334"/>
      <c r="B37" s="341"/>
      <c r="C37" s="342"/>
      <c r="D37" s="111"/>
      <c r="E37" s="237"/>
      <c r="F37" s="237"/>
      <c r="G37" s="257" t="b">
        <v>0</v>
      </c>
      <c r="H37" s="258" t="b">
        <v>0</v>
      </c>
      <c r="I37" s="258" t="b">
        <v>0</v>
      </c>
      <c r="J37" s="258" t="b">
        <v>0</v>
      </c>
      <c r="K37" s="258" t="b">
        <v>0</v>
      </c>
      <c r="L37" s="258" t="b">
        <v>0</v>
      </c>
      <c r="M37" s="258" t="b">
        <v>0</v>
      </c>
      <c r="N37" s="255" t="str">
        <f t="shared" si="29"/>
        <v/>
      </c>
      <c r="O37" s="256" t="str">
        <f t="shared" si="30"/>
        <v/>
      </c>
      <c r="P37" s="245"/>
      <c r="Q37" s="257" t="b">
        <v>0</v>
      </c>
      <c r="R37" s="258" t="b">
        <v>0</v>
      </c>
      <c r="S37" s="258" t="b">
        <v>0</v>
      </c>
      <c r="T37" s="258" t="b">
        <v>0</v>
      </c>
      <c r="U37" s="258" t="b">
        <v>0</v>
      </c>
      <c r="V37" s="258" t="b">
        <v>0</v>
      </c>
      <c r="W37" s="267" t="b">
        <v>0</v>
      </c>
      <c r="X37" s="255" t="str">
        <f t="shared" si="31"/>
        <v/>
      </c>
      <c r="Y37" s="256" t="str">
        <f t="shared" si="32"/>
        <v/>
      </c>
      <c r="Z37" s="245"/>
      <c r="AA37" s="257" t="b">
        <v>0</v>
      </c>
      <c r="AB37" s="258" t="b">
        <v>0</v>
      </c>
      <c r="AC37" s="258" t="b">
        <v>0</v>
      </c>
      <c r="AD37" s="258" t="b">
        <v>0</v>
      </c>
      <c r="AE37" s="258" t="b">
        <v>0</v>
      </c>
      <c r="AF37" s="258" t="b">
        <v>0</v>
      </c>
      <c r="AG37" s="267" t="b">
        <v>0</v>
      </c>
      <c r="AH37" s="255" t="str">
        <f t="shared" si="33"/>
        <v/>
      </c>
      <c r="AI37" s="256" t="str">
        <f t="shared" si="34"/>
        <v/>
      </c>
      <c r="AJ37" s="245"/>
      <c r="AK37" s="258" t="b">
        <v>0</v>
      </c>
      <c r="AL37" s="258" t="b">
        <v>0</v>
      </c>
      <c r="AM37" s="258" t="b">
        <v>0</v>
      </c>
      <c r="AN37" s="258" t="b">
        <v>0</v>
      </c>
      <c r="AO37" s="258" t="b">
        <v>0</v>
      </c>
      <c r="AP37" s="258" t="b">
        <v>0</v>
      </c>
      <c r="AQ37" s="258" t="b">
        <v>0</v>
      </c>
      <c r="AR37" s="255" t="str">
        <f t="shared" si="35"/>
        <v/>
      </c>
      <c r="AS37" s="256" t="str">
        <f t="shared" si="36"/>
        <v/>
      </c>
      <c r="AT37" s="245"/>
      <c r="AU37" s="257" t="b">
        <v>0</v>
      </c>
      <c r="AV37" s="258" t="b">
        <v>0</v>
      </c>
      <c r="AW37" s="259" t="b">
        <v>0</v>
      </c>
      <c r="AX37" s="193"/>
      <c r="AY37" s="193"/>
      <c r="AZ37" s="260" t="str">
        <f t="shared" si="37"/>
        <v/>
      </c>
      <c r="BA37" s="261" t="str">
        <f t="shared" si="38"/>
        <v/>
      </c>
      <c r="BB37" s="262" t="str">
        <f t="shared" si="39"/>
        <v/>
      </c>
      <c r="BC37" s="263" t="str">
        <f t="array" ref="BC37">IFERROR(SPARKLINE(BB37,{"charttype","bar";"max",BA37;"color1",IF(BD37&gt;=$BA$4,'Customize Here'!$M$7,'Customize Here'!$M$9)}),)</f>
        <v/>
      </c>
      <c r="BD37" s="264" t="str">
        <f t="shared" si="40"/>
        <v/>
      </c>
      <c r="BE37" s="340" t="str">
        <f t="shared" si="41"/>
        <v/>
      </c>
      <c r="BF37" s="330"/>
    </row>
    <row r="38" ht="18.0" customHeight="1">
      <c r="A38" s="334"/>
      <c r="B38" s="341"/>
      <c r="C38" s="342"/>
      <c r="D38" s="111"/>
      <c r="E38" s="237"/>
      <c r="F38" s="237"/>
      <c r="G38" s="257" t="b">
        <v>0</v>
      </c>
      <c r="H38" s="258" t="b">
        <v>0</v>
      </c>
      <c r="I38" s="258" t="b">
        <v>0</v>
      </c>
      <c r="J38" s="258" t="b">
        <v>0</v>
      </c>
      <c r="K38" s="258" t="b">
        <v>0</v>
      </c>
      <c r="L38" s="258" t="b">
        <v>0</v>
      </c>
      <c r="M38" s="258" t="b">
        <v>0</v>
      </c>
      <c r="N38" s="255" t="str">
        <f t="shared" si="29"/>
        <v/>
      </c>
      <c r="O38" s="256" t="str">
        <f t="shared" si="30"/>
        <v/>
      </c>
      <c r="P38" s="245"/>
      <c r="Q38" s="257" t="b">
        <v>0</v>
      </c>
      <c r="R38" s="258" t="b">
        <v>0</v>
      </c>
      <c r="S38" s="258" t="b">
        <v>0</v>
      </c>
      <c r="T38" s="258" t="b">
        <v>0</v>
      </c>
      <c r="U38" s="258" t="b">
        <v>0</v>
      </c>
      <c r="V38" s="258" t="b">
        <v>0</v>
      </c>
      <c r="W38" s="267" t="b">
        <v>0</v>
      </c>
      <c r="X38" s="255" t="str">
        <f t="shared" si="31"/>
        <v/>
      </c>
      <c r="Y38" s="256" t="str">
        <f t="shared" si="32"/>
        <v/>
      </c>
      <c r="Z38" s="245"/>
      <c r="AA38" s="257" t="b">
        <v>0</v>
      </c>
      <c r="AB38" s="258" t="b">
        <v>0</v>
      </c>
      <c r="AC38" s="258" t="b">
        <v>0</v>
      </c>
      <c r="AD38" s="258" t="b">
        <v>0</v>
      </c>
      <c r="AE38" s="258" t="b">
        <v>0</v>
      </c>
      <c r="AF38" s="258" t="b">
        <v>0</v>
      </c>
      <c r="AG38" s="267" t="b">
        <v>0</v>
      </c>
      <c r="AH38" s="255" t="str">
        <f t="shared" si="33"/>
        <v/>
      </c>
      <c r="AI38" s="256" t="str">
        <f t="shared" si="34"/>
        <v/>
      </c>
      <c r="AJ38" s="245"/>
      <c r="AK38" s="258" t="b">
        <v>0</v>
      </c>
      <c r="AL38" s="258" t="b">
        <v>0</v>
      </c>
      <c r="AM38" s="258" t="b">
        <v>0</v>
      </c>
      <c r="AN38" s="258" t="b">
        <v>0</v>
      </c>
      <c r="AO38" s="258" t="b">
        <v>0</v>
      </c>
      <c r="AP38" s="258" t="b">
        <v>0</v>
      </c>
      <c r="AQ38" s="258" t="b">
        <v>0</v>
      </c>
      <c r="AR38" s="255" t="str">
        <f t="shared" si="35"/>
        <v/>
      </c>
      <c r="AS38" s="256" t="str">
        <f t="shared" si="36"/>
        <v/>
      </c>
      <c r="AT38" s="245"/>
      <c r="AU38" s="257" t="b">
        <v>0</v>
      </c>
      <c r="AV38" s="258" t="b">
        <v>0</v>
      </c>
      <c r="AW38" s="259" t="b">
        <v>0</v>
      </c>
      <c r="AX38" s="193"/>
      <c r="AY38" s="193"/>
      <c r="AZ38" s="260" t="str">
        <f t="shared" si="37"/>
        <v/>
      </c>
      <c r="BA38" s="261" t="str">
        <f t="shared" si="38"/>
        <v/>
      </c>
      <c r="BB38" s="262" t="str">
        <f t="shared" si="39"/>
        <v/>
      </c>
      <c r="BC38" s="263" t="str">
        <f t="array" ref="BC38">IFERROR(SPARKLINE(BB38,{"charttype","bar";"max",BA38;"color1",IF(BD38&gt;=$BA$4,'Customize Here'!$M$7,'Customize Here'!$M$9)}),)</f>
        <v/>
      </c>
      <c r="BD38" s="264" t="str">
        <f t="shared" si="40"/>
        <v/>
      </c>
      <c r="BE38" s="340" t="str">
        <f t="shared" si="41"/>
        <v/>
      </c>
      <c r="BF38" s="330"/>
    </row>
    <row r="39" ht="18.0" customHeight="1">
      <c r="A39" s="334"/>
      <c r="B39" s="341"/>
      <c r="C39" s="342"/>
      <c r="D39" s="111"/>
      <c r="E39" s="237"/>
      <c r="F39" s="237"/>
      <c r="G39" s="257" t="b">
        <v>0</v>
      </c>
      <c r="H39" s="258" t="b">
        <v>0</v>
      </c>
      <c r="I39" s="258" t="b">
        <v>0</v>
      </c>
      <c r="J39" s="258" t="b">
        <v>0</v>
      </c>
      <c r="K39" s="258" t="b">
        <v>0</v>
      </c>
      <c r="L39" s="258" t="b">
        <v>0</v>
      </c>
      <c r="M39" s="258" t="b">
        <v>0</v>
      </c>
      <c r="N39" s="255" t="str">
        <f t="shared" si="29"/>
        <v/>
      </c>
      <c r="O39" s="256" t="str">
        <f t="shared" si="30"/>
        <v/>
      </c>
      <c r="P39" s="245"/>
      <c r="Q39" s="257" t="b">
        <v>0</v>
      </c>
      <c r="R39" s="258" t="b">
        <v>0</v>
      </c>
      <c r="S39" s="258" t="b">
        <v>0</v>
      </c>
      <c r="T39" s="258" t="b">
        <v>0</v>
      </c>
      <c r="U39" s="258" t="b">
        <v>0</v>
      </c>
      <c r="V39" s="258" t="b">
        <v>0</v>
      </c>
      <c r="W39" s="267" t="b">
        <v>0</v>
      </c>
      <c r="X39" s="255" t="str">
        <f t="shared" si="31"/>
        <v/>
      </c>
      <c r="Y39" s="256" t="str">
        <f t="shared" si="32"/>
        <v/>
      </c>
      <c r="Z39" s="245"/>
      <c r="AA39" s="257" t="b">
        <v>0</v>
      </c>
      <c r="AB39" s="258" t="b">
        <v>0</v>
      </c>
      <c r="AC39" s="258" t="b">
        <v>0</v>
      </c>
      <c r="AD39" s="258" t="b">
        <v>0</v>
      </c>
      <c r="AE39" s="258" t="b">
        <v>0</v>
      </c>
      <c r="AF39" s="258" t="b">
        <v>0</v>
      </c>
      <c r="AG39" s="267" t="b">
        <v>0</v>
      </c>
      <c r="AH39" s="255" t="str">
        <f t="shared" si="33"/>
        <v/>
      </c>
      <c r="AI39" s="256" t="str">
        <f t="shared" si="34"/>
        <v/>
      </c>
      <c r="AJ39" s="245"/>
      <c r="AK39" s="258" t="b">
        <v>0</v>
      </c>
      <c r="AL39" s="258" t="b">
        <v>0</v>
      </c>
      <c r="AM39" s="258" t="b">
        <v>0</v>
      </c>
      <c r="AN39" s="258" t="b">
        <v>0</v>
      </c>
      <c r="AO39" s="258" t="b">
        <v>0</v>
      </c>
      <c r="AP39" s="258" t="b">
        <v>0</v>
      </c>
      <c r="AQ39" s="258" t="b">
        <v>0</v>
      </c>
      <c r="AR39" s="255" t="str">
        <f t="shared" si="35"/>
        <v/>
      </c>
      <c r="AS39" s="256" t="str">
        <f t="shared" si="36"/>
        <v/>
      </c>
      <c r="AT39" s="245"/>
      <c r="AU39" s="257" t="b">
        <v>0</v>
      </c>
      <c r="AV39" s="258" t="b">
        <v>0</v>
      </c>
      <c r="AW39" s="259" t="b">
        <v>0</v>
      </c>
      <c r="AX39" s="193"/>
      <c r="AY39" s="193"/>
      <c r="AZ39" s="260" t="str">
        <f t="shared" si="37"/>
        <v/>
      </c>
      <c r="BA39" s="261" t="str">
        <f t="shared" si="38"/>
        <v/>
      </c>
      <c r="BB39" s="262" t="str">
        <f t="shared" si="39"/>
        <v/>
      </c>
      <c r="BC39" s="263" t="str">
        <f t="array" ref="BC39">IFERROR(SPARKLINE(BB39,{"charttype","bar";"max",BA39;"color1",IF(BD39&gt;=$BA$4,'Customize Here'!$M$7,'Customize Here'!$M$9)}),)</f>
        <v/>
      </c>
      <c r="BD39" s="264" t="str">
        <f t="shared" si="40"/>
        <v/>
      </c>
      <c r="BE39" s="340" t="str">
        <f t="shared" si="41"/>
        <v/>
      </c>
      <c r="BF39" s="330"/>
    </row>
    <row r="40" ht="18.0" customHeight="1">
      <c r="A40" s="334"/>
      <c r="B40" s="341"/>
      <c r="C40" s="342"/>
      <c r="D40" s="111"/>
      <c r="E40" s="237"/>
      <c r="F40" s="237"/>
      <c r="G40" s="257" t="b">
        <v>0</v>
      </c>
      <c r="H40" s="258" t="b">
        <v>0</v>
      </c>
      <c r="I40" s="258" t="b">
        <v>0</v>
      </c>
      <c r="J40" s="258" t="b">
        <v>0</v>
      </c>
      <c r="K40" s="258" t="b">
        <v>0</v>
      </c>
      <c r="L40" s="258" t="b">
        <v>0</v>
      </c>
      <c r="M40" s="258" t="b">
        <v>0</v>
      </c>
      <c r="N40" s="255" t="str">
        <f t="shared" si="29"/>
        <v/>
      </c>
      <c r="O40" s="256" t="str">
        <f t="shared" si="30"/>
        <v/>
      </c>
      <c r="P40" s="245"/>
      <c r="Q40" s="257" t="b">
        <v>0</v>
      </c>
      <c r="R40" s="258" t="b">
        <v>0</v>
      </c>
      <c r="S40" s="258" t="b">
        <v>0</v>
      </c>
      <c r="T40" s="258" t="b">
        <v>0</v>
      </c>
      <c r="U40" s="258" t="b">
        <v>0</v>
      </c>
      <c r="V40" s="258" t="b">
        <v>0</v>
      </c>
      <c r="W40" s="267" t="b">
        <v>0</v>
      </c>
      <c r="X40" s="255" t="str">
        <f t="shared" si="31"/>
        <v/>
      </c>
      <c r="Y40" s="256" t="str">
        <f t="shared" si="32"/>
        <v/>
      </c>
      <c r="Z40" s="245"/>
      <c r="AA40" s="257" t="b">
        <v>0</v>
      </c>
      <c r="AB40" s="258" t="b">
        <v>0</v>
      </c>
      <c r="AC40" s="258" t="b">
        <v>0</v>
      </c>
      <c r="AD40" s="258" t="b">
        <v>0</v>
      </c>
      <c r="AE40" s="258" t="b">
        <v>0</v>
      </c>
      <c r="AF40" s="258" t="b">
        <v>0</v>
      </c>
      <c r="AG40" s="267" t="b">
        <v>0</v>
      </c>
      <c r="AH40" s="255" t="str">
        <f t="shared" si="33"/>
        <v/>
      </c>
      <c r="AI40" s="256" t="str">
        <f t="shared" si="34"/>
        <v/>
      </c>
      <c r="AJ40" s="245"/>
      <c r="AK40" s="258" t="b">
        <v>0</v>
      </c>
      <c r="AL40" s="258" t="b">
        <v>0</v>
      </c>
      <c r="AM40" s="258" t="b">
        <v>0</v>
      </c>
      <c r="AN40" s="258" t="b">
        <v>0</v>
      </c>
      <c r="AO40" s="258" t="b">
        <v>0</v>
      </c>
      <c r="AP40" s="258" t="b">
        <v>0</v>
      </c>
      <c r="AQ40" s="258" t="b">
        <v>0</v>
      </c>
      <c r="AR40" s="255" t="str">
        <f t="shared" si="35"/>
        <v/>
      </c>
      <c r="AS40" s="256" t="str">
        <f t="shared" si="36"/>
        <v/>
      </c>
      <c r="AT40" s="245"/>
      <c r="AU40" s="257" t="b">
        <v>0</v>
      </c>
      <c r="AV40" s="258" t="b">
        <v>0</v>
      </c>
      <c r="AW40" s="259" t="b">
        <v>0</v>
      </c>
      <c r="AX40" s="193"/>
      <c r="AY40" s="193"/>
      <c r="AZ40" s="260" t="str">
        <f t="shared" si="37"/>
        <v/>
      </c>
      <c r="BA40" s="261" t="str">
        <f t="shared" si="38"/>
        <v/>
      </c>
      <c r="BB40" s="262" t="str">
        <f t="shared" si="39"/>
        <v/>
      </c>
      <c r="BC40" s="263" t="str">
        <f t="array" ref="BC40">IFERROR(SPARKLINE(BB40,{"charttype","bar";"max",BA40;"color1",IF(BD40&gt;=$BA$4,'Customize Here'!$M$7,'Customize Here'!$M$9)}),)</f>
        <v/>
      </c>
      <c r="BD40" s="264" t="str">
        <f t="shared" si="40"/>
        <v/>
      </c>
      <c r="BE40" s="340" t="str">
        <f t="shared" si="41"/>
        <v/>
      </c>
      <c r="BF40" s="330"/>
    </row>
    <row r="41" ht="18.0" customHeight="1">
      <c r="A41" s="334"/>
      <c r="B41" s="341"/>
      <c r="C41" s="342"/>
      <c r="D41" s="111"/>
      <c r="E41" s="237"/>
      <c r="F41" s="237"/>
      <c r="G41" s="257" t="b">
        <v>0</v>
      </c>
      <c r="H41" s="258" t="b">
        <v>0</v>
      </c>
      <c r="I41" s="258" t="b">
        <v>0</v>
      </c>
      <c r="J41" s="258" t="b">
        <v>0</v>
      </c>
      <c r="K41" s="258" t="b">
        <v>0</v>
      </c>
      <c r="L41" s="258" t="b">
        <v>0</v>
      </c>
      <c r="M41" s="258" t="b">
        <v>0</v>
      </c>
      <c r="N41" s="255" t="str">
        <f t="shared" si="29"/>
        <v/>
      </c>
      <c r="O41" s="256" t="str">
        <f t="shared" si="30"/>
        <v/>
      </c>
      <c r="P41" s="245"/>
      <c r="Q41" s="257" t="b">
        <v>0</v>
      </c>
      <c r="R41" s="258" t="b">
        <v>0</v>
      </c>
      <c r="S41" s="258" t="b">
        <v>0</v>
      </c>
      <c r="T41" s="258" t="b">
        <v>0</v>
      </c>
      <c r="U41" s="258" t="b">
        <v>0</v>
      </c>
      <c r="V41" s="258" t="b">
        <v>0</v>
      </c>
      <c r="W41" s="267" t="b">
        <v>0</v>
      </c>
      <c r="X41" s="255" t="str">
        <f t="shared" si="31"/>
        <v/>
      </c>
      <c r="Y41" s="256" t="str">
        <f t="shared" si="32"/>
        <v/>
      </c>
      <c r="Z41" s="245"/>
      <c r="AA41" s="257" t="b">
        <v>0</v>
      </c>
      <c r="AB41" s="258" t="b">
        <v>0</v>
      </c>
      <c r="AC41" s="258" t="b">
        <v>0</v>
      </c>
      <c r="AD41" s="258" t="b">
        <v>0</v>
      </c>
      <c r="AE41" s="258" t="b">
        <v>0</v>
      </c>
      <c r="AF41" s="258" t="b">
        <v>0</v>
      </c>
      <c r="AG41" s="267" t="b">
        <v>0</v>
      </c>
      <c r="AH41" s="255" t="str">
        <f t="shared" si="33"/>
        <v/>
      </c>
      <c r="AI41" s="256" t="str">
        <f t="shared" si="34"/>
        <v/>
      </c>
      <c r="AJ41" s="245"/>
      <c r="AK41" s="258" t="b">
        <v>0</v>
      </c>
      <c r="AL41" s="258" t="b">
        <v>0</v>
      </c>
      <c r="AM41" s="258" t="b">
        <v>0</v>
      </c>
      <c r="AN41" s="258" t="b">
        <v>0</v>
      </c>
      <c r="AO41" s="258" t="b">
        <v>0</v>
      </c>
      <c r="AP41" s="258" t="b">
        <v>0</v>
      </c>
      <c r="AQ41" s="258" t="b">
        <v>0</v>
      </c>
      <c r="AR41" s="255" t="str">
        <f t="shared" si="35"/>
        <v/>
      </c>
      <c r="AS41" s="256" t="str">
        <f t="shared" si="36"/>
        <v/>
      </c>
      <c r="AT41" s="245"/>
      <c r="AU41" s="257" t="b">
        <v>0</v>
      </c>
      <c r="AV41" s="258" t="b">
        <v>0</v>
      </c>
      <c r="AW41" s="259" t="b">
        <v>0</v>
      </c>
      <c r="AX41" s="193"/>
      <c r="AY41" s="193"/>
      <c r="AZ41" s="260" t="str">
        <f t="shared" si="37"/>
        <v/>
      </c>
      <c r="BA41" s="261" t="str">
        <f t="shared" si="38"/>
        <v/>
      </c>
      <c r="BB41" s="262" t="str">
        <f t="shared" si="39"/>
        <v/>
      </c>
      <c r="BC41" s="263" t="str">
        <f t="array" ref="BC41">IFERROR(SPARKLINE(BB41,{"charttype","bar";"max",BA41;"color1",IF(BD41&gt;=$BA$4,'Customize Here'!$M$7,'Customize Here'!$M$9)}),)</f>
        <v/>
      </c>
      <c r="BD41" s="264" t="str">
        <f t="shared" si="40"/>
        <v/>
      </c>
      <c r="BE41" s="340" t="str">
        <f t="shared" si="41"/>
        <v/>
      </c>
      <c r="BF41" s="330"/>
    </row>
    <row r="42" ht="18.0" customHeight="1">
      <c r="A42" s="334"/>
      <c r="B42" s="341"/>
      <c r="C42" s="342"/>
      <c r="D42" s="111"/>
      <c r="E42" s="237"/>
      <c r="F42" s="237"/>
      <c r="G42" s="257" t="b">
        <v>0</v>
      </c>
      <c r="H42" s="258" t="b">
        <v>0</v>
      </c>
      <c r="I42" s="258" t="b">
        <v>0</v>
      </c>
      <c r="J42" s="258" t="b">
        <v>0</v>
      </c>
      <c r="K42" s="258" t="b">
        <v>0</v>
      </c>
      <c r="L42" s="258" t="b">
        <v>0</v>
      </c>
      <c r="M42" s="258" t="b">
        <v>0</v>
      </c>
      <c r="N42" s="255" t="str">
        <f t="shared" si="29"/>
        <v/>
      </c>
      <c r="O42" s="256" t="str">
        <f t="shared" si="30"/>
        <v/>
      </c>
      <c r="P42" s="245"/>
      <c r="Q42" s="257" t="b">
        <v>0</v>
      </c>
      <c r="R42" s="258" t="b">
        <v>0</v>
      </c>
      <c r="S42" s="258" t="b">
        <v>0</v>
      </c>
      <c r="T42" s="258" t="b">
        <v>0</v>
      </c>
      <c r="U42" s="258" t="b">
        <v>0</v>
      </c>
      <c r="V42" s="258" t="b">
        <v>0</v>
      </c>
      <c r="W42" s="267" t="b">
        <v>0</v>
      </c>
      <c r="X42" s="255" t="str">
        <f t="shared" si="31"/>
        <v/>
      </c>
      <c r="Y42" s="256" t="str">
        <f t="shared" si="32"/>
        <v/>
      </c>
      <c r="Z42" s="245"/>
      <c r="AA42" s="257" t="b">
        <v>0</v>
      </c>
      <c r="AB42" s="258" t="b">
        <v>0</v>
      </c>
      <c r="AC42" s="258" t="b">
        <v>0</v>
      </c>
      <c r="AD42" s="258" t="b">
        <v>0</v>
      </c>
      <c r="AE42" s="258" t="b">
        <v>0</v>
      </c>
      <c r="AF42" s="258" t="b">
        <v>0</v>
      </c>
      <c r="AG42" s="267" t="b">
        <v>0</v>
      </c>
      <c r="AH42" s="255" t="str">
        <f t="shared" si="33"/>
        <v/>
      </c>
      <c r="AI42" s="256" t="str">
        <f t="shared" si="34"/>
        <v/>
      </c>
      <c r="AJ42" s="245"/>
      <c r="AK42" s="257" t="b">
        <v>0</v>
      </c>
      <c r="AL42" s="258" t="b">
        <v>0</v>
      </c>
      <c r="AM42" s="258" t="b">
        <v>0</v>
      </c>
      <c r="AN42" s="258" t="b">
        <v>0</v>
      </c>
      <c r="AO42" s="258" t="b">
        <v>0</v>
      </c>
      <c r="AP42" s="258" t="b">
        <v>0</v>
      </c>
      <c r="AQ42" s="267" t="b">
        <v>0</v>
      </c>
      <c r="AR42" s="255" t="str">
        <f t="shared" si="35"/>
        <v/>
      </c>
      <c r="AS42" s="256" t="str">
        <f t="shared" si="36"/>
        <v/>
      </c>
      <c r="AT42" s="245"/>
      <c r="AU42" s="257" t="b">
        <v>0</v>
      </c>
      <c r="AV42" s="258" t="b">
        <v>0</v>
      </c>
      <c r="AW42" s="259" t="b">
        <v>0</v>
      </c>
      <c r="AX42" s="193"/>
      <c r="AY42" s="193"/>
      <c r="AZ42" s="269" t="str">
        <f t="shared" si="37"/>
        <v/>
      </c>
      <c r="BA42" s="261" t="str">
        <f t="shared" si="38"/>
        <v/>
      </c>
      <c r="BB42" s="262" t="str">
        <f t="shared" si="39"/>
        <v/>
      </c>
      <c r="BC42" s="263" t="str">
        <f t="array" ref="BC42">IFERROR(SPARKLINE(BB42,{"charttype","bar";"max",BA42;"color1",IF(BD42&gt;=$BA$4,'Customize Here'!$M$7,'Customize Here'!$M$9)}),)</f>
        <v/>
      </c>
      <c r="BD42" s="264" t="str">
        <f t="shared" si="40"/>
        <v/>
      </c>
      <c r="BE42" s="340" t="str">
        <f t="shared" si="41"/>
        <v/>
      </c>
      <c r="BF42" s="330"/>
    </row>
    <row r="43" ht="18.0" customHeight="1">
      <c r="A43" s="334"/>
      <c r="B43" s="341"/>
      <c r="C43" s="342"/>
      <c r="D43" s="111"/>
      <c r="E43" s="237"/>
      <c r="F43" s="237"/>
      <c r="G43" s="257" t="b">
        <v>0</v>
      </c>
      <c r="H43" s="258" t="b">
        <v>0</v>
      </c>
      <c r="I43" s="258" t="b">
        <v>0</v>
      </c>
      <c r="J43" s="258" t="b">
        <v>0</v>
      </c>
      <c r="K43" s="258" t="b">
        <v>0</v>
      </c>
      <c r="L43" s="258" t="b">
        <v>0</v>
      </c>
      <c r="M43" s="258" t="b">
        <v>0</v>
      </c>
      <c r="N43" s="255" t="str">
        <f t="shared" si="29"/>
        <v/>
      </c>
      <c r="O43" s="256" t="str">
        <f t="shared" si="30"/>
        <v/>
      </c>
      <c r="P43" s="245"/>
      <c r="Q43" s="257" t="b">
        <v>0</v>
      </c>
      <c r="R43" s="258" t="b">
        <v>0</v>
      </c>
      <c r="S43" s="258" t="b">
        <v>0</v>
      </c>
      <c r="T43" s="258" t="b">
        <v>0</v>
      </c>
      <c r="U43" s="258" t="b">
        <v>0</v>
      </c>
      <c r="V43" s="258" t="b">
        <v>0</v>
      </c>
      <c r="W43" s="267" t="b">
        <v>0</v>
      </c>
      <c r="X43" s="255" t="str">
        <f t="shared" si="31"/>
        <v/>
      </c>
      <c r="Y43" s="256" t="str">
        <f t="shared" si="32"/>
        <v/>
      </c>
      <c r="Z43" s="245"/>
      <c r="AA43" s="257" t="b">
        <v>0</v>
      </c>
      <c r="AB43" s="258" t="b">
        <v>0</v>
      </c>
      <c r="AC43" s="258" t="b">
        <v>0</v>
      </c>
      <c r="AD43" s="258" t="b">
        <v>0</v>
      </c>
      <c r="AE43" s="258" t="b">
        <v>0</v>
      </c>
      <c r="AF43" s="258" t="b">
        <v>0</v>
      </c>
      <c r="AG43" s="267" t="b">
        <v>0</v>
      </c>
      <c r="AH43" s="255" t="str">
        <f t="shared" si="33"/>
        <v/>
      </c>
      <c r="AI43" s="256" t="str">
        <f t="shared" si="34"/>
        <v/>
      </c>
      <c r="AJ43" s="245"/>
      <c r="AK43" s="257" t="b">
        <v>0</v>
      </c>
      <c r="AL43" s="258" t="b">
        <v>0</v>
      </c>
      <c r="AM43" s="258" t="b">
        <v>0</v>
      </c>
      <c r="AN43" s="258" t="b">
        <v>0</v>
      </c>
      <c r="AO43" s="258" t="b">
        <v>0</v>
      </c>
      <c r="AP43" s="258" t="b">
        <v>0</v>
      </c>
      <c r="AQ43" s="267" t="b">
        <v>0</v>
      </c>
      <c r="AR43" s="255" t="str">
        <f t="shared" si="35"/>
        <v/>
      </c>
      <c r="AS43" s="256" t="str">
        <f t="shared" si="36"/>
        <v/>
      </c>
      <c r="AT43" s="245"/>
      <c r="AU43" s="257" t="b">
        <v>0</v>
      </c>
      <c r="AV43" s="258" t="b">
        <v>0</v>
      </c>
      <c r="AW43" s="259" t="b">
        <v>0</v>
      </c>
      <c r="AX43" s="193"/>
      <c r="AY43" s="193"/>
      <c r="AZ43" s="269" t="str">
        <f t="shared" si="37"/>
        <v/>
      </c>
      <c r="BA43" s="261" t="str">
        <f t="shared" si="38"/>
        <v/>
      </c>
      <c r="BB43" s="262" t="str">
        <f t="shared" si="39"/>
        <v/>
      </c>
      <c r="BC43" s="263" t="str">
        <f t="array" ref="BC43">IFERROR(SPARKLINE(BB43,{"charttype","bar";"max",BA43;"color1",IF(BD43&gt;=$BA$4,'Customize Here'!$M$7,'Customize Here'!$M$9)}),)</f>
        <v/>
      </c>
      <c r="BD43" s="264" t="str">
        <f t="shared" si="40"/>
        <v/>
      </c>
      <c r="BE43" s="340" t="str">
        <f t="shared" si="41"/>
        <v/>
      </c>
      <c r="BF43" s="330"/>
    </row>
    <row r="44" ht="18.0" customHeight="1">
      <c r="A44" s="334"/>
      <c r="B44" s="341"/>
      <c r="C44" s="342"/>
      <c r="D44" s="111"/>
      <c r="E44" s="237"/>
      <c r="F44" s="237"/>
      <c r="G44" s="257" t="b">
        <v>0</v>
      </c>
      <c r="H44" s="258" t="b">
        <v>0</v>
      </c>
      <c r="I44" s="258" t="b">
        <v>0</v>
      </c>
      <c r="J44" s="258" t="b">
        <v>0</v>
      </c>
      <c r="K44" s="258" t="b">
        <v>0</v>
      </c>
      <c r="L44" s="258" t="b">
        <v>0</v>
      </c>
      <c r="M44" s="258" t="b">
        <v>0</v>
      </c>
      <c r="N44" s="255" t="str">
        <f t="shared" si="29"/>
        <v/>
      </c>
      <c r="O44" s="256" t="str">
        <f t="shared" si="30"/>
        <v/>
      </c>
      <c r="P44" s="245"/>
      <c r="Q44" s="257" t="b">
        <v>0</v>
      </c>
      <c r="R44" s="258" t="b">
        <v>0</v>
      </c>
      <c r="S44" s="258" t="b">
        <v>0</v>
      </c>
      <c r="T44" s="258" t="b">
        <v>0</v>
      </c>
      <c r="U44" s="258" t="b">
        <v>0</v>
      </c>
      <c r="V44" s="258" t="b">
        <v>0</v>
      </c>
      <c r="W44" s="267" t="b">
        <v>0</v>
      </c>
      <c r="X44" s="255" t="str">
        <f t="shared" si="31"/>
        <v/>
      </c>
      <c r="Y44" s="256" t="str">
        <f t="shared" si="32"/>
        <v/>
      </c>
      <c r="Z44" s="245"/>
      <c r="AA44" s="257" t="b">
        <v>0</v>
      </c>
      <c r="AB44" s="258" t="b">
        <v>0</v>
      </c>
      <c r="AC44" s="258" t="b">
        <v>0</v>
      </c>
      <c r="AD44" s="258" t="b">
        <v>0</v>
      </c>
      <c r="AE44" s="258" t="b">
        <v>0</v>
      </c>
      <c r="AF44" s="258" t="b">
        <v>0</v>
      </c>
      <c r="AG44" s="267" t="b">
        <v>0</v>
      </c>
      <c r="AH44" s="255" t="str">
        <f t="shared" si="33"/>
        <v/>
      </c>
      <c r="AI44" s="256" t="str">
        <f t="shared" si="34"/>
        <v/>
      </c>
      <c r="AJ44" s="245"/>
      <c r="AK44" s="257" t="b">
        <v>0</v>
      </c>
      <c r="AL44" s="258" t="b">
        <v>0</v>
      </c>
      <c r="AM44" s="258" t="b">
        <v>0</v>
      </c>
      <c r="AN44" s="258" t="b">
        <v>0</v>
      </c>
      <c r="AO44" s="258" t="b">
        <v>0</v>
      </c>
      <c r="AP44" s="258" t="b">
        <v>0</v>
      </c>
      <c r="AQ44" s="267" t="b">
        <v>0</v>
      </c>
      <c r="AR44" s="255" t="str">
        <f t="shared" si="35"/>
        <v/>
      </c>
      <c r="AS44" s="256" t="str">
        <f t="shared" si="36"/>
        <v/>
      </c>
      <c r="AT44" s="245"/>
      <c r="AU44" s="270" t="b">
        <v>0</v>
      </c>
      <c r="AV44" s="258" t="b">
        <v>0</v>
      </c>
      <c r="AW44" s="273" t="b">
        <v>0</v>
      </c>
      <c r="AX44" s="193"/>
      <c r="AY44" s="193"/>
      <c r="AZ44" s="269" t="str">
        <f t="shared" si="37"/>
        <v/>
      </c>
      <c r="BA44" s="261" t="str">
        <f t="shared" si="38"/>
        <v/>
      </c>
      <c r="BB44" s="262" t="str">
        <f t="shared" si="39"/>
        <v/>
      </c>
      <c r="BC44" s="263" t="str">
        <f t="array" ref="BC44">IFERROR(SPARKLINE(BB44,{"charttype","bar";"max",BA44;"color1",IF(BD44&gt;=$BA$4,'Customize Here'!$M$7,'Customize Here'!$M$9)}),)</f>
        <v/>
      </c>
      <c r="BD44" s="264" t="str">
        <f t="shared" si="40"/>
        <v/>
      </c>
      <c r="BE44" s="340" t="str">
        <f t="shared" si="41"/>
        <v/>
      </c>
      <c r="BF44" s="330"/>
    </row>
    <row r="45" ht="18.0" customHeight="1">
      <c r="A45" s="334"/>
      <c r="B45" s="341"/>
      <c r="C45" s="342"/>
      <c r="D45" s="111"/>
      <c r="E45" s="237"/>
      <c r="F45" s="237"/>
      <c r="G45" s="257" t="b">
        <v>0</v>
      </c>
      <c r="H45" s="258" t="b">
        <v>0</v>
      </c>
      <c r="I45" s="258" t="b">
        <v>0</v>
      </c>
      <c r="J45" s="258" t="b">
        <v>0</v>
      </c>
      <c r="K45" s="258" t="b">
        <v>0</v>
      </c>
      <c r="L45" s="258" t="b">
        <v>0</v>
      </c>
      <c r="M45" s="258" t="b">
        <v>0</v>
      </c>
      <c r="N45" s="255" t="str">
        <f t="shared" si="29"/>
        <v/>
      </c>
      <c r="O45" s="256" t="str">
        <f t="shared" si="30"/>
        <v/>
      </c>
      <c r="P45" s="245"/>
      <c r="Q45" s="257" t="b">
        <v>0</v>
      </c>
      <c r="R45" s="258" t="b">
        <v>0</v>
      </c>
      <c r="S45" s="258" t="b">
        <v>0</v>
      </c>
      <c r="T45" s="258" t="b">
        <v>0</v>
      </c>
      <c r="U45" s="258" t="b">
        <v>0</v>
      </c>
      <c r="V45" s="258" t="b">
        <v>0</v>
      </c>
      <c r="W45" s="267" t="b">
        <v>0</v>
      </c>
      <c r="X45" s="255" t="str">
        <f t="shared" si="31"/>
        <v/>
      </c>
      <c r="Y45" s="256" t="str">
        <f t="shared" si="32"/>
        <v/>
      </c>
      <c r="Z45" s="245"/>
      <c r="AA45" s="257" t="b">
        <v>0</v>
      </c>
      <c r="AB45" s="258" t="b">
        <v>0</v>
      </c>
      <c r="AC45" s="258" t="b">
        <v>0</v>
      </c>
      <c r="AD45" s="258" t="b">
        <v>0</v>
      </c>
      <c r="AE45" s="258" t="b">
        <v>0</v>
      </c>
      <c r="AF45" s="258" t="b">
        <v>0</v>
      </c>
      <c r="AG45" s="267" t="b">
        <v>0</v>
      </c>
      <c r="AH45" s="255" t="str">
        <f t="shared" si="33"/>
        <v/>
      </c>
      <c r="AI45" s="256" t="str">
        <f t="shared" si="34"/>
        <v/>
      </c>
      <c r="AJ45" s="245"/>
      <c r="AK45" s="257" t="b">
        <v>0</v>
      </c>
      <c r="AL45" s="258" t="b">
        <v>0</v>
      </c>
      <c r="AM45" s="258" t="b">
        <v>0</v>
      </c>
      <c r="AN45" s="258" t="b">
        <v>0</v>
      </c>
      <c r="AO45" s="258" t="b">
        <v>0</v>
      </c>
      <c r="AP45" s="258" t="b">
        <v>0</v>
      </c>
      <c r="AQ45" s="267" t="b">
        <v>0</v>
      </c>
      <c r="AR45" s="255" t="str">
        <f t="shared" si="35"/>
        <v/>
      </c>
      <c r="AS45" s="256" t="str">
        <f t="shared" si="36"/>
        <v/>
      </c>
      <c r="AT45" s="245"/>
      <c r="AU45" s="257" t="b">
        <v>0</v>
      </c>
      <c r="AV45" s="258" t="b">
        <v>0</v>
      </c>
      <c r="AW45" s="273" t="b">
        <v>0</v>
      </c>
      <c r="AX45" s="193"/>
      <c r="AY45" s="193"/>
      <c r="AZ45" s="269" t="str">
        <f t="shared" si="37"/>
        <v/>
      </c>
      <c r="BA45" s="261" t="str">
        <f t="shared" si="38"/>
        <v/>
      </c>
      <c r="BB45" s="262" t="str">
        <f t="shared" si="39"/>
        <v/>
      </c>
      <c r="BC45" s="263" t="str">
        <f t="array" ref="BC45">IFERROR(SPARKLINE(BB45,{"charttype","bar";"max",BA45;"color1",IF(BD45&gt;=$BA$4,'Customize Here'!$M$7,'Customize Here'!$M$9)}),)</f>
        <v/>
      </c>
      <c r="BD45" s="264" t="str">
        <f t="shared" si="40"/>
        <v/>
      </c>
      <c r="BE45" s="340" t="str">
        <f t="shared" si="41"/>
        <v/>
      </c>
      <c r="BF45" s="330"/>
    </row>
    <row r="46" ht="18.0" customHeight="1">
      <c r="A46" s="334"/>
      <c r="B46" s="341"/>
      <c r="C46" s="342"/>
      <c r="D46" s="111"/>
      <c r="E46" s="237"/>
      <c r="F46" s="237"/>
      <c r="G46" s="257" t="b">
        <v>0</v>
      </c>
      <c r="H46" s="258" t="b">
        <v>0</v>
      </c>
      <c r="I46" s="258" t="b">
        <v>0</v>
      </c>
      <c r="J46" s="258" t="b">
        <v>0</v>
      </c>
      <c r="K46" s="258" t="b">
        <v>0</v>
      </c>
      <c r="L46" s="258" t="b">
        <v>0</v>
      </c>
      <c r="M46" s="258" t="b">
        <v>0</v>
      </c>
      <c r="N46" s="255" t="str">
        <f t="shared" si="29"/>
        <v/>
      </c>
      <c r="O46" s="256" t="str">
        <f t="shared" si="30"/>
        <v/>
      </c>
      <c r="P46" s="245"/>
      <c r="Q46" s="257" t="b">
        <v>0</v>
      </c>
      <c r="R46" s="258" t="b">
        <v>0</v>
      </c>
      <c r="S46" s="258" t="b">
        <v>0</v>
      </c>
      <c r="T46" s="258" t="b">
        <v>0</v>
      </c>
      <c r="U46" s="258" t="b">
        <v>0</v>
      </c>
      <c r="V46" s="258" t="b">
        <v>0</v>
      </c>
      <c r="W46" s="267" t="b">
        <v>0</v>
      </c>
      <c r="X46" s="255" t="str">
        <f t="shared" si="31"/>
        <v/>
      </c>
      <c r="Y46" s="256" t="str">
        <f t="shared" si="32"/>
        <v/>
      </c>
      <c r="Z46" s="245"/>
      <c r="AA46" s="257" t="b">
        <v>0</v>
      </c>
      <c r="AB46" s="258" t="b">
        <v>0</v>
      </c>
      <c r="AC46" s="258" t="b">
        <v>0</v>
      </c>
      <c r="AD46" s="258" t="b">
        <v>0</v>
      </c>
      <c r="AE46" s="258" t="b">
        <v>0</v>
      </c>
      <c r="AF46" s="258" t="b">
        <v>0</v>
      </c>
      <c r="AG46" s="267" t="b">
        <v>0</v>
      </c>
      <c r="AH46" s="255" t="str">
        <f t="shared" si="33"/>
        <v/>
      </c>
      <c r="AI46" s="256" t="str">
        <f t="shared" si="34"/>
        <v/>
      </c>
      <c r="AJ46" s="245"/>
      <c r="AK46" s="257" t="b">
        <v>0</v>
      </c>
      <c r="AL46" s="258" t="b">
        <v>0</v>
      </c>
      <c r="AM46" s="258" t="b">
        <v>0</v>
      </c>
      <c r="AN46" s="258" t="b">
        <v>0</v>
      </c>
      <c r="AO46" s="258" t="b">
        <v>0</v>
      </c>
      <c r="AP46" s="258" t="b">
        <v>0</v>
      </c>
      <c r="AQ46" s="267" t="b">
        <v>0</v>
      </c>
      <c r="AR46" s="255" t="str">
        <f t="shared" si="35"/>
        <v/>
      </c>
      <c r="AS46" s="256" t="str">
        <f t="shared" si="36"/>
        <v/>
      </c>
      <c r="AT46" s="245"/>
      <c r="AU46" s="270" t="b">
        <v>0</v>
      </c>
      <c r="AV46" s="258" t="b">
        <v>0</v>
      </c>
      <c r="AW46" s="273" t="b">
        <v>0</v>
      </c>
      <c r="AX46" s="193"/>
      <c r="AY46" s="193"/>
      <c r="AZ46" s="269" t="str">
        <f t="shared" si="37"/>
        <v/>
      </c>
      <c r="BA46" s="261" t="str">
        <f t="shared" si="38"/>
        <v/>
      </c>
      <c r="BB46" s="262" t="str">
        <f t="shared" si="39"/>
        <v/>
      </c>
      <c r="BC46" s="263" t="str">
        <f t="array" ref="BC46">IFERROR(SPARKLINE(BB46,{"charttype","bar";"max",BA46;"color1",IF(BD46&gt;=$BA$4,'Customize Here'!$M$7,'Customize Here'!$M$9)}),)</f>
        <v/>
      </c>
      <c r="BD46" s="264" t="str">
        <f t="shared" si="40"/>
        <v/>
      </c>
      <c r="BE46" s="340" t="str">
        <f t="shared" si="41"/>
        <v/>
      </c>
      <c r="BF46" s="330"/>
    </row>
    <row r="47" ht="18.0" customHeight="1">
      <c r="A47" s="334"/>
      <c r="B47" s="343"/>
      <c r="C47" s="344"/>
      <c r="D47" s="119"/>
      <c r="E47" s="237"/>
      <c r="F47" s="237"/>
      <c r="G47" s="345" t="b">
        <v>0</v>
      </c>
      <c r="H47" s="277" t="b">
        <v>0</v>
      </c>
      <c r="I47" s="277" t="b">
        <v>0</v>
      </c>
      <c r="J47" s="277" t="b">
        <v>0</v>
      </c>
      <c r="K47" s="277" t="b">
        <v>0</v>
      </c>
      <c r="L47" s="277" t="b">
        <v>0</v>
      </c>
      <c r="M47" s="277" t="b">
        <v>0</v>
      </c>
      <c r="N47" s="280" t="str">
        <f t="shared" si="29"/>
        <v/>
      </c>
      <c r="O47" s="281" t="str">
        <f t="shared" si="30"/>
        <v/>
      </c>
      <c r="P47" s="245"/>
      <c r="Q47" s="345" t="b">
        <v>0</v>
      </c>
      <c r="R47" s="277" t="b">
        <v>0</v>
      </c>
      <c r="S47" s="277" t="b">
        <v>0</v>
      </c>
      <c r="T47" s="277" t="b">
        <v>0</v>
      </c>
      <c r="U47" s="277" t="b">
        <v>0</v>
      </c>
      <c r="V47" s="277" t="b">
        <v>0</v>
      </c>
      <c r="W47" s="346" t="b">
        <v>0</v>
      </c>
      <c r="X47" s="280" t="str">
        <f t="shared" si="31"/>
        <v/>
      </c>
      <c r="Y47" s="281" t="str">
        <f t="shared" si="32"/>
        <v/>
      </c>
      <c r="Z47" s="245"/>
      <c r="AA47" s="345" t="b">
        <v>0</v>
      </c>
      <c r="AB47" s="277" t="b">
        <v>0</v>
      </c>
      <c r="AC47" s="277" t="b">
        <v>0</v>
      </c>
      <c r="AD47" s="277" t="b">
        <v>0</v>
      </c>
      <c r="AE47" s="277" t="b">
        <v>0</v>
      </c>
      <c r="AF47" s="277" t="b">
        <v>0</v>
      </c>
      <c r="AG47" s="346" t="b">
        <v>0</v>
      </c>
      <c r="AH47" s="280" t="str">
        <f t="shared" si="33"/>
        <v/>
      </c>
      <c r="AI47" s="281" t="str">
        <f t="shared" si="34"/>
        <v/>
      </c>
      <c r="AJ47" s="245"/>
      <c r="AK47" s="345" t="b">
        <v>0</v>
      </c>
      <c r="AL47" s="277" t="b">
        <v>0</v>
      </c>
      <c r="AM47" s="277" t="b">
        <v>0</v>
      </c>
      <c r="AN47" s="277" t="b">
        <v>0</v>
      </c>
      <c r="AO47" s="277" t="b">
        <v>0</v>
      </c>
      <c r="AP47" s="277" t="b">
        <v>0</v>
      </c>
      <c r="AQ47" s="346" t="b">
        <v>0</v>
      </c>
      <c r="AR47" s="280" t="str">
        <f t="shared" si="35"/>
        <v/>
      </c>
      <c r="AS47" s="281" t="str">
        <f t="shared" si="36"/>
        <v/>
      </c>
      <c r="AT47" s="245"/>
      <c r="AU47" s="276" t="b">
        <v>0</v>
      </c>
      <c r="AV47" s="277" t="b">
        <v>0</v>
      </c>
      <c r="AW47" s="282" t="b">
        <v>0</v>
      </c>
      <c r="AX47" s="193"/>
      <c r="AY47" s="193"/>
      <c r="AZ47" s="283" t="str">
        <f t="shared" si="37"/>
        <v/>
      </c>
      <c r="BA47" s="284" t="str">
        <f t="shared" si="38"/>
        <v/>
      </c>
      <c r="BB47" s="285" t="str">
        <f t="shared" si="39"/>
        <v/>
      </c>
      <c r="BC47" s="286" t="str">
        <f t="array" ref="BC47">IFERROR(SPARKLINE(BB47,{"charttype","bar";"max",BA47;"color1",IF(BD47&gt;=$BA$4,'Customize Here'!$M$7,'Customize Here'!$M$9)}),)</f>
        <v/>
      </c>
      <c r="BD47" s="287" t="str">
        <f t="shared" si="40"/>
        <v/>
      </c>
      <c r="BE47" s="347" t="str">
        <f t="shared" si="41"/>
        <v/>
      </c>
      <c r="BF47" s="330"/>
    </row>
    <row r="48" ht="7.5" customHeight="1">
      <c r="A48" s="193"/>
      <c r="B48" s="193"/>
      <c r="C48" s="195"/>
      <c r="D48" s="289"/>
      <c r="E48" s="289"/>
      <c r="F48" s="289"/>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5"/>
      <c r="AE48" s="195"/>
      <c r="AF48" s="195"/>
      <c r="AG48" s="195"/>
      <c r="AH48" s="195"/>
      <c r="AI48" s="195"/>
      <c r="AJ48" s="195"/>
      <c r="AK48" s="195"/>
      <c r="AL48" s="195"/>
      <c r="AM48" s="195"/>
      <c r="AN48" s="195"/>
      <c r="AO48" s="195"/>
      <c r="AP48" s="195"/>
      <c r="AQ48" s="195"/>
      <c r="AR48" s="195"/>
      <c r="AS48" s="195"/>
      <c r="AT48" s="195"/>
      <c r="AU48" s="195"/>
      <c r="AV48" s="195"/>
      <c r="AW48" s="195"/>
      <c r="AX48" s="193"/>
      <c r="AY48" s="193"/>
      <c r="AZ48" s="348"/>
      <c r="BA48" s="349"/>
      <c r="BB48" s="349"/>
      <c r="BE48" s="349"/>
      <c r="BF48" s="195"/>
    </row>
    <row r="49" ht="22.5" customHeight="1">
      <c r="A49" s="290"/>
      <c r="B49" s="290"/>
      <c r="C49" s="296"/>
      <c r="D49" s="292"/>
      <c r="E49" s="292"/>
      <c r="F49" s="292"/>
      <c r="G49" s="350" t="str">
        <f>'Customize Here'!$Q$25</f>
        <v>Weekly Tasks Completed</v>
      </c>
      <c r="H49" s="154"/>
      <c r="I49" s="154"/>
      <c r="J49" s="154"/>
      <c r="K49" s="154"/>
      <c r="L49" s="154"/>
      <c r="M49" s="154"/>
      <c r="N49" s="154"/>
      <c r="O49" s="155"/>
      <c r="P49" s="296"/>
      <c r="Q49" s="350" t="str">
        <f>'Customize Here'!$Q$25</f>
        <v>Weekly Tasks Completed</v>
      </c>
      <c r="R49" s="154"/>
      <c r="S49" s="154"/>
      <c r="T49" s="154"/>
      <c r="U49" s="154"/>
      <c r="V49" s="154"/>
      <c r="W49" s="154"/>
      <c r="X49" s="154"/>
      <c r="Y49" s="155"/>
      <c r="Z49" s="296"/>
      <c r="AA49" s="350" t="str">
        <f>'Customize Here'!$Q$25</f>
        <v>Weekly Tasks Completed</v>
      </c>
      <c r="AB49" s="154"/>
      <c r="AC49" s="154"/>
      <c r="AD49" s="154"/>
      <c r="AE49" s="154"/>
      <c r="AF49" s="154"/>
      <c r="AG49" s="154"/>
      <c r="AH49" s="154"/>
      <c r="AI49" s="155"/>
      <c r="AJ49" s="296"/>
      <c r="AK49" s="350" t="str">
        <f>'Customize Here'!$Q$25</f>
        <v>Weekly Tasks Completed</v>
      </c>
      <c r="AL49" s="154"/>
      <c r="AM49" s="154"/>
      <c r="AN49" s="154"/>
      <c r="AO49" s="154"/>
      <c r="AP49" s="154"/>
      <c r="AQ49" s="154"/>
      <c r="AR49" s="154"/>
      <c r="AS49" s="155"/>
      <c r="AT49" s="296"/>
      <c r="AU49" s="296"/>
      <c r="AV49" s="296"/>
      <c r="AW49" s="296"/>
      <c r="AX49" s="290"/>
      <c r="AY49" s="290"/>
      <c r="AZ49" s="298"/>
      <c r="BA49" s="299"/>
      <c r="BB49" s="300" t="str">
        <f>'Customize Here'!$Q$21&amp;" "&amp;BB50&amp;" / "&amp;BB50+BE50</f>
        <v>Completed 0 / 0</v>
      </c>
      <c r="BC49" s="43"/>
      <c r="BD49" s="294"/>
      <c r="BE49" s="301" t="str">
        <f>'Customize Here'!$Q$35</f>
        <v>Missing</v>
      </c>
      <c r="BF49" s="296"/>
    </row>
    <row r="50">
      <c r="A50" s="193"/>
      <c r="B50" s="193"/>
      <c r="C50" s="195"/>
      <c r="D50" s="289"/>
      <c r="E50" s="289"/>
      <c r="F50" s="289"/>
      <c r="G50" s="351">
        <f>COUNTIF(N32:N47,"&gt;=100%")</f>
        <v>0</v>
      </c>
      <c r="H50" s="352" t="str">
        <f>"/ "&amp;COUNTA($B$32:$B$47)</f>
        <v>/ 0</v>
      </c>
      <c r="I50" s="353" t="str">
        <f t="array" ref="I50">if(COUNTA($B$32:$B$47)&gt;=1,IFERROR(SPARKLINE(G50,{"charttype","bar";"max",COUNTA($B$32:$B$47);"color1",IF(O50&gt;=$BA$4,'Customize Here'!$M$7,'Customize Here'!$M$9)}),),"")</f>
        <v/>
      </c>
      <c r="J50" s="211"/>
      <c r="K50" s="211"/>
      <c r="L50" s="211"/>
      <c r="M50" s="211"/>
      <c r="N50" s="84"/>
      <c r="O50" s="354" t="str">
        <f>iferror(ROUND(G50/COUNTA($B$32:$B$47),2),)</f>
        <v/>
      </c>
      <c r="P50" s="195"/>
      <c r="Q50" s="351">
        <f>COUNTIF(X32:X47,"&gt;=100%")</f>
        <v>0</v>
      </c>
      <c r="R50" s="352" t="str">
        <f>"/ "&amp;COUNTA($B$32:$B$47)</f>
        <v>/ 0</v>
      </c>
      <c r="S50" s="353" t="str">
        <f t="array" ref="S50">if(COUNTA($B$32:$B$47)&gt;=1,IFERROR(SPARKLINE(Q50,{"charttype","bar";"max",COUNTA($B$32:$B$47);"color1",IF(Y50&gt;=$BA$4,'Customize Here'!$M$7,'Customize Here'!$M$9)}),),"")</f>
        <v/>
      </c>
      <c r="T50" s="211"/>
      <c r="U50" s="211"/>
      <c r="V50" s="211"/>
      <c r="W50" s="211"/>
      <c r="X50" s="84"/>
      <c r="Y50" s="354" t="str">
        <f>iferror(ROUND(Q50/COUNTA($B$32:$B$47),2),)</f>
        <v/>
      </c>
      <c r="Z50" s="195"/>
      <c r="AA50" s="351">
        <f>COUNTIF(AH32:AH47,"&gt;=100%")</f>
        <v>0</v>
      </c>
      <c r="AB50" s="352" t="str">
        <f>"/ "&amp;COUNTA($B$32:$B$47)</f>
        <v>/ 0</v>
      </c>
      <c r="AC50" s="353" t="str">
        <f t="array" ref="AC50">if(COUNTA($B$32:$B$47)&gt;=1,IFERROR(SPARKLINE(AA50,{"charttype","bar";"max",COUNTA($B$32:$B$47);"color1",IF(AI50&gt;=$BA$4,'Customize Here'!$M$7,'Customize Here'!$M$9)}),),"")</f>
        <v/>
      </c>
      <c r="AD50" s="211"/>
      <c r="AE50" s="211"/>
      <c r="AF50" s="211"/>
      <c r="AG50" s="211"/>
      <c r="AH50" s="84"/>
      <c r="AI50" s="354" t="str">
        <f>iferror(ROUND(AA50/COUNTA($B$32:$B$47),2),)</f>
        <v/>
      </c>
      <c r="AJ50" s="195"/>
      <c r="AK50" s="351">
        <f>COUNTIF(AR32:AR47,"&gt;=100%")</f>
        <v>0</v>
      </c>
      <c r="AL50" s="352" t="str">
        <f>"/ "&amp;COUNTA($B$32:$B$47)</f>
        <v>/ 0</v>
      </c>
      <c r="AM50" s="353" t="str">
        <f t="array" ref="AM50">if(COUNTA($B$32:$B$47)&gt;=1,IFERROR(SPARKLINE(AK50,{"charttype","bar";"max",COUNTA($B$32:$B$47);"color1",IF(AS50&gt;=$BA$4,'Customize Here'!$M$7,'Customize Here'!$M$9)}),),"")</f>
        <v/>
      </c>
      <c r="AN50" s="211"/>
      <c r="AO50" s="211"/>
      <c r="AP50" s="211"/>
      <c r="AQ50" s="211"/>
      <c r="AR50" s="84"/>
      <c r="AS50" s="354" t="str">
        <f>iferror(ROUND(AK50/COUNTA($B$32:$B$47),2),)</f>
        <v/>
      </c>
      <c r="AT50" s="195"/>
      <c r="AU50" s="195"/>
      <c r="AV50" s="195"/>
      <c r="AW50" s="195"/>
      <c r="AX50" s="193"/>
      <c r="AY50" s="193"/>
      <c r="AZ50" s="310" t="str">
        <f>'Customize Here'!$Q$33&amp;":  "</f>
        <v>Monthly Daily Habits Progress:  </v>
      </c>
      <c r="BA50" s="355"/>
      <c r="BB50" s="356">
        <f>sum(BB32:BB47)</f>
        <v>0</v>
      </c>
      <c r="BC50" s="313" t="str">
        <f t="array" ref="BC50">IF(BB50+BE50&gt;0,IFERROR(SPARKLINE(BB50,{"charttype","bar";"max",BB50+BE50;"color1",IF(BD50&gt;=$BA$4, 'Customize Here'!$M$7,'Customize Here'!$M$9)}),),)</f>
        <v/>
      </c>
      <c r="BD50" s="357" t="str">
        <f>IFERROR(BB50/(BB50+BE50),)</f>
        <v/>
      </c>
      <c r="BE50" s="358">
        <f>sum(BE32:BE47)</f>
        <v>0</v>
      </c>
      <c r="BF50" s="195"/>
    </row>
    <row r="51" ht="18.75" customHeight="1">
      <c r="A51" s="193"/>
      <c r="B51" s="193"/>
      <c r="C51" s="195"/>
      <c r="D51" s="289"/>
      <c r="E51" s="289"/>
      <c r="F51" s="289"/>
      <c r="G51" s="195"/>
      <c r="H51" s="195"/>
      <c r="I51" s="195"/>
      <c r="J51" s="195"/>
      <c r="K51" s="195"/>
      <c r="L51" s="195"/>
      <c r="M51" s="195"/>
      <c r="N51" s="195"/>
      <c r="O51" s="195"/>
      <c r="P51" s="195"/>
      <c r="Q51" s="195"/>
      <c r="R51" s="195"/>
      <c r="S51" s="195"/>
      <c r="T51" s="195"/>
      <c r="U51" s="195"/>
      <c r="V51" s="195"/>
      <c r="W51" s="195"/>
      <c r="X51" s="195"/>
      <c r="Y51" s="195"/>
      <c r="Z51" s="195"/>
      <c r="AA51" s="195"/>
      <c r="AB51" s="195"/>
      <c r="AC51" s="195"/>
      <c r="AD51" s="195"/>
      <c r="AE51" s="195"/>
      <c r="AF51" s="195"/>
      <c r="AG51" s="195"/>
      <c r="AH51" s="195"/>
      <c r="AI51" s="195"/>
      <c r="AJ51" s="195"/>
      <c r="AK51" s="195"/>
      <c r="AL51" s="195"/>
      <c r="AM51" s="195"/>
      <c r="AN51" s="195"/>
      <c r="AO51" s="195"/>
      <c r="AP51" s="195"/>
      <c r="AQ51" s="195"/>
      <c r="AR51" s="195"/>
      <c r="AS51" s="195"/>
      <c r="AT51" s="195"/>
      <c r="AU51" s="195"/>
      <c r="AV51" s="195"/>
      <c r="AW51" s="195"/>
      <c r="AX51" s="193"/>
      <c r="AY51" s="193"/>
      <c r="AZ51" s="194"/>
      <c r="BA51" s="194"/>
      <c r="BB51" s="194"/>
      <c r="BC51" s="194"/>
      <c r="BD51" s="194"/>
      <c r="BE51" s="194"/>
      <c r="BF51" s="195"/>
    </row>
    <row r="52">
      <c r="A52" s="193"/>
      <c r="B52" s="359" t="str">
        <f>'Customize Here'!$Q$18</f>
        <v>Numeric Trackers</v>
      </c>
      <c r="C52" s="360"/>
      <c r="D52" s="158"/>
      <c r="E52" s="289"/>
      <c r="F52" s="289"/>
      <c r="G52" s="361" t="str">
        <f>'Customize Here'!$Q$18</f>
        <v>Numeric Trackers</v>
      </c>
      <c r="H52" s="360"/>
      <c r="I52" s="360"/>
      <c r="J52" s="360"/>
      <c r="K52" s="360"/>
      <c r="L52" s="360"/>
      <c r="M52" s="360"/>
      <c r="N52" s="360"/>
      <c r="O52" s="158"/>
      <c r="P52" s="195"/>
      <c r="Q52" s="361" t="str">
        <f>'Customize Here'!$Q$18</f>
        <v>Numeric Trackers</v>
      </c>
      <c r="R52" s="360"/>
      <c r="S52" s="360"/>
      <c r="T52" s="360"/>
      <c r="U52" s="360"/>
      <c r="V52" s="360"/>
      <c r="W52" s="360"/>
      <c r="X52" s="360"/>
      <c r="Y52" s="158"/>
      <c r="Z52" s="195"/>
      <c r="AA52" s="361" t="str">
        <f>'Customize Here'!$Q$18</f>
        <v>Numeric Trackers</v>
      </c>
      <c r="AB52" s="360"/>
      <c r="AC52" s="360"/>
      <c r="AD52" s="360"/>
      <c r="AE52" s="360"/>
      <c r="AF52" s="360"/>
      <c r="AG52" s="360"/>
      <c r="AH52" s="360"/>
      <c r="AI52" s="158"/>
      <c r="AJ52" s="195"/>
      <c r="AK52" s="361" t="str">
        <f>'Customize Here'!$Q$18</f>
        <v>Numeric Trackers</v>
      </c>
      <c r="AL52" s="360"/>
      <c r="AM52" s="360"/>
      <c r="AN52" s="360"/>
      <c r="AO52" s="360"/>
      <c r="AP52" s="360"/>
      <c r="AQ52" s="360"/>
      <c r="AR52" s="360"/>
      <c r="AS52" s="158"/>
      <c r="AT52" s="195"/>
      <c r="AU52" s="362" t="str">
        <f>'Customize Here'!$Q$18</f>
        <v>Numeric Trackers</v>
      </c>
      <c r="AV52" s="360"/>
      <c r="AW52" s="158"/>
      <c r="AX52" s="193"/>
      <c r="AZ52" s="194"/>
      <c r="BA52" s="363" t="str">
        <f>'Customize Here'!$Q$29</f>
        <v>Days Expected</v>
      </c>
      <c r="BB52" s="364" t="str">
        <f>'Customize Here'!$Q$30</f>
        <v>Days Completed</v>
      </c>
      <c r="BC52" s="360"/>
      <c r="BD52" s="311"/>
      <c r="BE52" s="365" t="str">
        <f>'Customize Here'!$Q$31</f>
        <v>Days Missing</v>
      </c>
      <c r="BF52" s="195"/>
    </row>
    <row r="53" ht="9.0" customHeight="1">
      <c r="A53" s="193"/>
      <c r="B53" s="193"/>
      <c r="C53" s="195"/>
      <c r="D53" s="289"/>
      <c r="E53" s="289"/>
      <c r="F53" s="289"/>
      <c r="G53" s="195"/>
      <c r="H53" s="195"/>
      <c r="I53" s="195"/>
      <c r="J53" s="195"/>
      <c r="K53" s="195"/>
      <c r="L53" s="195"/>
      <c r="M53" s="195"/>
      <c r="N53" s="195"/>
      <c r="O53" s="195"/>
      <c r="P53" s="195"/>
      <c r="Q53" s="195"/>
      <c r="R53" s="195"/>
      <c r="S53" s="195"/>
      <c r="T53" s="195"/>
      <c r="U53" s="195"/>
      <c r="V53" s="195"/>
      <c r="W53" s="195"/>
      <c r="X53" s="195"/>
      <c r="Y53" s="195"/>
      <c r="Z53" s="195"/>
      <c r="AA53" s="195"/>
      <c r="AB53" s="195"/>
      <c r="AC53" s="195"/>
      <c r="AD53" s="195"/>
      <c r="AE53" s="195"/>
      <c r="AF53" s="195"/>
      <c r="AG53" s="195"/>
      <c r="AH53" s="195"/>
      <c r="AI53" s="195"/>
      <c r="AJ53" s="195"/>
      <c r="AK53" s="195"/>
      <c r="AL53" s="195"/>
      <c r="AM53" s="195"/>
      <c r="AN53" s="195"/>
      <c r="AO53" s="195"/>
      <c r="AP53" s="195"/>
      <c r="AQ53" s="195"/>
      <c r="AR53" s="195"/>
      <c r="AS53" s="195"/>
      <c r="AT53" s="195"/>
      <c r="AU53" s="195"/>
      <c r="AV53" s="195"/>
      <c r="AW53" s="195"/>
      <c r="AX53" s="193"/>
      <c r="AZ53" s="194"/>
      <c r="BA53" s="194"/>
      <c r="BB53" s="194"/>
      <c r="BC53" s="194"/>
      <c r="BD53" s="194"/>
      <c r="BE53" s="194"/>
      <c r="BF53" s="195"/>
    </row>
    <row r="54">
      <c r="A54" s="190"/>
      <c r="B54" s="366"/>
      <c r="C54" s="367" t="str">
        <f>'Customize Here'!$Q$41</f>
        <v>Goal</v>
      </c>
      <c r="D54" s="44"/>
      <c r="E54" s="348"/>
      <c r="F54" s="348"/>
      <c r="G54" s="368"/>
      <c r="H54" s="368"/>
      <c r="I54" s="368"/>
      <c r="J54" s="368"/>
      <c r="K54" s="368"/>
      <c r="L54" s="368"/>
      <c r="M54" s="369"/>
      <c r="N54" s="370" t="str">
        <f>'Customize Here'!$Q$27</f>
        <v>%</v>
      </c>
      <c r="O54" s="371" t="str">
        <f>'Customize Here'!$Q$28</f>
        <v>✔</v>
      </c>
      <c r="P54" s="195"/>
      <c r="Q54" s="368"/>
      <c r="R54" s="368"/>
      <c r="S54" s="368"/>
      <c r="T54" s="368"/>
      <c r="U54" s="368"/>
      <c r="V54" s="368"/>
      <c r="W54" s="369"/>
      <c r="X54" s="370" t="str">
        <f>'Customize Here'!$Q$27</f>
        <v>%</v>
      </c>
      <c r="Y54" s="371" t="str">
        <f>'Customize Here'!$Q$28</f>
        <v>✔</v>
      </c>
      <c r="Z54" s="195"/>
      <c r="AA54" s="368"/>
      <c r="AB54" s="368"/>
      <c r="AC54" s="368"/>
      <c r="AD54" s="368"/>
      <c r="AE54" s="368"/>
      <c r="AF54" s="368"/>
      <c r="AG54" s="369"/>
      <c r="AH54" s="370" t="str">
        <f>'Customize Here'!$Q$27</f>
        <v>%</v>
      </c>
      <c r="AI54" s="371" t="str">
        <f>'Customize Here'!$Q$28</f>
        <v>✔</v>
      </c>
      <c r="AJ54" s="195"/>
      <c r="AK54" s="368"/>
      <c r="AL54" s="368"/>
      <c r="AM54" s="368"/>
      <c r="AN54" s="368"/>
      <c r="AO54" s="368"/>
      <c r="AP54" s="368"/>
      <c r="AQ54" s="369"/>
      <c r="AR54" s="370" t="str">
        <f>'Customize Here'!$Q$27</f>
        <v>%</v>
      </c>
      <c r="AS54" s="371" t="str">
        <f>'Customize Here'!$Q$28</f>
        <v>✔</v>
      </c>
      <c r="AT54" s="195"/>
      <c r="AU54" s="368"/>
      <c r="AV54" s="368"/>
      <c r="AW54" s="368"/>
      <c r="AX54" s="372" t="str">
        <f>'Customize Here'!$Q$28</f>
        <v>✔</v>
      </c>
      <c r="AZ54" s="194"/>
      <c r="BA54" s="194"/>
      <c r="BB54" s="194"/>
      <c r="BC54" s="194"/>
      <c r="BD54" s="194"/>
      <c r="BE54" s="194"/>
      <c r="BF54" s="195"/>
    </row>
    <row r="55">
      <c r="A55" s="190"/>
      <c r="B55" s="101"/>
      <c r="C55" s="373"/>
      <c r="D55" s="102"/>
      <c r="E55" s="348"/>
      <c r="F55" s="348"/>
      <c r="G55" s="374" t="str">
        <f>IFERROR(__xludf.DUMMYFUNCTION("iferror(sparkline(G54:M54,{""charttype"",""column"";""empty"",""zero"";""color"",if(ROUND(N55,2)&gt;=$BA$4,'Customize Here'!$M$7,'Customize Here'!$M$9)}))"),"")</f>
        <v/>
      </c>
      <c r="M55" s="102"/>
      <c r="N55" s="375" t="str">
        <f>iferror(sum(G54:M54)/($C55*7),)</f>
        <v/>
      </c>
      <c r="O55" s="376">
        <f>countif(G54:M54,"&gt;="&amp;$C55)</f>
        <v>0</v>
      </c>
      <c r="P55" s="195"/>
      <c r="Q55" s="374" t="str">
        <f>IFERROR(__xludf.DUMMYFUNCTION("iferror(sparkline(Q54:W54,{""charttype"",""column"";""empty"",""zero"";""color"",if(ROUND(X55,2)&gt;=$BA$4,'Customize Here'!$M$7,'Customize Here'!$M$9)}))"),"")</f>
        <v/>
      </c>
      <c r="W55" s="102"/>
      <c r="X55" s="375" t="str">
        <f>iferror(sum(Q54:W54)/($C55*7),)</f>
        <v/>
      </c>
      <c r="Y55" s="376">
        <f>countif(Q54:W54,"&gt;="&amp;$C55)</f>
        <v>0</v>
      </c>
      <c r="Z55" s="195"/>
      <c r="AA55" s="374" t="str">
        <f>IFERROR(__xludf.DUMMYFUNCTION("iferror(sparkline(AA54:AG54,{""charttype"",""column"";""empty"",""zero"";""color"",if(ROUND(AH55,2)&gt;=$BA$4,'Customize Here'!$M$7,'Customize Here'!$M$9)}))"),"")</f>
        <v/>
      </c>
      <c r="AG55" s="102"/>
      <c r="AH55" s="375" t="str">
        <f>iferror(sum(AA54:AG54)/($C55*7),)</f>
        <v/>
      </c>
      <c r="AI55" s="376">
        <f>countif(AA54:AG54,"&gt;="&amp;$C55)</f>
        <v>0</v>
      </c>
      <c r="AJ55" s="195"/>
      <c r="AK55" s="374" t="str">
        <f>IFERROR(__xludf.DUMMYFUNCTION("iferror(sparkline(AK54:AQ54,{""charttype"",""column"";""empty"",""zero"";""color"",if(ROUND(AR55,2)&gt;=$BA$4,'Customize Here'!$M$7,'Customize Here'!$M$9)}))"),"")</f>
        <v/>
      </c>
      <c r="AQ55" s="102"/>
      <c r="AR55" s="375" t="str">
        <f>iferror(sum(AK54:AQ54)/($C55*7),)</f>
        <v/>
      </c>
      <c r="AS55" s="376">
        <f>countif(AK54:AQ54,"&gt;="&amp;$C55)</f>
        <v>0</v>
      </c>
      <c r="AT55" s="195"/>
      <c r="AU55" s="377" t="str">
        <f>IFERROR(__xludf.DUMMYFUNCTION("iferror(sparkline(AU54:AW54,{""charttype"",""column"";""empty"",""zero"";""color"",'Customize Here'!$M$9}))"),"")</f>
        <v/>
      </c>
      <c r="AW55" s="102"/>
      <c r="AX55" s="376">
        <f>countif(AU54:AW54,"&gt;="&amp;$C55)</f>
        <v>0</v>
      </c>
      <c r="AZ55" s="378" t="str">
        <f>B54</f>
        <v/>
      </c>
      <c r="BA55" s="379">
        <f>$BE$4</f>
        <v>31</v>
      </c>
      <c r="BB55" s="380">
        <f>O55+Y55+AI55+AS55+AX55</f>
        <v>0</v>
      </c>
      <c r="BC55" s="381" t="str">
        <f>IFERROR(__xludf.DUMMYFUNCTION("IFERROR(SPARKLINE(BB55,{""charttype"",""bar"";""max"",BA55;""color1"",IF(BD55&gt;=$BA$4,'Customize Here'!$M$7,'Customize Here'!$M$9)}),)"),"")</f>
        <v/>
      </c>
      <c r="BD55" s="382">
        <f>BB55/BA55</f>
        <v>0</v>
      </c>
      <c r="BE55" s="383">
        <f>BA55-BB55</f>
        <v>31</v>
      </c>
      <c r="BF55" s="195"/>
    </row>
    <row r="56">
      <c r="A56" s="190"/>
      <c r="B56" s="83"/>
      <c r="C56" s="83"/>
      <c r="D56" s="86"/>
      <c r="E56" s="348"/>
      <c r="F56" s="348"/>
      <c r="G56" s="83"/>
      <c r="H56" s="211"/>
      <c r="I56" s="211"/>
      <c r="J56" s="211"/>
      <c r="K56" s="211"/>
      <c r="L56" s="211"/>
      <c r="M56" s="86"/>
      <c r="N56" s="322"/>
      <c r="O56" s="217"/>
      <c r="P56" s="195"/>
      <c r="Q56" s="83"/>
      <c r="R56" s="211"/>
      <c r="S56" s="211"/>
      <c r="T56" s="211"/>
      <c r="U56" s="211"/>
      <c r="V56" s="211"/>
      <c r="W56" s="86"/>
      <c r="X56" s="322"/>
      <c r="Y56" s="217"/>
      <c r="Z56" s="195"/>
      <c r="AA56" s="83"/>
      <c r="AB56" s="211"/>
      <c r="AC56" s="211"/>
      <c r="AD56" s="211"/>
      <c r="AE56" s="211"/>
      <c r="AF56" s="211"/>
      <c r="AG56" s="86"/>
      <c r="AH56" s="322"/>
      <c r="AI56" s="217"/>
      <c r="AJ56" s="195"/>
      <c r="AK56" s="83"/>
      <c r="AL56" s="211"/>
      <c r="AM56" s="211"/>
      <c r="AN56" s="211"/>
      <c r="AO56" s="211"/>
      <c r="AP56" s="211"/>
      <c r="AQ56" s="86"/>
      <c r="AR56" s="322"/>
      <c r="AS56" s="217"/>
      <c r="AT56" s="195"/>
      <c r="AU56" s="83"/>
      <c r="AV56" s="211"/>
      <c r="AW56" s="86"/>
      <c r="AX56" s="217"/>
      <c r="AZ56" s="289"/>
      <c r="BA56" s="289"/>
      <c r="BB56" s="289"/>
      <c r="BC56" s="193"/>
      <c r="BD56" s="384"/>
      <c r="BE56" s="385"/>
      <c r="BF56" s="195"/>
    </row>
    <row r="57">
      <c r="A57" s="289"/>
      <c r="B57" s="289"/>
      <c r="C57" s="348"/>
      <c r="D57" s="348"/>
      <c r="E57" s="348"/>
      <c r="F57" s="348"/>
      <c r="G57" s="289"/>
      <c r="H57" s="289"/>
      <c r="I57" s="289"/>
      <c r="J57" s="289"/>
      <c r="K57" s="289"/>
      <c r="L57" s="289"/>
      <c r="M57" s="289"/>
      <c r="N57" s="195"/>
      <c r="O57" s="195"/>
      <c r="P57" s="195"/>
      <c r="Q57" s="195"/>
      <c r="R57" s="195"/>
      <c r="S57" s="195"/>
      <c r="T57" s="195"/>
      <c r="U57" s="195"/>
      <c r="V57" s="195"/>
      <c r="W57" s="195"/>
      <c r="X57" s="195"/>
      <c r="Y57" s="195"/>
      <c r="Z57" s="195"/>
      <c r="AA57" s="195"/>
      <c r="AB57" s="195"/>
      <c r="AC57" s="195"/>
      <c r="AD57" s="195"/>
      <c r="AE57" s="195"/>
      <c r="AF57" s="195"/>
      <c r="AG57" s="195"/>
      <c r="AH57" s="195"/>
      <c r="AI57" s="195"/>
      <c r="AJ57" s="195"/>
      <c r="AK57" s="195"/>
      <c r="AL57" s="195"/>
      <c r="AM57" s="195"/>
      <c r="AN57" s="195"/>
      <c r="AO57" s="195"/>
      <c r="AP57" s="195"/>
      <c r="AQ57" s="195"/>
      <c r="AR57" s="195"/>
      <c r="AS57" s="195"/>
      <c r="AT57" s="195"/>
      <c r="AU57" s="195"/>
      <c r="AV57" s="195"/>
      <c r="AW57" s="195"/>
      <c r="AX57" s="193"/>
      <c r="AZ57" s="289"/>
      <c r="BA57" s="289"/>
      <c r="BB57" s="289"/>
      <c r="BC57" s="193"/>
      <c r="BD57" s="195"/>
      <c r="BE57" s="195"/>
      <c r="BF57" s="195"/>
    </row>
    <row r="58">
      <c r="A58" s="190"/>
      <c r="B58" s="366"/>
      <c r="C58" s="367" t="str">
        <f>'Customize Here'!$Q$41</f>
        <v>Goal</v>
      </c>
      <c r="D58" s="44"/>
      <c r="E58" s="348"/>
      <c r="F58" s="348"/>
      <c r="G58" s="368"/>
      <c r="H58" s="368"/>
      <c r="I58" s="368"/>
      <c r="J58" s="368"/>
      <c r="K58" s="368"/>
      <c r="L58" s="368"/>
      <c r="M58" s="369"/>
      <c r="N58" s="370" t="str">
        <f>'Customize Here'!$Q$27</f>
        <v>%</v>
      </c>
      <c r="O58" s="371" t="str">
        <f>'Customize Here'!$Q$28</f>
        <v>✔</v>
      </c>
      <c r="P58" s="195"/>
      <c r="Q58" s="368"/>
      <c r="R58" s="368"/>
      <c r="S58" s="368"/>
      <c r="T58" s="368"/>
      <c r="U58" s="368"/>
      <c r="V58" s="368"/>
      <c r="W58" s="369"/>
      <c r="X58" s="370" t="str">
        <f>'Customize Here'!$Q$27</f>
        <v>%</v>
      </c>
      <c r="Y58" s="371" t="str">
        <f>'Customize Here'!$Q$28</f>
        <v>✔</v>
      </c>
      <c r="Z58" s="195"/>
      <c r="AA58" s="368"/>
      <c r="AB58" s="368"/>
      <c r="AC58" s="368"/>
      <c r="AD58" s="368"/>
      <c r="AE58" s="368"/>
      <c r="AF58" s="368"/>
      <c r="AG58" s="369"/>
      <c r="AH58" s="370" t="str">
        <f>'Customize Here'!$Q$27</f>
        <v>%</v>
      </c>
      <c r="AI58" s="371" t="str">
        <f>'Customize Here'!$Q$28</f>
        <v>✔</v>
      </c>
      <c r="AJ58" s="195"/>
      <c r="AK58" s="368"/>
      <c r="AL58" s="368"/>
      <c r="AM58" s="368"/>
      <c r="AN58" s="368"/>
      <c r="AO58" s="368"/>
      <c r="AP58" s="368"/>
      <c r="AQ58" s="369"/>
      <c r="AR58" s="370" t="str">
        <f>'Customize Here'!$Q$27</f>
        <v>%</v>
      </c>
      <c r="AS58" s="371" t="str">
        <f>'Customize Here'!$Q$28</f>
        <v>✔</v>
      </c>
      <c r="AT58" s="195"/>
      <c r="AU58" s="368"/>
      <c r="AV58" s="368"/>
      <c r="AW58" s="368"/>
      <c r="AX58" s="372" t="str">
        <f>'Customize Here'!$Q$28</f>
        <v>✔</v>
      </c>
      <c r="AZ58" s="194"/>
      <c r="BA58" s="194"/>
      <c r="BB58" s="194"/>
      <c r="BC58" s="194"/>
      <c r="BD58" s="194"/>
      <c r="BE58" s="194"/>
      <c r="BF58" s="195"/>
    </row>
    <row r="59">
      <c r="A59" s="190"/>
      <c r="B59" s="101"/>
      <c r="C59" s="373"/>
      <c r="D59" s="102"/>
      <c r="E59" s="348"/>
      <c r="F59" s="348"/>
      <c r="G59" s="374" t="str">
        <f>IFERROR(__xludf.DUMMYFUNCTION("iferror(sparkline(G58:M58,{""charttype"",""column"";""empty"",""zero"";""color"",if(ROUND(N59,2)&gt;=$BA$4,'Customize Here'!$M$7,'Customize Here'!$M$9)}))"),"")</f>
        <v/>
      </c>
      <c r="M59" s="102"/>
      <c r="N59" s="375" t="str">
        <f>iferror(sum(G58:M58)/($C59*7),)</f>
        <v/>
      </c>
      <c r="O59" s="376">
        <f>countif(G58:M58,"&gt;="&amp;$C59)</f>
        <v>0</v>
      </c>
      <c r="P59" s="195"/>
      <c r="Q59" s="374" t="str">
        <f>IFERROR(__xludf.DUMMYFUNCTION("iferror(sparkline(Q58:W58,{""charttype"",""column"";""empty"",""zero"";""color"",if(ROUND(X59,2)&gt;=$BA$4,'Customize Here'!$M$7,'Customize Here'!$M$9)}))"),"")</f>
        <v/>
      </c>
      <c r="W59" s="102"/>
      <c r="X59" s="375" t="str">
        <f>iferror(sum(Q58:W58)/($C59*7),)</f>
        <v/>
      </c>
      <c r="Y59" s="376">
        <f>countif(Q58:W58,"&gt;="&amp;$C59)</f>
        <v>0</v>
      </c>
      <c r="Z59" s="195"/>
      <c r="AA59" s="374" t="str">
        <f>IFERROR(__xludf.DUMMYFUNCTION("iferror(sparkline(AA58:AG58,{""charttype"",""column"";""empty"",""zero"";""color"",if(ROUND(AH59,2)&gt;=$BA$4,'Customize Here'!$M$7,'Customize Here'!$M$9)}))"),"")</f>
        <v/>
      </c>
      <c r="AG59" s="102"/>
      <c r="AH59" s="375" t="str">
        <f>iferror(sum(AA58:AG58)/($C59*7),)</f>
        <v/>
      </c>
      <c r="AI59" s="376">
        <f>countif(AA58:AG58,"&gt;="&amp;$C59)</f>
        <v>0</v>
      </c>
      <c r="AJ59" s="195"/>
      <c r="AK59" s="374" t="str">
        <f>IFERROR(__xludf.DUMMYFUNCTION("iferror(sparkline(AK58:AQ58,{""charttype"",""column"";""empty"",""zero"";""color"",if(ROUND(AR59,2)&gt;=$BA$4,'Customize Here'!$M$7,'Customize Here'!$M$9)}))"),"")</f>
        <v/>
      </c>
      <c r="AQ59" s="102"/>
      <c r="AR59" s="375" t="str">
        <f>iferror(sum(AK58:AQ58)/($C59*7),)</f>
        <v/>
      </c>
      <c r="AS59" s="376">
        <f>countif(AK58:AQ58,"&gt;="&amp;$C59)</f>
        <v>0</v>
      </c>
      <c r="AT59" s="195"/>
      <c r="AU59" s="377" t="str">
        <f>IFERROR(__xludf.DUMMYFUNCTION("iferror(sparkline(AU58:AW58,{""charttype"",""column"";""empty"",""zero"";""color"",'Customize Here'!$M$9}))"),"")</f>
        <v/>
      </c>
      <c r="AW59" s="102"/>
      <c r="AX59" s="376">
        <f>countif(AU58:AW58,"&gt;="&amp;$C59)</f>
        <v>0</v>
      </c>
      <c r="AZ59" s="378" t="str">
        <f>B58</f>
        <v/>
      </c>
      <c r="BA59" s="379">
        <f>$BE$4</f>
        <v>31</v>
      </c>
      <c r="BB59" s="380">
        <f>O59+Y59+AI59+AS59+AX59</f>
        <v>0</v>
      </c>
      <c r="BC59" s="381" t="str">
        <f>IFERROR(__xludf.DUMMYFUNCTION("IFERROR(SPARKLINE(BB59,{""charttype"",""bar"";""max"",BA59;""color1"",IF(BD59&gt;=$BA$4,'Customize Here'!$M$7,'Customize Here'!$M$9)}),)"),"")</f>
        <v/>
      </c>
      <c r="BD59" s="382">
        <f>BB59/BA59</f>
        <v>0</v>
      </c>
      <c r="BE59" s="383">
        <f>BA59-BB59</f>
        <v>31</v>
      </c>
      <c r="BF59" s="195"/>
    </row>
    <row r="60">
      <c r="A60" s="190"/>
      <c r="B60" s="83"/>
      <c r="C60" s="83"/>
      <c r="D60" s="86"/>
      <c r="E60" s="348"/>
      <c r="F60" s="348"/>
      <c r="G60" s="83"/>
      <c r="H60" s="211"/>
      <c r="I60" s="211"/>
      <c r="J60" s="211"/>
      <c r="K60" s="211"/>
      <c r="L60" s="211"/>
      <c r="M60" s="86"/>
      <c r="N60" s="322"/>
      <c r="O60" s="217"/>
      <c r="P60" s="195"/>
      <c r="Q60" s="83"/>
      <c r="R60" s="211"/>
      <c r="S60" s="211"/>
      <c r="T60" s="211"/>
      <c r="U60" s="211"/>
      <c r="V60" s="211"/>
      <c r="W60" s="86"/>
      <c r="X60" s="322"/>
      <c r="Y60" s="217"/>
      <c r="Z60" s="195"/>
      <c r="AA60" s="83"/>
      <c r="AB60" s="211"/>
      <c r="AC60" s="211"/>
      <c r="AD60" s="211"/>
      <c r="AE60" s="211"/>
      <c r="AF60" s="211"/>
      <c r="AG60" s="86"/>
      <c r="AH60" s="322"/>
      <c r="AI60" s="217"/>
      <c r="AJ60" s="195"/>
      <c r="AK60" s="83"/>
      <c r="AL60" s="211"/>
      <c r="AM60" s="211"/>
      <c r="AN60" s="211"/>
      <c r="AO60" s="211"/>
      <c r="AP60" s="211"/>
      <c r="AQ60" s="86"/>
      <c r="AR60" s="322"/>
      <c r="AS60" s="217"/>
      <c r="AT60" s="195"/>
      <c r="AU60" s="83"/>
      <c r="AV60" s="211"/>
      <c r="AW60" s="86"/>
      <c r="AX60" s="217"/>
      <c r="AZ60" s="289"/>
      <c r="BA60" s="289"/>
      <c r="BB60" s="289"/>
      <c r="BC60" s="193"/>
      <c r="BD60" s="384"/>
      <c r="BE60" s="385"/>
      <c r="BF60" s="195"/>
    </row>
    <row r="61">
      <c r="A61" s="289"/>
      <c r="B61" s="289"/>
      <c r="C61" s="348"/>
      <c r="D61" s="348"/>
      <c r="E61" s="348"/>
      <c r="F61" s="348"/>
      <c r="G61" s="289"/>
      <c r="H61" s="289"/>
      <c r="I61" s="289"/>
      <c r="J61" s="289"/>
      <c r="K61" s="289"/>
      <c r="L61" s="289"/>
      <c r="M61" s="289"/>
      <c r="N61" s="195"/>
      <c r="O61" s="195"/>
      <c r="P61" s="195"/>
      <c r="Q61" s="195"/>
      <c r="R61" s="195"/>
      <c r="S61" s="195"/>
      <c r="T61" s="195"/>
      <c r="U61" s="195"/>
      <c r="V61" s="195"/>
      <c r="W61" s="195"/>
      <c r="X61" s="195"/>
      <c r="Y61" s="195"/>
      <c r="Z61" s="195"/>
      <c r="AA61" s="195"/>
      <c r="AB61" s="195"/>
      <c r="AC61" s="195"/>
      <c r="AD61" s="195"/>
      <c r="AE61" s="195"/>
      <c r="AF61" s="195"/>
      <c r="AG61" s="195"/>
      <c r="AH61" s="195"/>
      <c r="AI61" s="195"/>
      <c r="AJ61" s="195"/>
      <c r="AK61" s="195"/>
      <c r="AL61" s="195"/>
      <c r="AM61" s="195"/>
      <c r="AN61" s="195"/>
      <c r="AO61" s="195"/>
      <c r="AP61" s="195"/>
      <c r="AQ61" s="195"/>
      <c r="AR61" s="195"/>
      <c r="AS61" s="195"/>
      <c r="AT61" s="195"/>
      <c r="AU61" s="195"/>
      <c r="AV61" s="195"/>
      <c r="AW61" s="195"/>
      <c r="AX61" s="193"/>
      <c r="AZ61" s="289"/>
      <c r="BA61" s="289"/>
      <c r="BB61" s="289"/>
      <c r="BC61" s="193"/>
      <c r="BD61" s="195"/>
      <c r="BE61" s="195"/>
      <c r="BF61" s="195"/>
    </row>
    <row r="62">
      <c r="A62" s="190"/>
      <c r="B62" s="366"/>
      <c r="C62" s="367" t="str">
        <f>'Customize Here'!$Q$41</f>
        <v>Goal</v>
      </c>
      <c r="D62" s="44"/>
      <c r="E62" s="348"/>
      <c r="F62" s="348"/>
      <c r="G62" s="368"/>
      <c r="H62" s="368"/>
      <c r="I62" s="368"/>
      <c r="J62" s="368"/>
      <c r="K62" s="368"/>
      <c r="L62" s="368"/>
      <c r="M62" s="369"/>
      <c r="N62" s="370" t="str">
        <f>'Customize Here'!$Q$27</f>
        <v>%</v>
      </c>
      <c r="O62" s="371" t="str">
        <f>'Customize Here'!$Q$28</f>
        <v>✔</v>
      </c>
      <c r="P62" s="195"/>
      <c r="Q62" s="368"/>
      <c r="R62" s="368"/>
      <c r="S62" s="368"/>
      <c r="T62" s="368"/>
      <c r="U62" s="368"/>
      <c r="V62" s="368"/>
      <c r="W62" s="369"/>
      <c r="X62" s="370" t="str">
        <f>'Customize Here'!$Q$27</f>
        <v>%</v>
      </c>
      <c r="Y62" s="371" t="str">
        <f>'Customize Here'!$Q$28</f>
        <v>✔</v>
      </c>
      <c r="Z62" s="195"/>
      <c r="AA62" s="368"/>
      <c r="AB62" s="368"/>
      <c r="AC62" s="368"/>
      <c r="AD62" s="368"/>
      <c r="AE62" s="368"/>
      <c r="AF62" s="368"/>
      <c r="AG62" s="369"/>
      <c r="AH62" s="370" t="str">
        <f>'Customize Here'!$Q$27</f>
        <v>%</v>
      </c>
      <c r="AI62" s="371" t="str">
        <f>'Customize Here'!$Q$28</f>
        <v>✔</v>
      </c>
      <c r="AJ62" s="195"/>
      <c r="AK62" s="368"/>
      <c r="AL62" s="368"/>
      <c r="AM62" s="368"/>
      <c r="AN62" s="368"/>
      <c r="AO62" s="368"/>
      <c r="AP62" s="368"/>
      <c r="AQ62" s="369"/>
      <c r="AR62" s="370" t="str">
        <f>'Customize Here'!$Q$27</f>
        <v>%</v>
      </c>
      <c r="AS62" s="371" t="str">
        <f>'Customize Here'!$Q$28</f>
        <v>✔</v>
      </c>
      <c r="AT62" s="195"/>
      <c r="AU62" s="368"/>
      <c r="AV62" s="368"/>
      <c r="AW62" s="368"/>
      <c r="AX62" s="372" t="str">
        <f>'Customize Here'!$Q$28</f>
        <v>✔</v>
      </c>
      <c r="AZ62" s="194"/>
      <c r="BA62" s="194"/>
      <c r="BB62" s="194"/>
      <c r="BC62" s="194"/>
      <c r="BD62" s="194"/>
      <c r="BE62" s="194"/>
      <c r="BF62" s="195"/>
    </row>
    <row r="63">
      <c r="A63" s="190"/>
      <c r="B63" s="101"/>
      <c r="C63" s="373"/>
      <c r="D63" s="102"/>
      <c r="E63" s="348"/>
      <c r="F63" s="348"/>
      <c r="G63" s="374" t="str">
        <f>IFERROR(__xludf.DUMMYFUNCTION("iferror(sparkline(G62:M62,{""charttype"",""column"";""empty"",""zero"";""color"",if(ROUND(N63,2)&gt;=$BA$4,'Customize Here'!$M$7,'Customize Here'!$M$9)}))"),"")</f>
        <v/>
      </c>
      <c r="M63" s="102"/>
      <c r="N63" s="375" t="str">
        <f>iferror(sum(G62:M62)/($C63*7),)</f>
        <v/>
      </c>
      <c r="O63" s="376">
        <f>countif(G62:M62,"&gt;="&amp;$C63)</f>
        <v>0</v>
      </c>
      <c r="P63" s="195"/>
      <c r="Q63" s="374" t="str">
        <f>IFERROR(__xludf.DUMMYFUNCTION("iferror(sparkline(Q62:W62,{""charttype"",""column"";""empty"",""zero"";""color"",if(ROUND(X63,2)&gt;=$BA$4,'Customize Here'!$M$7,'Customize Here'!$M$9)}))"),"")</f>
        <v/>
      </c>
      <c r="W63" s="102"/>
      <c r="X63" s="375" t="str">
        <f>iferror(sum(Q62:W62)/($C63*7),)</f>
        <v/>
      </c>
      <c r="Y63" s="376">
        <f>countif(Q62:W62,"&gt;="&amp;$C63)</f>
        <v>0</v>
      </c>
      <c r="Z63" s="195"/>
      <c r="AA63" s="374" t="str">
        <f>IFERROR(__xludf.DUMMYFUNCTION("iferror(sparkline(AA62:AG62,{""charttype"",""column"";""empty"",""zero"";""color"",if(ROUND(AH63,2)&gt;=$BA$4,'Customize Here'!$M$7,'Customize Here'!$M$9)}))"),"")</f>
        <v/>
      </c>
      <c r="AG63" s="102"/>
      <c r="AH63" s="375" t="str">
        <f>iferror(sum(AA62:AG62)/($C63*7),)</f>
        <v/>
      </c>
      <c r="AI63" s="376">
        <f>countif(AA62:AG62,"&gt;="&amp;$C63)</f>
        <v>0</v>
      </c>
      <c r="AJ63" s="195"/>
      <c r="AK63" s="374" t="str">
        <f>IFERROR(__xludf.DUMMYFUNCTION("iferror(sparkline(AK62:AQ62,{""charttype"",""column"";""empty"",""zero"";""color"",if(ROUND(AR63,2)&gt;=$BA$4,'Customize Here'!$M$7,'Customize Here'!$M$9)}))"),"")</f>
        <v/>
      </c>
      <c r="AQ63" s="102"/>
      <c r="AR63" s="375" t="str">
        <f>iferror(sum(AK62:AQ62)/($C63*7),)</f>
        <v/>
      </c>
      <c r="AS63" s="376">
        <f>countif(AK62:AQ62,"&gt;="&amp;$C63)</f>
        <v>0</v>
      </c>
      <c r="AT63" s="195"/>
      <c r="AU63" s="377" t="str">
        <f>IFERROR(__xludf.DUMMYFUNCTION("iferror(sparkline(AU62:AW62,{""charttype"",""column"";""empty"",""zero"";""color"",'Customize Here'!$M$9}))"),"")</f>
        <v/>
      </c>
      <c r="AW63" s="102"/>
      <c r="AX63" s="376">
        <f>countif(AU62:AW62,"&gt;="&amp;$C63)</f>
        <v>0</v>
      </c>
      <c r="AZ63" s="378" t="str">
        <f>B62</f>
        <v/>
      </c>
      <c r="BA63" s="379">
        <f>$BE$4</f>
        <v>31</v>
      </c>
      <c r="BB63" s="380">
        <f>O63+Y63+AI63+AS63+AX63</f>
        <v>0</v>
      </c>
      <c r="BC63" s="381" t="str">
        <f>IFERROR(__xludf.DUMMYFUNCTION("IFERROR(SPARKLINE(BB63,{""charttype"",""bar"";""max"",BA63;""color1"",IF(BD63&gt;=$BA$4,'Customize Here'!$M$7,'Customize Here'!$M$9)}),)"),"")</f>
        <v/>
      </c>
      <c r="BD63" s="382">
        <f>BB63/BA63</f>
        <v>0</v>
      </c>
      <c r="BE63" s="383">
        <f>BA63-BB63</f>
        <v>31</v>
      </c>
      <c r="BF63" s="195"/>
    </row>
    <row r="64">
      <c r="A64" s="190"/>
      <c r="B64" s="83"/>
      <c r="C64" s="83"/>
      <c r="D64" s="86"/>
      <c r="E64" s="348"/>
      <c r="F64" s="348"/>
      <c r="G64" s="83"/>
      <c r="H64" s="211"/>
      <c r="I64" s="211"/>
      <c r="J64" s="211"/>
      <c r="K64" s="211"/>
      <c r="L64" s="211"/>
      <c r="M64" s="86"/>
      <c r="N64" s="322"/>
      <c r="O64" s="217"/>
      <c r="P64" s="195"/>
      <c r="Q64" s="83"/>
      <c r="R64" s="211"/>
      <c r="S64" s="211"/>
      <c r="T64" s="211"/>
      <c r="U64" s="211"/>
      <c r="V64" s="211"/>
      <c r="W64" s="86"/>
      <c r="X64" s="322"/>
      <c r="Y64" s="217"/>
      <c r="Z64" s="195"/>
      <c r="AA64" s="83"/>
      <c r="AB64" s="211"/>
      <c r="AC64" s="211"/>
      <c r="AD64" s="211"/>
      <c r="AE64" s="211"/>
      <c r="AF64" s="211"/>
      <c r="AG64" s="86"/>
      <c r="AH64" s="322"/>
      <c r="AI64" s="217"/>
      <c r="AJ64" s="195"/>
      <c r="AK64" s="83"/>
      <c r="AL64" s="211"/>
      <c r="AM64" s="211"/>
      <c r="AN64" s="211"/>
      <c r="AO64" s="211"/>
      <c r="AP64" s="211"/>
      <c r="AQ64" s="86"/>
      <c r="AR64" s="322"/>
      <c r="AS64" s="217"/>
      <c r="AT64" s="195"/>
      <c r="AU64" s="83"/>
      <c r="AV64" s="211"/>
      <c r="AW64" s="86"/>
      <c r="AX64" s="217"/>
      <c r="AZ64" s="289"/>
      <c r="BA64" s="289"/>
      <c r="BB64" s="289"/>
      <c r="BC64" s="193"/>
      <c r="BD64" s="384"/>
      <c r="BE64" s="385"/>
      <c r="BF64" s="195"/>
    </row>
    <row r="65">
      <c r="A65" s="289"/>
      <c r="B65" s="289"/>
      <c r="C65" s="348"/>
      <c r="D65" s="348"/>
      <c r="E65" s="348"/>
      <c r="F65" s="348"/>
      <c r="G65" s="289"/>
      <c r="H65" s="289"/>
      <c r="I65" s="289"/>
      <c r="J65" s="289"/>
      <c r="K65" s="289"/>
      <c r="L65" s="289"/>
      <c r="M65" s="289"/>
      <c r="N65" s="195"/>
      <c r="O65" s="195"/>
      <c r="P65" s="195"/>
      <c r="Q65" s="195"/>
      <c r="R65" s="195"/>
      <c r="S65" s="195"/>
      <c r="T65" s="195"/>
      <c r="U65" s="195"/>
      <c r="V65" s="195"/>
      <c r="W65" s="195"/>
      <c r="X65" s="195"/>
      <c r="Y65" s="195"/>
      <c r="Z65" s="195"/>
      <c r="AA65" s="195"/>
      <c r="AB65" s="195"/>
      <c r="AC65" s="195"/>
      <c r="AD65" s="195"/>
      <c r="AE65" s="195"/>
      <c r="AF65" s="195"/>
      <c r="AG65" s="195"/>
      <c r="AH65" s="195"/>
      <c r="AI65" s="195"/>
      <c r="AJ65" s="195"/>
      <c r="AK65" s="195"/>
      <c r="AL65" s="195"/>
      <c r="AM65" s="195"/>
      <c r="AN65" s="195"/>
      <c r="AO65" s="195"/>
      <c r="AP65" s="195"/>
      <c r="AQ65" s="195"/>
      <c r="AR65" s="195"/>
      <c r="AS65" s="195"/>
      <c r="AT65" s="195"/>
      <c r="AU65" s="195"/>
      <c r="AV65" s="195"/>
      <c r="AW65" s="195"/>
      <c r="AX65" s="193"/>
      <c r="AZ65" s="289"/>
      <c r="BA65" s="289"/>
      <c r="BB65" s="289"/>
      <c r="BC65" s="193"/>
      <c r="BD65" s="195"/>
      <c r="BE65" s="195"/>
      <c r="BF65" s="195"/>
    </row>
    <row r="66">
      <c r="A66" s="190"/>
      <c r="B66" s="366"/>
      <c r="C66" s="367" t="str">
        <f>'Customize Here'!$Q$41</f>
        <v>Goal</v>
      </c>
      <c r="D66" s="44"/>
      <c r="E66" s="348"/>
      <c r="F66" s="348"/>
      <c r="G66" s="368"/>
      <c r="H66" s="368"/>
      <c r="I66" s="368"/>
      <c r="J66" s="368"/>
      <c r="K66" s="368"/>
      <c r="L66" s="368"/>
      <c r="M66" s="369"/>
      <c r="N66" s="370" t="str">
        <f>'Customize Here'!$Q$27</f>
        <v>%</v>
      </c>
      <c r="O66" s="371" t="str">
        <f>'Customize Here'!$Q$28</f>
        <v>✔</v>
      </c>
      <c r="P66" s="195"/>
      <c r="Q66" s="368"/>
      <c r="R66" s="368"/>
      <c r="S66" s="368"/>
      <c r="T66" s="368"/>
      <c r="U66" s="368"/>
      <c r="V66" s="368"/>
      <c r="W66" s="369"/>
      <c r="X66" s="370" t="str">
        <f>'Customize Here'!$Q$27</f>
        <v>%</v>
      </c>
      <c r="Y66" s="371" t="str">
        <f>'Customize Here'!$Q$28</f>
        <v>✔</v>
      </c>
      <c r="Z66" s="195"/>
      <c r="AA66" s="368"/>
      <c r="AB66" s="368"/>
      <c r="AC66" s="368"/>
      <c r="AD66" s="368"/>
      <c r="AE66" s="368"/>
      <c r="AF66" s="368"/>
      <c r="AG66" s="369"/>
      <c r="AH66" s="370" t="str">
        <f>'Customize Here'!$Q$27</f>
        <v>%</v>
      </c>
      <c r="AI66" s="371" t="str">
        <f>'Customize Here'!$Q$28</f>
        <v>✔</v>
      </c>
      <c r="AJ66" s="195"/>
      <c r="AK66" s="368"/>
      <c r="AL66" s="368"/>
      <c r="AM66" s="368"/>
      <c r="AN66" s="368"/>
      <c r="AO66" s="368"/>
      <c r="AP66" s="368"/>
      <c r="AQ66" s="369"/>
      <c r="AR66" s="370" t="str">
        <f>'Customize Here'!$Q$27</f>
        <v>%</v>
      </c>
      <c r="AS66" s="371" t="str">
        <f>'Customize Here'!$Q$28</f>
        <v>✔</v>
      </c>
      <c r="AT66" s="195"/>
      <c r="AU66" s="368"/>
      <c r="AV66" s="368"/>
      <c r="AW66" s="368"/>
      <c r="AX66" s="372" t="str">
        <f>'Customize Here'!$Q$28</f>
        <v>✔</v>
      </c>
      <c r="AZ66" s="194"/>
      <c r="BA66" s="194"/>
      <c r="BB66" s="194"/>
      <c r="BC66" s="194"/>
      <c r="BD66" s="194"/>
      <c r="BE66" s="194"/>
      <c r="BF66" s="195"/>
    </row>
    <row r="67">
      <c r="A67" s="190"/>
      <c r="B67" s="101"/>
      <c r="C67" s="373"/>
      <c r="D67" s="102"/>
      <c r="E67" s="348"/>
      <c r="F67" s="348"/>
      <c r="G67" s="374" t="str">
        <f>IFERROR(__xludf.DUMMYFUNCTION("iferror(sparkline(G66:M66,{""charttype"",""column"";""empty"",""zero"";""color"",if(ROUND(N67,2)&gt;=$BA$4,'Customize Here'!$M$7,'Customize Here'!$M$9)}))"),"")</f>
        <v/>
      </c>
      <c r="M67" s="102"/>
      <c r="N67" s="375" t="str">
        <f>iferror(sum(G66:M66)/($C67*7),)</f>
        <v/>
      </c>
      <c r="O67" s="376">
        <f>countif(G66:M66,"&gt;="&amp;$C67)</f>
        <v>0</v>
      </c>
      <c r="P67" s="195"/>
      <c r="Q67" s="374" t="str">
        <f>IFERROR(__xludf.DUMMYFUNCTION("iferror(sparkline(Q66:W66,{""charttype"",""column"";""empty"",""zero"";""color"",if(ROUND(X67,2)&gt;=$BA$4,'Customize Here'!$M$7,'Customize Here'!$M$9)}))"),"")</f>
        <v/>
      </c>
      <c r="W67" s="102"/>
      <c r="X67" s="375" t="str">
        <f>iferror(sum(Q66:W66)/($C67*7),)</f>
        <v/>
      </c>
      <c r="Y67" s="376">
        <f>countif(Q66:W66,"&gt;="&amp;$C67)</f>
        <v>0</v>
      </c>
      <c r="Z67" s="195"/>
      <c r="AA67" s="374" t="str">
        <f>IFERROR(__xludf.DUMMYFUNCTION("iferror(sparkline(AA66:AG66,{""charttype"",""column"";""empty"",""zero"";""color"",if(ROUND(AH67,2)&gt;=$BA$4,'Customize Here'!$M$7,'Customize Here'!$M$9)}))"),"")</f>
        <v/>
      </c>
      <c r="AG67" s="102"/>
      <c r="AH67" s="375" t="str">
        <f>iferror(sum(AA66:AG66)/($C67*7),)</f>
        <v/>
      </c>
      <c r="AI67" s="376">
        <f>countif(AA66:AG66,"&gt;="&amp;$C67)</f>
        <v>0</v>
      </c>
      <c r="AJ67" s="195"/>
      <c r="AK67" s="374" t="str">
        <f>IFERROR(__xludf.DUMMYFUNCTION("iferror(sparkline(AK66:AQ66,{""charttype"",""column"";""empty"",""zero"";""color"",if(ROUND(AR67,2)&gt;=$BA$4,'Customize Here'!$M$7,'Customize Here'!$M$9)}))"),"")</f>
        <v/>
      </c>
      <c r="AQ67" s="102"/>
      <c r="AR67" s="375" t="str">
        <f>iferror(sum(AK66:AQ66)/($C67*7),)</f>
        <v/>
      </c>
      <c r="AS67" s="376">
        <f>countif(AK66:AQ66,"&gt;="&amp;$C67)</f>
        <v>0</v>
      </c>
      <c r="AT67" s="195"/>
      <c r="AU67" s="377" t="str">
        <f>IFERROR(__xludf.DUMMYFUNCTION("iferror(sparkline(AU66:AW66,{""charttype"",""column"";""empty"",""zero"";""color"",'Customize Here'!$M$9}))"),"")</f>
        <v/>
      </c>
      <c r="AW67" s="102"/>
      <c r="AX67" s="376">
        <f>countif(AU66:AW66,"&gt;="&amp;$C67)</f>
        <v>0</v>
      </c>
      <c r="AZ67" s="378" t="str">
        <f>B66</f>
        <v/>
      </c>
      <c r="BA67" s="379">
        <f>$BE$4</f>
        <v>31</v>
      </c>
      <c r="BB67" s="380">
        <f>O67+Y67+AI67+AS67+AX67</f>
        <v>0</v>
      </c>
      <c r="BC67" s="381" t="str">
        <f>IFERROR(__xludf.DUMMYFUNCTION("IFERROR(SPARKLINE(BB67,{""charttype"",""bar"";""max"",BA67;""color1"",IF(BD67&gt;=$BA$4,'Customize Here'!$M$7,'Customize Here'!$M$9)}),)"),"")</f>
        <v/>
      </c>
      <c r="BD67" s="382">
        <f>BB67/BA67</f>
        <v>0</v>
      </c>
      <c r="BE67" s="383">
        <f>BA67-BB67</f>
        <v>31</v>
      </c>
      <c r="BF67" s="195"/>
    </row>
    <row r="68">
      <c r="A68" s="190"/>
      <c r="B68" s="83"/>
      <c r="C68" s="83"/>
      <c r="D68" s="86"/>
      <c r="E68" s="348"/>
      <c r="F68" s="348"/>
      <c r="G68" s="83"/>
      <c r="H68" s="211"/>
      <c r="I68" s="211"/>
      <c r="J68" s="211"/>
      <c r="K68" s="211"/>
      <c r="L68" s="211"/>
      <c r="M68" s="86"/>
      <c r="N68" s="322"/>
      <c r="O68" s="217"/>
      <c r="P68" s="195"/>
      <c r="Q68" s="83"/>
      <c r="R68" s="211"/>
      <c r="S68" s="211"/>
      <c r="T68" s="211"/>
      <c r="U68" s="211"/>
      <c r="V68" s="211"/>
      <c r="W68" s="86"/>
      <c r="X68" s="322"/>
      <c r="Y68" s="217"/>
      <c r="Z68" s="195"/>
      <c r="AA68" s="83"/>
      <c r="AB68" s="211"/>
      <c r="AC68" s="211"/>
      <c r="AD68" s="211"/>
      <c r="AE68" s="211"/>
      <c r="AF68" s="211"/>
      <c r="AG68" s="86"/>
      <c r="AH68" s="322"/>
      <c r="AI68" s="217"/>
      <c r="AJ68" s="195"/>
      <c r="AK68" s="83"/>
      <c r="AL68" s="211"/>
      <c r="AM68" s="211"/>
      <c r="AN68" s="211"/>
      <c r="AO68" s="211"/>
      <c r="AP68" s="211"/>
      <c r="AQ68" s="86"/>
      <c r="AR68" s="322"/>
      <c r="AS68" s="217"/>
      <c r="AT68" s="195"/>
      <c r="AU68" s="83"/>
      <c r="AV68" s="211"/>
      <c r="AW68" s="86"/>
      <c r="AX68" s="217"/>
      <c r="AZ68" s="289"/>
      <c r="BA68" s="289"/>
      <c r="BB68" s="289"/>
      <c r="BC68" s="193"/>
      <c r="BD68" s="384"/>
      <c r="BE68" s="385"/>
      <c r="BF68" s="195"/>
    </row>
    <row r="69">
      <c r="A69" s="289"/>
      <c r="B69" s="289"/>
      <c r="C69" s="348"/>
      <c r="D69" s="348"/>
      <c r="E69" s="348"/>
      <c r="F69" s="348"/>
      <c r="G69" s="289"/>
      <c r="H69" s="289"/>
      <c r="I69" s="289"/>
      <c r="J69" s="289"/>
      <c r="K69" s="289"/>
      <c r="L69" s="289"/>
      <c r="M69" s="289"/>
      <c r="N69" s="195"/>
      <c r="O69" s="195"/>
      <c r="P69" s="195"/>
      <c r="Q69" s="195"/>
      <c r="R69" s="195"/>
      <c r="S69" s="195"/>
      <c r="T69" s="195"/>
      <c r="U69" s="195"/>
      <c r="V69" s="195"/>
      <c r="W69" s="195"/>
      <c r="X69" s="195"/>
      <c r="Y69" s="195"/>
      <c r="Z69" s="195"/>
      <c r="AA69" s="195"/>
      <c r="AB69" s="195"/>
      <c r="AC69" s="195"/>
      <c r="AD69" s="195"/>
      <c r="AE69" s="195"/>
      <c r="AF69" s="195"/>
      <c r="AG69" s="195"/>
      <c r="AH69" s="195"/>
      <c r="AI69" s="195"/>
      <c r="AJ69" s="195"/>
      <c r="AK69" s="195"/>
      <c r="AL69" s="195"/>
      <c r="AM69" s="195"/>
      <c r="AN69" s="195"/>
      <c r="AO69" s="195"/>
      <c r="AP69" s="195"/>
      <c r="AQ69" s="195"/>
      <c r="AR69" s="195"/>
      <c r="AS69" s="195"/>
      <c r="AT69" s="195"/>
      <c r="AU69" s="195"/>
      <c r="AV69" s="195"/>
      <c r="AW69" s="195"/>
      <c r="AX69" s="193"/>
      <c r="AZ69" s="289"/>
      <c r="BA69" s="289"/>
      <c r="BB69" s="289"/>
      <c r="BC69" s="193"/>
      <c r="BD69" s="195"/>
      <c r="BE69" s="195"/>
      <c r="BF69" s="195"/>
    </row>
    <row r="70">
      <c r="A70" s="190"/>
      <c r="B70" s="366"/>
      <c r="C70" s="367" t="str">
        <f>'Customize Here'!$Q$41</f>
        <v>Goal</v>
      </c>
      <c r="D70" s="44"/>
      <c r="E70" s="348"/>
      <c r="F70" s="348"/>
      <c r="G70" s="368"/>
      <c r="H70" s="368"/>
      <c r="I70" s="368"/>
      <c r="J70" s="368"/>
      <c r="K70" s="368"/>
      <c r="L70" s="368"/>
      <c r="M70" s="369"/>
      <c r="N70" s="370" t="str">
        <f>'Customize Here'!$Q$27</f>
        <v>%</v>
      </c>
      <c r="O70" s="371" t="str">
        <f>'Customize Here'!$Q$28</f>
        <v>✔</v>
      </c>
      <c r="P70" s="195"/>
      <c r="Q70" s="368"/>
      <c r="R70" s="368"/>
      <c r="S70" s="368"/>
      <c r="T70" s="368"/>
      <c r="U70" s="368"/>
      <c r="V70" s="368"/>
      <c r="W70" s="369"/>
      <c r="X70" s="370" t="str">
        <f>'Customize Here'!$Q$27</f>
        <v>%</v>
      </c>
      <c r="Y70" s="371" t="str">
        <f>'Customize Here'!$Q$28</f>
        <v>✔</v>
      </c>
      <c r="Z70" s="195"/>
      <c r="AA70" s="368"/>
      <c r="AB70" s="368"/>
      <c r="AC70" s="368"/>
      <c r="AD70" s="368"/>
      <c r="AE70" s="368"/>
      <c r="AF70" s="368"/>
      <c r="AG70" s="369"/>
      <c r="AH70" s="370" t="str">
        <f>'Customize Here'!$Q$27</f>
        <v>%</v>
      </c>
      <c r="AI70" s="371" t="str">
        <f>'Customize Here'!$Q$28</f>
        <v>✔</v>
      </c>
      <c r="AJ70" s="195"/>
      <c r="AK70" s="368"/>
      <c r="AL70" s="368"/>
      <c r="AM70" s="368"/>
      <c r="AN70" s="368"/>
      <c r="AO70" s="368"/>
      <c r="AP70" s="368"/>
      <c r="AQ70" s="369"/>
      <c r="AR70" s="370" t="str">
        <f>'Customize Here'!$Q$27</f>
        <v>%</v>
      </c>
      <c r="AS70" s="371" t="str">
        <f>'Customize Here'!$Q$28</f>
        <v>✔</v>
      </c>
      <c r="AT70" s="195"/>
      <c r="AU70" s="368"/>
      <c r="AV70" s="368"/>
      <c r="AW70" s="368"/>
      <c r="AX70" s="372" t="str">
        <f>'Customize Here'!$Q$28</f>
        <v>✔</v>
      </c>
      <c r="AZ70" s="194"/>
      <c r="BA70" s="194"/>
      <c r="BB70" s="194"/>
      <c r="BC70" s="194"/>
      <c r="BD70" s="194"/>
      <c r="BE70" s="194"/>
      <c r="BF70" s="195"/>
    </row>
    <row r="71">
      <c r="A71" s="190"/>
      <c r="B71" s="101"/>
      <c r="C71" s="373"/>
      <c r="D71" s="102"/>
      <c r="E71" s="348"/>
      <c r="F71" s="348"/>
      <c r="G71" s="374" t="str">
        <f>IFERROR(__xludf.DUMMYFUNCTION("iferror(sparkline(G70:M70,{""charttype"",""column"";""empty"",""zero"";""color"",if(ROUND(N71,2)&gt;=$BA$4,'Customize Here'!$M$7,'Customize Here'!$M$9)}))"),"")</f>
        <v/>
      </c>
      <c r="M71" s="102"/>
      <c r="N71" s="375" t="str">
        <f>iferror(sum(G70:M70)/($C71*7),)</f>
        <v/>
      </c>
      <c r="O71" s="376">
        <f>countif(G70:M70,"&gt;="&amp;$C71)</f>
        <v>0</v>
      </c>
      <c r="P71" s="195"/>
      <c r="Q71" s="374" t="str">
        <f>IFERROR(__xludf.DUMMYFUNCTION("iferror(sparkline(Q70:W70,{""charttype"",""column"";""empty"",""zero"";""color"",if(ROUND(X71,2)&gt;=$BA$4,'Customize Here'!$M$7,'Customize Here'!$M$9)}))"),"")</f>
        <v/>
      </c>
      <c r="W71" s="102"/>
      <c r="X71" s="375" t="str">
        <f>iferror(sum(Q70:W70)/($C71*7),)</f>
        <v/>
      </c>
      <c r="Y71" s="376">
        <f>countif(Q70:W70,"&gt;="&amp;$C71)</f>
        <v>0</v>
      </c>
      <c r="Z71" s="195"/>
      <c r="AA71" s="374" t="str">
        <f>IFERROR(__xludf.DUMMYFUNCTION("iferror(sparkline(AA70:AG70,{""charttype"",""column"";""empty"",""zero"";""color"",if(ROUND(AH71,2)&gt;=$BA$4,'Customize Here'!$M$7,'Customize Here'!$M$9)}))"),"")</f>
        <v/>
      </c>
      <c r="AG71" s="102"/>
      <c r="AH71" s="375" t="str">
        <f>iferror(sum(AA70:AG70)/($C71*7),)</f>
        <v/>
      </c>
      <c r="AI71" s="376">
        <f>countif(AA70:AG70,"&gt;="&amp;$C71)</f>
        <v>0</v>
      </c>
      <c r="AJ71" s="195"/>
      <c r="AK71" s="374" t="str">
        <f>IFERROR(__xludf.DUMMYFUNCTION("iferror(sparkline(AK70:AQ70,{""charttype"",""column"";""empty"",""zero"";""color"",if(ROUND(AR71,2)&gt;=$BA$4,'Customize Here'!$M$7,'Customize Here'!$M$9)}))"),"")</f>
        <v/>
      </c>
      <c r="AQ71" s="102"/>
      <c r="AR71" s="375" t="str">
        <f>iferror(sum(AK70:AQ70)/($C71*7),)</f>
        <v/>
      </c>
      <c r="AS71" s="376">
        <f>countif(AK70:AQ70,"&gt;="&amp;$C71)</f>
        <v>0</v>
      </c>
      <c r="AT71" s="195"/>
      <c r="AU71" s="377" t="str">
        <f>IFERROR(__xludf.DUMMYFUNCTION("iferror(sparkline(AU70:AW70,{""charttype"",""column"";""empty"",""zero"";""color"",'Customize Here'!$M$9}))"),"")</f>
        <v/>
      </c>
      <c r="AW71" s="102"/>
      <c r="AX71" s="376">
        <f>countif(AU70:AW70,"&gt;="&amp;$C71)</f>
        <v>0</v>
      </c>
      <c r="AZ71" s="378" t="str">
        <f>B70</f>
        <v/>
      </c>
      <c r="BA71" s="379">
        <f>$BE$4</f>
        <v>31</v>
      </c>
      <c r="BB71" s="380">
        <f>O71+Y71+AI71+AS71+AX71</f>
        <v>0</v>
      </c>
      <c r="BC71" s="381" t="str">
        <f>IFERROR(__xludf.DUMMYFUNCTION("IFERROR(SPARKLINE(BB71,{""charttype"",""bar"";""max"",BA71;""color1"",IF(BD71&gt;=$BA$4,'Customize Here'!$M$7,'Customize Here'!$M$9)}),)"),"")</f>
        <v/>
      </c>
      <c r="BD71" s="382">
        <f>BB71/BA71</f>
        <v>0</v>
      </c>
      <c r="BE71" s="383">
        <f>BA71-BB71</f>
        <v>31</v>
      </c>
      <c r="BF71" s="195"/>
    </row>
    <row r="72">
      <c r="A72" s="190"/>
      <c r="B72" s="83"/>
      <c r="C72" s="83"/>
      <c r="D72" s="86"/>
      <c r="E72" s="348"/>
      <c r="F72" s="348"/>
      <c r="G72" s="83"/>
      <c r="H72" s="211"/>
      <c r="I72" s="211"/>
      <c r="J72" s="211"/>
      <c r="K72" s="211"/>
      <c r="L72" s="211"/>
      <c r="M72" s="86"/>
      <c r="N72" s="322"/>
      <c r="O72" s="217"/>
      <c r="P72" s="195"/>
      <c r="Q72" s="83"/>
      <c r="R72" s="211"/>
      <c r="S72" s="211"/>
      <c r="T72" s="211"/>
      <c r="U72" s="211"/>
      <c r="V72" s="211"/>
      <c r="W72" s="86"/>
      <c r="X72" s="322"/>
      <c r="Y72" s="217"/>
      <c r="Z72" s="195"/>
      <c r="AA72" s="83"/>
      <c r="AB72" s="211"/>
      <c r="AC72" s="211"/>
      <c r="AD72" s="211"/>
      <c r="AE72" s="211"/>
      <c r="AF72" s="211"/>
      <c r="AG72" s="86"/>
      <c r="AH72" s="322"/>
      <c r="AI72" s="217"/>
      <c r="AJ72" s="195"/>
      <c r="AK72" s="83"/>
      <c r="AL72" s="211"/>
      <c r="AM72" s="211"/>
      <c r="AN72" s="211"/>
      <c r="AO72" s="211"/>
      <c r="AP72" s="211"/>
      <c r="AQ72" s="86"/>
      <c r="AR72" s="322"/>
      <c r="AS72" s="217"/>
      <c r="AT72" s="195"/>
      <c r="AU72" s="83"/>
      <c r="AV72" s="211"/>
      <c r="AW72" s="86"/>
      <c r="AX72" s="217"/>
      <c r="AZ72" s="289"/>
      <c r="BA72" s="289"/>
      <c r="BB72" s="289"/>
      <c r="BC72" s="193"/>
      <c r="BD72" s="384"/>
      <c r="BE72" s="385"/>
      <c r="BF72" s="195"/>
    </row>
    <row r="73">
      <c r="A73" s="190"/>
      <c r="B73" s="289"/>
      <c r="C73" s="348"/>
      <c r="D73" s="348"/>
      <c r="E73" s="348"/>
      <c r="F73" s="348"/>
      <c r="G73" s="289"/>
      <c r="H73" s="289"/>
      <c r="I73" s="289"/>
      <c r="J73" s="289"/>
      <c r="K73" s="289"/>
      <c r="L73" s="289"/>
      <c r="M73" s="289"/>
      <c r="N73" s="195"/>
      <c r="O73" s="195"/>
      <c r="P73" s="195"/>
      <c r="Q73" s="195"/>
      <c r="R73" s="195"/>
      <c r="S73" s="195"/>
      <c r="T73" s="195"/>
      <c r="U73" s="195"/>
      <c r="V73" s="195"/>
      <c r="W73" s="195"/>
      <c r="X73" s="195"/>
      <c r="Y73" s="195"/>
      <c r="Z73" s="195"/>
      <c r="AA73" s="195"/>
      <c r="AB73" s="195"/>
      <c r="AC73" s="195"/>
      <c r="AD73" s="195"/>
      <c r="AE73" s="195"/>
      <c r="AF73" s="195"/>
      <c r="AG73" s="195"/>
      <c r="AH73" s="195"/>
      <c r="AI73" s="195"/>
      <c r="AJ73" s="195"/>
      <c r="AK73" s="195"/>
      <c r="AL73" s="195"/>
      <c r="AM73" s="195"/>
      <c r="AN73" s="195"/>
      <c r="AO73" s="195"/>
      <c r="AP73" s="195"/>
      <c r="AQ73" s="195"/>
      <c r="AR73" s="195"/>
      <c r="AS73" s="195"/>
      <c r="AT73" s="195"/>
      <c r="AU73" s="195"/>
      <c r="AV73" s="195"/>
      <c r="AW73" s="195"/>
      <c r="AX73" s="193"/>
      <c r="AZ73" s="289"/>
      <c r="BA73" s="289"/>
      <c r="BB73" s="289"/>
      <c r="BC73" s="193"/>
      <c r="BD73" s="195"/>
      <c r="BE73" s="195"/>
      <c r="BF73" s="195"/>
    </row>
    <row r="74">
      <c r="A74" s="190"/>
      <c r="B74" s="366"/>
      <c r="C74" s="367" t="str">
        <f>'Customize Here'!$Q$41</f>
        <v>Goal</v>
      </c>
      <c r="D74" s="44"/>
      <c r="E74" s="348"/>
      <c r="F74" s="348"/>
      <c r="G74" s="368"/>
      <c r="H74" s="368"/>
      <c r="I74" s="368"/>
      <c r="J74" s="368"/>
      <c r="K74" s="368"/>
      <c r="L74" s="368"/>
      <c r="M74" s="369"/>
      <c r="N74" s="370" t="str">
        <f>'Customize Here'!$Q$27</f>
        <v>%</v>
      </c>
      <c r="O74" s="371" t="str">
        <f>'Customize Here'!$Q$28</f>
        <v>✔</v>
      </c>
      <c r="P74" s="195"/>
      <c r="Q74" s="368"/>
      <c r="R74" s="368"/>
      <c r="S74" s="368"/>
      <c r="T74" s="368"/>
      <c r="U74" s="368"/>
      <c r="V74" s="368"/>
      <c r="W74" s="369"/>
      <c r="X74" s="370" t="str">
        <f>'Customize Here'!$Q$27</f>
        <v>%</v>
      </c>
      <c r="Y74" s="371" t="str">
        <f>'Customize Here'!$Q$28</f>
        <v>✔</v>
      </c>
      <c r="Z74" s="195"/>
      <c r="AA74" s="368"/>
      <c r="AB74" s="368"/>
      <c r="AC74" s="368"/>
      <c r="AD74" s="368"/>
      <c r="AE74" s="368"/>
      <c r="AF74" s="368"/>
      <c r="AG74" s="369"/>
      <c r="AH74" s="370" t="str">
        <f>'Customize Here'!$Q$27</f>
        <v>%</v>
      </c>
      <c r="AI74" s="371" t="str">
        <f>'Customize Here'!$Q$28</f>
        <v>✔</v>
      </c>
      <c r="AJ74" s="195"/>
      <c r="AK74" s="368"/>
      <c r="AL74" s="368"/>
      <c r="AM74" s="368"/>
      <c r="AN74" s="368"/>
      <c r="AO74" s="368"/>
      <c r="AP74" s="368"/>
      <c r="AQ74" s="369"/>
      <c r="AR74" s="370" t="str">
        <f>'Customize Here'!$Q$27</f>
        <v>%</v>
      </c>
      <c r="AS74" s="371" t="str">
        <f>'Customize Here'!$Q$28</f>
        <v>✔</v>
      </c>
      <c r="AT74" s="195"/>
      <c r="AU74" s="368"/>
      <c r="AV74" s="368"/>
      <c r="AW74" s="368"/>
      <c r="AX74" s="372" t="str">
        <f>'Customize Here'!$Q$28</f>
        <v>✔</v>
      </c>
      <c r="AZ74" s="194"/>
      <c r="BA74" s="194"/>
      <c r="BB74" s="194"/>
      <c r="BC74" s="194"/>
      <c r="BD74" s="194"/>
      <c r="BE74" s="194"/>
      <c r="BF74" s="195"/>
    </row>
    <row r="75">
      <c r="A75" s="190"/>
      <c r="B75" s="101"/>
      <c r="C75" s="373"/>
      <c r="D75" s="102"/>
      <c r="E75" s="348"/>
      <c r="F75" s="348"/>
      <c r="G75" s="374" t="str">
        <f>IFERROR(__xludf.DUMMYFUNCTION("iferror(sparkline(G74:M74,{""charttype"",""column"";""empty"",""zero"";""color"",if(ROUND(N75,2)&gt;=$BA$4,'Customize Here'!$M$7,'Customize Here'!$M$9)}))"),"")</f>
        <v/>
      </c>
      <c r="M75" s="102"/>
      <c r="N75" s="375" t="str">
        <f>iferror(sum(G74:M74)/($C75*7),)</f>
        <v/>
      </c>
      <c r="O75" s="376">
        <f>countif(G74:M74,"&gt;="&amp;$C75)</f>
        <v>0</v>
      </c>
      <c r="P75" s="195"/>
      <c r="Q75" s="374" t="str">
        <f>IFERROR(__xludf.DUMMYFUNCTION("iferror(sparkline(Q74:W74,{""charttype"",""column"";""empty"",""zero"";""color"",if(ROUND(X75,2)&gt;=$BA$4,'Customize Here'!$M$7,'Customize Here'!$M$9)}))"),"")</f>
        <v/>
      </c>
      <c r="W75" s="102"/>
      <c r="X75" s="375" t="str">
        <f>iferror(sum(Q74:W74)/($C75*7),)</f>
        <v/>
      </c>
      <c r="Y75" s="376">
        <f>countif(Q74:W74,"&gt;="&amp;$C75)</f>
        <v>0</v>
      </c>
      <c r="Z75" s="195"/>
      <c r="AA75" s="374" t="str">
        <f>IFERROR(__xludf.DUMMYFUNCTION("iferror(sparkline(AA74:AG74,{""charttype"",""column"";""empty"",""zero"";""color"",if(ROUND(AH75,2)&gt;=$BA$4,'Customize Here'!$M$7,'Customize Here'!$M$9)}))"),"")</f>
        <v/>
      </c>
      <c r="AG75" s="102"/>
      <c r="AH75" s="375" t="str">
        <f>iferror(sum(AA74:AG74)/($C75*7),)</f>
        <v/>
      </c>
      <c r="AI75" s="376">
        <f>countif(AA74:AG74,"&gt;="&amp;$C75)</f>
        <v>0</v>
      </c>
      <c r="AJ75" s="195"/>
      <c r="AK75" s="374" t="str">
        <f>IFERROR(__xludf.DUMMYFUNCTION("iferror(sparkline(AK74:AQ74,{""charttype"",""column"";""empty"",""zero"";""color"",if(ROUND(AR75,2)&gt;=$BA$4,'Customize Here'!$M$7,'Customize Here'!$M$9)}))"),"")</f>
        <v/>
      </c>
      <c r="AQ75" s="102"/>
      <c r="AR75" s="375" t="str">
        <f>iferror(sum(AK74:AQ74)/($C75*7),)</f>
        <v/>
      </c>
      <c r="AS75" s="376">
        <f>countif(AK74:AQ74,"&gt;="&amp;$C75)</f>
        <v>0</v>
      </c>
      <c r="AT75" s="195"/>
      <c r="AU75" s="377" t="str">
        <f>IFERROR(__xludf.DUMMYFUNCTION("iferror(sparkline(AU74:AW74,{""charttype"",""column"";""empty"",""zero"";""color"",'Customize Here'!$M$9}))"),"")</f>
        <v/>
      </c>
      <c r="AW75" s="102"/>
      <c r="AX75" s="376">
        <f>countif(AU74:AW74,"&gt;="&amp;$C75)</f>
        <v>0</v>
      </c>
      <c r="AZ75" s="378" t="str">
        <f>B74</f>
        <v/>
      </c>
      <c r="BA75" s="379">
        <f>$BE$4</f>
        <v>31</v>
      </c>
      <c r="BB75" s="380">
        <f>O75+Y75+AI75+AS75+AX75</f>
        <v>0</v>
      </c>
      <c r="BC75" s="381" t="str">
        <f>IFERROR(__xludf.DUMMYFUNCTION("IFERROR(SPARKLINE(BB75,{""charttype"",""bar"";""max"",BA75;""color1"",IF(BD75&gt;=$BA$4,'Customize Here'!$M$7,'Customize Here'!$M$9)}),)"),"")</f>
        <v/>
      </c>
      <c r="BD75" s="382">
        <f>BB75/BA75</f>
        <v>0</v>
      </c>
      <c r="BE75" s="383">
        <f>BA75-BB75</f>
        <v>31</v>
      </c>
      <c r="BF75" s="195"/>
    </row>
    <row r="76">
      <c r="A76" s="190"/>
      <c r="B76" s="83"/>
      <c r="C76" s="83"/>
      <c r="D76" s="86"/>
      <c r="E76" s="348"/>
      <c r="F76" s="348"/>
      <c r="G76" s="83"/>
      <c r="H76" s="211"/>
      <c r="I76" s="211"/>
      <c r="J76" s="211"/>
      <c r="K76" s="211"/>
      <c r="L76" s="211"/>
      <c r="M76" s="86"/>
      <c r="N76" s="322"/>
      <c r="O76" s="217"/>
      <c r="P76" s="195"/>
      <c r="Q76" s="83"/>
      <c r="R76" s="211"/>
      <c r="S76" s="211"/>
      <c r="T76" s="211"/>
      <c r="U76" s="211"/>
      <c r="V76" s="211"/>
      <c r="W76" s="86"/>
      <c r="X76" s="322"/>
      <c r="Y76" s="217"/>
      <c r="Z76" s="195"/>
      <c r="AA76" s="83"/>
      <c r="AB76" s="211"/>
      <c r="AC76" s="211"/>
      <c r="AD76" s="211"/>
      <c r="AE76" s="211"/>
      <c r="AF76" s="211"/>
      <c r="AG76" s="86"/>
      <c r="AH76" s="322"/>
      <c r="AI76" s="217"/>
      <c r="AJ76" s="195"/>
      <c r="AK76" s="83"/>
      <c r="AL76" s="211"/>
      <c r="AM76" s="211"/>
      <c r="AN76" s="211"/>
      <c r="AO76" s="211"/>
      <c r="AP76" s="211"/>
      <c r="AQ76" s="86"/>
      <c r="AR76" s="322"/>
      <c r="AS76" s="217"/>
      <c r="AT76" s="195"/>
      <c r="AU76" s="83"/>
      <c r="AV76" s="211"/>
      <c r="AW76" s="86"/>
      <c r="AX76" s="217"/>
      <c r="AZ76" s="289"/>
      <c r="BA76" s="289"/>
      <c r="BB76" s="289"/>
      <c r="BC76" s="193"/>
      <c r="BD76" s="384"/>
      <c r="BE76" s="385"/>
      <c r="BF76" s="195"/>
    </row>
    <row r="77">
      <c r="A77" s="289"/>
      <c r="B77" s="289"/>
      <c r="C77" s="348"/>
      <c r="D77" s="348"/>
      <c r="E77" s="348"/>
      <c r="F77" s="348"/>
      <c r="G77" s="289"/>
      <c r="H77" s="289"/>
      <c r="I77" s="289"/>
      <c r="J77" s="289"/>
      <c r="K77" s="289"/>
      <c r="L77" s="289"/>
      <c r="M77" s="289"/>
      <c r="N77" s="195"/>
      <c r="O77" s="195"/>
      <c r="P77" s="195"/>
      <c r="Q77" s="195"/>
      <c r="R77" s="195"/>
      <c r="S77" s="195"/>
      <c r="T77" s="195"/>
      <c r="U77" s="195"/>
      <c r="V77" s="195"/>
      <c r="W77" s="195"/>
      <c r="X77" s="195"/>
      <c r="Y77" s="195"/>
      <c r="Z77" s="195"/>
      <c r="AA77" s="195"/>
      <c r="AB77" s="195"/>
      <c r="AC77" s="195"/>
      <c r="AD77" s="195"/>
      <c r="AE77" s="195"/>
      <c r="AF77" s="195"/>
      <c r="AG77" s="195"/>
      <c r="AH77" s="195"/>
      <c r="AI77" s="195"/>
      <c r="AJ77" s="195"/>
      <c r="AK77" s="195"/>
      <c r="AL77" s="195"/>
      <c r="AM77" s="195"/>
      <c r="AN77" s="195"/>
      <c r="AO77" s="195"/>
      <c r="AP77" s="195"/>
      <c r="AQ77" s="195"/>
      <c r="AR77" s="195"/>
      <c r="AS77" s="195"/>
      <c r="AT77" s="195"/>
      <c r="AU77" s="195"/>
      <c r="AV77" s="195"/>
      <c r="AW77" s="195"/>
      <c r="AX77" s="193"/>
      <c r="AZ77" s="289"/>
      <c r="BA77" s="289"/>
      <c r="BB77" s="289"/>
      <c r="BC77" s="193"/>
      <c r="BD77" s="195"/>
      <c r="BE77" s="195"/>
      <c r="BF77" s="195"/>
    </row>
    <row r="78">
      <c r="A78" s="190"/>
      <c r="B78" s="366"/>
      <c r="C78" s="367" t="str">
        <f>'Customize Here'!$Q$41</f>
        <v>Goal</v>
      </c>
      <c r="D78" s="44"/>
      <c r="E78" s="348"/>
      <c r="F78" s="348"/>
      <c r="G78" s="368"/>
      <c r="H78" s="368"/>
      <c r="I78" s="368"/>
      <c r="J78" s="368"/>
      <c r="K78" s="368"/>
      <c r="L78" s="368"/>
      <c r="M78" s="369"/>
      <c r="N78" s="370" t="str">
        <f>'Customize Here'!$Q$27</f>
        <v>%</v>
      </c>
      <c r="O78" s="371" t="str">
        <f>'Customize Here'!$Q$28</f>
        <v>✔</v>
      </c>
      <c r="P78" s="195"/>
      <c r="Q78" s="368"/>
      <c r="R78" s="368"/>
      <c r="S78" s="368"/>
      <c r="T78" s="368"/>
      <c r="U78" s="368"/>
      <c r="V78" s="368"/>
      <c r="W78" s="369"/>
      <c r="X78" s="370" t="str">
        <f>'Customize Here'!$Q$27</f>
        <v>%</v>
      </c>
      <c r="Y78" s="371" t="str">
        <f>'Customize Here'!$Q$28</f>
        <v>✔</v>
      </c>
      <c r="Z78" s="195"/>
      <c r="AA78" s="368"/>
      <c r="AB78" s="368"/>
      <c r="AC78" s="368"/>
      <c r="AD78" s="368"/>
      <c r="AE78" s="368"/>
      <c r="AF78" s="368"/>
      <c r="AG78" s="369"/>
      <c r="AH78" s="370" t="str">
        <f>'Customize Here'!$Q$27</f>
        <v>%</v>
      </c>
      <c r="AI78" s="371" t="str">
        <f>'Customize Here'!$Q$28</f>
        <v>✔</v>
      </c>
      <c r="AJ78" s="195"/>
      <c r="AK78" s="368"/>
      <c r="AL78" s="368"/>
      <c r="AM78" s="368"/>
      <c r="AN78" s="368"/>
      <c r="AO78" s="368"/>
      <c r="AP78" s="368"/>
      <c r="AQ78" s="369"/>
      <c r="AR78" s="370" t="str">
        <f>'Customize Here'!$Q$27</f>
        <v>%</v>
      </c>
      <c r="AS78" s="371" t="str">
        <f>'Customize Here'!$Q$28</f>
        <v>✔</v>
      </c>
      <c r="AT78" s="195"/>
      <c r="AU78" s="368"/>
      <c r="AV78" s="368"/>
      <c r="AW78" s="368"/>
      <c r="AX78" s="372" t="str">
        <f>'Customize Here'!$Q$28</f>
        <v>✔</v>
      </c>
      <c r="AZ78" s="194"/>
      <c r="BA78" s="194"/>
      <c r="BB78" s="194"/>
      <c r="BC78" s="194"/>
      <c r="BD78" s="194"/>
      <c r="BE78" s="194"/>
      <c r="BF78" s="195"/>
    </row>
    <row r="79">
      <c r="A79" s="190"/>
      <c r="B79" s="101"/>
      <c r="C79" s="373"/>
      <c r="D79" s="102"/>
      <c r="E79" s="348"/>
      <c r="F79" s="348"/>
      <c r="G79" s="374" t="str">
        <f>IFERROR(__xludf.DUMMYFUNCTION("iferror(sparkline(G78:M78,{""charttype"",""column"";""empty"",""zero"";""color"",if(ROUND(N79,2)&gt;=$BA$4,'Customize Here'!$M$7,'Customize Here'!$M$9)}))"),"")</f>
        <v/>
      </c>
      <c r="M79" s="102"/>
      <c r="N79" s="375" t="str">
        <f>iferror(sum(G78:M78)/($C79*7),)</f>
        <v/>
      </c>
      <c r="O79" s="376">
        <f>countif(G78:M78,"&gt;="&amp;$C79)</f>
        <v>0</v>
      </c>
      <c r="P79" s="195"/>
      <c r="Q79" s="374" t="str">
        <f>IFERROR(__xludf.DUMMYFUNCTION("iferror(sparkline(Q78:W78,{""charttype"",""column"";""empty"",""zero"";""color"",if(ROUND(X79,2)&gt;=$BA$4,'Customize Here'!$M$7,'Customize Here'!$M$9)}))"),"")</f>
        <v/>
      </c>
      <c r="W79" s="102"/>
      <c r="X79" s="375" t="str">
        <f>iferror(sum(Q78:W78)/($C79*7),)</f>
        <v/>
      </c>
      <c r="Y79" s="376">
        <f>countif(Q78:W78,"&gt;="&amp;$C79)</f>
        <v>0</v>
      </c>
      <c r="Z79" s="195"/>
      <c r="AA79" s="374" t="str">
        <f>IFERROR(__xludf.DUMMYFUNCTION("iferror(sparkline(AA78:AG78,{""charttype"",""column"";""empty"",""zero"";""color"",if(ROUND(AH79,2)&gt;=$BA$4,'Customize Here'!$M$7,'Customize Here'!$M$9)}))"),"")</f>
        <v/>
      </c>
      <c r="AG79" s="102"/>
      <c r="AH79" s="375" t="str">
        <f>iferror(sum(AA78:AG78)/($C79*7),)</f>
        <v/>
      </c>
      <c r="AI79" s="376">
        <f>countif(AA78:AG78,"&gt;="&amp;$C79)</f>
        <v>0</v>
      </c>
      <c r="AJ79" s="195"/>
      <c r="AK79" s="374" t="str">
        <f>IFERROR(__xludf.DUMMYFUNCTION("iferror(sparkline(AK78:AQ78,{""charttype"",""column"";""empty"",""zero"";""color"",if(ROUND(AR79,2)&gt;=$BA$4,'Customize Here'!$M$7,'Customize Here'!$M$9)}))"),"")</f>
        <v/>
      </c>
      <c r="AQ79" s="102"/>
      <c r="AR79" s="375" t="str">
        <f>iferror(sum(AK78:AQ78)/($C79*7),)</f>
        <v/>
      </c>
      <c r="AS79" s="376">
        <f>countif(AK78:AQ78,"&gt;="&amp;$C79)</f>
        <v>0</v>
      </c>
      <c r="AT79" s="195"/>
      <c r="AU79" s="377" t="str">
        <f>IFERROR(__xludf.DUMMYFUNCTION("iferror(sparkline(AU78:AW78,{""charttype"",""column"";""empty"",""zero"";""color"",'Customize Here'!$M$9}))"),"")</f>
        <v/>
      </c>
      <c r="AW79" s="102"/>
      <c r="AX79" s="376">
        <f>countif(AU78:AW78,"&gt;="&amp;$C79)</f>
        <v>0</v>
      </c>
      <c r="AZ79" s="378" t="str">
        <f>B78</f>
        <v/>
      </c>
      <c r="BA79" s="379">
        <f>$BE$4</f>
        <v>31</v>
      </c>
      <c r="BB79" s="380">
        <f>O79+Y79+AI79+AS79+AX79</f>
        <v>0</v>
      </c>
      <c r="BC79" s="381" t="str">
        <f>IFERROR(__xludf.DUMMYFUNCTION("IFERROR(SPARKLINE(BB79,{""charttype"",""bar"";""max"",BA79;""color1"",IF(BD79&gt;=$BA$4,'Customize Here'!$M$7,'Customize Here'!$M$9)}),)"),"")</f>
        <v/>
      </c>
      <c r="BD79" s="382">
        <f>BB79/BA79</f>
        <v>0</v>
      </c>
      <c r="BE79" s="383">
        <f>BA79-BB79</f>
        <v>31</v>
      </c>
      <c r="BF79" s="195"/>
    </row>
    <row r="80">
      <c r="A80" s="190"/>
      <c r="B80" s="83"/>
      <c r="C80" s="83"/>
      <c r="D80" s="86"/>
      <c r="E80" s="348"/>
      <c r="F80" s="348"/>
      <c r="G80" s="83"/>
      <c r="H80" s="211"/>
      <c r="I80" s="211"/>
      <c r="J80" s="211"/>
      <c r="K80" s="211"/>
      <c r="L80" s="211"/>
      <c r="M80" s="86"/>
      <c r="N80" s="322"/>
      <c r="O80" s="217"/>
      <c r="P80" s="195"/>
      <c r="Q80" s="83"/>
      <c r="R80" s="211"/>
      <c r="S80" s="211"/>
      <c r="T80" s="211"/>
      <c r="U80" s="211"/>
      <c r="V80" s="211"/>
      <c r="W80" s="86"/>
      <c r="X80" s="322"/>
      <c r="Y80" s="217"/>
      <c r="Z80" s="195"/>
      <c r="AA80" s="83"/>
      <c r="AB80" s="211"/>
      <c r="AC80" s="211"/>
      <c r="AD80" s="211"/>
      <c r="AE80" s="211"/>
      <c r="AF80" s="211"/>
      <c r="AG80" s="86"/>
      <c r="AH80" s="322"/>
      <c r="AI80" s="217"/>
      <c r="AJ80" s="195"/>
      <c r="AK80" s="83"/>
      <c r="AL80" s="211"/>
      <c r="AM80" s="211"/>
      <c r="AN80" s="211"/>
      <c r="AO80" s="211"/>
      <c r="AP80" s="211"/>
      <c r="AQ80" s="86"/>
      <c r="AR80" s="322"/>
      <c r="AS80" s="217"/>
      <c r="AT80" s="195"/>
      <c r="AU80" s="83"/>
      <c r="AV80" s="211"/>
      <c r="AW80" s="86"/>
      <c r="AX80" s="217"/>
      <c r="AZ80" s="289"/>
      <c r="BA80" s="289"/>
      <c r="BB80" s="289"/>
      <c r="BC80" s="193"/>
      <c r="BD80" s="384"/>
      <c r="BE80" s="385"/>
      <c r="BF80" s="195"/>
    </row>
    <row r="81">
      <c r="A81" s="190"/>
      <c r="B81" s="190"/>
      <c r="C81" s="348"/>
      <c r="D81" s="348"/>
      <c r="E81" s="348"/>
      <c r="F81" s="348"/>
      <c r="G81" s="289"/>
      <c r="H81" s="289"/>
      <c r="I81" s="289"/>
      <c r="J81" s="289"/>
      <c r="K81" s="289"/>
      <c r="L81" s="289"/>
      <c r="M81" s="289"/>
      <c r="N81" s="195"/>
      <c r="O81" s="195"/>
      <c r="P81" s="195"/>
      <c r="Q81" s="195"/>
      <c r="R81" s="195"/>
      <c r="S81" s="195"/>
      <c r="T81" s="195"/>
      <c r="U81" s="195"/>
      <c r="V81" s="195"/>
      <c r="W81" s="195"/>
      <c r="X81" s="195"/>
      <c r="Y81" s="195"/>
      <c r="Z81" s="195"/>
      <c r="AA81" s="195"/>
      <c r="AB81" s="195"/>
      <c r="AC81" s="195"/>
      <c r="AD81" s="195"/>
      <c r="AE81" s="195"/>
      <c r="AF81" s="195"/>
      <c r="AG81" s="195"/>
      <c r="AH81" s="195"/>
      <c r="AI81" s="195"/>
      <c r="AJ81" s="195"/>
      <c r="AK81" s="195"/>
      <c r="AL81" s="195"/>
      <c r="AM81" s="195"/>
      <c r="AN81" s="195"/>
      <c r="AO81" s="195"/>
      <c r="AP81" s="195"/>
      <c r="AQ81" s="195"/>
      <c r="AR81" s="195"/>
      <c r="AS81" s="195"/>
      <c r="AT81" s="195"/>
      <c r="AU81" s="195"/>
      <c r="AV81" s="195"/>
      <c r="AW81" s="195"/>
      <c r="AX81" s="193"/>
      <c r="AY81" s="193"/>
      <c r="AZ81" s="289"/>
      <c r="BA81" s="289"/>
      <c r="BB81" s="289"/>
      <c r="BC81" s="193"/>
      <c r="BD81" s="195"/>
      <c r="BE81" s="195"/>
      <c r="BF81" s="195"/>
    </row>
  </sheetData>
  <mergeCells count="259">
    <mergeCell ref="AZ2:BE3"/>
    <mergeCell ref="BA4:BB4"/>
    <mergeCell ref="BC4:BD4"/>
    <mergeCell ref="BB6:BD6"/>
    <mergeCell ref="AA2:AG2"/>
    <mergeCell ref="AH2:AH4"/>
    <mergeCell ref="AI2:AI4"/>
    <mergeCell ref="AK2:AQ2"/>
    <mergeCell ref="AR2:AR4"/>
    <mergeCell ref="AS2:AS4"/>
    <mergeCell ref="AU2:AW2"/>
    <mergeCell ref="B2:D3"/>
    <mergeCell ref="G2:M2"/>
    <mergeCell ref="N2:N4"/>
    <mergeCell ref="O2:O4"/>
    <mergeCell ref="Q2:W2"/>
    <mergeCell ref="X2:X4"/>
    <mergeCell ref="Y2:Y4"/>
    <mergeCell ref="B4:D4"/>
    <mergeCell ref="B5:D5"/>
    <mergeCell ref="G6:O6"/>
    <mergeCell ref="Q6:Y6"/>
    <mergeCell ref="AA6:AI6"/>
    <mergeCell ref="AK6:AS6"/>
    <mergeCell ref="AU6:AW6"/>
    <mergeCell ref="B6:D6"/>
    <mergeCell ref="B7:D7"/>
    <mergeCell ref="B8:D8"/>
    <mergeCell ref="B9:D9"/>
    <mergeCell ref="B10:D10"/>
    <mergeCell ref="B11:D11"/>
    <mergeCell ref="B12:D12"/>
    <mergeCell ref="B13:D13"/>
    <mergeCell ref="B14:D14"/>
    <mergeCell ref="B15:D15"/>
    <mergeCell ref="B16:D16"/>
    <mergeCell ref="B17:D17"/>
    <mergeCell ref="B18:D18"/>
    <mergeCell ref="B19:D19"/>
    <mergeCell ref="AR24:AS24"/>
    <mergeCell ref="AR25:AS25"/>
    <mergeCell ref="X24:Y24"/>
    <mergeCell ref="AA24:AG24"/>
    <mergeCell ref="AH24:AI24"/>
    <mergeCell ref="AK24:AQ24"/>
    <mergeCell ref="AU24:AW24"/>
    <mergeCell ref="BB24:BD24"/>
    <mergeCell ref="AH25:AI25"/>
    <mergeCell ref="AZ25:BA25"/>
    <mergeCell ref="B20:D20"/>
    <mergeCell ref="B21:D21"/>
    <mergeCell ref="B22:D22"/>
    <mergeCell ref="B24:D24"/>
    <mergeCell ref="G24:M24"/>
    <mergeCell ref="N24:O24"/>
    <mergeCell ref="Q24:W24"/>
    <mergeCell ref="N26:O28"/>
    <mergeCell ref="Q26:Q28"/>
    <mergeCell ref="N29:O29"/>
    <mergeCell ref="R26:R28"/>
    <mergeCell ref="S26:S28"/>
    <mergeCell ref="T26:T28"/>
    <mergeCell ref="U26:U28"/>
    <mergeCell ref="V26:V28"/>
    <mergeCell ref="W26:W28"/>
    <mergeCell ref="X29:Y29"/>
    <mergeCell ref="Q31:Y31"/>
    <mergeCell ref="N25:O25"/>
    <mergeCell ref="X25:Y25"/>
    <mergeCell ref="G26:G28"/>
    <mergeCell ref="H26:H28"/>
    <mergeCell ref="I26:I28"/>
    <mergeCell ref="J26:J28"/>
    <mergeCell ref="K26:K28"/>
    <mergeCell ref="L26:L28"/>
    <mergeCell ref="M26:M28"/>
    <mergeCell ref="C31:D31"/>
    <mergeCell ref="G31:O31"/>
    <mergeCell ref="C32:D32"/>
    <mergeCell ref="C33:D33"/>
    <mergeCell ref="C34:D34"/>
    <mergeCell ref="AH55:AH56"/>
    <mergeCell ref="AI55:AI56"/>
    <mergeCell ref="AK55:AQ56"/>
    <mergeCell ref="AR55:AR56"/>
    <mergeCell ref="AS55:AS56"/>
    <mergeCell ref="AU55:AW56"/>
    <mergeCell ref="AX55:AX56"/>
    <mergeCell ref="AA63:AG64"/>
    <mergeCell ref="AH63:AH64"/>
    <mergeCell ref="AI63:AI64"/>
    <mergeCell ref="AK63:AQ64"/>
    <mergeCell ref="AR63:AR64"/>
    <mergeCell ref="AS63:AS64"/>
    <mergeCell ref="AU63:AW64"/>
    <mergeCell ref="AX63:AX64"/>
    <mergeCell ref="AA55:AG56"/>
    <mergeCell ref="AA59:AG60"/>
    <mergeCell ref="AH59:AH60"/>
    <mergeCell ref="AI59:AI60"/>
    <mergeCell ref="AK59:AQ60"/>
    <mergeCell ref="AR59:AR60"/>
    <mergeCell ref="AS59:AS60"/>
    <mergeCell ref="AH29:AI29"/>
    <mergeCell ref="AR29:AS29"/>
    <mergeCell ref="AA31:AI31"/>
    <mergeCell ref="AK31:AS31"/>
    <mergeCell ref="AU31:AW31"/>
    <mergeCell ref="AG26:AG28"/>
    <mergeCell ref="AH26:AI28"/>
    <mergeCell ref="AK26:AK28"/>
    <mergeCell ref="AL26:AL28"/>
    <mergeCell ref="AM26:AM28"/>
    <mergeCell ref="AN26:AN28"/>
    <mergeCell ref="AO26:AO28"/>
    <mergeCell ref="AZ30:BE30"/>
    <mergeCell ref="BB31:BD31"/>
    <mergeCell ref="BB48:BD48"/>
    <mergeCell ref="BB49:BD49"/>
    <mergeCell ref="AZ50:BA50"/>
    <mergeCell ref="BB52:BD52"/>
    <mergeCell ref="AP26:AP28"/>
    <mergeCell ref="AQ26:AQ28"/>
    <mergeCell ref="AR26:AS28"/>
    <mergeCell ref="AU26:AU28"/>
    <mergeCell ref="AV26:AV28"/>
    <mergeCell ref="AW26:AW28"/>
    <mergeCell ref="BA26:BE26"/>
    <mergeCell ref="X26:Y28"/>
    <mergeCell ref="AA26:AA28"/>
    <mergeCell ref="AB26:AB28"/>
    <mergeCell ref="AC26:AC28"/>
    <mergeCell ref="AD26:AD28"/>
    <mergeCell ref="AE26:AE28"/>
    <mergeCell ref="AF26:AF28"/>
    <mergeCell ref="AA49:AI49"/>
    <mergeCell ref="AK49:AS49"/>
    <mergeCell ref="AC50:AH50"/>
    <mergeCell ref="AM50:AR50"/>
    <mergeCell ref="AA52:AI52"/>
    <mergeCell ref="AK52:AS52"/>
    <mergeCell ref="AU52:AW52"/>
    <mergeCell ref="AU59:AW60"/>
    <mergeCell ref="AX59:AX60"/>
    <mergeCell ref="N59:N60"/>
    <mergeCell ref="O59:O60"/>
    <mergeCell ref="Q59:W60"/>
    <mergeCell ref="X59:X60"/>
    <mergeCell ref="Y59:Y60"/>
    <mergeCell ref="X63:X64"/>
    <mergeCell ref="Y63:Y64"/>
    <mergeCell ref="AK67:AQ68"/>
    <mergeCell ref="AR67:AR68"/>
    <mergeCell ref="AS67:AS68"/>
    <mergeCell ref="AU67:AW68"/>
    <mergeCell ref="AX67:AX68"/>
    <mergeCell ref="Q63:W64"/>
    <mergeCell ref="Q67:W68"/>
    <mergeCell ref="X67:X68"/>
    <mergeCell ref="Y67:Y68"/>
    <mergeCell ref="AA67:AG68"/>
    <mergeCell ref="AH67:AH68"/>
    <mergeCell ref="AI67:AI68"/>
    <mergeCell ref="AH71:AH72"/>
    <mergeCell ref="AI71:AI72"/>
    <mergeCell ref="AK71:AQ72"/>
    <mergeCell ref="AR71:AR72"/>
    <mergeCell ref="AS71:AS72"/>
    <mergeCell ref="AU71:AW72"/>
    <mergeCell ref="AX71:AX72"/>
    <mergeCell ref="AU75:AW76"/>
    <mergeCell ref="AX75:AX76"/>
    <mergeCell ref="AA79:AG80"/>
    <mergeCell ref="AH79:AH80"/>
    <mergeCell ref="AI79:AI80"/>
    <mergeCell ref="AK79:AQ80"/>
    <mergeCell ref="AR79:AR80"/>
    <mergeCell ref="AS79:AS80"/>
    <mergeCell ref="AU79:AW80"/>
    <mergeCell ref="AX79:AX80"/>
    <mergeCell ref="AA71:AG72"/>
    <mergeCell ref="AA75:AG76"/>
    <mergeCell ref="AH75:AH76"/>
    <mergeCell ref="AI75:AI76"/>
    <mergeCell ref="AK75:AQ76"/>
    <mergeCell ref="AR75:AR76"/>
    <mergeCell ref="AS75:AS76"/>
    <mergeCell ref="B66:B68"/>
    <mergeCell ref="B70:B72"/>
    <mergeCell ref="B74:B76"/>
    <mergeCell ref="B78:B80"/>
    <mergeCell ref="C74:D74"/>
    <mergeCell ref="C75:D76"/>
    <mergeCell ref="C78:D78"/>
    <mergeCell ref="C79:D80"/>
    <mergeCell ref="C55:D56"/>
    <mergeCell ref="C58:D58"/>
    <mergeCell ref="B62:B64"/>
    <mergeCell ref="C62:D62"/>
    <mergeCell ref="C63:D64"/>
    <mergeCell ref="C66:D66"/>
    <mergeCell ref="C67:D68"/>
    <mergeCell ref="C70:D70"/>
    <mergeCell ref="C71:D72"/>
    <mergeCell ref="N71:N72"/>
    <mergeCell ref="O71:O72"/>
    <mergeCell ref="Q71:W72"/>
    <mergeCell ref="X71:X72"/>
    <mergeCell ref="Y71:Y72"/>
    <mergeCell ref="G71:M72"/>
    <mergeCell ref="G75:M76"/>
    <mergeCell ref="N75:N76"/>
    <mergeCell ref="O75:O76"/>
    <mergeCell ref="Q75:W76"/>
    <mergeCell ref="X75:X76"/>
    <mergeCell ref="Y75:Y76"/>
    <mergeCell ref="G49:O49"/>
    <mergeCell ref="I50:N50"/>
    <mergeCell ref="S50:X50"/>
    <mergeCell ref="G52:O52"/>
    <mergeCell ref="Q52:Y52"/>
    <mergeCell ref="C42:D42"/>
    <mergeCell ref="C43:D43"/>
    <mergeCell ref="C44:D44"/>
    <mergeCell ref="C45:D45"/>
    <mergeCell ref="C46:D46"/>
    <mergeCell ref="C47:D47"/>
    <mergeCell ref="Q49:Y49"/>
    <mergeCell ref="C35:D35"/>
    <mergeCell ref="C36:D36"/>
    <mergeCell ref="C37:D37"/>
    <mergeCell ref="C38:D38"/>
    <mergeCell ref="C39:D39"/>
    <mergeCell ref="C40:D40"/>
    <mergeCell ref="C41:D41"/>
    <mergeCell ref="Q55:W56"/>
    <mergeCell ref="X55:X56"/>
    <mergeCell ref="Y55:Y56"/>
    <mergeCell ref="C59:D60"/>
    <mergeCell ref="G59:M60"/>
    <mergeCell ref="G63:M64"/>
    <mergeCell ref="N63:N64"/>
    <mergeCell ref="O63:O64"/>
    <mergeCell ref="G67:M68"/>
    <mergeCell ref="N67:N68"/>
    <mergeCell ref="O67:O68"/>
    <mergeCell ref="B52:D52"/>
    <mergeCell ref="B54:B56"/>
    <mergeCell ref="C54:D54"/>
    <mergeCell ref="G55:M56"/>
    <mergeCell ref="N55:N56"/>
    <mergeCell ref="O55:O56"/>
    <mergeCell ref="B58:B60"/>
    <mergeCell ref="G79:M80"/>
    <mergeCell ref="N79:N80"/>
    <mergeCell ref="O79:O80"/>
    <mergeCell ref="Q79:W80"/>
    <mergeCell ref="X79:X80"/>
    <mergeCell ref="Y79:Y80"/>
  </mergeCells>
  <conditionalFormatting sqref="G1:AW1">
    <cfRule type="cellIs" dxfId="5" priority="1" operator="equal">
      <formula>"*"</formula>
    </cfRule>
  </conditionalFormatting>
  <conditionalFormatting sqref="G54:M54 Q54:W54 AA54:AG54 AK54:AQ54 AU54:AW54 G58:M58 Q58:W58 AA58:AG58 AK58:AQ58 AU58:AW58 G62:M62 Q62:W62 AA62:AG62 AK62:AQ62 AU62:AW62 G66:M66 Q66:W66 AA66:AG66 AK66:AQ66 AU66:AW66 G70:M70 Q70:W70 AA70:AG70 AK70:AQ70 AU70:AW70 G74:M74 Q74:W74 AA74:AG74 AK74:AQ74 AU74:AW74 G78:M78 Q78:W78 AA78:AG78 AK78:AQ78 AU78:AW78">
    <cfRule type="expression" dxfId="14" priority="2">
      <formula>G54&gt;=$C55</formula>
    </cfRule>
  </conditionalFormatting>
  <conditionalFormatting sqref="C32:D47">
    <cfRule type="expression" dxfId="6" priority="3">
      <formula>AND($B32&lt;&gt;"",$C32=FALSE,$D32="")</formula>
    </cfRule>
  </conditionalFormatting>
  <conditionalFormatting sqref="G1:AW1">
    <cfRule type="cellIs" dxfId="7" priority="4" operator="equal">
      <formula>"*"</formula>
    </cfRule>
  </conditionalFormatting>
  <conditionalFormatting sqref="G7:M22 Q7:W22 AA7:AG22 AK7:AQ22 AU7:AW22 G32:M47 Q32:W47 AA32:AG47 AK32:AQ47 AU32:AW47">
    <cfRule type="expression" dxfId="8" priority="5">
      <formula>AND($B7&lt;&gt;"",G7=TRUE)</formula>
    </cfRule>
  </conditionalFormatting>
  <conditionalFormatting sqref="N7:N22 X7:X22 AH7:AH22 AR7:AR22 N32:N47 X32:X47 AH32:AH47 AR32:AR47">
    <cfRule type="expression" dxfId="9" priority="6">
      <formula>N7&gt;=$BA$4</formula>
    </cfRule>
  </conditionalFormatting>
  <conditionalFormatting sqref="O32:O47 Y32:Y47 AI32:AI47 AS32:AS47">
    <cfRule type="expression" dxfId="10" priority="7">
      <formula>N32&gt;=100%</formula>
    </cfRule>
  </conditionalFormatting>
  <conditionalFormatting sqref="G32:M47 Q32:W47 AA32:AG47 AK32:AQ47">
    <cfRule type="expression" dxfId="8" priority="8">
      <formula>AND($B32&lt;&gt;"",G32=TRUE)</formula>
    </cfRule>
  </conditionalFormatting>
  <conditionalFormatting sqref="G32:M47">
    <cfRule type="expression" dxfId="8" priority="9">
      <formula>AND(COUNTIF($G32:$M32,TRUE)&gt;=$C32,$B32&lt;&gt;"",$C32&lt;&gt;"")</formula>
    </cfRule>
  </conditionalFormatting>
  <conditionalFormatting sqref="N7:N22 X7:X22 AH7:AH22 AR7:AR22">
    <cfRule type="expression" dxfId="9" priority="10">
      <formula>N7&gt;=$BA$4</formula>
    </cfRule>
  </conditionalFormatting>
  <conditionalFormatting sqref="O7:O22 Y7:Y22 AI7:AI22 AS7:AS22">
    <cfRule type="expression" dxfId="11" priority="11">
      <formula>N7&gt;=100%</formula>
    </cfRule>
  </conditionalFormatting>
  <conditionalFormatting sqref="AU7:AW22 AU32:AW47">
    <cfRule type="expression" dxfId="11" priority="12">
      <formula>AU$4=""</formula>
    </cfRule>
  </conditionalFormatting>
  <conditionalFormatting sqref="BE7:BE22">
    <cfRule type="cellIs" dxfId="12" priority="13" operator="lessThan">
      <formula>0</formula>
    </cfRule>
  </conditionalFormatting>
  <conditionalFormatting sqref="G3:M4 Q3:W4 AA3:AG4 AK3:AQ4 AU3:AW4">
    <cfRule type="expression" dxfId="5" priority="14">
      <formula>G$4=TODAY()</formula>
    </cfRule>
  </conditionalFormatting>
  <conditionalFormatting sqref="AU3:AW4">
    <cfRule type="expression" dxfId="13" priority="15">
      <formula>AU$4=""</formula>
    </cfRule>
  </conditionalFormatting>
  <conditionalFormatting sqref="Q32:W47">
    <cfRule type="expression" dxfId="8" priority="16">
      <formula>AND(COUNTIF($Q32:$W32,TRUE)&gt;=$C32,$B32&lt;&gt;"",$C32&lt;&gt;"")</formula>
    </cfRule>
  </conditionalFormatting>
  <conditionalFormatting sqref="AA32:AG47">
    <cfRule type="expression" dxfId="8" priority="17">
      <formula>AND(COUNTIF($AA32:$AG32,TRUE)&gt;=$C32,$B32&lt;&gt;"",$C32&lt;&gt;"")</formula>
    </cfRule>
  </conditionalFormatting>
  <conditionalFormatting sqref="AK32:AQ47">
    <cfRule type="expression" dxfId="8" priority="18">
      <formula>AND(COUNTIF($AK32:$AQ32,TRUE)&gt;=$C32,$B32&lt;&gt;"",$C32&lt;&gt;"")</formula>
    </cfRule>
  </conditionalFormatting>
  <dataValidations>
    <dataValidation type="list" allowBlank="1" showInputMessage="1" showErrorMessage="1" prompt="Enter a number from 1 to 6." sqref="C32:C47">
      <formula1>"1,2,3,4,5,6"</formula1>
    </dataValidation>
    <dataValidation type="custom" allowBlank="1" showDropDown="1" showInputMessage="1" showErrorMessage="1" prompt="Enter a valid date." sqref="G4">
      <formula1>OR(NOT(ISERROR(DATEVALUE(G4))), AND(ISNUMBER(G4), LEFT(CELL("format", G4))="D"))</formula1>
    </dataValidation>
    <dataValidation type="list" allowBlank="1" showDropDown="1" showInputMessage="1" showErrorMessage="1" prompt="Enter a valid Month: JANUARY, FEBRUARY, MARCH, APRIL, MAY, JUNE, JULY, AUGUST, SEPTEMBER, OCTOBER, NOVEMBER, DECEMBER." sqref="C1:E1 A1:A4 E2:E4">
      <formula1>'HIDDEN HT'!$C$6:$C$17</formula1>
    </dataValidation>
  </dataValidations>
  <hyperlinks>
    <hyperlink display="Summary" location="Summary!A1" ref="B4"/>
  </hyperlinks>
  <printOptions gridLines="1" horizontalCentered="1"/>
  <pageMargins bottom="0.75" footer="0.0" header="0.0" left="0.7" right="0.7" top="0.75"/>
  <pageSetup fitToHeight="0" cellComments="atEnd" orientation="landscape" pageOrder="overThenDown" paperHeight="17in" paperWidth="28in"/>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pane xSplit="5.0" ySplit="4.0" topLeftCell="F5" activePane="bottomRight" state="frozen"/>
      <selection activeCell="F1" sqref="F1" pane="topRight"/>
      <selection activeCell="A5" sqref="A5" pane="bottomLeft"/>
      <selection activeCell="F5" sqref="F5" pane="bottomRight"/>
    </sheetView>
  </sheetViews>
  <sheetFormatPr customHeight="1" defaultColWidth="12.63" defaultRowHeight="15.75"/>
  <cols>
    <col customWidth="1" min="1" max="1" width="1.38"/>
    <col customWidth="1" min="2" max="2" width="27.13"/>
    <col customWidth="1" min="3" max="3" width="5.63"/>
    <col customWidth="1" min="4" max="4" width="3.38"/>
    <col customWidth="1" min="5" max="5" width="1.13"/>
    <col customWidth="1" min="6" max="6" width="2.88"/>
    <col customWidth="1" min="7" max="15" width="4.88"/>
    <col customWidth="1" min="16" max="16" width="2.88"/>
    <col customWidth="1" min="17" max="25" width="4.88"/>
    <col customWidth="1" min="26" max="26" width="2.88"/>
    <col customWidth="1" min="27" max="35" width="4.88"/>
    <col customWidth="1" min="36" max="36" width="2.88"/>
    <col customWidth="1" min="37" max="43" width="4.88"/>
    <col customWidth="1" min="44" max="44" width="5.13"/>
    <col customWidth="1" min="45" max="45" width="4.88"/>
    <col customWidth="1" min="46" max="46" width="2.88"/>
    <col customWidth="1" min="47" max="49" width="4.88"/>
    <col customWidth="1" min="50" max="51" width="5.13"/>
    <col customWidth="1" min="52" max="52" width="28.5"/>
    <col customWidth="1" min="53" max="53" width="9.25"/>
    <col customWidth="1" min="54" max="54" width="5.88"/>
    <col customWidth="1" min="55" max="55" width="19.88"/>
    <col customWidth="1" min="56" max="56" width="6.88"/>
    <col customWidth="1" min="57" max="57" width="8.0"/>
    <col customWidth="1" min="58" max="58" width="18.88"/>
  </cols>
  <sheetData>
    <row r="1" ht="14.25" customHeight="1">
      <c r="A1" s="188"/>
      <c r="B1" s="189"/>
      <c r="C1" s="188"/>
      <c r="D1" s="188"/>
      <c r="E1" s="188"/>
      <c r="F1" s="190"/>
      <c r="G1" s="191"/>
      <c r="H1" s="191"/>
      <c r="I1" s="191"/>
      <c r="J1" s="191"/>
      <c r="K1" s="191"/>
      <c r="L1" s="191"/>
      <c r="M1" s="191"/>
      <c r="N1" s="192"/>
      <c r="O1" s="192"/>
      <c r="P1" s="191"/>
      <c r="Q1" s="191"/>
      <c r="R1" s="191"/>
      <c r="S1" s="191"/>
      <c r="T1" s="191"/>
      <c r="U1" s="191"/>
      <c r="V1" s="191"/>
      <c r="W1" s="191"/>
      <c r="X1" s="192"/>
      <c r="Y1" s="192"/>
      <c r="Z1" s="191"/>
      <c r="AA1" s="191"/>
      <c r="AB1" s="191"/>
      <c r="AC1" s="191"/>
      <c r="AD1" s="191"/>
      <c r="AE1" s="191"/>
      <c r="AF1" s="191"/>
      <c r="AG1" s="191"/>
      <c r="AH1" s="192"/>
      <c r="AI1" s="192"/>
      <c r="AJ1" s="191"/>
      <c r="AK1" s="191"/>
      <c r="AL1" s="191"/>
      <c r="AM1" s="191"/>
      <c r="AN1" s="191"/>
      <c r="AO1" s="191"/>
      <c r="AP1" s="191"/>
      <c r="AQ1" s="191"/>
      <c r="AR1" s="192"/>
      <c r="AS1" s="192"/>
      <c r="AT1" s="191"/>
      <c r="AU1" s="191"/>
      <c r="AV1" s="191"/>
      <c r="AW1" s="191"/>
      <c r="AX1" s="193"/>
      <c r="AY1" s="193"/>
      <c r="AZ1" s="194"/>
      <c r="BA1" s="194"/>
      <c r="BB1" s="194"/>
      <c r="BC1" s="194"/>
      <c r="BD1" s="194"/>
      <c r="BE1" s="194"/>
      <c r="BF1" s="195"/>
    </row>
    <row r="2" ht="21.75" customHeight="1">
      <c r="A2" s="188"/>
      <c r="B2" s="196" t="str">
        <f>'HIDDEN CALENDAR'!O9</f>
        <v>February - 2023</v>
      </c>
      <c r="E2" s="188"/>
      <c r="F2" s="190"/>
      <c r="G2" s="197" t="str">
        <f>"7 "&amp;'Customize Here'!$Q$20 </f>
        <v>7 Days</v>
      </c>
      <c r="H2" s="154"/>
      <c r="I2" s="154"/>
      <c r="J2" s="154"/>
      <c r="K2" s="154"/>
      <c r="L2" s="154"/>
      <c r="M2" s="198"/>
      <c r="N2" s="199" t="str">
        <f>'Customize Here'!$Q$21</f>
        <v>Completed</v>
      </c>
      <c r="O2" s="200" t="str">
        <f>'Customize Here'!$Q$22</f>
        <v>Days Missing</v>
      </c>
      <c r="P2" s="201"/>
      <c r="Q2" s="197" t="str">
        <f>"14 "&amp;'Customize Here'!$Q$20 </f>
        <v>14 Days</v>
      </c>
      <c r="R2" s="154"/>
      <c r="S2" s="154"/>
      <c r="T2" s="154"/>
      <c r="U2" s="154"/>
      <c r="V2" s="154"/>
      <c r="W2" s="198"/>
      <c r="X2" s="199" t="str">
        <f>'Customize Here'!$Q$21</f>
        <v>Completed</v>
      </c>
      <c r="Y2" s="200" t="str">
        <f>'Customize Here'!$Q$22</f>
        <v>Days Missing</v>
      </c>
      <c r="Z2" s="201"/>
      <c r="AA2" s="197" t="str">
        <f>"21 "&amp;'Customize Here'!$Q$20 </f>
        <v>21 Days</v>
      </c>
      <c r="AB2" s="154"/>
      <c r="AC2" s="154"/>
      <c r="AD2" s="154"/>
      <c r="AE2" s="154"/>
      <c r="AF2" s="154"/>
      <c r="AG2" s="198"/>
      <c r="AH2" s="199" t="str">
        <f>'Customize Here'!$Q$21</f>
        <v>Completed</v>
      </c>
      <c r="AI2" s="200" t="str">
        <f>'Customize Here'!$Q$22</f>
        <v>Days Missing</v>
      </c>
      <c r="AJ2" s="201"/>
      <c r="AK2" s="197" t="str">
        <f>"28 "&amp;'Customize Here'!$Q$20 </f>
        <v>28 Days</v>
      </c>
      <c r="AL2" s="154"/>
      <c r="AM2" s="154"/>
      <c r="AN2" s="154"/>
      <c r="AO2" s="154"/>
      <c r="AP2" s="154"/>
      <c r="AQ2" s="198"/>
      <c r="AR2" s="199" t="str">
        <f>'Customize Here'!$Q$21</f>
        <v>Completed</v>
      </c>
      <c r="AS2" s="200" t="str">
        <f>'Customize Here'!$Q$22</f>
        <v>Days Missing</v>
      </c>
      <c r="AT2" s="201"/>
      <c r="AU2" s="197" t="str">
        <f>'Customize Here'!$Q$26</f>
        <v>Extra Days</v>
      </c>
      <c r="AV2" s="154"/>
      <c r="AW2" s="155"/>
      <c r="AX2" s="201"/>
      <c r="AY2" s="201"/>
      <c r="AZ2" s="202" t="str">
        <f>'Customize Here'!$Q$19</f>
        <v>Monthly Stats</v>
      </c>
      <c r="BA2" s="43"/>
      <c r="BB2" s="43"/>
      <c r="BC2" s="43"/>
      <c r="BD2" s="43"/>
      <c r="BE2" s="44"/>
      <c r="BF2" s="203"/>
    </row>
    <row r="3" ht="18.75" customHeight="1">
      <c r="A3" s="188"/>
      <c r="E3" s="188"/>
      <c r="F3" s="204"/>
      <c r="G3" s="205" t="str">
        <f>VLOOKUP(WEEKDAY(G4),'HIDDEN CALENDAR'!$S$6:$V$12,4,0)</f>
        <v>W</v>
      </c>
      <c r="H3" s="206" t="str">
        <f>VLOOKUP(WEEKDAY(H4),'HIDDEN CALENDAR'!$S$6:$V$12,4,0)</f>
        <v>T</v>
      </c>
      <c r="I3" s="206" t="str">
        <f>VLOOKUP(WEEKDAY(I4),'HIDDEN CALENDAR'!$S$6:$V$12,4,0)</f>
        <v>F</v>
      </c>
      <c r="J3" s="206" t="str">
        <f>VLOOKUP(WEEKDAY(J4),'HIDDEN CALENDAR'!$S$6:$V$12,4,0)</f>
        <v>S</v>
      </c>
      <c r="K3" s="206" t="str">
        <f>VLOOKUP(WEEKDAY(K4),'HIDDEN CALENDAR'!$S$6:$V$12,4,0)</f>
        <v>S</v>
      </c>
      <c r="L3" s="206" t="str">
        <f>VLOOKUP(WEEKDAY(L4),'HIDDEN CALENDAR'!$S$6:$V$12,4,0)</f>
        <v>M</v>
      </c>
      <c r="M3" s="207" t="str">
        <f>VLOOKUP(WEEKDAY(M4),'HIDDEN CALENDAR'!$S$6:$V$12,4,0)</f>
        <v>T</v>
      </c>
      <c r="N3" s="208"/>
      <c r="O3" s="209"/>
      <c r="P3" s="201"/>
      <c r="Q3" s="205" t="str">
        <f>VLOOKUP(WEEKDAY(Q4),'HIDDEN CALENDAR'!$S$6:$V$12,4,0)</f>
        <v>W</v>
      </c>
      <c r="R3" s="206" t="str">
        <f>VLOOKUP(WEEKDAY(R4),'HIDDEN CALENDAR'!$S$6:$V$12,4,0)</f>
        <v>T</v>
      </c>
      <c r="S3" s="206" t="str">
        <f>VLOOKUP(WEEKDAY(S4),'HIDDEN CALENDAR'!$S$6:$V$12,4,0)</f>
        <v>F</v>
      </c>
      <c r="T3" s="206" t="str">
        <f>VLOOKUP(WEEKDAY(T4),'HIDDEN CALENDAR'!$S$6:$V$12,4,0)</f>
        <v>S</v>
      </c>
      <c r="U3" s="206" t="str">
        <f>VLOOKUP(WEEKDAY(U4),'HIDDEN CALENDAR'!$S$6:$V$12,4,0)</f>
        <v>S</v>
      </c>
      <c r="V3" s="206" t="str">
        <f>VLOOKUP(WEEKDAY(V4),'HIDDEN CALENDAR'!$S$6:$V$12,4,0)</f>
        <v>M</v>
      </c>
      <c r="W3" s="207" t="str">
        <f>VLOOKUP(WEEKDAY(W4),'HIDDEN CALENDAR'!$S$6:$V$12,4,0)</f>
        <v>T</v>
      </c>
      <c r="X3" s="208"/>
      <c r="Y3" s="209"/>
      <c r="Z3" s="201"/>
      <c r="AA3" s="205" t="str">
        <f>VLOOKUP(WEEKDAY(AA4),'HIDDEN CALENDAR'!$S$6:$V$12,4,0)</f>
        <v>W</v>
      </c>
      <c r="AB3" s="206" t="str">
        <f>VLOOKUP(WEEKDAY(AB4),'HIDDEN CALENDAR'!$S$6:$V$12,4,0)</f>
        <v>T</v>
      </c>
      <c r="AC3" s="206" t="str">
        <f>VLOOKUP(WEEKDAY(AC4),'HIDDEN CALENDAR'!$S$6:$V$12,4,0)</f>
        <v>F</v>
      </c>
      <c r="AD3" s="206" t="str">
        <f>VLOOKUP(WEEKDAY(AD4),'HIDDEN CALENDAR'!$S$6:$V$12,4,0)</f>
        <v>S</v>
      </c>
      <c r="AE3" s="206" t="str">
        <f>VLOOKUP(WEEKDAY(AE4),'HIDDEN CALENDAR'!$S$6:$V$12,4,0)</f>
        <v>S</v>
      </c>
      <c r="AF3" s="206" t="str">
        <f>VLOOKUP(WEEKDAY(AF4),'HIDDEN CALENDAR'!$S$6:$V$12,4,0)</f>
        <v>M</v>
      </c>
      <c r="AG3" s="207" t="str">
        <f>VLOOKUP(WEEKDAY(AG4),'HIDDEN CALENDAR'!$S$6:$V$12,4,0)</f>
        <v>T</v>
      </c>
      <c r="AH3" s="208"/>
      <c r="AI3" s="209"/>
      <c r="AJ3" s="201"/>
      <c r="AK3" s="205" t="str">
        <f>VLOOKUP(WEEKDAY(AK4),'HIDDEN CALENDAR'!$S$6:$V$12,4,0)</f>
        <v>W</v>
      </c>
      <c r="AL3" s="206" t="str">
        <f>VLOOKUP(WEEKDAY(AL4),'HIDDEN CALENDAR'!$S$6:$V$12,4,0)</f>
        <v>T</v>
      </c>
      <c r="AM3" s="206" t="str">
        <f>VLOOKUP(WEEKDAY(AM4),'HIDDEN CALENDAR'!$S$6:$V$12,4,0)</f>
        <v>F</v>
      </c>
      <c r="AN3" s="206" t="str">
        <f>VLOOKUP(WEEKDAY(AN4),'HIDDEN CALENDAR'!$S$6:$V$12,4,0)</f>
        <v>S</v>
      </c>
      <c r="AO3" s="206" t="str">
        <f>VLOOKUP(WEEKDAY(AO4),'HIDDEN CALENDAR'!$S$6:$V$12,4,0)</f>
        <v>S</v>
      </c>
      <c r="AP3" s="206" t="str">
        <f>VLOOKUP(WEEKDAY(AP4),'HIDDEN CALENDAR'!$S$6:$V$12,4,0)</f>
        <v>M</v>
      </c>
      <c r="AQ3" s="207" t="str">
        <f>VLOOKUP(WEEKDAY(AQ4),'HIDDEN CALENDAR'!$S$6:$V$12,4,0)</f>
        <v>T</v>
      </c>
      <c r="AR3" s="208"/>
      <c r="AS3" s="209"/>
      <c r="AT3" s="201"/>
      <c r="AU3" s="205" t="str">
        <f>IF(AU4&lt;&gt;"",VLOOKUP(WEEKDAY(AU4),'HIDDEN CALENDAR'!$S$6:$V$12,4,0),)</f>
        <v/>
      </c>
      <c r="AV3" s="206" t="str">
        <f>IF(AV4&lt;&gt;"",VLOOKUP(WEEKDAY(AV4),'HIDDEN CALENDAR'!$S$6:$V$12,4,0),)</f>
        <v/>
      </c>
      <c r="AW3" s="210" t="str">
        <f>IF(AW4&lt;&gt;"",VLOOKUP(WEEKDAY(AW4),'HIDDEN CALENDAR'!$S$6:$V$12,4,0),)</f>
        <v/>
      </c>
      <c r="AX3" s="201"/>
      <c r="AY3" s="201"/>
      <c r="AZ3" s="83"/>
      <c r="BA3" s="211"/>
      <c r="BB3" s="211"/>
      <c r="BC3" s="211"/>
      <c r="BD3" s="211"/>
      <c r="BE3" s="86"/>
      <c r="BF3" s="203"/>
    </row>
    <row r="4" ht="16.5" customHeight="1">
      <c r="A4" s="188"/>
      <c r="B4" s="212" t="s">
        <v>62</v>
      </c>
      <c r="E4" s="188"/>
      <c r="F4" s="204"/>
      <c r="G4" s="213">
        <f>VLOOKUP(B2,'HIDDEN CALENDAR'!$O$6:$Q$17,3,0)</f>
        <v>44958</v>
      </c>
      <c r="H4" s="214">
        <f t="shared" ref="H4:M4" si="1">G4+1</f>
        <v>44959</v>
      </c>
      <c r="I4" s="214">
        <f t="shared" si="1"/>
        <v>44960</v>
      </c>
      <c r="J4" s="214">
        <f t="shared" si="1"/>
        <v>44961</v>
      </c>
      <c r="K4" s="214">
        <f t="shared" si="1"/>
        <v>44962</v>
      </c>
      <c r="L4" s="214">
        <f t="shared" si="1"/>
        <v>44963</v>
      </c>
      <c r="M4" s="215">
        <f t="shared" si="1"/>
        <v>44964</v>
      </c>
      <c r="N4" s="216"/>
      <c r="O4" s="217"/>
      <c r="P4" s="201"/>
      <c r="Q4" s="213">
        <f>M4+1</f>
        <v>44965</v>
      </c>
      <c r="R4" s="214">
        <f t="shared" ref="R4:W4" si="2">Q4+1</f>
        <v>44966</v>
      </c>
      <c r="S4" s="214">
        <f t="shared" si="2"/>
        <v>44967</v>
      </c>
      <c r="T4" s="214">
        <f t="shared" si="2"/>
        <v>44968</v>
      </c>
      <c r="U4" s="214">
        <f t="shared" si="2"/>
        <v>44969</v>
      </c>
      <c r="V4" s="214">
        <f t="shared" si="2"/>
        <v>44970</v>
      </c>
      <c r="W4" s="215">
        <f t="shared" si="2"/>
        <v>44971</v>
      </c>
      <c r="X4" s="216"/>
      <c r="Y4" s="217"/>
      <c r="Z4" s="201"/>
      <c r="AA4" s="213">
        <f>W4+1</f>
        <v>44972</v>
      </c>
      <c r="AB4" s="214">
        <f t="shared" ref="AB4:AG4" si="3">AA4+1</f>
        <v>44973</v>
      </c>
      <c r="AC4" s="214">
        <f t="shared" si="3"/>
        <v>44974</v>
      </c>
      <c r="AD4" s="214">
        <f t="shared" si="3"/>
        <v>44975</v>
      </c>
      <c r="AE4" s="214">
        <f t="shared" si="3"/>
        <v>44976</v>
      </c>
      <c r="AF4" s="214">
        <f t="shared" si="3"/>
        <v>44977</v>
      </c>
      <c r="AG4" s="215">
        <f t="shared" si="3"/>
        <v>44978</v>
      </c>
      <c r="AH4" s="216"/>
      <c r="AI4" s="217"/>
      <c r="AJ4" s="201"/>
      <c r="AK4" s="213">
        <f>AG4+1</f>
        <v>44979</v>
      </c>
      <c r="AL4" s="214">
        <f t="shared" ref="AL4:AQ4" si="4">AK4+1</f>
        <v>44980</v>
      </c>
      <c r="AM4" s="214">
        <f t="shared" si="4"/>
        <v>44981</v>
      </c>
      <c r="AN4" s="214">
        <f t="shared" si="4"/>
        <v>44982</v>
      </c>
      <c r="AO4" s="214">
        <f t="shared" si="4"/>
        <v>44983</v>
      </c>
      <c r="AP4" s="214">
        <f t="shared" si="4"/>
        <v>44984</v>
      </c>
      <c r="AQ4" s="215">
        <f t="shared" si="4"/>
        <v>44985</v>
      </c>
      <c r="AR4" s="216"/>
      <c r="AS4" s="217"/>
      <c r="AT4" s="201"/>
      <c r="AU4" s="213" t="str">
        <f>IF(MONTH(AQ4+1)=MONTH($AQ$4),AQ4+1,)</f>
        <v/>
      </c>
      <c r="AV4" s="214" t="str">
        <f t="shared" ref="AV4:AW4" si="5">IF(MONTH(AU4+1)=MONTH($AQ$4),AU4+1,)</f>
        <v/>
      </c>
      <c r="AW4" s="218" t="str">
        <f t="shared" si="5"/>
        <v/>
      </c>
      <c r="AX4" s="193"/>
      <c r="AY4" s="193"/>
      <c r="AZ4" s="219" t="str">
        <f>'Customize Here'!$Q$39&amp;":   "</f>
        <v>Bars change color on:   </v>
      </c>
      <c r="BA4" s="220">
        <v>0.8</v>
      </c>
      <c r="BB4" s="211"/>
      <c r="BC4" s="221" t="str">
        <f>'Customize Here'!$Q$40&amp;":"</f>
        <v>Days in month:</v>
      </c>
      <c r="BD4" s="211"/>
      <c r="BE4" s="222">
        <f>day(EOMONTH(G4,0))</f>
        <v>28</v>
      </c>
      <c r="BF4" s="203"/>
    </row>
    <row r="5" ht="7.5" customHeight="1">
      <c r="A5" s="204"/>
      <c r="B5" s="223"/>
      <c r="E5" s="204"/>
      <c r="F5" s="204"/>
      <c r="G5" s="224"/>
      <c r="H5" s="224"/>
      <c r="I5" s="224"/>
      <c r="J5" s="224"/>
      <c r="K5" s="224"/>
      <c r="L5" s="224"/>
      <c r="M5" s="224"/>
      <c r="N5" s="224"/>
      <c r="O5" s="224"/>
      <c r="P5" s="201"/>
      <c r="Q5" s="224"/>
      <c r="R5" s="224"/>
      <c r="S5" s="224"/>
      <c r="T5" s="224"/>
      <c r="U5" s="224"/>
      <c r="V5" s="224"/>
      <c r="W5" s="224"/>
      <c r="X5" s="224"/>
      <c r="Y5" s="224"/>
      <c r="Z5" s="201"/>
      <c r="AA5" s="224"/>
      <c r="AB5" s="224"/>
      <c r="AC5" s="224"/>
      <c r="AD5" s="224"/>
      <c r="AE5" s="224"/>
      <c r="AF5" s="224"/>
      <c r="AG5" s="224"/>
      <c r="AH5" s="224"/>
      <c r="AI5" s="224"/>
      <c r="AJ5" s="201"/>
      <c r="AK5" s="224"/>
      <c r="AL5" s="224"/>
      <c r="AM5" s="224"/>
      <c r="AN5" s="224"/>
      <c r="AO5" s="224"/>
      <c r="AP5" s="224"/>
      <c r="AQ5" s="224"/>
      <c r="AR5" s="224"/>
      <c r="AS5" s="224"/>
      <c r="AT5" s="201"/>
      <c r="AU5" s="225"/>
      <c r="AV5" s="225"/>
      <c r="AW5" s="225"/>
      <c r="AX5" s="193"/>
      <c r="AY5" s="193"/>
      <c r="AZ5" s="201"/>
      <c r="BA5" s="226"/>
      <c r="BB5" s="226"/>
      <c r="BC5" s="226"/>
      <c r="BD5" s="226"/>
      <c r="BE5" s="226"/>
      <c r="BF5" s="203"/>
    </row>
    <row r="6" ht="20.25" customHeight="1">
      <c r="A6" s="227"/>
      <c r="B6" s="228" t="str">
        <f>'Customize Here'!$Q$15</f>
        <v>Daily Habits</v>
      </c>
      <c r="C6" s="154"/>
      <c r="D6" s="155"/>
      <c r="E6" s="227"/>
      <c r="F6" s="227"/>
      <c r="G6" s="229" t="str">
        <f>'Customize Here'!$Q$15</f>
        <v>Daily Habits</v>
      </c>
      <c r="H6" s="230"/>
      <c r="I6" s="230"/>
      <c r="J6" s="230"/>
      <c r="K6" s="230"/>
      <c r="L6" s="230"/>
      <c r="M6" s="230"/>
      <c r="N6" s="230"/>
      <c r="O6" s="108"/>
      <c r="P6" s="231"/>
      <c r="Q6" s="229" t="str">
        <f>'Customize Here'!$Q$15</f>
        <v>Daily Habits</v>
      </c>
      <c r="R6" s="230"/>
      <c r="S6" s="230"/>
      <c r="T6" s="230"/>
      <c r="U6" s="230"/>
      <c r="V6" s="230"/>
      <c r="W6" s="230"/>
      <c r="X6" s="230"/>
      <c r="Y6" s="108"/>
      <c r="Z6" s="231"/>
      <c r="AA6" s="229" t="str">
        <f>'Customize Here'!$Q$15</f>
        <v>Daily Habits</v>
      </c>
      <c r="AB6" s="230"/>
      <c r="AC6" s="230"/>
      <c r="AD6" s="230"/>
      <c r="AE6" s="230"/>
      <c r="AF6" s="230"/>
      <c r="AG6" s="230"/>
      <c r="AH6" s="230"/>
      <c r="AI6" s="108"/>
      <c r="AJ6" s="231"/>
      <c r="AK6" s="229" t="str">
        <f>'Customize Here'!$Q$15</f>
        <v>Daily Habits</v>
      </c>
      <c r="AL6" s="230"/>
      <c r="AM6" s="230"/>
      <c r="AN6" s="230"/>
      <c r="AO6" s="230"/>
      <c r="AP6" s="230"/>
      <c r="AQ6" s="230"/>
      <c r="AR6" s="230"/>
      <c r="AS6" s="108"/>
      <c r="AT6" s="231"/>
      <c r="AU6" s="232" t="str">
        <f>'Customize Here'!$Q$15</f>
        <v>Daily Habits</v>
      </c>
      <c r="AV6" s="230"/>
      <c r="AW6" s="108"/>
      <c r="AX6" s="193"/>
      <c r="AZ6" s="233" t="str">
        <f>'Customize Here'!$Q$15</f>
        <v>Daily Habits</v>
      </c>
      <c r="BA6" s="234" t="str">
        <f>'Customize Here'!$Q$29</f>
        <v>Days Expected</v>
      </c>
      <c r="BB6" s="235" t="str">
        <f>'Customize Here'!$Q$30</f>
        <v>Days Completed</v>
      </c>
      <c r="BC6" s="230"/>
      <c r="BD6" s="58"/>
      <c r="BE6" s="236" t="str">
        <f>'Customize Here'!$Q$31</f>
        <v>Days Missing</v>
      </c>
      <c r="BF6" s="203"/>
    </row>
    <row r="7">
      <c r="A7" s="237"/>
      <c r="B7" s="238"/>
      <c r="C7" s="239"/>
      <c r="D7" s="71"/>
      <c r="E7" s="237"/>
      <c r="F7" s="237"/>
      <c r="G7" s="240" t="b">
        <v>0</v>
      </c>
      <c r="H7" s="241" t="b">
        <v>0</v>
      </c>
      <c r="I7" s="241" t="b">
        <v>0</v>
      </c>
      <c r="J7" s="241" t="b">
        <v>0</v>
      </c>
      <c r="K7" s="241" t="b">
        <v>0</v>
      </c>
      <c r="L7" s="241" t="b">
        <v>0</v>
      </c>
      <c r="M7" s="242" t="b">
        <v>0</v>
      </c>
      <c r="N7" s="243" t="str">
        <f t="shared" ref="N7:N22" si="6">IF($B7&lt;&gt;"", ROUND(COUNTIF(G7:M7,"=TRUE")/7,2),)</f>
        <v/>
      </c>
      <c r="O7" s="244" t="str">
        <f t="shared" ref="O7:O22" si="7">IF($B7&lt;&gt;"", if(7-countif(G7:M7,true)&lt;=0,"",7-countif(G7:M7,true)),)</f>
        <v/>
      </c>
      <c r="P7" s="245"/>
      <c r="Q7" s="240" t="b">
        <v>0</v>
      </c>
      <c r="R7" s="241" t="b">
        <v>0</v>
      </c>
      <c r="S7" s="241" t="b">
        <v>0</v>
      </c>
      <c r="T7" s="241" t="b">
        <v>0</v>
      </c>
      <c r="U7" s="241" t="b">
        <v>0</v>
      </c>
      <c r="V7" s="241" t="b">
        <v>0</v>
      </c>
      <c r="W7" s="242" t="b">
        <v>0</v>
      </c>
      <c r="X7" s="243" t="str">
        <f t="shared" ref="X7:X22" si="8">IF($B7&lt;&gt;"", ROUND(COUNTIF(Q7:W7,"=TRUE")/7,2),)</f>
        <v/>
      </c>
      <c r="Y7" s="244" t="str">
        <f t="shared" ref="Y7:Y22" si="9">IF($B7&lt;&gt;"", if(7-countif(Q7:W7,true)&lt;=0,"",7-countif(Q7:W7,true)),)</f>
        <v/>
      </c>
      <c r="Z7" s="245"/>
      <c r="AA7" s="240" t="b">
        <v>0</v>
      </c>
      <c r="AB7" s="241" t="b">
        <v>0</v>
      </c>
      <c r="AC7" s="241" t="b">
        <v>0</v>
      </c>
      <c r="AD7" s="241" t="b">
        <v>0</v>
      </c>
      <c r="AE7" s="241" t="b">
        <v>0</v>
      </c>
      <c r="AF7" s="241" t="b">
        <v>0</v>
      </c>
      <c r="AG7" s="242" t="b">
        <v>0</v>
      </c>
      <c r="AH7" s="243" t="str">
        <f t="shared" ref="AH7:AH22" si="10">IF($B7&lt;&gt;"", ROUND(COUNTIF(AA7:AG7,"=TRUE")/7,2),)</f>
        <v/>
      </c>
      <c r="AI7" s="244" t="str">
        <f t="shared" ref="AI7:AI22" si="11">IF($B7&lt;&gt;"", if(7-countif(AA7:AG7,true)&lt;=0,"",7-countif(AA7:AG7,true)),)</f>
        <v/>
      </c>
      <c r="AJ7" s="245"/>
      <c r="AK7" s="240" t="b">
        <v>0</v>
      </c>
      <c r="AL7" s="241" t="b">
        <v>0</v>
      </c>
      <c r="AM7" s="241" t="b">
        <v>0</v>
      </c>
      <c r="AN7" s="241" t="b">
        <v>0</v>
      </c>
      <c r="AO7" s="241" t="b">
        <v>0</v>
      </c>
      <c r="AP7" s="241" t="b">
        <v>0</v>
      </c>
      <c r="AQ7" s="242" t="b">
        <v>0</v>
      </c>
      <c r="AR7" s="243" t="str">
        <f t="shared" ref="AR7:AR22" si="12">IF($B7&lt;&gt;"", ROUND(COUNTIF(AK7:AQ7,"=TRUE")/7,2),)</f>
        <v/>
      </c>
      <c r="AS7" s="244" t="str">
        <f t="shared" ref="AS7:AS22" si="13">IF($B7&lt;&gt;"", if(7-countif(AK7:AQ7,true)&lt;=0,"",7-countif(AK7:AQ7,true)),)</f>
        <v/>
      </c>
      <c r="AT7" s="245"/>
      <c r="AU7" s="240" t="b">
        <v>0</v>
      </c>
      <c r="AV7" s="241" t="b">
        <v>0</v>
      </c>
      <c r="AW7" s="246" t="b">
        <v>0</v>
      </c>
      <c r="AX7" s="193"/>
      <c r="AY7" s="193"/>
      <c r="AZ7" s="247" t="str">
        <f t="shared" ref="AZ7:AZ22" si="14">B7</f>
        <v/>
      </c>
      <c r="BA7" s="248" t="str">
        <f t="shared" ref="BA7:BA22" si="15">if(B7&lt;&gt;"",$BE$4,)</f>
        <v/>
      </c>
      <c r="BB7" s="249" t="str">
        <f t="shared" ref="BB7:BB22" si="16">IF($B7&lt;&gt;"", COUNTIF(G7:M7,"TRUE")+COUNTIF(Q7:W7,"TRUE")+COUNTIF(AA7:AG7,"TRUE")+COUNTIF(AK7:AQ7,"TRUE")+COUNTIF(AU7:AW7,"TRUE"),)</f>
        <v/>
      </c>
      <c r="BC7" s="250" t="str">
        <f t="array" ref="BC7">IFERROR(SPARKLINE(BB7,{"charttype","bar";"max",BA7;"color1",IF(BD7&gt;=$BA$4,'Customize Here'!$M$7,'Customize Here'!$M$9)}),)</f>
        <v/>
      </c>
      <c r="BD7" s="251" t="str">
        <f t="shared" ref="BD7:BD22" si="17">IFERROR(ROUND(BB7/BA7,2),)</f>
        <v/>
      </c>
      <c r="BE7" s="252" t="str">
        <f t="shared" ref="BE7:BE22" si="18">IF($B7&lt;&gt;"", BA7-BB7,)</f>
        <v/>
      </c>
      <c r="BF7" s="195"/>
    </row>
    <row r="8">
      <c r="A8" s="237"/>
      <c r="B8" s="253"/>
      <c r="C8" s="254"/>
      <c r="D8" s="111"/>
      <c r="E8" s="237"/>
      <c r="F8" s="237"/>
      <c r="G8" s="240" t="b">
        <v>0</v>
      </c>
      <c r="H8" s="241" t="b">
        <v>0</v>
      </c>
      <c r="I8" s="241" t="b">
        <v>0</v>
      </c>
      <c r="J8" s="241" t="b">
        <v>0</v>
      </c>
      <c r="K8" s="241" t="b">
        <v>0</v>
      </c>
      <c r="L8" s="241" t="b">
        <v>0</v>
      </c>
      <c r="M8" s="242" t="b">
        <v>0</v>
      </c>
      <c r="N8" s="255" t="str">
        <f t="shared" si="6"/>
        <v/>
      </c>
      <c r="O8" s="256" t="str">
        <f t="shared" si="7"/>
        <v/>
      </c>
      <c r="P8" s="245"/>
      <c r="Q8" s="240" t="b">
        <v>0</v>
      </c>
      <c r="R8" s="241" t="b">
        <v>0</v>
      </c>
      <c r="S8" s="241" t="b">
        <v>0</v>
      </c>
      <c r="T8" s="241" t="b">
        <v>0</v>
      </c>
      <c r="U8" s="241" t="b">
        <v>0</v>
      </c>
      <c r="V8" s="241" t="b">
        <v>0</v>
      </c>
      <c r="W8" s="242" t="b">
        <v>0</v>
      </c>
      <c r="X8" s="255" t="str">
        <f t="shared" si="8"/>
        <v/>
      </c>
      <c r="Y8" s="256" t="str">
        <f t="shared" si="9"/>
        <v/>
      </c>
      <c r="Z8" s="245"/>
      <c r="AA8" s="240" t="b">
        <v>0</v>
      </c>
      <c r="AB8" s="241" t="b">
        <v>0</v>
      </c>
      <c r="AC8" s="241" t="b">
        <v>0</v>
      </c>
      <c r="AD8" s="241" t="b">
        <v>0</v>
      </c>
      <c r="AE8" s="241" t="b">
        <v>0</v>
      </c>
      <c r="AF8" s="241" t="b">
        <v>0</v>
      </c>
      <c r="AG8" s="242" t="b">
        <v>0</v>
      </c>
      <c r="AH8" s="255" t="str">
        <f t="shared" si="10"/>
        <v/>
      </c>
      <c r="AI8" s="256" t="str">
        <f t="shared" si="11"/>
        <v/>
      </c>
      <c r="AJ8" s="245"/>
      <c r="AK8" s="240" t="b">
        <v>0</v>
      </c>
      <c r="AL8" s="241" t="b">
        <v>0</v>
      </c>
      <c r="AM8" s="241" t="b">
        <v>0</v>
      </c>
      <c r="AN8" s="241" t="b">
        <v>0</v>
      </c>
      <c r="AO8" s="241" t="b">
        <v>0</v>
      </c>
      <c r="AP8" s="241" t="b">
        <v>0</v>
      </c>
      <c r="AQ8" s="242" t="b">
        <v>0</v>
      </c>
      <c r="AR8" s="255" t="str">
        <f t="shared" si="12"/>
        <v/>
      </c>
      <c r="AS8" s="256" t="str">
        <f t="shared" si="13"/>
        <v/>
      </c>
      <c r="AT8" s="245"/>
      <c r="AU8" s="257" t="b">
        <v>0</v>
      </c>
      <c r="AV8" s="258" t="b">
        <v>0</v>
      </c>
      <c r="AW8" s="259" t="b">
        <v>0</v>
      </c>
      <c r="AX8" s="193"/>
      <c r="AY8" s="193"/>
      <c r="AZ8" s="260" t="str">
        <f t="shared" si="14"/>
        <v/>
      </c>
      <c r="BA8" s="261" t="str">
        <f t="shared" si="15"/>
        <v/>
      </c>
      <c r="BB8" s="262" t="str">
        <f t="shared" si="16"/>
        <v/>
      </c>
      <c r="BC8" s="263" t="str">
        <f t="array" ref="BC8">IFERROR(SPARKLINE(BB8,{"charttype","bar";"max",BA8;"color1",IF(BD8&gt;=$BA$4,'Customize Here'!$M$7,'Customize Here'!$M$9)}),)</f>
        <v/>
      </c>
      <c r="BD8" s="264" t="str">
        <f t="shared" si="17"/>
        <v/>
      </c>
      <c r="BE8" s="265" t="str">
        <f t="shared" si="18"/>
        <v/>
      </c>
      <c r="BF8" s="266"/>
    </row>
    <row r="9">
      <c r="A9" s="237"/>
      <c r="B9" s="253"/>
      <c r="C9" s="254"/>
      <c r="D9" s="111"/>
      <c r="E9" s="237"/>
      <c r="F9" s="237"/>
      <c r="G9" s="240" t="b">
        <v>0</v>
      </c>
      <c r="H9" s="241" t="b">
        <v>0</v>
      </c>
      <c r="I9" s="241" t="b">
        <v>0</v>
      </c>
      <c r="J9" s="241" t="b">
        <v>0</v>
      </c>
      <c r="K9" s="241" t="b">
        <v>0</v>
      </c>
      <c r="L9" s="241" t="b">
        <v>0</v>
      </c>
      <c r="M9" s="242" t="b">
        <v>0</v>
      </c>
      <c r="N9" s="255" t="str">
        <f t="shared" si="6"/>
        <v/>
      </c>
      <c r="O9" s="256" t="str">
        <f t="shared" si="7"/>
        <v/>
      </c>
      <c r="P9" s="245"/>
      <c r="Q9" s="240" t="b">
        <v>0</v>
      </c>
      <c r="R9" s="241" t="b">
        <v>0</v>
      </c>
      <c r="S9" s="241" t="b">
        <v>0</v>
      </c>
      <c r="T9" s="241" t="b">
        <v>0</v>
      </c>
      <c r="U9" s="241" t="b">
        <v>0</v>
      </c>
      <c r="V9" s="241" t="b">
        <v>0</v>
      </c>
      <c r="W9" s="242" t="b">
        <v>0</v>
      </c>
      <c r="X9" s="255" t="str">
        <f t="shared" si="8"/>
        <v/>
      </c>
      <c r="Y9" s="256" t="str">
        <f t="shared" si="9"/>
        <v/>
      </c>
      <c r="Z9" s="245"/>
      <c r="AA9" s="240" t="b">
        <v>0</v>
      </c>
      <c r="AB9" s="241" t="b">
        <v>0</v>
      </c>
      <c r="AC9" s="241" t="b">
        <v>0</v>
      </c>
      <c r="AD9" s="241" t="b">
        <v>0</v>
      </c>
      <c r="AE9" s="241" t="b">
        <v>0</v>
      </c>
      <c r="AF9" s="241" t="b">
        <v>0</v>
      </c>
      <c r="AG9" s="242" t="b">
        <v>0</v>
      </c>
      <c r="AH9" s="255" t="str">
        <f t="shared" si="10"/>
        <v/>
      </c>
      <c r="AI9" s="256" t="str">
        <f t="shared" si="11"/>
        <v/>
      </c>
      <c r="AJ9" s="245"/>
      <c r="AK9" s="240" t="b">
        <v>0</v>
      </c>
      <c r="AL9" s="241" t="b">
        <v>0</v>
      </c>
      <c r="AM9" s="241" t="b">
        <v>0</v>
      </c>
      <c r="AN9" s="241" t="b">
        <v>0</v>
      </c>
      <c r="AO9" s="241" t="b">
        <v>0</v>
      </c>
      <c r="AP9" s="241" t="b">
        <v>0</v>
      </c>
      <c r="AQ9" s="242" t="b">
        <v>0</v>
      </c>
      <c r="AR9" s="255" t="str">
        <f t="shared" si="12"/>
        <v/>
      </c>
      <c r="AS9" s="256" t="str">
        <f t="shared" si="13"/>
        <v/>
      </c>
      <c r="AT9" s="245"/>
      <c r="AU9" s="257" t="b">
        <v>0</v>
      </c>
      <c r="AV9" s="258" t="b">
        <v>0</v>
      </c>
      <c r="AW9" s="259" t="b">
        <v>0</v>
      </c>
      <c r="AX9" s="193"/>
      <c r="AY9" s="193"/>
      <c r="AZ9" s="260" t="str">
        <f t="shared" si="14"/>
        <v/>
      </c>
      <c r="BA9" s="261" t="str">
        <f t="shared" si="15"/>
        <v/>
      </c>
      <c r="BB9" s="262" t="str">
        <f t="shared" si="16"/>
        <v/>
      </c>
      <c r="BC9" s="263" t="str">
        <f t="array" ref="BC9">IFERROR(SPARKLINE(BB9,{"charttype","bar";"max",BA9;"color1",IF(BD9&gt;=$BA$4,'Customize Here'!$M$7,'Customize Here'!$M$9)}),)</f>
        <v/>
      </c>
      <c r="BD9" s="264" t="str">
        <f t="shared" si="17"/>
        <v/>
      </c>
      <c r="BE9" s="265" t="str">
        <f t="shared" si="18"/>
        <v/>
      </c>
      <c r="BF9" s="195"/>
    </row>
    <row r="10">
      <c r="A10" s="237"/>
      <c r="B10" s="253"/>
      <c r="C10" s="254"/>
      <c r="D10" s="111"/>
      <c r="E10" s="237"/>
      <c r="F10" s="237"/>
      <c r="G10" s="240" t="b">
        <v>0</v>
      </c>
      <c r="H10" s="241" t="b">
        <v>0</v>
      </c>
      <c r="I10" s="241" t="b">
        <v>0</v>
      </c>
      <c r="J10" s="241" t="b">
        <v>0</v>
      </c>
      <c r="K10" s="241" t="b">
        <v>0</v>
      </c>
      <c r="L10" s="241" t="b">
        <v>0</v>
      </c>
      <c r="M10" s="242" t="b">
        <v>0</v>
      </c>
      <c r="N10" s="255" t="str">
        <f t="shared" si="6"/>
        <v/>
      </c>
      <c r="O10" s="256" t="str">
        <f t="shared" si="7"/>
        <v/>
      </c>
      <c r="P10" s="245"/>
      <c r="Q10" s="240" t="b">
        <v>0</v>
      </c>
      <c r="R10" s="241" t="b">
        <v>0</v>
      </c>
      <c r="S10" s="241" t="b">
        <v>0</v>
      </c>
      <c r="T10" s="241" t="b">
        <v>0</v>
      </c>
      <c r="U10" s="241" t="b">
        <v>0</v>
      </c>
      <c r="V10" s="241" t="b">
        <v>0</v>
      </c>
      <c r="W10" s="242" t="b">
        <v>0</v>
      </c>
      <c r="X10" s="255" t="str">
        <f t="shared" si="8"/>
        <v/>
      </c>
      <c r="Y10" s="256" t="str">
        <f t="shared" si="9"/>
        <v/>
      </c>
      <c r="Z10" s="245"/>
      <c r="AA10" s="240" t="b">
        <v>0</v>
      </c>
      <c r="AB10" s="241" t="b">
        <v>0</v>
      </c>
      <c r="AC10" s="241" t="b">
        <v>0</v>
      </c>
      <c r="AD10" s="241" t="b">
        <v>0</v>
      </c>
      <c r="AE10" s="241" t="b">
        <v>0</v>
      </c>
      <c r="AF10" s="241" t="b">
        <v>0</v>
      </c>
      <c r="AG10" s="242" t="b">
        <v>0</v>
      </c>
      <c r="AH10" s="255" t="str">
        <f t="shared" si="10"/>
        <v/>
      </c>
      <c r="AI10" s="256" t="str">
        <f t="shared" si="11"/>
        <v/>
      </c>
      <c r="AJ10" s="245"/>
      <c r="AK10" s="240" t="b">
        <v>0</v>
      </c>
      <c r="AL10" s="241" t="b">
        <v>0</v>
      </c>
      <c r="AM10" s="241" t="b">
        <v>0</v>
      </c>
      <c r="AN10" s="241" t="b">
        <v>0</v>
      </c>
      <c r="AO10" s="241" t="b">
        <v>0</v>
      </c>
      <c r="AP10" s="241" t="b">
        <v>0</v>
      </c>
      <c r="AQ10" s="242" t="b">
        <v>0</v>
      </c>
      <c r="AR10" s="255" t="str">
        <f t="shared" si="12"/>
        <v/>
      </c>
      <c r="AS10" s="256" t="str">
        <f t="shared" si="13"/>
        <v/>
      </c>
      <c r="AT10" s="245"/>
      <c r="AU10" s="257" t="b">
        <v>0</v>
      </c>
      <c r="AV10" s="258" t="b">
        <v>0</v>
      </c>
      <c r="AW10" s="259" t="b">
        <v>0</v>
      </c>
      <c r="AX10" s="193"/>
      <c r="AY10" s="193"/>
      <c r="AZ10" s="260" t="str">
        <f t="shared" si="14"/>
        <v/>
      </c>
      <c r="BA10" s="261" t="str">
        <f t="shared" si="15"/>
        <v/>
      </c>
      <c r="BB10" s="262" t="str">
        <f t="shared" si="16"/>
        <v/>
      </c>
      <c r="BC10" s="263" t="str">
        <f t="array" ref="BC10">IFERROR(SPARKLINE(BB10,{"charttype","bar";"max",BA10;"color1",IF(BD10&gt;=$BA$4,'Customize Here'!$M$7,'Customize Here'!$M$9)}),)</f>
        <v/>
      </c>
      <c r="BD10" s="264" t="str">
        <f t="shared" si="17"/>
        <v/>
      </c>
      <c r="BE10" s="265" t="str">
        <f t="shared" si="18"/>
        <v/>
      </c>
      <c r="BF10" s="195"/>
    </row>
    <row r="11">
      <c r="A11" s="237"/>
      <c r="B11" s="253"/>
      <c r="C11" s="254"/>
      <c r="D11" s="111"/>
      <c r="E11" s="237"/>
      <c r="F11" s="237"/>
      <c r="G11" s="240" t="b">
        <v>0</v>
      </c>
      <c r="H11" s="241" t="b">
        <v>0</v>
      </c>
      <c r="I11" s="241" t="b">
        <v>0</v>
      </c>
      <c r="J11" s="241" t="b">
        <v>0</v>
      </c>
      <c r="K11" s="241" t="b">
        <v>0</v>
      </c>
      <c r="L11" s="241" t="b">
        <v>0</v>
      </c>
      <c r="M11" s="242" t="b">
        <v>0</v>
      </c>
      <c r="N11" s="255" t="str">
        <f t="shared" si="6"/>
        <v/>
      </c>
      <c r="O11" s="256" t="str">
        <f t="shared" si="7"/>
        <v/>
      </c>
      <c r="P11" s="245"/>
      <c r="Q11" s="240" t="b">
        <v>0</v>
      </c>
      <c r="R11" s="241" t="b">
        <v>0</v>
      </c>
      <c r="S11" s="241" t="b">
        <v>0</v>
      </c>
      <c r="T11" s="241" t="b">
        <v>0</v>
      </c>
      <c r="U11" s="241" t="b">
        <v>0</v>
      </c>
      <c r="V11" s="241" t="b">
        <v>0</v>
      </c>
      <c r="W11" s="242" t="b">
        <v>0</v>
      </c>
      <c r="X11" s="255" t="str">
        <f t="shared" si="8"/>
        <v/>
      </c>
      <c r="Y11" s="256" t="str">
        <f t="shared" si="9"/>
        <v/>
      </c>
      <c r="Z11" s="245"/>
      <c r="AA11" s="240" t="b">
        <v>0</v>
      </c>
      <c r="AB11" s="241" t="b">
        <v>0</v>
      </c>
      <c r="AC11" s="241" t="b">
        <v>0</v>
      </c>
      <c r="AD11" s="241" t="b">
        <v>0</v>
      </c>
      <c r="AE11" s="241" t="b">
        <v>0</v>
      </c>
      <c r="AF11" s="241" t="b">
        <v>0</v>
      </c>
      <c r="AG11" s="242" t="b">
        <v>0</v>
      </c>
      <c r="AH11" s="255" t="str">
        <f t="shared" si="10"/>
        <v/>
      </c>
      <c r="AI11" s="256" t="str">
        <f t="shared" si="11"/>
        <v/>
      </c>
      <c r="AJ11" s="245"/>
      <c r="AK11" s="240" t="b">
        <v>0</v>
      </c>
      <c r="AL11" s="241" t="b">
        <v>0</v>
      </c>
      <c r="AM11" s="241" t="b">
        <v>0</v>
      </c>
      <c r="AN11" s="241" t="b">
        <v>0</v>
      </c>
      <c r="AO11" s="241" t="b">
        <v>0</v>
      </c>
      <c r="AP11" s="241" t="b">
        <v>0</v>
      </c>
      <c r="AQ11" s="242" t="b">
        <v>0</v>
      </c>
      <c r="AR11" s="255" t="str">
        <f t="shared" si="12"/>
        <v/>
      </c>
      <c r="AS11" s="256" t="str">
        <f t="shared" si="13"/>
        <v/>
      </c>
      <c r="AT11" s="245"/>
      <c r="AU11" s="257" t="b">
        <v>0</v>
      </c>
      <c r="AV11" s="258" t="b">
        <v>0</v>
      </c>
      <c r="AW11" s="259" t="b">
        <v>0</v>
      </c>
      <c r="AX11" s="193"/>
      <c r="AY11" s="193"/>
      <c r="AZ11" s="260" t="str">
        <f t="shared" si="14"/>
        <v/>
      </c>
      <c r="BA11" s="261" t="str">
        <f t="shared" si="15"/>
        <v/>
      </c>
      <c r="BB11" s="262" t="str">
        <f t="shared" si="16"/>
        <v/>
      </c>
      <c r="BC11" s="263" t="str">
        <f t="array" ref="BC11">IFERROR(SPARKLINE(BB11,{"charttype","bar";"max",BA11;"color1",IF(BD11&gt;=$BA$4,'Customize Here'!$M$7,'Customize Here'!$M$9)}),)</f>
        <v/>
      </c>
      <c r="BD11" s="264" t="str">
        <f t="shared" si="17"/>
        <v/>
      </c>
      <c r="BE11" s="265" t="str">
        <f t="shared" si="18"/>
        <v/>
      </c>
      <c r="BF11" s="195"/>
    </row>
    <row r="12">
      <c r="A12" s="237"/>
      <c r="B12" s="253"/>
      <c r="C12" s="254"/>
      <c r="D12" s="111"/>
      <c r="E12" s="237"/>
      <c r="F12" s="237"/>
      <c r="G12" s="240" t="b">
        <v>0</v>
      </c>
      <c r="H12" s="241" t="b">
        <v>0</v>
      </c>
      <c r="I12" s="241" t="b">
        <v>0</v>
      </c>
      <c r="J12" s="241" t="b">
        <v>0</v>
      </c>
      <c r="K12" s="241" t="b">
        <v>0</v>
      </c>
      <c r="L12" s="241" t="b">
        <v>0</v>
      </c>
      <c r="M12" s="242" t="b">
        <v>0</v>
      </c>
      <c r="N12" s="255" t="str">
        <f t="shared" si="6"/>
        <v/>
      </c>
      <c r="O12" s="256" t="str">
        <f t="shared" si="7"/>
        <v/>
      </c>
      <c r="P12" s="245"/>
      <c r="Q12" s="240" t="b">
        <v>0</v>
      </c>
      <c r="R12" s="241" t="b">
        <v>0</v>
      </c>
      <c r="S12" s="241" t="b">
        <v>0</v>
      </c>
      <c r="T12" s="241" t="b">
        <v>0</v>
      </c>
      <c r="U12" s="241" t="b">
        <v>0</v>
      </c>
      <c r="V12" s="241" t="b">
        <v>0</v>
      </c>
      <c r="W12" s="242" t="b">
        <v>0</v>
      </c>
      <c r="X12" s="255" t="str">
        <f t="shared" si="8"/>
        <v/>
      </c>
      <c r="Y12" s="256" t="str">
        <f t="shared" si="9"/>
        <v/>
      </c>
      <c r="Z12" s="245"/>
      <c r="AA12" s="240" t="b">
        <v>0</v>
      </c>
      <c r="AB12" s="241" t="b">
        <v>0</v>
      </c>
      <c r="AC12" s="241" t="b">
        <v>0</v>
      </c>
      <c r="AD12" s="241" t="b">
        <v>0</v>
      </c>
      <c r="AE12" s="241" t="b">
        <v>0</v>
      </c>
      <c r="AF12" s="241" t="b">
        <v>0</v>
      </c>
      <c r="AG12" s="242" t="b">
        <v>0</v>
      </c>
      <c r="AH12" s="255" t="str">
        <f t="shared" si="10"/>
        <v/>
      </c>
      <c r="AI12" s="256" t="str">
        <f t="shared" si="11"/>
        <v/>
      </c>
      <c r="AJ12" s="245"/>
      <c r="AK12" s="240" t="b">
        <v>0</v>
      </c>
      <c r="AL12" s="241" t="b">
        <v>0</v>
      </c>
      <c r="AM12" s="241" t="b">
        <v>0</v>
      </c>
      <c r="AN12" s="241" t="b">
        <v>0</v>
      </c>
      <c r="AO12" s="241" t="b">
        <v>0</v>
      </c>
      <c r="AP12" s="241" t="b">
        <v>0</v>
      </c>
      <c r="AQ12" s="242" t="b">
        <v>0</v>
      </c>
      <c r="AR12" s="255" t="str">
        <f t="shared" si="12"/>
        <v/>
      </c>
      <c r="AS12" s="256" t="str">
        <f t="shared" si="13"/>
        <v/>
      </c>
      <c r="AT12" s="245"/>
      <c r="AU12" s="257" t="b">
        <v>0</v>
      </c>
      <c r="AV12" s="258" t="b">
        <v>0</v>
      </c>
      <c r="AW12" s="259" t="b">
        <v>0</v>
      </c>
      <c r="AX12" s="193"/>
      <c r="AY12" s="193"/>
      <c r="AZ12" s="260" t="str">
        <f t="shared" si="14"/>
        <v/>
      </c>
      <c r="BA12" s="261" t="str">
        <f t="shared" si="15"/>
        <v/>
      </c>
      <c r="BB12" s="262" t="str">
        <f t="shared" si="16"/>
        <v/>
      </c>
      <c r="BC12" s="263" t="str">
        <f t="array" ref="BC12">IFERROR(SPARKLINE(BB12,{"charttype","bar";"max",BA12;"color1",IF(BD12&gt;=$BA$4,'Customize Here'!$M$7,'Customize Here'!$M$9)}),)</f>
        <v/>
      </c>
      <c r="BD12" s="264" t="str">
        <f t="shared" si="17"/>
        <v/>
      </c>
      <c r="BE12" s="265" t="str">
        <f t="shared" si="18"/>
        <v/>
      </c>
      <c r="BF12" s="195"/>
    </row>
    <row r="13">
      <c r="A13" s="237"/>
      <c r="B13" s="253"/>
      <c r="C13" s="254"/>
      <c r="D13" s="111"/>
      <c r="E13" s="237"/>
      <c r="F13" s="237"/>
      <c r="G13" s="257" t="b">
        <v>0</v>
      </c>
      <c r="H13" s="258" t="b">
        <v>0</v>
      </c>
      <c r="I13" s="258" t="b">
        <v>0</v>
      </c>
      <c r="J13" s="258" t="b">
        <v>0</v>
      </c>
      <c r="K13" s="258" t="b">
        <v>0</v>
      </c>
      <c r="L13" s="258" t="b">
        <v>0</v>
      </c>
      <c r="M13" s="267" t="b">
        <v>0</v>
      </c>
      <c r="N13" s="255" t="str">
        <f t="shared" si="6"/>
        <v/>
      </c>
      <c r="O13" s="256" t="str">
        <f t="shared" si="7"/>
        <v/>
      </c>
      <c r="P13" s="245"/>
      <c r="Q13" s="257" t="b">
        <v>0</v>
      </c>
      <c r="R13" s="258" t="b">
        <v>0</v>
      </c>
      <c r="S13" s="258" t="b">
        <v>0</v>
      </c>
      <c r="T13" s="258" t="b">
        <v>0</v>
      </c>
      <c r="U13" s="258" t="b">
        <v>0</v>
      </c>
      <c r="V13" s="258" t="b">
        <v>0</v>
      </c>
      <c r="W13" s="267" t="b">
        <v>0</v>
      </c>
      <c r="X13" s="255" t="str">
        <f t="shared" si="8"/>
        <v/>
      </c>
      <c r="Y13" s="256" t="str">
        <f t="shared" si="9"/>
        <v/>
      </c>
      <c r="Z13" s="245"/>
      <c r="AA13" s="257" t="b">
        <v>0</v>
      </c>
      <c r="AB13" s="258" t="b">
        <v>0</v>
      </c>
      <c r="AC13" s="258" t="b">
        <v>0</v>
      </c>
      <c r="AD13" s="258" t="b">
        <v>0</v>
      </c>
      <c r="AE13" s="258" t="b">
        <v>0</v>
      </c>
      <c r="AF13" s="258" t="b">
        <v>0</v>
      </c>
      <c r="AG13" s="267" t="b">
        <v>0</v>
      </c>
      <c r="AH13" s="255" t="str">
        <f t="shared" si="10"/>
        <v/>
      </c>
      <c r="AI13" s="256" t="str">
        <f t="shared" si="11"/>
        <v/>
      </c>
      <c r="AJ13" s="245"/>
      <c r="AK13" s="257" t="b">
        <v>0</v>
      </c>
      <c r="AL13" s="258" t="b">
        <v>0</v>
      </c>
      <c r="AM13" s="258" t="b">
        <v>0</v>
      </c>
      <c r="AN13" s="258" t="b">
        <v>0</v>
      </c>
      <c r="AO13" s="258" t="b">
        <v>0</v>
      </c>
      <c r="AP13" s="258" t="b">
        <v>0</v>
      </c>
      <c r="AQ13" s="267" t="b">
        <v>0</v>
      </c>
      <c r="AR13" s="255" t="str">
        <f t="shared" si="12"/>
        <v/>
      </c>
      <c r="AS13" s="256" t="str">
        <f t="shared" si="13"/>
        <v/>
      </c>
      <c r="AT13" s="245"/>
      <c r="AU13" s="257" t="b">
        <v>0</v>
      </c>
      <c r="AV13" s="258" t="b">
        <v>0</v>
      </c>
      <c r="AW13" s="259" t="b">
        <v>0</v>
      </c>
      <c r="AX13" s="193"/>
      <c r="AY13" s="193"/>
      <c r="AZ13" s="260" t="str">
        <f t="shared" si="14"/>
        <v/>
      </c>
      <c r="BA13" s="261" t="str">
        <f t="shared" si="15"/>
        <v/>
      </c>
      <c r="BB13" s="262" t="str">
        <f t="shared" si="16"/>
        <v/>
      </c>
      <c r="BC13" s="263" t="str">
        <f t="array" ref="BC13">IFERROR(SPARKLINE(BB13,{"charttype","bar";"max",BA13;"color1",IF(BD13&gt;=$BA$4,'Customize Here'!$M$7,'Customize Here'!$M$9)}),)</f>
        <v/>
      </c>
      <c r="BD13" s="264" t="str">
        <f t="shared" si="17"/>
        <v/>
      </c>
      <c r="BE13" s="265" t="str">
        <f t="shared" si="18"/>
        <v/>
      </c>
      <c r="BF13" s="195"/>
    </row>
    <row r="14">
      <c r="A14" s="237"/>
      <c r="B14" s="253"/>
      <c r="C14" s="254"/>
      <c r="D14" s="111"/>
      <c r="E14" s="237"/>
      <c r="F14" s="237"/>
      <c r="G14" s="257" t="b">
        <v>0</v>
      </c>
      <c r="H14" s="258" t="b">
        <v>0</v>
      </c>
      <c r="I14" s="258" t="b">
        <v>0</v>
      </c>
      <c r="J14" s="258" t="b">
        <v>0</v>
      </c>
      <c r="K14" s="258" t="b">
        <v>0</v>
      </c>
      <c r="L14" s="258" t="b">
        <v>0</v>
      </c>
      <c r="M14" s="267" t="b">
        <v>0</v>
      </c>
      <c r="N14" s="255" t="str">
        <f t="shared" si="6"/>
        <v/>
      </c>
      <c r="O14" s="256" t="str">
        <f t="shared" si="7"/>
        <v/>
      </c>
      <c r="P14" s="268"/>
      <c r="Q14" s="257" t="b">
        <v>0</v>
      </c>
      <c r="R14" s="258" t="b">
        <v>0</v>
      </c>
      <c r="S14" s="258" t="b">
        <v>0</v>
      </c>
      <c r="T14" s="258" t="b">
        <v>0</v>
      </c>
      <c r="U14" s="258" t="b">
        <v>0</v>
      </c>
      <c r="V14" s="258" t="b">
        <v>0</v>
      </c>
      <c r="W14" s="267" t="b">
        <v>0</v>
      </c>
      <c r="X14" s="255" t="str">
        <f t="shared" si="8"/>
        <v/>
      </c>
      <c r="Y14" s="256" t="str">
        <f t="shared" si="9"/>
        <v/>
      </c>
      <c r="Z14" s="268"/>
      <c r="AA14" s="257" t="b">
        <v>0</v>
      </c>
      <c r="AB14" s="258" t="b">
        <v>0</v>
      </c>
      <c r="AC14" s="258" t="b">
        <v>0</v>
      </c>
      <c r="AD14" s="258" t="b">
        <v>0</v>
      </c>
      <c r="AE14" s="258" t="b">
        <v>0</v>
      </c>
      <c r="AF14" s="258" t="b">
        <v>0</v>
      </c>
      <c r="AG14" s="267" t="b">
        <v>0</v>
      </c>
      <c r="AH14" s="255" t="str">
        <f t="shared" si="10"/>
        <v/>
      </c>
      <c r="AI14" s="256" t="str">
        <f t="shared" si="11"/>
        <v/>
      </c>
      <c r="AJ14" s="268"/>
      <c r="AK14" s="257" t="b">
        <v>0</v>
      </c>
      <c r="AL14" s="258" t="b">
        <v>0</v>
      </c>
      <c r="AM14" s="258" t="b">
        <v>0</v>
      </c>
      <c r="AN14" s="258" t="b">
        <v>0</v>
      </c>
      <c r="AO14" s="258" t="b">
        <v>0</v>
      </c>
      <c r="AP14" s="258" t="b">
        <v>0</v>
      </c>
      <c r="AQ14" s="267" t="b">
        <v>0</v>
      </c>
      <c r="AR14" s="255" t="str">
        <f t="shared" si="12"/>
        <v/>
      </c>
      <c r="AS14" s="256" t="str">
        <f t="shared" si="13"/>
        <v/>
      </c>
      <c r="AT14" s="268"/>
      <c r="AU14" s="257" t="b">
        <v>0</v>
      </c>
      <c r="AV14" s="258" t="b">
        <v>0</v>
      </c>
      <c r="AW14" s="259" t="b">
        <v>0</v>
      </c>
      <c r="AX14" s="193"/>
      <c r="AY14" s="193"/>
      <c r="AZ14" s="260" t="str">
        <f t="shared" si="14"/>
        <v/>
      </c>
      <c r="BA14" s="261" t="str">
        <f t="shared" si="15"/>
        <v/>
      </c>
      <c r="BB14" s="262" t="str">
        <f t="shared" si="16"/>
        <v/>
      </c>
      <c r="BC14" s="263" t="str">
        <f t="array" ref="BC14">IFERROR(SPARKLINE(BB14,{"charttype","bar";"max",BA14;"color1",IF(BD14&gt;=$BA$4,'Customize Here'!$M$7,'Customize Here'!$M$9)}),)</f>
        <v/>
      </c>
      <c r="BD14" s="264" t="str">
        <f t="shared" si="17"/>
        <v/>
      </c>
      <c r="BE14" s="265" t="str">
        <f t="shared" si="18"/>
        <v/>
      </c>
      <c r="BF14" s="195"/>
    </row>
    <row r="15">
      <c r="A15" s="237"/>
      <c r="B15" s="253"/>
      <c r="C15" s="254"/>
      <c r="D15" s="111"/>
      <c r="E15" s="237"/>
      <c r="F15" s="237"/>
      <c r="G15" s="257" t="b">
        <v>0</v>
      </c>
      <c r="H15" s="258" t="b">
        <v>0</v>
      </c>
      <c r="I15" s="258" t="b">
        <v>0</v>
      </c>
      <c r="J15" s="258" t="b">
        <v>0</v>
      </c>
      <c r="K15" s="258" t="b">
        <v>0</v>
      </c>
      <c r="L15" s="258" t="b">
        <v>0</v>
      </c>
      <c r="M15" s="267" t="b">
        <v>0</v>
      </c>
      <c r="N15" s="255" t="str">
        <f t="shared" si="6"/>
        <v/>
      </c>
      <c r="O15" s="256" t="str">
        <f t="shared" si="7"/>
        <v/>
      </c>
      <c r="P15" s="268"/>
      <c r="Q15" s="257" t="b">
        <v>0</v>
      </c>
      <c r="R15" s="258" t="b">
        <v>0</v>
      </c>
      <c r="S15" s="258" t="b">
        <v>0</v>
      </c>
      <c r="T15" s="258" t="b">
        <v>0</v>
      </c>
      <c r="U15" s="258" t="b">
        <v>0</v>
      </c>
      <c r="V15" s="258" t="b">
        <v>0</v>
      </c>
      <c r="W15" s="267" t="b">
        <v>0</v>
      </c>
      <c r="X15" s="255" t="str">
        <f t="shared" si="8"/>
        <v/>
      </c>
      <c r="Y15" s="256" t="str">
        <f t="shared" si="9"/>
        <v/>
      </c>
      <c r="Z15" s="268"/>
      <c r="AA15" s="257" t="b">
        <v>0</v>
      </c>
      <c r="AB15" s="258" t="b">
        <v>0</v>
      </c>
      <c r="AC15" s="258" t="b">
        <v>0</v>
      </c>
      <c r="AD15" s="258" t="b">
        <v>0</v>
      </c>
      <c r="AE15" s="258" t="b">
        <v>0</v>
      </c>
      <c r="AF15" s="258" t="b">
        <v>0</v>
      </c>
      <c r="AG15" s="267" t="b">
        <v>0</v>
      </c>
      <c r="AH15" s="255" t="str">
        <f t="shared" si="10"/>
        <v/>
      </c>
      <c r="AI15" s="256" t="str">
        <f t="shared" si="11"/>
        <v/>
      </c>
      <c r="AJ15" s="268"/>
      <c r="AK15" s="257" t="b">
        <v>0</v>
      </c>
      <c r="AL15" s="258" t="b">
        <v>0</v>
      </c>
      <c r="AM15" s="258" t="b">
        <v>0</v>
      </c>
      <c r="AN15" s="258" t="b">
        <v>0</v>
      </c>
      <c r="AO15" s="258" t="b">
        <v>0</v>
      </c>
      <c r="AP15" s="258" t="b">
        <v>0</v>
      </c>
      <c r="AQ15" s="267" t="b">
        <v>0</v>
      </c>
      <c r="AR15" s="255" t="str">
        <f t="shared" si="12"/>
        <v/>
      </c>
      <c r="AS15" s="256" t="str">
        <f t="shared" si="13"/>
        <v/>
      </c>
      <c r="AT15" s="268"/>
      <c r="AU15" s="257" t="b">
        <v>0</v>
      </c>
      <c r="AV15" s="258" t="b">
        <v>0</v>
      </c>
      <c r="AW15" s="259" t="b">
        <v>0</v>
      </c>
      <c r="AX15" s="193"/>
      <c r="AY15" s="193"/>
      <c r="AZ15" s="260" t="str">
        <f t="shared" si="14"/>
        <v/>
      </c>
      <c r="BA15" s="261" t="str">
        <f t="shared" si="15"/>
        <v/>
      </c>
      <c r="BB15" s="262" t="str">
        <f t="shared" si="16"/>
        <v/>
      </c>
      <c r="BC15" s="263" t="str">
        <f t="array" ref="BC15">IFERROR(SPARKLINE(BB15,{"charttype","bar";"max",BA15;"color1",IF(BD15&gt;=$BA$4,'Customize Here'!$M$7,'Customize Here'!$M$9)}),)</f>
        <v/>
      </c>
      <c r="BD15" s="264" t="str">
        <f t="shared" si="17"/>
        <v/>
      </c>
      <c r="BE15" s="265" t="str">
        <f t="shared" si="18"/>
        <v/>
      </c>
      <c r="BF15" s="195"/>
    </row>
    <row r="16">
      <c r="A16" s="237"/>
      <c r="B16" s="253"/>
      <c r="C16" s="254"/>
      <c r="D16" s="111"/>
      <c r="E16" s="237"/>
      <c r="F16" s="237"/>
      <c r="G16" s="257" t="b">
        <v>0</v>
      </c>
      <c r="H16" s="258" t="b">
        <v>0</v>
      </c>
      <c r="I16" s="258" t="b">
        <v>0</v>
      </c>
      <c r="J16" s="258" t="b">
        <v>0</v>
      </c>
      <c r="K16" s="258" t="b">
        <v>0</v>
      </c>
      <c r="L16" s="258" t="b">
        <v>0</v>
      </c>
      <c r="M16" s="267" t="b">
        <v>0</v>
      </c>
      <c r="N16" s="255" t="str">
        <f t="shared" si="6"/>
        <v/>
      </c>
      <c r="O16" s="256" t="str">
        <f t="shared" si="7"/>
        <v/>
      </c>
      <c r="P16" s="268"/>
      <c r="Q16" s="257" t="b">
        <v>0</v>
      </c>
      <c r="R16" s="258" t="b">
        <v>0</v>
      </c>
      <c r="S16" s="258" t="b">
        <v>0</v>
      </c>
      <c r="T16" s="258" t="b">
        <v>0</v>
      </c>
      <c r="U16" s="258" t="b">
        <v>0</v>
      </c>
      <c r="V16" s="258" t="b">
        <v>0</v>
      </c>
      <c r="W16" s="267" t="b">
        <v>0</v>
      </c>
      <c r="X16" s="255" t="str">
        <f t="shared" si="8"/>
        <v/>
      </c>
      <c r="Y16" s="256" t="str">
        <f t="shared" si="9"/>
        <v/>
      </c>
      <c r="Z16" s="268"/>
      <c r="AA16" s="257" t="b">
        <v>0</v>
      </c>
      <c r="AB16" s="258" t="b">
        <v>0</v>
      </c>
      <c r="AC16" s="258" t="b">
        <v>0</v>
      </c>
      <c r="AD16" s="258" t="b">
        <v>0</v>
      </c>
      <c r="AE16" s="258" t="b">
        <v>0</v>
      </c>
      <c r="AF16" s="258" t="b">
        <v>0</v>
      </c>
      <c r="AG16" s="267" t="b">
        <v>0</v>
      </c>
      <c r="AH16" s="255" t="str">
        <f t="shared" si="10"/>
        <v/>
      </c>
      <c r="AI16" s="256" t="str">
        <f t="shared" si="11"/>
        <v/>
      </c>
      <c r="AJ16" s="268"/>
      <c r="AK16" s="257" t="b">
        <v>0</v>
      </c>
      <c r="AL16" s="258" t="b">
        <v>0</v>
      </c>
      <c r="AM16" s="258" t="b">
        <v>0</v>
      </c>
      <c r="AN16" s="258" t="b">
        <v>0</v>
      </c>
      <c r="AO16" s="258" t="b">
        <v>0</v>
      </c>
      <c r="AP16" s="258" t="b">
        <v>0</v>
      </c>
      <c r="AQ16" s="267" t="b">
        <v>0</v>
      </c>
      <c r="AR16" s="255" t="str">
        <f t="shared" si="12"/>
        <v/>
      </c>
      <c r="AS16" s="256" t="str">
        <f t="shared" si="13"/>
        <v/>
      </c>
      <c r="AT16" s="268"/>
      <c r="AU16" s="257" t="b">
        <v>0</v>
      </c>
      <c r="AV16" s="258" t="b">
        <v>0</v>
      </c>
      <c r="AW16" s="259" t="b">
        <v>0</v>
      </c>
      <c r="AX16" s="193"/>
      <c r="AY16" s="193"/>
      <c r="AZ16" s="260" t="str">
        <f t="shared" si="14"/>
        <v/>
      </c>
      <c r="BA16" s="261" t="str">
        <f t="shared" si="15"/>
        <v/>
      </c>
      <c r="BB16" s="262" t="str">
        <f t="shared" si="16"/>
        <v/>
      </c>
      <c r="BC16" s="263" t="str">
        <f t="array" ref="BC16">IFERROR(SPARKLINE(BB16,{"charttype","bar";"max",BA16;"color1",IF(BD16&gt;=$BA$4,'Customize Here'!$M$7,'Customize Here'!$M$9)}),)</f>
        <v/>
      </c>
      <c r="BD16" s="264" t="str">
        <f t="shared" si="17"/>
        <v/>
      </c>
      <c r="BE16" s="265" t="str">
        <f t="shared" si="18"/>
        <v/>
      </c>
      <c r="BF16" s="195"/>
    </row>
    <row r="17">
      <c r="A17" s="237"/>
      <c r="B17" s="253"/>
      <c r="C17" s="254"/>
      <c r="D17" s="111"/>
      <c r="E17" s="237"/>
      <c r="F17" s="237"/>
      <c r="G17" s="257" t="b">
        <v>0</v>
      </c>
      <c r="H17" s="258" t="b">
        <v>0</v>
      </c>
      <c r="I17" s="258" t="b">
        <v>0</v>
      </c>
      <c r="J17" s="258" t="b">
        <v>0</v>
      </c>
      <c r="K17" s="258" t="b">
        <v>0</v>
      </c>
      <c r="L17" s="258" t="b">
        <v>0</v>
      </c>
      <c r="M17" s="267" t="b">
        <v>0</v>
      </c>
      <c r="N17" s="255" t="str">
        <f t="shared" si="6"/>
        <v/>
      </c>
      <c r="O17" s="256" t="str">
        <f t="shared" si="7"/>
        <v/>
      </c>
      <c r="P17" s="268"/>
      <c r="Q17" s="257" t="b">
        <v>0</v>
      </c>
      <c r="R17" s="258" t="b">
        <v>0</v>
      </c>
      <c r="S17" s="258" t="b">
        <v>0</v>
      </c>
      <c r="T17" s="258" t="b">
        <v>0</v>
      </c>
      <c r="U17" s="258" t="b">
        <v>0</v>
      </c>
      <c r="V17" s="258" t="b">
        <v>0</v>
      </c>
      <c r="W17" s="267" t="b">
        <v>0</v>
      </c>
      <c r="X17" s="255" t="str">
        <f t="shared" si="8"/>
        <v/>
      </c>
      <c r="Y17" s="256" t="str">
        <f t="shared" si="9"/>
        <v/>
      </c>
      <c r="Z17" s="268"/>
      <c r="AA17" s="257" t="b">
        <v>0</v>
      </c>
      <c r="AB17" s="258" t="b">
        <v>0</v>
      </c>
      <c r="AC17" s="258" t="b">
        <v>0</v>
      </c>
      <c r="AD17" s="258" t="b">
        <v>0</v>
      </c>
      <c r="AE17" s="258" t="b">
        <v>0</v>
      </c>
      <c r="AF17" s="258" t="b">
        <v>0</v>
      </c>
      <c r="AG17" s="267" t="b">
        <v>0</v>
      </c>
      <c r="AH17" s="255" t="str">
        <f t="shared" si="10"/>
        <v/>
      </c>
      <c r="AI17" s="256" t="str">
        <f t="shared" si="11"/>
        <v/>
      </c>
      <c r="AJ17" s="268"/>
      <c r="AK17" s="257" t="b">
        <v>0</v>
      </c>
      <c r="AL17" s="258" t="b">
        <v>0</v>
      </c>
      <c r="AM17" s="258" t="b">
        <v>0</v>
      </c>
      <c r="AN17" s="258" t="b">
        <v>0</v>
      </c>
      <c r="AO17" s="258" t="b">
        <v>0</v>
      </c>
      <c r="AP17" s="258" t="b">
        <v>0</v>
      </c>
      <c r="AQ17" s="267" t="b">
        <v>0</v>
      </c>
      <c r="AR17" s="255" t="str">
        <f t="shared" si="12"/>
        <v/>
      </c>
      <c r="AS17" s="256" t="str">
        <f t="shared" si="13"/>
        <v/>
      </c>
      <c r="AT17" s="268"/>
      <c r="AU17" s="257" t="b">
        <v>0</v>
      </c>
      <c r="AV17" s="258" t="b">
        <v>0</v>
      </c>
      <c r="AW17" s="259" t="b">
        <v>0</v>
      </c>
      <c r="AX17" s="193"/>
      <c r="AY17" s="193"/>
      <c r="AZ17" s="260" t="str">
        <f t="shared" si="14"/>
        <v/>
      </c>
      <c r="BA17" s="261" t="str">
        <f t="shared" si="15"/>
        <v/>
      </c>
      <c r="BB17" s="262" t="str">
        <f t="shared" si="16"/>
        <v/>
      </c>
      <c r="BC17" s="263" t="str">
        <f t="array" ref="BC17">IFERROR(SPARKLINE(BB17,{"charttype","bar";"max",BA17;"color1",IF(BD17&gt;=$BA$4,'Customize Here'!$M$7,'Customize Here'!$M$9)}),)</f>
        <v/>
      </c>
      <c r="BD17" s="264" t="str">
        <f t="shared" si="17"/>
        <v/>
      </c>
      <c r="BE17" s="265" t="str">
        <f t="shared" si="18"/>
        <v/>
      </c>
      <c r="BF17" s="195"/>
    </row>
    <row r="18">
      <c r="A18" s="237"/>
      <c r="B18" s="253"/>
      <c r="C18" s="254"/>
      <c r="D18" s="111"/>
      <c r="E18" s="237"/>
      <c r="F18" s="237"/>
      <c r="G18" s="257" t="b">
        <v>0</v>
      </c>
      <c r="H18" s="258" t="b">
        <v>0</v>
      </c>
      <c r="I18" s="258" t="b">
        <v>0</v>
      </c>
      <c r="J18" s="258" t="b">
        <v>0</v>
      </c>
      <c r="K18" s="258" t="b">
        <v>0</v>
      </c>
      <c r="L18" s="258" t="b">
        <v>0</v>
      </c>
      <c r="M18" s="267" t="b">
        <v>0</v>
      </c>
      <c r="N18" s="255" t="str">
        <f t="shared" si="6"/>
        <v/>
      </c>
      <c r="O18" s="256" t="str">
        <f t="shared" si="7"/>
        <v/>
      </c>
      <c r="P18" s="268"/>
      <c r="Q18" s="257" t="b">
        <v>0</v>
      </c>
      <c r="R18" s="258" t="b">
        <v>0</v>
      </c>
      <c r="S18" s="258" t="b">
        <v>0</v>
      </c>
      <c r="T18" s="258" t="b">
        <v>0</v>
      </c>
      <c r="U18" s="258" t="b">
        <v>0</v>
      </c>
      <c r="V18" s="258" t="b">
        <v>0</v>
      </c>
      <c r="W18" s="267" t="b">
        <v>0</v>
      </c>
      <c r="X18" s="255" t="str">
        <f t="shared" si="8"/>
        <v/>
      </c>
      <c r="Y18" s="256" t="str">
        <f t="shared" si="9"/>
        <v/>
      </c>
      <c r="Z18" s="268"/>
      <c r="AA18" s="257" t="b">
        <v>0</v>
      </c>
      <c r="AB18" s="258" t="b">
        <v>0</v>
      </c>
      <c r="AC18" s="258" t="b">
        <v>0</v>
      </c>
      <c r="AD18" s="258" t="b">
        <v>0</v>
      </c>
      <c r="AE18" s="258" t="b">
        <v>0</v>
      </c>
      <c r="AF18" s="258" t="b">
        <v>0</v>
      </c>
      <c r="AG18" s="267" t="b">
        <v>0</v>
      </c>
      <c r="AH18" s="255" t="str">
        <f t="shared" si="10"/>
        <v/>
      </c>
      <c r="AI18" s="256" t="str">
        <f t="shared" si="11"/>
        <v/>
      </c>
      <c r="AJ18" s="268"/>
      <c r="AK18" s="257" t="b">
        <v>0</v>
      </c>
      <c r="AL18" s="258" t="b">
        <v>0</v>
      </c>
      <c r="AM18" s="258" t="b">
        <v>0</v>
      </c>
      <c r="AN18" s="258" t="b">
        <v>0</v>
      </c>
      <c r="AO18" s="258" t="b">
        <v>0</v>
      </c>
      <c r="AP18" s="258" t="b">
        <v>0</v>
      </c>
      <c r="AQ18" s="267" t="b">
        <v>0</v>
      </c>
      <c r="AR18" s="255" t="str">
        <f t="shared" si="12"/>
        <v/>
      </c>
      <c r="AS18" s="256" t="str">
        <f t="shared" si="13"/>
        <v/>
      </c>
      <c r="AT18" s="268"/>
      <c r="AU18" s="257" t="b">
        <v>0</v>
      </c>
      <c r="AV18" s="258" t="b">
        <v>0</v>
      </c>
      <c r="AW18" s="259" t="b">
        <v>0</v>
      </c>
      <c r="AX18" s="193"/>
      <c r="AY18" s="193"/>
      <c r="AZ18" s="269" t="str">
        <f t="shared" si="14"/>
        <v/>
      </c>
      <c r="BA18" s="261" t="str">
        <f t="shared" si="15"/>
        <v/>
      </c>
      <c r="BB18" s="262" t="str">
        <f t="shared" si="16"/>
        <v/>
      </c>
      <c r="BC18" s="263" t="str">
        <f t="array" ref="BC18">IFERROR(SPARKLINE(BB18,{"charttype","bar";"max",BA18;"color1",IF(BD18&gt;=$BA$4,'Customize Here'!$M$7,'Customize Here'!$M$9)}),)</f>
        <v/>
      </c>
      <c r="BD18" s="264" t="str">
        <f t="shared" si="17"/>
        <v/>
      </c>
      <c r="BE18" s="265" t="str">
        <f t="shared" si="18"/>
        <v/>
      </c>
      <c r="BF18" s="195"/>
    </row>
    <row r="19">
      <c r="A19" s="237"/>
      <c r="B19" s="253"/>
      <c r="C19" s="254"/>
      <c r="D19" s="111"/>
      <c r="E19" s="237"/>
      <c r="F19" s="237"/>
      <c r="G19" s="270" t="b">
        <v>0</v>
      </c>
      <c r="H19" s="258" t="b">
        <v>0</v>
      </c>
      <c r="I19" s="271" t="b">
        <v>0</v>
      </c>
      <c r="J19" s="258" t="b">
        <v>0</v>
      </c>
      <c r="K19" s="258" t="b">
        <v>0</v>
      </c>
      <c r="L19" s="258" t="b">
        <v>0</v>
      </c>
      <c r="M19" s="272" t="b">
        <v>0</v>
      </c>
      <c r="N19" s="255" t="str">
        <f t="shared" si="6"/>
        <v/>
      </c>
      <c r="O19" s="256" t="str">
        <f t="shared" si="7"/>
        <v/>
      </c>
      <c r="P19" s="268"/>
      <c r="Q19" s="270" t="b">
        <v>0</v>
      </c>
      <c r="R19" s="258" t="b">
        <v>0</v>
      </c>
      <c r="S19" s="271" t="b">
        <v>0</v>
      </c>
      <c r="T19" s="258" t="b">
        <v>0</v>
      </c>
      <c r="U19" s="258" t="b">
        <v>0</v>
      </c>
      <c r="V19" s="258" t="b">
        <v>0</v>
      </c>
      <c r="W19" s="272" t="b">
        <v>0</v>
      </c>
      <c r="X19" s="255" t="str">
        <f t="shared" si="8"/>
        <v/>
      </c>
      <c r="Y19" s="256" t="str">
        <f t="shared" si="9"/>
        <v/>
      </c>
      <c r="Z19" s="268"/>
      <c r="AA19" s="270" t="b">
        <v>0</v>
      </c>
      <c r="AB19" s="258" t="b">
        <v>0</v>
      </c>
      <c r="AC19" s="271" t="b">
        <v>0</v>
      </c>
      <c r="AD19" s="258" t="b">
        <v>0</v>
      </c>
      <c r="AE19" s="258" t="b">
        <v>0</v>
      </c>
      <c r="AF19" s="258" t="b">
        <v>0</v>
      </c>
      <c r="AG19" s="272" t="b">
        <v>0</v>
      </c>
      <c r="AH19" s="255" t="str">
        <f t="shared" si="10"/>
        <v/>
      </c>
      <c r="AI19" s="256" t="str">
        <f t="shared" si="11"/>
        <v/>
      </c>
      <c r="AJ19" s="268"/>
      <c r="AK19" s="270" t="b">
        <v>0</v>
      </c>
      <c r="AL19" s="258" t="b">
        <v>0</v>
      </c>
      <c r="AM19" s="271" t="b">
        <v>0</v>
      </c>
      <c r="AN19" s="258" t="b">
        <v>0</v>
      </c>
      <c r="AO19" s="258" t="b">
        <v>0</v>
      </c>
      <c r="AP19" s="258" t="b">
        <v>0</v>
      </c>
      <c r="AQ19" s="272" t="b">
        <v>0</v>
      </c>
      <c r="AR19" s="255" t="str">
        <f t="shared" si="12"/>
        <v/>
      </c>
      <c r="AS19" s="256" t="str">
        <f t="shared" si="13"/>
        <v/>
      </c>
      <c r="AT19" s="268"/>
      <c r="AU19" s="270" t="b">
        <v>0</v>
      </c>
      <c r="AV19" s="258" t="b">
        <v>0</v>
      </c>
      <c r="AW19" s="273" t="b">
        <v>0</v>
      </c>
      <c r="AX19" s="193"/>
      <c r="AY19" s="193"/>
      <c r="AZ19" s="269" t="str">
        <f t="shared" si="14"/>
        <v/>
      </c>
      <c r="BA19" s="261" t="str">
        <f t="shared" si="15"/>
        <v/>
      </c>
      <c r="BB19" s="262" t="str">
        <f t="shared" si="16"/>
        <v/>
      </c>
      <c r="BC19" s="263" t="str">
        <f t="array" ref="BC19">IFERROR(SPARKLINE(BB19,{"charttype","bar";"max",BA19;"color1",IF(BD19&gt;=$BA$4,'Customize Here'!$M$7,'Customize Here'!$M$9)}),)</f>
        <v/>
      </c>
      <c r="BD19" s="264" t="str">
        <f t="shared" si="17"/>
        <v/>
      </c>
      <c r="BE19" s="265" t="str">
        <f t="shared" si="18"/>
        <v/>
      </c>
      <c r="BF19" s="195"/>
    </row>
    <row r="20">
      <c r="A20" s="237"/>
      <c r="B20" s="253"/>
      <c r="C20" s="254"/>
      <c r="D20" s="111"/>
      <c r="E20" s="237"/>
      <c r="F20" s="237"/>
      <c r="G20" s="257" t="b">
        <v>0</v>
      </c>
      <c r="H20" s="258" t="b">
        <v>0</v>
      </c>
      <c r="I20" s="271" t="b">
        <v>0</v>
      </c>
      <c r="J20" s="271" t="b">
        <v>0</v>
      </c>
      <c r="K20" s="271" t="b">
        <v>0</v>
      </c>
      <c r="L20" s="271" t="b">
        <v>0</v>
      </c>
      <c r="M20" s="272" t="b">
        <v>0</v>
      </c>
      <c r="N20" s="255" t="str">
        <f t="shared" si="6"/>
        <v/>
      </c>
      <c r="O20" s="256" t="str">
        <f t="shared" si="7"/>
        <v/>
      </c>
      <c r="P20" s="268"/>
      <c r="Q20" s="257" t="b">
        <v>0</v>
      </c>
      <c r="R20" s="258" t="b">
        <v>0</v>
      </c>
      <c r="S20" s="271" t="b">
        <v>0</v>
      </c>
      <c r="T20" s="271" t="b">
        <v>0</v>
      </c>
      <c r="U20" s="271" t="b">
        <v>0</v>
      </c>
      <c r="V20" s="271" t="b">
        <v>0</v>
      </c>
      <c r="W20" s="272" t="b">
        <v>0</v>
      </c>
      <c r="X20" s="255" t="str">
        <f t="shared" si="8"/>
        <v/>
      </c>
      <c r="Y20" s="256" t="str">
        <f t="shared" si="9"/>
        <v/>
      </c>
      <c r="Z20" s="268"/>
      <c r="AA20" s="257" t="b">
        <v>0</v>
      </c>
      <c r="AB20" s="258" t="b">
        <v>0</v>
      </c>
      <c r="AC20" s="271" t="b">
        <v>0</v>
      </c>
      <c r="AD20" s="271" t="b">
        <v>0</v>
      </c>
      <c r="AE20" s="271" t="b">
        <v>0</v>
      </c>
      <c r="AF20" s="271" t="b">
        <v>0</v>
      </c>
      <c r="AG20" s="272" t="b">
        <v>0</v>
      </c>
      <c r="AH20" s="255" t="str">
        <f t="shared" si="10"/>
        <v/>
      </c>
      <c r="AI20" s="256" t="str">
        <f t="shared" si="11"/>
        <v/>
      </c>
      <c r="AJ20" s="268"/>
      <c r="AK20" s="257" t="b">
        <v>0</v>
      </c>
      <c r="AL20" s="258" t="b">
        <v>0</v>
      </c>
      <c r="AM20" s="271" t="b">
        <v>0</v>
      </c>
      <c r="AN20" s="271" t="b">
        <v>0</v>
      </c>
      <c r="AO20" s="271" t="b">
        <v>0</v>
      </c>
      <c r="AP20" s="271" t="b">
        <v>0</v>
      </c>
      <c r="AQ20" s="272" t="b">
        <v>0</v>
      </c>
      <c r="AR20" s="255" t="str">
        <f t="shared" si="12"/>
        <v/>
      </c>
      <c r="AS20" s="256" t="str">
        <f t="shared" si="13"/>
        <v/>
      </c>
      <c r="AT20" s="268"/>
      <c r="AU20" s="257" t="b">
        <v>0</v>
      </c>
      <c r="AV20" s="258" t="b">
        <v>0</v>
      </c>
      <c r="AW20" s="273" t="b">
        <v>0</v>
      </c>
      <c r="AX20" s="193"/>
      <c r="AY20" s="193"/>
      <c r="AZ20" s="269" t="str">
        <f t="shared" si="14"/>
        <v/>
      </c>
      <c r="BA20" s="261" t="str">
        <f t="shared" si="15"/>
        <v/>
      </c>
      <c r="BB20" s="262" t="str">
        <f t="shared" si="16"/>
        <v/>
      </c>
      <c r="BC20" s="263" t="str">
        <f t="array" ref="BC20">IFERROR(SPARKLINE(BB20,{"charttype","bar";"max",BA20;"color1",IF(BD20&gt;=$BA$4,'Customize Here'!$M$7,'Customize Here'!$M$9)}),)</f>
        <v/>
      </c>
      <c r="BD20" s="264" t="str">
        <f t="shared" si="17"/>
        <v/>
      </c>
      <c r="BE20" s="265" t="str">
        <f t="shared" si="18"/>
        <v/>
      </c>
      <c r="BF20" s="195"/>
    </row>
    <row r="21">
      <c r="A21" s="237"/>
      <c r="B21" s="253"/>
      <c r="C21" s="254"/>
      <c r="D21" s="111"/>
      <c r="E21" s="237"/>
      <c r="F21" s="237"/>
      <c r="G21" s="270" t="b">
        <v>0</v>
      </c>
      <c r="H21" s="258" t="b">
        <v>0</v>
      </c>
      <c r="I21" s="271" t="b">
        <v>0</v>
      </c>
      <c r="J21" s="271" t="b">
        <v>0</v>
      </c>
      <c r="K21" s="271" t="b">
        <v>0</v>
      </c>
      <c r="L21" s="271" t="b">
        <v>0</v>
      </c>
      <c r="M21" s="272" t="b">
        <v>0</v>
      </c>
      <c r="N21" s="255" t="str">
        <f t="shared" si="6"/>
        <v/>
      </c>
      <c r="O21" s="256" t="str">
        <f t="shared" si="7"/>
        <v/>
      </c>
      <c r="P21" s="268"/>
      <c r="Q21" s="270" t="b">
        <v>0</v>
      </c>
      <c r="R21" s="258" t="b">
        <v>0</v>
      </c>
      <c r="S21" s="271" t="b">
        <v>0</v>
      </c>
      <c r="T21" s="271" t="b">
        <v>0</v>
      </c>
      <c r="U21" s="271" t="b">
        <v>0</v>
      </c>
      <c r="V21" s="271" t="b">
        <v>0</v>
      </c>
      <c r="W21" s="272" t="b">
        <v>0</v>
      </c>
      <c r="X21" s="255" t="str">
        <f t="shared" si="8"/>
        <v/>
      </c>
      <c r="Y21" s="256" t="str">
        <f t="shared" si="9"/>
        <v/>
      </c>
      <c r="Z21" s="268"/>
      <c r="AA21" s="270" t="b">
        <v>0</v>
      </c>
      <c r="AB21" s="258" t="b">
        <v>0</v>
      </c>
      <c r="AC21" s="271" t="b">
        <v>0</v>
      </c>
      <c r="AD21" s="271" t="b">
        <v>0</v>
      </c>
      <c r="AE21" s="271" t="b">
        <v>0</v>
      </c>
      <c r="AF21" s="271" t="b">
        <v>0</v>
      </c>
      <c r="AG21" s="272" t="b">
        <v>0</v>
      </c>
      <c r="AH21" s="255" t="str">
        <f t="shared" si="10"/>
        <v/>
      </c>
      <c r="AI21" s="256" t="str">
        <f t="shared" si="11"/>
        <v/>
      </c>
      <c r="AJ21" s="268"/>
      <c r="AK21" s="270" t="b">
        <v>0</v>
      </c>
      <c r="AL21" s="258" t="b">
        <v>0</v>
      </c>
      <c r="AM21" s="271" t="b">
        <v>0</v>
      </c>
      <c r="AN21" s="271" t="b">
        <v>0</v>
      </c>
      <c r="AO21" s="271" t="b">
        <v>0</v>
      </c>
      <c r="AP21" s="271" t="b">
        <v>0</v>
      </c>
      <c r="AQ21" s="272" t="b">
        <v>0</v>
      </c>
      <c r="AR21" s="255" t="str">
        <f t="shared" si="12"/>
        <v/>
      </c>
      <c r="AS21" s="256" t="str">
        <f t="shared" si="13"/>
        <v/>
      </c>
      <c r="AT21" s="268"/>
      <c r="AU21" s="270" t="b">
        <v>0</v>
      </c>
      <c r="AV21" s="258" t="b">
        <v>0</v>
      </c>
      <c r="AW21" s="273" t="b">
        <v>0</v>
      </c>
      <c r="AX21" s="193"/>
      <c r="AY21" s="193"/>
      <c r="AZ21" s="269" t="str">
        <f t="shared" si="14"/>
        <v/>
      </c>
      <c r="BA21" s="261" t="str">
        <f t="shared" si="15"/>
        <v/>
      </c>
      <c r="BB21" s="262" t="str">
        <f t="shared" si="16"/>
        <v/>
      </c>
      <c r="BC21" s="263" t="str">
        <f t="array" ref="BC21">IFERROR(SPARKLINE(BB21,{"charttype","bar";"max",BA21;"color1",IF(BD21&gt;=$BA$4,'Customize Here'!$M$7,'Customize Here'!$M$9)}),)</f>
        <v/>
      </c>
      <c r="BD21" s="264" t="str">
        <f t="shared" si="17"/>
        <v/>
      </c>
      <c r="BE21" s="265" t="str">
        <f t="shared" si="18"/>
        <v/>
      </c>
      <c r="BF21" s="195"/>
    </row>
    <row r="22">
      <c r="A22" s="237"/>
      <c r="B22" s="274"/>
      <c r="C22" s="275"/>
      <c r="D22" s="119"/>
      <c r="E22" s="237"/>
      <c r="F22" s="237"/>
      <c r="G22" s="276" t="b">
        <v>0</v>
      </c>
      <c r="H22" s="277" t="b">
        <v>0</v>
      </c>
      <c r="I22" s="278" t="b">
        <v>0</v>
      </c>
      <c r="J22" s="278" t="b">
        <v>0</v>
      </c>
      <c r="K22" s="278" t="b">
        <v>0</v>
      </c>
      <c r="L22" s="278" t="b">
        <v>0</v>
      </c>
      <c r="M22" s="279" t="b">
        <v>0</v>
      </c>
      <c r="N22" s="280" t="str">
        <f t="shared" si="6"/>
        <v/>
      </c>
      <c r="O22" s="281" t="str">
        <f t="shared" si="7"/>
        <v/>
      </c>
      <c r="P22" s="268"/>
      <c r="Q22" s="276" t="b">
        <v>0</v>
      </c>
      <c r="R22" s="277" t="b">
        <v>0</v>
      </c>
      <c r="S22" s="278" t="b">
        <v>0</v>
      </c>
      <c r="T22" s="278" t="b">
        <v>0</v>
      </c>
      <c r="U22" s="278" t="b">
        <v>0</v>
      </c>
      <c r="V22" s="278" t="b">
        <v>0</v>
      </c>
      <c r="W22" s="279" t="b">
        <v>0</v>
      </c>
      <c r="X22" s="280" t="str">
        <f t="shared" si="8"/>
        <v/>
      </c>
      <c r="Y22" s="281" t="str">
        <f t="shared" si="9"/>
        <v/>
      </c>
      <c r="Z22" s="268"/>
      <c r="AA22" s="276" t="b">
        <v>0</v>
      </c>
      <c r="AB22" s="277" t="b">
        <v>0</v>
      </c>
      <c r="AC22" s="278" t="b">
        <v>0</v>
      </c>
      <c r="AD22" s="278" t="b">
        <v>0</v>
      </c>
      <c r="AE22" s="278" t="b">
        <v>0</v>
      </c>
      <c r="AF22" s="278" t="b">
        <v>0</v>
      </c>
      <c r="AG22" s="279" t="b">
        <v>0</v>
      </c>
      <c r="AH22" s="280" t="str">
        <f t="shared" si="10"/>
        <v/>
      </c>
      <c r="AI22" s="281" t="str">
        <f t="shared" si="11"/>
        <v/>
      </c>
      <c r="AJ22" s="268"/>
      <c r="AK22" s="276" t="b">
        <v>0</v>
      </c>
      <c r="AL22" s="277" t="b">
        <v>0</v>
      </c>
      <c r="AM22" s="278" t="b">
        <v>0</v>
      </c>
      <c r="AN22" s="278" t="b">
        <v>0</v>
      </c>
      <c r="AO22" s="278" t="b">
        <v>0</v>
      </c>
      <c r="AP22" s="278" t="b">
        <v>0</v>
      </c>
      <c r="AQ22" s="279" t="b">
        <v>0</v>
      </c>
      <c r="AR22" s="280" t="str">
        <f t="shared" si="12"/>
        <v/>
      </c>
      <c r="AS22" s="281" t="str">
        <f t="shared" si="13"/>
        <v/>
      </c>
      <c r="AT22" s="268"/>
      <c r="AU22" s="276" t="b">
        <v>0</v>
      </c>
      <c r="AV22" s="277" t="b">
        <v>0</v>
      </c>
      <c r="AW22" s="282" t="b">
        <v>0</v>
      </c>
      <c r="AX22" s="193"/>
      <c r="AY22" s="193"/>
      <c r="AZ22" s="283" t="str">
        <f t="shared" si="14"/>
        <v/>
      </c>
      <c r="BA22" s="284" t="str">
        <f t="shared" si="15"/>
        <v/>
      </c>
      <c r="BB22" s="285" t="str">
        <f t="shared" si="16"/>
        <v/>
      </c>
      <c r="BC22" s="286" t="str">
        <f t="array" ref="BC22">IFERROR(SPARKLINE(BB22,{"charttype","bar";"max",BA22;"color1",IF(BD22&gt;=$BA$4,'Customize Here'!$M$7,'Customize Here'!$M$9)}),)</f>
        <v/>
      </c>
      <c r="BD22" s="287" t="str">
        <f t="shared" si="17"/>
        <v/>
      </c>
      <c r="BE22" s="288" t="str">
        <f t="shared" si="18"/>
        <v/>
      </c>
      <c r="BF22" s="195"/>
    </row>
    <row r="23" ht="6.0" customHeight="1">
      <c r="A23" s="193"/>
      <c r="B23" s="193"/>
      <c r="C23" s="195"/>
      <c r="D23" s="289"/>
      <c r="E23" s="289"/>
      <c r="F23" s="289"/>
      <c r="G23" s="195"/>
      <c r="H23" s="195"/>
      <c r="I23" s="195"/>
      <c r="J23" s="195"/>
      <c r="K23" s="195"/>
      <c r="L23" s="195"/>
      <c r="M23" s="195"/>
      <c r="N23" s="195"/>
      <c r="O23" s="195"/>
      <c r="P23" s="195"/>
      <c r="Q23" s="195"/>
      <c r="R23" s="195"/>
      <c r="S23" s="195"/>
      <c r="T23" s="195"/>
      <c r="U23" s="195"/>
      <c r="V23" s="195"/>
      <c r="W23" s="195"/>
      <c r="X23" s="195"/>
      <c r="Y23" s="195"/>
      <c r="Z23" s="195"/>
      <c r="AA23" s="195"/>
      <c r="AB23" s="195"/>
      <c r="AC23" s="195"/>
      <c r="AD23" s="195"/>
      <c r="AE23" s="195"/>
      <c r="AF23" s="195"/>
      <c r="AG23" s="195"/>
      <c r="AH23" s="195"/>
      <c r="AI23" s="195"/>
      <c r="AJ23" s="195"/>
      <c r="AK23" s="195"/>
      <c r="AL23" s="195"/>
      <c r="AM23" s="195"/>
      <c r="AN23" s="195"/>
      <c r="AO23" s="195"/>
      <c r="AP23" s="195"/>
      <c r="AQ23" s="195"/>
      <c r="AR23" s="195"/>
      <c r="AS23" s="195"/>
      <c r="AT23" s="195"/>
      <c r="AU23" s="195"/>
      <c r="AV23" s="195"/>
      <c r="AW23" s="195"/>
      <c r="AX23" s="193"/>
      <c r="AY23" s="193"/>
      <c r="AZ23" s="289"/>
      <c r="BA23" s="289"/>
      <c r="BB23" s="289"/>
      <c r="BC23" s="193"/>
      <c r="BD23" s="195"/>
      <c r="BE23" s="195"/>
      <c r="BF23" s="195"/>
    </row>
    <row r="24" ht="23.25" customHeight="1">
      <c r="A24" s="290"/>
      <c r="B24" s="291" t="s">
        <v>56</v>
      </c>
      <c r="E24" s="292"/>
      <c r="F24" s="292"/>
      <c r="G24" s="293" t="str">
        <f>'Customize Here'!$Q$23</f>
        <v>Daily Tasks Completed</v>
      </c>
      <c r="H24" s="43"/>
      <c r="I24" s="43"/>
      <c r="J24" s="43"/>
      <c r="K24" s="43"/>
      <c r="L24" s="43"/>
      <c r="M24" s="294"/>
      <c r="N24" s="295" t="str">
        <f>'Customize Here'!$Q$24</f>
        <v>Week</v>
      </c>
      <c r="O24" s="44"/>
      <c r="P24" s="296"/>
      <c r="Q24" s="293" t="str">
        <f>'Customize Here'!$Q$23</f>
        <v>Daily Tasks Completed</v>
      </c>
      <c r="R24" s="43"/>
      <c r="S24" s="43"/>
      <c r="T24" s="43"/>
      <c r="U24" s="43"/>
      <c r="V24" s="43"/>
      <c r="W24" s="294"/>
      <c r="X24" s="295" t="str">
        <f>'Customize Here'!$Q$24</f>
        <v>Week</v>
      </c>
      <c r="Y24" s="44"/>
      <c r="Z24" s="296"/>
      <c r="AA24" s="293" t="str">
        <f>'Customize Here'!$Q$23</f>
        <v>Daily Tasks Completed</v>
      </c>
      <c r="AB24" s="43"/>
      <c r="AC24" s="43"/>
      <c r="AD24" s="43"/>
      <c r="AE24" s="43"/>
      <c r="AF24" s="43"/>
      <c r="AG24" s="294"/>
      <c r="AH24" s="295" t="str">
        <f>'Customize Here'!$Q$24</f>
        <v>Week</v>
      </c>
      <c r="AI24" s="44"/>
      <c r="AJ24" s="296"/>
      <c r="AK24" s="293" t="str">
        <f>'Customize Here'!$Q$23</f>
        <v>Daily Tasks Completed</v>
      </c>
      <c r="AL24" s="43"/>
      <c r="AM24" s="43"/>
      <c r="AN24" s="43"/>
      <c r="AO24" s="43"/>
      <c r="AP24" s="43"/>
      <c r="AQ24" s="294"/>
      <c r="AR24" s="295" t="str">
        <f>'Customize Here'!$Q$24</f>
        <v>Week</v>
      </c>
      <c r="AS24" s="44"/>
      <c r="AT24" s="296"/>
      <c r="AU24" s="297" t="str">
        <f>'Customize Here'!$Q$23</f>
        <v>Daily Tasks Completed</v>
      </c>
      <c r="AV24" s="154"/>
      <c r="AW24" s="155"/>
      <c r="AX24" s="290"/>
      <c r="AY24" s="290"/>
      <c r="AZ24" s="298"/>
      <c r="BA24" s="299"/>
      <c r="BB24" s="300" t="str">
        <f>'Customize Here'!$Q$32&amp;" "&amp;BB25&amp;" / "&amp;BB25+BE25</f>
        <v>Tasks Completed 0 / 0</v>
      </c>
      <c r="BC24" s="43"/>
      <c r="BD24" s="294"/>
      <c r="BE24" s="301" t="str">
        <f>'Customize Here'!$Q$35</f>
        <v>Missing</v>
      </c>
      <c r="BF24" s="296"/>
    </row>
    <row r="25">
      <c r="A25" s="193"/>
      <c r="B25" s="193"/>
      <c r="C25" s="195"/>
      <c r="D25" s="289"/>
      <c r="E25" s="289"/>
      <c r="F25" s="289"/>
      <c r="G25" s="302">
        <f t="shared" ref="G25:M25" si="19">COUNTIFS(G7:G22,TRUE,$B$7:$B$22,"&lt;&gt;")</f>
        <v>0</v>
      </c>
      <c r="H25" s="303">
        <f t="shared" si="19"/>
        <v>0</v>
      </c>
      <c r="I25" s="303">
        <f t="shared" si="19"/>
        <v>0</v>
      </c>
      <c r="J25" s="303">
        <f t="shared" si="19"/>
        <v>0</v>
      </c>
      <c r="K25" s="303">
        <f t="shared" si="19"/>
        <v>0</v>
      </c>
      <c r="L25" s="303">
        <f t="shared" si="19"/>
        <v>0</v>
      </c>
      <c r="M25" s="304">
        <f t="shared" si="19"/>
        <v>0</v>
      </c>
      <c r="N25" s="305">
        <f>sum(G25:M25)</f>
        <v>0</v>
      </c>
      <c r="O25" s="306"/>
      <c r="P25" s="195"/>
      <c r="Q25" s="302">
        <f t="shared" ref="Q25:W25" si="20">COUNTIFS(Q7:Q22,TRUE,$B$7:$B$22,"&lt;&gt;")</f>
        <v>0</v>
      </c>
      <c r="R25" s="303">
        <f t="shared" si="20"/>
        <v>0</v>
      </c>
      <c r="S25" s="303">
        <f t="shared" si="20"/>
        <v>0</v>
      </c>
      <c r="T25" s="303">
        <f t="shared" si="20"/>
        <v>0</v>
      </c>
      <c r="U25" s="303">
        <f t="shared" si="20"/>
        <v>0</v>
      </c>
      <c r="V25" s="303">
        <f t="shared" si="20"/>
        <v>0</v>
      </c>
      <c r="W25" s="304">
        <f t="shared" si="20"/>
        <v>0</v>
      </c>
      <c r="X25" s="305">
        <f>sum(Q25:W25)</f>
        <v>0</v>
      </c>
      <c r="Y25" s="306"/>
      <c r="Z25" s="195"/>
      <c r="AA25" s="302">
        <f t="shared" ref="AA25:AG25" si="21">COUNTIFS(AA7:AA22,TRUE,$B$7:$B$22,"&lt;&gt;")</f>
        <v>0</v>
      </c>
      <c r="AB25" s="303">
        <f t="shared" si="21"/>
        <v>0</v>
      </c>
      <c r="AC25" s="303">
        <f t="shared" si="21"/>
        <v>0</v>
      </c>
      <c r="AD25" s="303">
        <f t="shared" si="21"/>
        <v>0</v>
      </c>
      <c r="AE25" s="303">
        <f t="shared" si="21"/>
        <v>0</v>
      </c>
      <c r="AF25" s="303">
        <f t="shared" si="21"/>
        <v>0</v>
      </c>
      <c r="AG25" s="304">
        <f t="shared" si="21"/>
        <v>0</v>
      </c>
      <c r="AH25" s="305">
        <f>sum(AA25:AG25)</f>
        <v>0</v>
      </c>
      <c r="AI25" s="306"/>
      <c r="AJ25" s="195"/>
      <c r="AK25" s="302">
        <f t="shared" ref="AK25:AQ25" si="22">COUNTIFS(AK7:AK22,TRUE,$B$7:$B$22,"&lt;&gt;")</f>
        <v>0</v>
      </c>
      <c r="AL25" s="303">
        <f t="shared" si="22"/>
        <v>0</v>
      </c>
      <c r="AM25" s="303">
        <f t="shared" si="22"/>
        <v>0</v>
      </c>
      <c r="AN25" s="303">
        <f t="shared" si="22"/>
        <v>0</v>
      </c>
      <c r="AO25" s="303">
        <f t="shared" si="22"/>
        <v>0</v>
      </c>
      <c r="AP25" s="303">
        <f t="shared" si="22"/>
        <v>0</v>
      </c>
      <c r="AQ25" s="304">
        <f t="shared" si="22"/>
        <v>0</v>
      </c>
      <c r="AR25" s="305">
        <f>sum(AK25:AQ25)</f>
        <v>0</v>
      </c>
      <c r="AS25" s="306"/>
      <c r="AT25" s="195"/>
      <c r="AU25" s="307">
        <f t="shared" ref="AU25:AW25" si="23">COUNTIFS(AU7:AU22,TRUE,$B$7:$B$22,"&lt;&gt;")</f>
        <v>0</v>
      </c>
      <c r="AV25" s="308">
        <f t="shared" si="23"/>
        <v>0</v>
      </c>
      <c r="AW25" s="309">
        <f t="shared" si="23"/>
        <v>0</v>
      </c>
      <c r="AX25" s="193"/>
      <c r="AY25" s="193"/>
      <c r="AZ25" s="310" t="str">
        <f>'Customize Here'!$Q$33&amp;": "</f>
        <v>Monthly Daily Habits Progress: </v>
      </c>
      <c r="BA25" s="311"/>
      <c r="BB25" s="312">
        <f>sum(BB7:BB22)</f>
        <v>0</v>
      </c>
      <c r="BC25" s="313" t="str">
        <f t="array" ref="BC25">IF(BB25+BE25&gt;0,IFERROR(SPARKLINE(BB25,{"charttype","bar";"max",BB25+BE25;"color1",IF(BD25&gt;=$BA$4,'Customize Here'!$M$7,'Customize Here'!$M$9)}),),)</f>
        <v/>
      </c>
      <c r="BD25" s="314" t="str">
        <f>IFERROR(BB25/(BB25+BE25),)</f>
        <v/>
      </c>
      <c r="BE25" s="315">
        <f>sum(BE7:BE22)</f>
        <v>0</v>
      </c>
      <c r="BF25" s="195"/>
    </row>
    <row r="26">
      <c r="A26" s="193"/>
      <c r="B26" s="193"/>
      <c r="C26" s="195"/>
      <c r="D26" s="289"/>
      <c r="E26" s="289"/>
      <c r="F26" s="289"/>
      <c r="G26" s="316" t="str">
        <f>IFERROR(__xludf.DUMMYFUNCTION("SPARKLINE(G25,{""charttype"",""column"";""ymin"",0;""ymax"",COUNTA($B$7:$B$22);""color"",IF(G29&gt;=$BA$4,'Customize Here'!$M$7,'Customize Here'!$M$9)})"),"")</f>
        <v/>
      </c>
      <c r="H26" s="317" t="str">
        <f>IFERROR(__xludf.DUMMYFUNCTION("SPARKLINE(H25,{""charttype"",""column"";""ymin"",0;""ymax"",COUNTA($B$7:$B$22);""color"",IF(H29&gt;=$BA$4,'Customize Here'!$M$7,'Customize Here'!$M$9)})"),"")</f>
        <v/>
      </c>
      <c r="I26" s="317" t="str">
        <f>IFERROR(__xludf.DUMMYFUNCTION("SPARKLINE(I25,{""charttype"",""column"";""ymin"",0;""ymax"",COUNTA($B$7:$B$22);""color"",IF(I29&gt;=$BA$4,'Customize Here'!$M$7,'Customize Here'!$M$9)})"),"")</f>
        <v/>
      </c>
      <c r="J26" s="317" t="str">
        <f>IFERROR(__xludf.DUMMYFUNCTION("SPARKLINE(J25,{""charttype"",""column"";""ymin"",0;""ymax"",COUNTA($B$7:$B$22);""color"",IF(J29&gt;=$BA$4,'Customize Here'!$M$7,'Customize Here'!$M$9)})"),"")</f>
        <v/>
      </c>
      <c r="K26" s="317" t="str">
        <f>IFERROR(__xludf.DUMMYFUNCTION("SPARKLINE(K25,{""charttype"",""column"";""ymin"",0;""ymax"",COUNTA($B$7:$B$22);""color"",IF(K29&gt;=$BA$4,'Customize Here'!$M$7,'Customize Here'!$M$9)})"),"")</f>
        <v/>
      </c>
      <c r="L26" s="317" t="str">
        <f>IFERROR(__xludf.DUMMYFUNCTION("SPARKLINE(L25,{""charttype"",""column"";""ymin"",0;""ymax"",COUNTA($B$7:$B$22);""color"",IF(L29&gt;=$BA$4,'Customize Here'!$M$7,'Customize Here'!$M$9)})"),"")</f>
        <v/>
      </c>
      <c r="M26" s="318" t="str">
        <f>IFERROR(__xludf.DUMMYFUNCTION("SPARKLINE(M25,{""charttype"",""column"";""ymin"",0;""ymax"",COUNTA($B$7:$B$22);""color"",IF(M29&gt;=$BA$4,'Customize Here'!$M$7,'Customize Here'!$M$9)})"),"")</f>
        <v/>
      </c>
      <c r="N26" s="319" t="str">
        <f>IFERROR(__xludf.DUMMYFUNCTION("SPARKLINE(N25,{""charttype"",""column"";""ymin"",0;""ymax"",COUNTA($B$7:$B$22)*7;""color"",IF(N29&gt;=$BA$4,'Customize Here'!$M$7,'Customize Here'!$M$9)})"),"")</f>
        <v/>
      </c>
      <c r="O26" s="44"/>
      <c r="P26" s="195"/>
      <c r="Q26" s="316" t="str">
        <f>IFERROR(__xludf.DUMMYFUNCTION("SPARKLINE(Q25,{""charttype"",""column"";""ymin"",0;""ymax"",COUNTA($B$7:$B$22);""color"",IF(Q29&gt;=$BA$4,'Customize Here'!$M$7,'Customize Here'!$M$9)})"),"")</f>
        <v/>
      </c>
      <c r="R26" s="317" t="str">
        <f>IFERROR(__xludf.DUMMYFUNCTION("SPARKLINE(R25,{""charttype"",""column"";""ymin"",0;""ymax"",COUNTA($B$7:$B$22);""color"",IF(R29&gt;=$BA$4,'Customize Here'!$M$7,'Customize Here'!$M$9)})"),"")</f>
        <v/>
      </c>
      <c r="S26" s="317" t="str">
        <f>IFERROR(__xludf.DUMMYFUNCTION("SPARKLINE(S25,{""charttype"",""column"";""ymin"",0;""ymax"",COUNTA($B$7:$B$22);""color"",IF(S29&gt;=$BA$4,'Customize Here'!$M$7,'Customize Here'!$M$9)})"),"")</f>
        <v/>
      </c>
      <c r="T26" s="317" t="str">
        <f>IFERROR(__xludf.DUMMYFUNCTION("SPARKLINE(T25,{""charttype"",""column"";""ymin"",0;""ymax"",COUNTA($B$7:$B$22);""color"",IF(T29&gt;=$BA$4,'Customize Here'!$M$7,'Customize Here'!$M$9)})"),"")</f>
        <v/>
      </c>
      <c r="U26" s="317" t="str">
        <f>IFERROR(__xludf.DUMMYFUNCTION("SPARKLINE(U25,{""charttype"",""column"";""ymin"",0;""ymax"",COUNTA($B$7:$B$22);""color"",IF(U29&gt;=$BA$4,'Customize Here'!$M$7,'Customize Here'!$M$9)})"),"")</f>
        <v/>
      </c>
      <c r="V26" s="317" t="str">
        <f>IFERROR(__xludf.DUMMYFUNCTION("SPARKLINE(V25,{""charttype"",""column"";""ymin"",0;""ymax"",COUNTA($B$7:$B$22);""color"",IF(V29&gt;=$BA$4,'Customize Here'!$M$7,'Customize Here'!$M$9)})"),"")</f>
        <v/>
      </c>
      <c r="W26" s="318" t="str">
        <f>IFERROR(__xludf.DUMMYFUNCTION("SPARKLINE(W25,{""charttype"",""column"";""ymin"",0;""ymax"",COUNTA($B$7:$B$22);""color"",IF(W29&gt;=$BA$4,'Customize Here'!$M$7,'Customize Here'!$M$9)})"),"")</f>
        <v/>
      </c>
      <c r="X26" s="319" t="str">
        <f>IFERROR(__xludf.DUMMYFUNCTION("SPARKLINE(X25,{""charttype"",""column"";""ymin"",0;""ymax"",COUNTA($B$7:$B$22)*7;""color"",IF(X29&gt;=$BA$4,'Customize Here'!$M$7,'Customize Here'!$M$9)})"),"")</f>
        <v/>
      </c>
      <c r="Y26" s="44"/>
      <c r="Z26" s="195"/>
      <c r="AA26" s="316" t="str">
        <f>IFERROR(__xludf.DUMMYFUNCTION("SPARKLINE(AA25,{""charttype"",""column"";""ymin"",0;""ymax"",COUNTA($B$7:$B$22);""color"",IF(AA29&gt;=$BA$4,'Customize Here'!$M$7,'Customize Here'!$M$9)})"),"")</f>
        <v/>
      </c>
      <c r="AB26" s="317" t="str">
        <f>IFERROR(__xludf.DUMMYFUNCTION("SPARKLINE(AB25,{""charttype"",""column"";""ymin"",0;""ymax"",COUNTA($B$7:$B$22);""color"",IF(AB29&gt;=$BA$4,'Customize Here'!$M$7,'Customize Here'!$M$9)})"),"")</f>
        <v/>
      </c>
      <c r="AC26" s="317" t="str">
        <f>IFERROR(__xludf.DUMMYFUNCTION("SPARKLINE(AC25,{""charttype"",""column"";""ymin"",0;""ymax"",COUNTA($B$7:$B$22);""color"",IF(AC29&gt;=$BA$4,'Customize Here'!$M$7,'Customize Here'!$M$9)})"),"")</f>
        <v/>
      </c>
      <c r="AD26" s="317" t="str">
        <f>IFERROR(__xludf.DUMMYFUNCTION("SPARKLINE(AD25,{""charttype"",""column"";""ymin"",0;""ymax"",COUNTA($B$7:$B$22);""color"",IF(AD29&gt;=$BA$4,'Customize Here'!$M$7,'Customize Here'!$M$9)})"),"")</f>
        <v/>
      </c>
      <c r="AE26" s="317" t="str">
        <f>IFERROR(__xludf.DUMMYFUNCTION("SPARKLINE(AE25,{""charttype"",""column"";""ymin"",0;""ymax"",COUNTA($B$7:$B$22);""color"",IF(AE29&gt;=$BA$4,'Customize Here'!$M$7,'Customize Here'!$M$9)})"),"")</f>
        <v/>
      </c>
      <c r="AF26" s="317" t="str">
        <f>IFERROR(__xludf.DUMMYFUNCTION("SPARKLINE(AF25,{""charttype"",""column"";""ymin"",0;""ymax"",COUNTA($B$7:$B$22);""color"",IF(AF29&gt;=$BA$4,'Customize Here'!$M$7,'Customize Here'!$M$9)})"),"")</f>
        <v/>
      </c>
      <c r="AG26" s="318" t="str">
        <f>IFERROR(__xludf.DUMMYFUNCTION("SPARKLINE(AG25,{""charttype"",""column"";""ymin"",0;""ymax"",COUNTA($B$7:$B$22);""color"",IF(AG29&gt;=$BA$4,'Customize Here'!$M$7,'Customize Here'!$M$9)})"),"")</f>
        <v/>
      </c>
      <c r="AH26" s="319" t="str">
        <f>IFERROR(__xludf.DUMMYFUNCTION("SPARKLINE(AH25,{""charttype"",""column"";""ymin"",0;""ymax"",COUNTA($B$7:$B$22)*7;""color"",IF(AH29&gt;=$BA$4,'Customize Here'!$M$7,'Customize Here'!$M$9)})"),"")</f>
        <v/>
      </c>
      <c r="AI26" s="44"/>
      <c r="AJ26" s="195"/>
      <c r="AK26" s="316" t="str">
        <f>IFERROR(__xludf.DUMMYFUNCTION("SPARKLINE(AK25,{""charttype"",""column"";""ymin"",0;""ymax"",COUNTA($B$7:$B$22);""color"",IF(AK29&gt;=$BA$4,'Customize Here'!$M$7,'Customize Here'!$M$9)})"),"")</f>
        <v/>
      </c>
      <c r="AL26" s="317" t="str">
        <f>IFERROR(__xludf.DUMMYFUNCTION("SPARKLINE(AL25,{""charttype"",""column"";""ymin"",0;""ymax"",COUNTA($B$7:$B$22);""color"",IF(AL29&gt;=$BA$4,'Customize Here'!$M$7,'Customize Here'!$M$9)})"),"")</f>
        <v/>
      </c>
      <c r="AM26" s="317" t="str">
        <f>IFERROR(__xludf.DUMMYFUNCTION("SPARKLINE(AM25,{""charttype"",""column"";""ymin"",0;""ymax"",COUNTA($B$7:$B$22);""color"",IF(AM29&gt;=$BA$4,'Customize Here'!$M$7,'Customize Here'!$M$9)})"),"")</f>
        <v/>
      </c>
      <c r="AN26" s="317" t="str">
        <f>IFERROR(__xludf.DUMMYFUNCTION("SPARKLINE(AN25,{""charttype"",""column"";""ymin"",0;""ymax"",COUNTA($B$7:$B$22);""color"",IF(AN29&gt;=$BA$4,'Customize Here'!$M$7,'Customize Here'!$M$9)})"),"")</f>
        <v/>
      </c>
      <c r="AO26" s="317" t="str">
        <f>IFERROR(__xludf.DUMMYFUNCTION("SPARKLINE(AO25,{""charttype"",""column"";""ymin"",0;""ymax"",COUNTA($B$7:$B$22);""color"",IF(AO29&gt;=$BA$4,'Customize Here'!$M$7,'Customize Here'!$M$9)})"),"")</f>
        <v/>
      </c>
      <c r="AP26" s="317" t="str">
        <f>IFERROR(__xludf.DUMMYFUNCTION("SPARKLINE(AP25,{""charttype"",""column"";""ymin"",0;""ymax"",COUNTA($B$7:$B$22);""color"",IF(AP29&gt;=$BA$4,'Customize Here'!$M$7,'Customize Here'!$M$9)})"),"")</f>
        <v/>
      </c>
      <c r="AQ26" s="318" t="str">
        <f>IFERROR(__xludf.DUMMYFUNCTION("SPARKLINE(AQ25,{""charttype"",""column"";""ymin"",0;""ymax"",COUNTA($B$7:$B$22);""color"",IF(AQ29&gt;=$BA$4,'Customize Here'!$M$7,'Customize Here'!$M$9)})"),"")</f>
        <v/>
      </c>
      <c r="AR26" s="319" t="str">
        <f>IFERROR(__xludf.DUMMYFUNCTION("SPARKLINE(AR25,{""charttype"",""column"";""ymin"",0;""ymax"",COUNTA($B$7:$B$22)*7;""color"",IF(AR29&gt;=$BA$4,'Customize Here'!$M$7,'Customize Here'!$M$9)})"),"")</f>
        <v/>
      </c>
      <c r="AS26" s="44"/>
      <c r="AT26" s="195"/>
      <c r="AU26" s="316" t="str">
        <f>IFERROR(__xludf.DUMMYFUNCTION("SPARKLINE(AU25,{""charttype"",""column"";""ymin"",0;""ymax"",COUNTA($B$7:$B$22);""color"",IF(AU29&gt;=$BA$4,'Customize Here'!$M$7,'Customize Here'!$M$9)})"),"")</f>
        <v/>
      </c>
      <c r="AV26" s="317" t="str">
        <f>IFERROR(__xludf.DUMMYFUNCTION("SPARKLINE(AV25,{""charttype"",""column"";""ymin"",0;""ymax"",COUNTA($B$7:$B$22);""color"",IF(AV29&gt;=$BA$4,'Customize Here'!$M$7,'Customize Here'!$M$9)})"),"")</f>
        <v/>
      </c>
      <c r="AW26" s="318" t="str">
        <f>IFERROR(__xludf.DUMMYFUNCTION("SPARKLINE(AW25,{""charttype"",""column"";""ymin"",0;""ymax"",COUNTA($B$7:$B$22);""color"",IF(AW29&gt;=$BA$4,'Customize Here'!$M$7,'Customize Here'!$M$9)})"),"")</f>
        <v/>
      </c>
      <c r="AX26" s="193"/>
      <c r="AY26" s="193"/>
      <c r="AZ26" s="289"/>
      <c r="BA26" s="320" t="str">
        <f>counta($B$7:$D$22)&amp;" daily habits x "&amp;$BE$4&amp;" days = "&amp;BE25+BB25&amp;" tasks ("&amp;BB25&amp;" completed "&amp;BE25&amp;" left)"</f>
        <v>0 daily habits x 28 days = 0 tasks (0 completed 0 left)</v>
      </c>
      <c r="BF26" s="195"/>
    </row>
    <row r="27">
      <c r="A27" s="193"/>
      <c r="B27" s="193"/>
      <c r="C27" s="195"/>
      <c r="D27" s="289"/>
      <c r="E27" s="289"/>
      <c r="F27" s="289"/>
      <c r="G27" s="321"/>
      <c r="H27" s="208"/>
      <c r="I27" s="208"/>
      <c r="J27" s="208"/>
      <c r="K27" s="208"/>
      <c r="L27" s="208"/>
      <c r="M27" s="209"/>
      <c r="N27" s="101"/>
      <c r="O27" s="102"/>
      <c r="P27" s="195"/>
      <c r="Q27" s="321"/>
      <c r="R27" s="208"/>
      <c r="S27" s="208"/>
      <c r="T27" s="208"/>
      <c r="U27" s="208"/>
      <c r="V27" s="208"/>
      <c r="W27" s="209"/>
      <c r="X27" s="101"/>
      <c r="Y27" s="102"/>
      <c r="Z27" s="195"/>
      <c r="AA27" s="321"/>
      <c r="AB27" s="208"/>
      <c r="AC27" s="208"/>
      <c r="AD27" s="208"/>
      <c r="AE27" s="208"/>
      <c r="AF27" s="208"/>
      <c r="AG27" s="209"/>
      <c r="AH27" s="101"/>
      <c r="AI27" s="102"/>
      <c r="AJ27" s="195"/>
      <c r="AK27" s="321"/>
      <c r="AL27" s="208"/>
      <c r="AM27" s="208"/>
      <c r="AN27" s="208"/>
      <c r="AO27" s="208"/>
      <c r="AP27" s="208"/>
      <c r="AQ27" s="209"/>
      <c r="AR27" s="101"/>
      <c r="AS27" s="102"/>
      <c r="AT27" s="195"/>
      <c r="AU27" s="321"/>
      <c r="AV27" s="208"/>
      <c r="AW27" s="209"/>
      <c r="AX27" s="193"/>
      <c r="AY27" s="193"/>
      <c r="BF27" s="195"/>
    </row>
    <row r="28" ht="24.75" customHeight="1">
      <c r="A28" s="193"/>
      <c r="B28" s="193"/>
      <c r="C28" s="195"/>
      <c r="D28" s="289"/>
      <c r="E28" s="289"/>
      <c r="F28" s="289"/>
      <c r="G28" s="322"/>
      <c r="H28" s="216"/>
      <c r="I28" s="216"/>
      <c r="J28" s="216"/>
      <c r="K28" s="216"/>
      <c r="L28" s="216"/>
      <c r="M28" s="217"/>
      <c r="N28" s="83"/>
      <c r="O28" s="86"/>
      <c r="P28" s="195"/>
      <c r="Q28" s="322"/>
      <c r="R28" s="216"/>
      <c r="S28" s="216"/>
      <c r="T28" s="216"/>
      <c r="U28" s="216"/>
      <c r="V28" s="216"/>
      <c r="W28" s="217"/>
      <c r="X28" s="83"/>
      <c r="Y28" s="86"/>
      <c r="Z28" s="195"/>
      <c r="AA28" s="322"/>
      <c r="AB28" s="216"/>
      <c r="AC28" s="216"/>
      <c r="AD28" s="216"/>
      <c r="AE28" s="216"/>
      <c r="AF28" s="216"/>
      <c r="AG28" s="217"/>
      <c r="AH28" s="83"/>
      <c r="AI28" s="86"/>
      <c r="AJ28" s="195"/>
      <c r="AK28" s="322"/>
      <c r="AL28" s="216"/>
      <c r="AM28" s="216"/>
      <c r="AN28" s="216"/>
      <c r="AO28" s="216"/>
      <c r="AP28" s="216"/>
      <c r="AQ28" s="217"/>
      <c r="AR28" s="83"/>
      <c r="AS28" s="86"/>
      <c r="AT28" s="195"/>
      <c r="AU28" s="322"/>
      <c r="AV28" s="216"/>
      <c r="AW28" s="217"/>
      <c r="AX28" s="193"/>
      <c r="AY28" s="193"/>
      <c r="AZ28" s="289"/>
      <c r="BA28" s="323"/>
      <c r="BB28" s="323"/>
      <c r="BC28" s="323"/>
      <c r="BD28" s="323"/>
      <c r="BE28" s="323"/>
      <c r="BF28" s="195"/>
    </row>
    <row r="29">
      <c r="A29" s="324"/>
      <c r="B29" s="324"/>
      <c r="C29" s="195"/>
      <c r="D29" s="289"/>
      <c r="E29" s="289"/>
      <c r="F29" s="289"/>
      <c r="G29" s="325" t="str">
        <f t="shared" ref="G29:M29" si="24">iferror(ROUND(G25/COUNTA($B$7:$B$22),2),)</f>
        <v/>
      </c>
      <c r="H29" s="326" t="str">
        <f t="shared" si="24"/>
        <v/>
      </c>
      <c r="I29" s="326" t="str">
        <f t="shared" si="24"/>
        <v/>
      </c>
      <c r="J29" s="326" t="str">
        <f t="shared" si="24"/>
        <v/>
      </c>
      <c r="K29" s="326" t="str">
        <f t="shared" si="24"/>
        <v/>
      </c>
      <c r="L29" s="326" t="str">
        <f t="shared" si="24"/>
        <v/>
      </c>
      <c r="M29" s="327" t="str">
        <f t="shared" si="24"/>
        <v/>
      </c>
      <c r="N29" s="326" t="str">
        <f>iferror(ROUND(N25/(COUNTA($B$7:$B$22)*7),2),)</f>
        <v/>
      </c>
      <c r="O29" s="86"/>
      <c r="P29" s="195"/>
      <c r="Q29" s="325" t="str">
        <f t="shared" ref="Q29:W29" si="25">iferror(ROUND(Q25/COUNTA($B$7:$B$22),2),)</f>
        <v/>
      </c>
      <c r="R29" s="326" t="str">
        <f t="shared" si="25"/>
        <v/>
      </c>
      <c r="S29" s="326" t="str">
        <f t="shared" si="25"/>
        <v/>
      </c>
      <c r="T29" s="326" t="str">
        <f t="shared" si="25"/>
        <v/>
      </c>
      <c r="U29" s="326" t="str">
        <f t="shared" si="25"/>
        <v/>
      </c>
      <c r="V29" s="326" t="str">
        <f t="shared" si="25"/>
        <v/>
      </c>
      <c r="W29" s="327" t="str">
        <f t="shared" si="25"/>
        <v/>
      </c>
      <c r="X29" s="326" t="str">
        <f>iferror(ROUND(X25/(COUNTA($B$7:$B$22)*7),2),)</f>
        <v/>
      </c>
      <c r="Y29" s="86"/>
      <c r="Z29" s="195"/>
      <c r="AA29" s="325" t="str">
        <f t="shared" ref="AA29:AG29" si="26">iferror(ROUND(AA25/COUNTA($B$7:$B$22),2),)</f>
        <v/>
      </c>
      <c r="AB29" s="326" t="str">
        <f t="shared" si="26"/>
        <v/>
      </c>
      <c r="AC29" s="326" t="str">
        <f t="shared" si="26"/>
        <v/>
      </c>
      <c r="AD29" s="326" t="str">
        <f t="shared" si="26"/>
        <v/>
      </c>
      <c r="AE29" s="326" t="str">
        <f t="shared" si="26"/>
        <v/>
      </c>
      <c r="AF29" s="326" t="str">
        <f t="shared" si="26"/>
        <v/>
      </c>
      <c r="AG29" s="327" t="str">
        <f t="shared" si="26"/>
        <v/>
      </c>
      <c r="AH29" s="326" t="str">
        <f>iferror(ROUND(AH25/(COUNTA($B$7:$B$22)*7),2),)</f>
        <v/>
      </c>
      <c r="AI29" s="86"/>
      <c r="AJ29" s="195"/>
      <c r="AK29" s="325" t="str">
        <f t="shared" ref="AK29:AQ29" si="27">iferror(ROUND(AK25/COUNTA($B$7:$B$22),2),)</f>
        <v/>
      </c>
      <c r="AL29" s="326" t="str">
        <f t="shared" si="27"/>
        <v/>
      </c>
      <c r="AM29" s="326" t="str">
        <f t="shared" si="27"/>
        <v/>
      </c>
      <c r="AN29" s="326" t="str">
        <f t="shared" si="27"/>
        <v/>
      </c>
      <c r="AO29" s="326" t="str">
        <f t="shared" si="27"/>
        <v/>
      </c>
      <c r="AP29" s="326" t="str">
        <f t="shared" si="27"/>
        <v/>
      </c>
      <c r="AQ29" s="327" t="str">
        <f t="shared" si="27"/>
        <v/>
      </c>
      <c r="AR29" s="326" t="str">
        <f>iferror(ROUND(AR25/(COUNTA($B$7:$B$22)*7),2),)</f>
        <v/>
      </c>
      <c r="AS29" s="86"/>
      <c r="AT29" s="195"/>
      <c r="AU29" s="325" t="str">
        <f t="shared" ref="AU29:AW29" si="28">iferror(ROUND(AU25/COUNTA($B$7:$B$22),2),)</f>
        <v/>
      </c>
      <c r="AV29" s="326" t="str">
        <f t="shared" si="28"/>
        <v/>
      </c>
      <c r="AW29" s="328" t="str">
        <f t="shared" si="28"/>
        <v/>
      </c>
      <c r="AX29" s="193"/>
      <c r="AY29" s="193"/>
      <c r="AZ29" s="194"/>
      <c r="BA29" s="194"/>
      <c r="BB29" s="194"/>
      <c r="BC29" s="194"/>
      <c r="BD29" s="194"/>
      <c r="BE29" s="194"/>
      <c r="BF29" s="195"/>
    </row>
    <row r="30" ht="18.75" customHeight="1">
      <c r="A30" s="223"/>
      <c r="B30" s="223"/>
      <c r="C30" s="226"/>
      <c r="D30" s="226"/>
      <c r="E30" s="237"/>
      <c r="F30" s="237"/>
      <c r="G30" s="224"/>
      <c r="H30" s="224"/>
      <c r="I30" s="224"/>
      <c r="J30" s="224"/>
      <c r="K30" s="224"/>
      <c r="L30" s="224"/>
      <c r="M30" s="224"/>
      <c r="N30" s="224"/>
      <c r="O30" s="224"/>
      <c r="P30" s="245"/>
      <c r="Q30" s="224"/>
      <c r="R30" s="224"/>
      <c r="S30" s="224"/>
      <c r="T30" s="224"/>
      <c r="U30" s="224"/>
      <c r="V30" s="224"/>
      <c r="W30" s="224"/>
      <c r="X30" s="224"/>
      <c r="Y30" s="224"/>
      <c r="Z30" s="245"/>
      <c r="AA30" s="224"/>
      <c r="AB30" s="224"/>
      <c r="AC30" s="224"/>
      <c r="AD30" s="224"/>
      <c r="AE30" s="224"/>
      <c r="AF30" s="224"/>
      <c r="AG30" s="224"/>
      <c r="AH30" s="224"/>
      <c r="AI30" s="224"/>
      <c r="AJ30" s="245"/>
      <c r="AK30" s="224"/>
      <c r="AL30" s="224"/>
      <c r="AM30" s="224"/>
      <c r="AN30" s="224"/>
      <c r="AO30" s="224"/>
      <c r="AP30" s="224"/>
      <c r="AQ30" s="224"/>
      <c r="AR30" s="224"/>
      <c r="AS30" s="224"/>
      <c r="AT30" s="245"/>
      <c r="AU30" s="225"/>
      <c r="AV30" s="225"/>
      <c r="AW30" s="225"/>
      <c r="AX30" s="193"/>
      <c r="AY30" s="193"/>
      <c r="AZ30" s="329" t="s">
        <v>135</v>
      </c>
      <c r="BF30" s="330"/>
    </row>
    <row r="31" ht="22.5" customHeight="1">
      <c r="A31" s="331"/>
      <c r="B31" s="332" t="str">
        <f>'Customize Here'!$Q$16</f>
        <v>Other Habits</v>
      </c>
      <c r="C31" s="333" t="str">
        <f>'Customize Here'!$Q$17</f>
        <v>Days/Week</v>
      </c>
      <c r="D31" s="44"/>
      <c r="E31" s="237"/>
      <c r="F31" s="237"/>
      <c r="G31" s="229" t="str">
        <f>'Customize Here'!$Q$16</f>
        <v>Other Habits</v>
      </c>
      <c r="H31" s="230"/>
      <c r="I31" s="230"/>
      <c r="J31" s="230"/>
      <c r="K31" s="230"/>
      <c r="L31" s="230"/>
      <c r="M31" s="230"/>
      <c r="N31" s="230"/>
      <c r="O31" s="108"/>
      <c r="P31" s="231"/>
      <c r="Q31" s="229" t="str">
        <f>'Customize Here'!$Q$16</f>
        <v>Other Habits</v>
      </c>
      <c r="R31" s="230"/>
      <c r="S31" s="230"/>
      <c r="T31" s="230"/>
      <c r="U31" s="230"/>
      <c r="V31" s="230"/>
      <c r="W31" s="230"/>
      <c r="X31" s="230"/>
      <c r="Y31" s="108"/>
      <c r="Z31" s="231"/>
      <c r="AA31" s="229" t="str">
        <f>'Customize Here'!$Q$16</f>
        <v>Other Habits</v>
      </c>
      <c r="AB31" s="230"/>
      <c r="AC31" s="230"/>
      <c r="AD31" s="230"/>
      <c r="AE31" s="230"/>
      <c r="AF31" s="230"/>
      <c r="AG31" s="230"/>
      <c r="AH31" s="230"/>
      <c r="AI31" s="108"/>
      <c r="AJ31" s="231"/>
      <c r="AK31" s="229" t="str">
        <f>'Customize Here'!$Q$16</f>
        <v>Other Habits</v>
      </c>
      <c r="AL31" s="230"/>
      <c r="AM31" s="230"/>
      <c r="AN31" s="230"/>
      <c r="AO31" s="230"/>
      <c r="AP31" s="230"/>
      <c r="AQ31" s="230"/>
      <c r="AR31" s="230"/>
      <c r="AS31" s="108"/>
      <c r="AT31" s="231"/>
      <c r="AU31" s="232" t="str">
        <f>'Customize Here'!$Q$16</f>
        <v>Other Habits</v>
      </c>
      <c r="AV31" s="230"/>
      <c r="AW31" s="108"/>
      <c r="AX31" s="193"/>
      <c r="AZ31" s="233" t="str">
        <f>'Customize Here'!$Q$16</f>
        <v>Other Habits</v>
      </c>
      <c r="BA31" s="234" t="str">
        <f>'Customize Here'!$Q$36</f>
        <v>Weeks</v>
      </c>
      <c r="BB31" s="235" t="str">
        <f>'Customize Here'!$Q$37</f>
        <v>Weeks Completed</v>
      </c>
      <c r="BC31" s="230"/>
      <c r="BD31" s="58"/>
      <c r="BE31" s="236" t="str">
        <f>'Customize Here'!$Q$38</f>
        <v>Weeks Missing</v>
      </c>
      <c r="BF31" s="330"/>
    </row>
    <row r="32" ht="18.0" customHeight="1">
      <c r="A32" s="334"/>
      <c r="B32" s="335"/>
      <c r="C32" s="336"/>
      <c r="D32" s="71"/>
      <c r="E32" s="237"/>
      <c r="F32" s="237"/>
      <c r="G32" s="240" t="b">
        <v>0</v>
      </c>
      <c r="H32" s="241" t="b">
        <v>0</v>
      </c>
      <c r="I32" s="241" t="b">
        <v>0</v>
      </c>
      <c r="J32" s="241" t="b">
        <v>0</v>
      </c>
      <c r="K32" s="241" t="b">
        <v>0</v>
      </c>
      <c r="L32" s="241" t="b">
        <v>0</v>
      </c>
      <c r="M32" s="241" t="b">
        <v>0</v>
      </c>
      <c r="N32" s="243" t="str">
        <f t="shared" ref="N32:N47" si="29">IF($C32&lt;&gt;"",IF($B32&lt;&gt;"",ROUND(COUNTIF(G32:M32,TRUE)/$C32,2),),)</f>
        <v/>
      </c>
      <c r="O32" s="244" t="str">
        <f t="shared" ref="O32:O47" si="30">IF($B32&lt;&gt;"",IF(($C32-COUNTIF(G32:M32,TRUE))&gt;0,$C32-COUNTIF(G32:M32,TRUE),""),)</f>
        <v/>
      </c>
      <c r="P32" s="245"/>
      <c r="Q32" s="240" t="b">
        <v>0</v>
      </c>
      <c r="R32" s="337" t="b">
        <v>0</v>
      </c>
      <c r="S32" s="241" t="b">
        <v>0</v>
      </c>
      <c r="T32" s="241" t="b">
        <v>0</v>
      </c>
      <c r="U32" s="241" t="b">
        <v>0</v>
      </c>
      <c r="V32" s="241" t="b">
        <v>0</v>
      </c>
      <c r="W32" s="242" t="b">
        <v>0</v>
      </c>
      <c r="X32" s="243" t="str">
        <f t="shared" ref="X32:X47" si="31">IF($C32&lt;&gt;"",IF($B32&lt;&gt;"",ROUND(COUNTIF(Q32:W32,TRUE)/$C32,2),),)</f>
        <v/>
      </c>
      <c r="Y32" s="244" t="str">
        <f t="shared" ref="Y32:Y47" si="32">IF($B32&lt;&gt;"",IF(($C32-COUNTIF(Q32:W32,TRUE))&gt;0,$C32-COUNTIF(Q32:W32,TRUE),""),)</f>
        <v/>
      </c>
      <c r="Z32" s="245"/>
      <c r="AA32" s="240" t="b">
        <v>0</v>
      </c>
      <c r="AB32" s="337" t="b">
        <v>0</v>
      </c>
      <c r="AC32" s="241" t="b">
        <v>0</v>
      </c>
      <c r="AD32" s="241" t="b">
        <v>0</v>
      </c>
      <c r="AE32" s="241" t="b">
        <v>0</v>
      </c>
      <c r="AF32" s="241" t="b">
        <v>0</v>
      </c>
      <c r="AG32" s="242" t="b">
        <v>0</v>
      </c>
      <c r="AH32" s="243" t="str">
        <f t="shared" ref="AH32:AH47" si="33">IF($C32&lt;&gt;"",IF($B32&lt;&gt;"",ROUND(COUNTIF(AA32:AG32,TRUE)/$C32,2),),)</f>
        <v/>
      </c>
      <c r="AI32" s="244" t="str">
        <f t="shared" ref="AI32:AI47" si="34">IF($B32&lt;&gt;"",IF(($C32-COUNTIF(AA32:AG32,TRUE))&gt;0,$C32-COUNTIF(AA32:AG32,TRUE),""),)</f>
        <v/>
      </c>
      <c r="AJ32" s="245"/>
      <c r="AK32" s="241" t="b">
        <v>0</v>
      </c>
      <c r="AL32" s="241" t="b">
        <v>0</v>
      </c>
      <c r="AM32" s="241" t="b">
        <v>0</v>
      </c>
      <c r="AN32" s="241" t="b">
        <v>0</v>
      </c>
      <c r="AO32" s="241" t="b">
        <v>0</v>
      </c>
      <c r="AP32" s="241" t="b">
        <v>0</v>
      </c>
      <c r="AQ32" s="241" t="b">
        <v>0</v>
      </c>
      <c r="AR32" s="243" t="str">
        <f t="shared" ref="AR32:AR47" si="35">IF($C32&lt;&gt;"",IF($B32&lt;&gt;"",ROUND(COUNTIF(AK32:AQ32,TRUE)/$C32,2),),)</f>
        <v/>
      </c>
      <c r="AS32" s="244" t="str">
        <f t="shared" ref="AS32:AS47" si="36">IF($B32&lt;&gt;"",IF(($C32-COUNTIF(AK32:AQ32,TRUE))&gt;0,$C32-COUNTIF(AK32:AQ32,TRUE),""),)</f>
        <v/>
      </c>
      <c r="AT32" s="245"/>
      <c r="AU32" s="240" t="b">
        <v>0</v>
      </c>
      <c r="AV32" s="241" t="b">
        <v>0</v>
      </c>
      <c r="AW32" s="246" t="b">
        <v>0</v>
      </c>
      <c r="AX32" s="193"/>
      <c r="AY32" s="193"/>
      <c r="AZ32" s="260" t="str">
        <f t="shared" ref="AZ32:AZ47" si="37">B32</f>
        <v/>
      </c>
      <c r="BA32" s="338" t="str">
        <f t="shared" ref="BA32:BA47" si="38">IF(B32&lt;&gt;"",4,)</f>
        <v/>
      </c>
      <c r="BB32" s="262" t="str">
        <f t="shared" ref="BB32:BB47" si="39">IF(B32&lt;&gt;"", countif(N32,"&gt;=100%")+countif(X32,"&gt;=100%")+countif(AH32,"&gt;=100%")+countif(AR32,"&gt;=100%"),)</f>
        <v/>
      </c>
      <c r="BC32" s="339" t="str">
        <f t="array" ref="BC32">IFERROR(SPARKLINE(BB32,{"charttype","bar";"max",BA32;"color1",IF(BD32&gt;=$BA$4,'Customize Here'!$M$7,'Customize Here'!$M$9)}),)</f>
        <v/>
      </c>
      <c r="BD32" s="264" t="str">
        <f t="shared" ref="BD32:BD47" si="40">IFERROR(ROUND(BB32/BA32,2),)</f>
        <v/>
      </c>
      <c r="BE32" s="340" t="str">
        <f t="shared" ref="BE32:BE47" si="41">IF($B32&lt;&gt;"", IF(BA32-BB32&gt;0,BA32-BB32,),)</f>
        <v/>
      </c>
      <c r="BF32" s="330"/>
    </row>
    <row r="33">
      <c r="A33" s="334"/>
      <c r="B33" s="341"/>
      <c r="C33" s="342"/>
      <c r="D33" s="111"/>
      <c r="E33" s="237"/>
      <c r="F33" s="237"/>
      <c r="G33" s="257" t="b">
        <v>0</v>
      </c>
      <c r="H33" s="258" t="b">
        <v>0</v>
      </c>
      <c r="I33" s="258" t="b">
        <v>0</v>
      </c>
      <c r="J33" s="258" t="b">
        <v>0</v>
      </c>
      <c r="K33" s="258" t="b">
        <v>0</v>
      </c>
      <c r="L33" s="258" t="b">
        <v>0</v>
      </c>
      <c r="M33" s="258" t="b">
        <v>0</v>
      </c>
      <c r="N33" s="255" t="str">
        <f t="shared" si="29"/>
        <v/>
      </c>
      <c r="O33" s="256" t="str">
        <f t="shared" si="30"/>
        <v/>
      </c>
      <c r="P33" s="245"/>
      <c r="Q33" s="257" t="b">
        <v>0</v>
      </c>
      <c r="R33" s="271" t="b">
        <v>0</v>
      </c>
      <c r="S33" s="258" t="b">
        <v>0</v>
      </c>
      <c r="T33" s="258" t="b">
        <v>0</v>
      </c>
      <c r="U33" s="258" t="b">
        <v>0</v>
      </c>
      <c r="V33" s="258" t="b">
        <v>0</v>
      </c>
      <c r="W33" s="267" t="b">
        <v>0</v>
      </c>
      <c r="X33" s="255" t="str">
        <f t="shared" si="31"/>
        <v/>
      </c>
      <c r="Y33" s="256" t="str">
        <f t="shared" si="32"/>
        <v/>
      </c>
      <c r="Z33" s="245"/>
      <c r="AA33" s="257" t="b">
        <v>0</v>
      </c>
      <c r="AB33" s="271" t="b">
        <v>0</v>
      </c>
      <c r="AC33" s="258" t="b">
        <v>0</v>
      </c>
      <c r="AD33" s="258" t="b">
        <v>0</v>
      </c>
      <c r="AE33" s="258" t="b">
        <v>0</v>
      </c>
      <c r="AF33" s="258" t="b">
        <v>0</v>
      </c>
      <c r="AG33" s="267" t="b">
        <v>0</v>
      </c>
      <c r="AH33" s="255" t="str">
        <f t="shared" si="33"/>
        <v/>
      </c>
      <c r="AI33" s="256" t="str">
        <f t="shared" si="34"/>
        <v/>
      </c>
      <c r="AJ33" s="245"/>
      <c r="AK33" s="258" t="b">
        <v>0</v>
      </c>
      <c r="AL33" s="258" t="b">
        <v>0</v>
      </c>
      <c r="AM33" s="258" t="b">
        <v>0</v>
      </c>
      <c r="AN33" s="258" t="b">
        <v>0</v>
      </c>
      <c r="AO33" s="258" t="b">
        <v>0</v>
      </c>
      <c r="AP33" s="258" t="b">
        <v>0</v>
      </c>
      <c r="AQ33" s="258" t="b">
        <v>0</v>
      </c>
      <c r="AR33" s="255" t="str">
        <f t="shared" si="35"/>
        <v/>
      </c>
      <c r="AS33" s="256" t="str">
        <f t="shared" si="36"/>
        <v/>
      </c>
      <c r="AT33" s="245"/>
      <c r="AU33" s="257" t="b">
        <v>0</v>
      </c>
      <c r="AV33" s="258" t="b">
        <v>0</v>
      </c>
      <c r="AW33" s="259" t="b">
        <v>0</v>
      </c>
      <c r="AX33" s="193"/>
      <c r="AY33" s="193"/>
      <c r="AZ33" s="260" t="str">
        <f t="shared" si="37"/>
        <v/>
      </c>
      <c r="BA33" s="261" t="str">
        <f t="shared" si="38"/>
        <v/>
      </c>
      <c r="BB33" s="262" t="str">
        <f t="shared" si="39"/>
        <v/>
      </c>
      <c r="BC33" s="263" t="str">
        <f t="array" ref="BC33">IFERROR(SPARKLINE(BB33,{"charttype","bar";"max",BA33;"color1",IF(BD33&gt;=$BA$4,'Customize Here'!$M$7,'Customize Here'!$M$9)}),)</f>
        <v/>
      </c>
      <c r="BD33" s="264" t="str">
        <f t="shared" si="40"/>
        <v/>
      </c>
      <c r="BE33" s="340" t="str">
        <f t="shared" si="41"/>
        <v/>
      </c>
      <c r="BF33" s="330"/>
    </row>
    <row r="34">
      <c r="A34" s="334"/>
      <c r="B34" s="341"/>
      <c r="C34" s="342"/>
      <c r="D34" s="111"/>
      <c r="E34" s="237"/>
      <c r="F34" s="237"/>
      <c r="G34" s="257" t="b">
        <v>0</v>
      </c>
      <c r="H34" s="258" t="b">
        <v>0</v>
      </c>
      <c r="I34" s="258" t="b">
        <v>0</v>
      </c>
      <c r="J34" s="258" t="b">
        <v>0</v>
      </c>
      <c r="K34" s="258" t="b">
        <v>0</v>
      </c>
      <c r="L34" s="258" t="b">
        <v>0</v>
      </c>
      <c r="M34" s="258" t="b">
        <v>0</v>
      </c>
      <c r="N34" s="255" t="str">
        <f t="shared" si="29"/>
        <v/>
      </c>
      <c r="O34" s="256" t="str">
        <f t="shared" si="30"/>
        <v/>
      </c>
      <c r="P34" s="245"/>
      <c r="Q34" s="257" t="b">
        <v>0</v>
      </c>
      <c r="R34" s="271" t="b">
        <v>0</v>
      </c>
      <c r="S34" s="258" t="b">
        <v>0</v>
      </c>
      <c r="T34" s="258" t="b">
        <v>0</v>
      </c>
      <c r="U34" s="258" t="b">
        <v>0</v>
      </c>
      <c r="V34" s="258" t="b">
        <v>0</v>
      </c>
      <c r="W34" s="267" t="b">
        <v>0</v>
      </c>
      <c r="X34" s="255" t="str">
        <f t="shared" si="31"/>
        <v/>
      </c>
      <c r="Y34" s="256" t="str">
        <f t="shared" si="32"/>
        <v/>
      </c>
      <c r="Z34" s="245"/>
      <c r="AA34" s="257" t="b">
        <v>0</v>
      </c>
      <c r="AB34" s="271" t="b">
        <v>0</v>
      </c>
      <c r="AC34" s="258" t="b">
        <v>0</v>
      </c>
      <c r="AD34" s="258" t="b">
        <v>0</v>
      </c>
      <c r="AE34" s="258" t="b">
        <v>0</v>
      </c>
      <c r="AF34" s="258" t="b">
        <v>0</v>
      </c>
      <c r="AG34" s="267" t="b">
        <v>0</v>
      </c>
      <c r="AH34" s="255" t="str">
        <f t="shared" si="33"/>
        <v/>
      </c>
      <c r="AI34" s="256" t="str">
        <f t="shared" si="34"/>
        <v/>
      </c>
      <c r="AJ34" s="245"/>
      <c r="AK34" s="258" t="b">
        <v>0</v>
      </c>
      <c r="AL34" s="258" t="b">
        <v>0</v>
      </c>
      <c r="AM34" s="258" t="b">
        <v>0</v>
      </c>
      <c r="AN34" s="258" t="b">
        <v>0</v>
      </c>
      <c r="AO34" s="258" t="b">
        <v>0</v>
      </c>
      <c r="AP34" s="258" t="b">
        <v>0</v>
      </c>
      <c r="AQ34" s="258" t="b">
        <v>0</v>
      </c>
      <c r="AR34" s="255" t="str">
        <f t="shared" si="35"/>
        <v/>
      </c>
      <c r="AS34" s="256" t="str">
        <f t="shared" si="36"/>
        <v/>
      </c>
      <c r="AT34" s="245"/>
      <c r="AU34" s="257" t="b">
        <v>0</v>
      </c>
      <c r="AV34" s="258" t="b">
        <v>0</v>
      </c>
      <c r="AW34" s="259" t="b">
        <v>0</v>
      </c>
      <c r="AX34" s="193"/>
      <c r="AY34" s="193"/>
      <c r="AZ34" s="260" t="str">
        <f t="shared" si="37"/>
        <v/>
      </c>
      <c r="BA34" s="261" t="str">
        <f t="shared" si="38"/>
        <v/>
      </c>
      <c r="BB34" s="262" t="str">
        <f t="shared" si="39"/>
        <v/>
      </c>
      <c r="BC34" s="263" t="str">
        <f t="array" ref="BC34">IFERROR(SPARKLINE(BB34,{"charttype","bar";"max",BA34;"color1",IF(BD34&gt;=$BA$4,'Customize Here'!$M$7,'Customize Here'!$M$9)}),)</f>
        <v/>
      </c>
      <c r="BD34" s="264" t="str">
        <f t="shared" si="40"/>
        <v/>
      </c>
      <c r="BE34" s="340" t="str">
        <f t="shared" si="41"/>
        <v/>
      </c>
      <c r="BF34" s="330"/>
    </row>
    <row r="35" ht="18.0" customHeight="1">
      <c r="A35" s="334"/>
      <c r="B35" s="341"/>
      <c r="C35" s="342"/>
      <c r="D35" s="111"/>
      <c r="E35" s="237"/>
      <c r="F35" s="237"/>
      <c r="G35" s="257" t="b">
        <v>0</v>
      </c>
      <c r="H35" s="258" t="b">
        <v>0</v>
      </c>
      <c r="I35" s="258" t="b">
        <v>0</v>
      </c>
      <c r="J35" s="258" t="b">
        <v>0</v>
      </c>
      <c r="K35" s="258" t="b">
        <v>0</v>
      </c>
      <c r="L35" s="258" t="b">
        <v>0</v>
      </c>
      <c r="M35" s="258" t="b">
        <v>0</v>
      </c>
      <c r="N35" s="255" t="str">
        <f t="shared" si="29"/>
        <v/>
      </c>
      <c r="O35" s="256" t="str">
        <f t="shared" si="30"/>
        <v/>
      </c>
      <c r="P35" s="245"/>
      <c r="Q35" s="257" t="b">
        <v>0</v>
      </c>
      <c r="R35" s="258" t="b">
        <v>0</v>
      </c>
      <c r="S35" s="258" t="b">
        <v>0</v>
      </c>
      <c r="T35" s="258" t="b">
        <v>0</v>
      </c>
      <c r="U35" s="258" t="b">
        <v>0</v>
      </c>
      <c r="V35" s="258" t="b">
        <v>0</v>
      </c>
      <c r="W35" s="267" t="b">
        <v>0</v>
      </c>
      <c r="X35" s="255" t="str">
        <f t="shared" si="31"/>
        <v/>
      </c>
      <c r="Y35" s="256" t="str">
        <f t="shared" si="32"/>
        <v/>
      </c>
      <c r="Z35" s="245"/>
      <c r="AA35" s="257" t="b">
        <v>0</v>
      </c>
      <c r="AB35" s="258" t="b">
        <v>0</v>
      </c>
      <c r="AC35" s="258" t="b">
        <v>0</v>
      </c>
      <c r="AD35" s="258" t="b">
        <v>0</v>
      </c>
      <c r="AE35" s="258" t="b">
        <v>0</v>
      </c>
      <c r="AF35" s="258" t="b">
        <v>0</v>
      </c>
      <c r="AG35" s="267" t="b">
        <v>0</v>
      </c>
      <c r="AH35" s="255" t="str">
        <f t="shared" si="33"/>
        <v/>
      </c>
      <c r="AI35" s="256" t="str">
        <f t="shared" si="34"/>
        <v/>
      </c>
      <c r="AJ35" s="245"/>
      <c r="AK35" s="258" t="b">
        <v>0</v>
      </c>
      <c r="AL35" s="258" t="b">
        <v>0</v>
      </c>
      <c r="AM35" s="258" t="b">
        <v>0</v>
      </c>
      <c r="AN35" s="258" t="b">
        <v>0</v>
      </c>
      <c r="AO35" s="258" t="b">
        <v>0</v>
      </c>
      <c r="AP35" s="258" t="b">
        <v>0</v>
      </c>
      <c r="AQ35" s="258" t="b">
        <v>0</v>
      </c>
      <c r="AR35" s="255" t="str">
        <f t="shared" si="35"/>
        <v/>
      </c>
      <c r="AS35" s="256" t="str">
        <f t="shared" si="36"/>
        <v/>
      </c>
      <c r="AT35" s="245"/>
      <c r="AU35" s="257" t="b">
        <v>0</v>
      </c>
      <c r="AV35" s="258" t="b">
        <v>0</v>
      </c>
      <c r="AW35" s="259" t="b">
        <v>0</v>
      </c>
      <c r="AX35" s="193"/>
      <c r="AY35" s="193"/>
      <c r="AZ35" s="260" t="str">
        <f t="shared" si="37"/>
        <v/>
      </c>
      <c r="BA35" s="261" t="str">
        <f t="shared" si="38"/>
        <v/>
      </c>
      <c r="BB35" s="262" t="str">
        <f t="shared" si="39"/>
        <v/>
      </c>
      <c r="BC35" s="263" t="str">
        <f t="array" ref="BC35">IFERROR(SPARKLINE(BB35,{"charttype","bar";"max",BA35;"color1",IF(BD35&gt;=$BA$4,'Customize Here'!$M$7,'Customize Here'!$M$9)}),)</f>
        <v/>
      </c>
      <c r="BD35" s="264" t="str">
        <f t="shared" si="40"/>
        <v/>
      </c>
      <c r="BE35" s="340" t="str">
        <f t="shared" si="41"/>
        <v/>
      </c>
      <c r="BF35" s="330"/>
    </row>
    <row r="36" ht="18.0" customHeight="1">
      <c r="A36" s="334"/>
      <c r="B36" s="341"/>
      <c r="C36" s="342"/>
      <c r="D36" s="111"/>
      <c r="E36" s="237"/>
      <c r="F36" s="237"/>
      <c r="G36" s="257" t="b">
        <v>0</v>
      </c>
      <c r="H36" s="258" t="b">
        <v>0</v>
      </c>
      <c r="I36" s="258" t="b">
        <v>0</v>
      </c>
      <c r="J36" s="258" t="b">
        <v>0</v>
      </c>
      <c r="K36" s="258" t="b">
        <v>0</v>
      </c>
      <c r="L36" s="258" t="b">
        <v>0</v>
      </c>
      <c r="M36" s="258" t="b">
        <v>0</v>
      </c>
      <c r="N36" s="255" t="str">
        <f t="shared" si="29"/>
        <v/>
      </c>
      <c r="O36" s="256" t="str">
        <f t="shared" si="30"/>
        <v/>
      </c>
      <c r="P36" s="245"/>
      <c r="Q36" s="257" t="b">
        <v>0</v>
      </c>
      <c r="R36" s="258" t="b">
        <v>0</v>
      </c>
      <c r="S36" s="258" t="b">
        <v>0</v>
      </c>
      <c r="T36" s="258" t="b">
        <v>0</v>
      </c>
      <c r="U36" s="258" t="b">
        <v>0</v>
      </c>
      <c r="V36" s="258" t="b">
        <v>0</v>
      </c>
      <c r="W36" s="267" t="b">
        <v>0</v>
      </c>
      <c r="X36" s="255" t="str">
        <f t="shared" si="31"/>
        <v/>
      </c>
      <c r="Y36" s="256" t="str">
        <f t="shared" si="32"/>
        <v/>
      </c>
      <c r="Z36" s="245"/>
      <c r="AA36" s="257" t="b">
        <v>0</v>
      </c>
      <c r="AB36" s="258" t="b">
        <v>0</v>
      </c>
      <c r="AC36" s="258" t="b">
        <v>0</v>
      </c>
      <c r="AD36" s="258" t="b">
        <v>0</v>
      </c>
      <c r="AE36" s="258" t="b">
        <v>0</v>
      </c>
      <c r="AF36" s="258" t="b">
        <v>0</v>
      </c>
      <c r="AG36" s="267" t="b">
        <v>0</v>
      </c>
      <c r="AH36" s="255" t="str">
        <f t="shared" si="33"/>
        <v/>
      </c>
      <c r="AI36" s="256" t="str">
        <f t="shared" si="34"/>
        <v/>
      </c>
      <c r="AJ36" s="245"/>
      <c r="AK36" s="258" t="b">
        <v>0</v>
      </c>
      <c r="AL36" s="258" t="b">
        <v>0</v>
      </c>
      <c r="AM36" s="258" t="b">
        <v>0</v>
      </c>
      <c r="AN36" s="258" t="b">
        <v>0</v>
      </c>
      <c r="AO36" s="258" t="b">
        <v>0</v>
      </c>
      <c r="AP36" s="258" t="b">
        <v>0</v>
      </c>
      <c r="AQ36" s="258" t="b">
        <v>0</v>
      </c>
      <c r="AR36" s="255" t="str">
        <f t="shared" si="35"/>
        <v/>
      </c>
      <c r="AS36" s="256" t="str">
        <f t="shared" si="36"/>
        <v/>
      </c>
      <c r="AT36" s="245"/>
      <c r="AU36" s="257" t="b">
        <v>0</v>
      </c>
      <c r="AV36" s="258" t="b">
        <v>0</v>
      </c>
      <c r="AW36" s="259" t="b">
        <v>0</v>
      </c>
      <c r="AX36" s="193"/>
      <c r="AY36" s="193"/>
      <c r="AZ36" s="260" t="str">
        <f t="shared" si="37"/>
        <v/>
      </c>
      <c r="BA36" s="261" t="str">
        <f t="shared" si="38"/>
        <v/>
      </c>
      <c r="BB36" s="262" t="str">
        <f t="shared" si="39"/>
        <v/>
      </c>
      <c r="BC36" s="263" t="str">
        <f t="array" ref="BC36">IFERROR(SPARKLINE(BB36,{"charttype","bar";"max",BA36;"color1",IF(BD36&gt;=$BA$4,'Customize Here'!$M$7,'Customize Here'!$M$9)}),)</f>
        <v/>
      </c>
      <c r="BD36" s="264" t="str">
        <f t="shared" si="40"/>
        <v/>
      </c>
      <c r="BE36" s="340" t="str">
        <f t="shared" si="41"/>
        <v/>
      </c>
      <c r="BF36" s="330"/>
    </row>
    <row r="37" ht="18.0" customHeight="1">
      <c r="A37" s="334"/>
      <c r="B37" s="341"/>
      <c r="C37" s="342"/>
      <c r="D37" s="111"/>
      <c r="E37" s="237"/>
      <c r="F37" s="237"/>
      <c r="G37" s="257" t="b">
        <v>0</v>
      </c>
      <c r="H37" s="258" t="b">
        <v>0</v>
      </c>
      <c r="I37" s="258" t="b">
        <v>0</v>
      </c>
      <c r="J37" s="258" t="b">
        <v>0</v>
      </c>
      <c r="K37" s="258" t="b">
        <v>0</v>
      </c>
      <c r="L37" s="258" t="b">
        <v>0</v>
      </c>
      <c r="M37" s="258" t="b">
        <v>0</v>
      </c>
      <c r="N37" s="255" t="str">
        <f t="shared" si="29"/>
        <v/>
      </c>
      <c r="O37" s="256" t="str">
        <f t="shared" si="30"/>
        <v/>
      </c>
      <c r="P37" s="245"/>
      <c r="Q37" s="257" t="b">
        <v>0</v>
      </c>
      <c r="R37" s="258" t="b">
        <v>0</v>
      </c>
      <c r="S37" s="258" t="b">
        <v>0</v>
      </c>
      <c r="T37" s="258" t="b">
        <v>0</v>
      </c>
      <c r="U37" s="258" t="b">
        <v>0</v>
      </c>
      <c r="V37" s="258" t="b">
        <v>0</v>
      </c>
      <c r="W37" s="267" t="b">
        <v>0</v>
      </c>
      <c r="X37" s="255" t="str">
        <f t="shared" si="31"/>
        <v/>
      </c>
      <c r="Y37" s="256" t="str">
        <f t="shared" si="32"/>
        <v/>
      </c>
      <c r="Z37" s="245"/>
      <c r="AA37" s="257" t="b">
        <v>0</v>
      </c>
      <c r="AB37" s="258" t="b">
        <v>0</v>
      </c>
      <c r="AC37" s="258" t="b">
        <v>0</v>
      </c>
      <c r="AD37" s="258" t="b">
        <v>0</v>
      </c>
      <c r="AE37" s="258" t="b">
        <v>0</v>
      </c>
      <c r="AF37" s="258" t="b">
        <v>0</v>
      </c>
      <c r="AG37" s="267" t="b">
        <v>0</v>
      </c>
      <c r="AH37" s="255" t="str">
        <f t="shared" si="33"/>
        <v/>
      </c>
      <c r="AI37" s="256" t="str">
        <f t="shared" si="34"/>
        <v/>
      </c>
      <c r="AJ37" s="245"/>
      <c r="AK37" s="258" t="b">
        <v>0</v>
      </c>
      <c r="AL37" s="258" t="b">
        <v>0</v>
      </c>
      <c r="AM37" s="258" t="b">
        <v>0</v>
      </c>
      <c r="AN37" s="258" t="b">
        <v>0</v>
      </c>
      <c r="AO37" s="258" t="b">
        <v>0</v>
      </c>
      <c r="AP37" s="258" t="b">
        <v>0</v>
      </c>
      <c r="AQ37" s="258" t="b">
        <v>0</v>
      </c>
      <c r="AR37" s="255" t="str">
        <f t="shared" si="35"/>
        <v/>
      </c>
      <c r="AS37" s="256" t="str">
        <f t="shared" si="36"/>
        <v/>
      </c>
      <c r="AT37" s="245"/>
      <c r="AU37" s="257" t="b">
        <v>0</v>
      </c>
      <c r="AV37" s="258" t="b">
        <v>0</v>
      </c>
      <c r="AW37" s="259" t="b">
        <v>0</v>
      </c>
      <c r="AX37" s="193"/>
      <c r="AY37" s="193"/>
      <c r="AZ37" s="260" t="str">
        <f t="shared" si="37"/>
        <v/>
      </c>
      <c r="BA37" s="261" t="str">
        <f t="shared" si="38"/>
        <v/>
      </c>
      <c r="BB37" s="262" t="str">
        <f t="shared" si="39"/>
        <v/>
      </c>
      <c r="BC37" s="263" t="str">
        <f t="array" ref="BC37">IFERROR(SPARKLINE(BB37,{"charttype","bar";"max",BA37;"color1",IF(BD37&gt;=$BA$4,'Customize Here'!$M$7,'Customize Here'!$M$9)}),)</f>
        <v/>
      </c>
      <c r="BD37" s="264" t="str">
        <f t="shared" si="40"/>
        <v/>
      </c>
      <c r="BE37" s="340" t="str">
        <f t="shared" si="41"/>
        <v/>
      </c>
      <c r="BF37" s="330"/>
    </row>
    <row r="38" ht="18.0" customHeight="1">
      <c r="A38" s="334"/>
      <c r="B38" s="341"/>
      <c r="C38" s="342"/>
      <c r="D38" s="111"/>
      <c r="E38" s="237"/>
      <c r="F38" s="237"/>
      <c r="G38" s="257" t="b">
        <v>0</v>
      </c>
      <c r="H38" s="258" t="b">
        <v>0</v>
      </c>
      <c r="I38" s="258" t="b">
        <v>0</v>
      </c>
      <c r="J38" s="258" t="b">
        <v>0</v>
      </c>
      <c r="K38" s="258" t="b">
        <v>0</v>
      </c>
      <c r="L38" s="258" t="b">
        <v>0</v>
      </c>
      <c r="M38" s="258" t="b">
        <v>0</v>
      </c>
      <c r="N38" s="255" t="str">
        <f t="shared" si="29"/>
        <v/>
      </c>
      <c r="O38" s="256" t="str">
        <f t="shared" si="30"/>
        <v/>
      </c>
      <c r="P38" s="245"/>
      <c r="Q38" s="257" t="b">
        <v>0</v>
      </c>
      <c r="R38" s="258" t="b">
        <v>0</v>
      </c>
      <c r="S38" s="258" t="b">
        <v>0</v>
      </c>
      <c r="T38" s="258" t="b">
        <v>0</v>
      </c>
      <c r="U38" s="258" t="b">
        <v>0</v>
      </c>
      <c r="V38" s="258" t="b">
        <v>0</v>
      </c>
      <c r="W38" s="267" t="b">
        <v>0</v>
      </c>
      <c r="X38" s="255" t="str">
        <f t="shared" si="31"/>
        <v/>
      </c>
      <c r="Y38" s="256" t="str">
        <f t="shared" si="32"/>
        <v/>
      </c>
      <c r="Z38" s="245"/>
      <c r="AA38" s="257" t="b">
        <v>0</v>
      </c>
      <c r="AB38" s="258" t="b">
        <v>0</v>
      </c>
      <c r="AC38" s="258" t="b">
        <v>0</v>
      </c>
      <c r="AD38" s="258" t="b">
        <v>0</v>
      </c>
      <c r="AE38" s="258" t="b">
        <v>0</v>
      </c>
      <c r="AF38" s="258" t="b">
        <v>0</v>
      </c>
      <c r="AG38" s="267" t="b">
        <v>0</v>
      </c>
      <c r="AH38" s="255" t="str">
        <f t="shared" si="33"/>
        <v/>
      </c>
      <c r="AI38" s="256" t="str">
        <f t="shared" si="34"/>
        <v/>
      </c>
      <c r="AJ38" s="245"/>
      <c r="AK38" s="258" t="b">
        <v>0</v>
      </c>
      <c r="AL38" s="258" t="b">
        <v>0</v>
      </c>
      <c r="AM38" s="258" t="b">
        <v>0</v>
      </c>
      <c r="AN38" s="258" t="b">
        <v>0</v>
      </c>
      <c r="AO38" s="258" t="b">
        <v>0</v>
      </c>
      <c r="AP38" s="258" t="b">
        <v>0</v>
      </c>
      <c r="AQ38" s="258" t="b">
        <v>0</v>
      </c>
      <c r="AR38" s="255" t="str">
        <f t="shared" si="35"/>
        <v/>
      </c>
      <c r="AS38" s="256" t="str">
        <f t="shared" si="36"/>
        <v/>
      </c>
      <c r="AT38" s="245"/>
      <c r="AU38" s="257" t="b">
        <v>0</v>
      </c>
      <c r="AV38" s="258" t="b">
        <v>0</v>
      </c>
      <c r="AW38" s="259" t="b">
        <v>0</v>
      </c>
      <c r="AX38" s="193"/>
      <c r="AY38" s="193"/>
      <c r="AZ38" s="260" t="str">
        <f t="shared" si="37"/>
        <v/>
      </c>
      <c r="BA38" s="261" t="str">
        <f t="shared" si="38"/>
        <v/>
      </c>
      <c r="BB38" s="262" t="str">
        <f t="shared" si="39"/>
        <v/>
      </c>
      <c r="BC38" s="263" t="str">
        <f t="array" ref="BC38">IFERROR(SPARKLINE(BB38,{"charttype","bar";"max",BA38;"color1",IF(BD38&gt;=$BA$4,'Customize Here'!$M$7,'Customize Here'!$M$9)}),)</f>
        <v/>
      </c>
      <c r="BD38" s="264" t="str">
        <f t="shared" si="40"/>
        <v/>
      </c>
      <c r="BE38" s="340" t="str">
        <f t="shared" si="41"/>
        <v/>
      </c>
      <c r="BF38" s="330"/>
    </row>
    <row r="39" ht="18.0" customHeight="1">
      <c r="A39" s="334"/>
      <c r="B39" s="341"/>
      <c r="C39" s="342"/>
      <c r="D39" s="111"/>
      <c r="E39" s="237"/>
      <c r="F39" s="237"/>
      <c r="G39" s="257" t="b">
        <v>0</v>
      </c>
      <c r="H39" s="258" t="b">
        <v>0</v>
      </c>
      <c r="I39" s="258" t="b">
        <v>0</v>
      </c>
      <c r="J39" s="258" t="b">
        <v>0</v>
      </c>
      <c r="K39" s="258" t="b">
        <v>0</v>
      </c>
      <c r="L39" s="258" t="b">
        <v>0</v>
      </c>
      <c r="M39" s="258" t="b">
        <v>0</v>
      </c>
      <c r="N39" s="255" t="str">
        <f t="shared" si="29"/>
        <v/>
      </c>
      <c r="O39" s="256" t="str">
        <f t="shared" si="30"/>
        <v/>
      </c>
      <c r="P39" s="245"/>
      <c r="Q39" s="257" t="b">
        <v>0</v>
      </c>
      <c r="R39" s="258" t="b">
        <v>0</v>
      </c>
      <c r="S39" s="258" t="b">
        <v>0</v>
      </c>
      <c r="T39" s="258" t="b">
        <v>0</v>
      </c>
      <c r="U39" s="258" t="b">
        <v>0</v>
      </c>
      <c r="V39" s="258" t="b">
        <v>0</v>
      </c>
      <c r="W39" s="267" t="b">
        <v>0</v>
      </c>
      <c r="X39" s="255" t="str">
        <f t="shared" si="31"/>
        <v/>
      </c>
      <c r="Y39" s="256" t="str">
        <f t="shared" si="32"/>
        <v/>
      </c>
      <c r="Z39" s="245"/>
      <c r="AA39" s="257" t="b">
        <v>0</v>
      </c>
      <c r="AB39" s="258" t="b">
        <v>0</v>
      </c>
      <c r="AC39" s="258" t="b">
        <v>0</v>
      </c>
      <c r="AD39" s="258" t="b">
        <v>0</v>
      </c>
      <c r="AE39" s="258" t="b">
        <v>0</v>
      </c>
      <c r="AF39" s="258" t="b">
        <v>0</v>
      </c>
      <c r="AG39" s="267" t="b">
        <v>0</v>
      </c>
      <c r="AH39" s="255" t="str">
        <f t="shared" si="33"/>
        <v/>
      </c>
      <c r="AI39" s="256" t="str">
        <f t="shared" si="34"/>
        <v/>
      </c>
      <c r="AJ39" s="245"/>
      <c r="AK39" s="258" t="b">
        <v>0</v>
      </c>
      <c r="AL39" s="258" t="b">
        <v>0</v>
      </c>
      <c r="AM39" s="258" t="b">
        <v>0</v>
      </c>
      <c r="AN39" s="258" t="b">
        <v>0</v>
      </c>
      <c r="AO39" s="258" t="b">
        <v>0</v>
      </c>
      <c r="AP39" s="258" t="b">
        <v>0</v>
      </c>
      <c r="AQ39" s="258" t="b">
        <v>0</v>
      </c>
      <c r="AR39" s="255" t="str">
        <f t="shared" si="35"/>
        <v/>
      </c>
      <c r="AS39" s="256" t="str">
        <f t="shared" si="36"/>
        <v/>
      </c>
      <c r="AT39" s="245"/>
      <c r="AU39" s="257" t="b">
        <v>0</v>
      </c>
      <c r="AV39" s="258" t="b">
        <v>0</v>
      </c>
      <c r="AW39" s="259" t="b">
        <v>0</v>
      </c>
      <c r="AX39" s="193"/>
      <c r="AY39" s="193"/>
      <c r="AZ39" s="260" t="str">
        <f t="shared" si="37"/>
        <v/>
      </c>
      <c r="BA39" s="261" t="str">
        <f t="shared" si="38"/>
        <v/>
      </c>
      <c r="BB39" s="262" t="str">
        <f t="shared" si="39"/>
        <v/>
      </c>
      <c r="BC39" s="263" t="str">
        <f t="array" ref="BC39">IFERROR(SPARKLINE(BB39,{"charttype","bar";"max",BA39;"color1",IF(BD39&gt;=$BA$4,'Customize Here'!$M$7,'Customize Here'!$M$9)}),)</f>
        <v/>
      </c>
      <c r="BD39" s="264" t="str">
        <f t="shared" si="40"/>
        <v/>
      </c>
      <c r="BE39" s="340" t="str">
        <f t="shared" si="41"/>
        <v/>
      </c>
      <c r="BF39" s="330"/>
    </row>
    <row r="40" ht="18.0" customHeight="1">
      <c r="A40" s="334"/>
      <c r="B40" s="341"/>
      <c r="C40" s="342"/>
      <c r="D40" s="111"/>
      <c r="E40" s="237"/>
      <c r="F40" s="237"/>
      <c r="G40" s="257" t="b">
        <v>0</v>
      </c>
      <c r="H40" s="258" t="b">
        <v>0</v>
      </c>
      <c r="I40" s="258" t="b">
        <v>0</v>
      </c>
      <c r="J40" s="258" t="b">
        <v>0</v>
      </c>
      <c r="K40" s="258" t="b">
        <v>0</v>
      </c>
      <c r="L40" s="258" t="b">
        <v>0</v>
      </c>
      <c r="M40" s="258" t="b">
        <v>0</v>
      </c>
      <c r="N40" s="255" t="str">
        <f t="shared" si="29"/>
        <v/>
      </c>
      <c r="O40" s="256" t="str">
        <f t="shared" si="30"/>
        <v/>
      </c>
      <c r="P40" s="245"/>
      <c r="Q40" s="257" t="b">
        <v>0</v>
      </c>
      <c r="R40" s="258" t="b">
        <v>0</v>
      </c>
      <c r="S40" s="258" t="b">
        <v>0</v>
      </c>
      <c r="T40" s="258" t="b">
        <v>0</v>
      </c>
      <c r="U40" s="258" t="b">
        <v>0</v>
      </c>
      <c r="V40" s="258" t="b">
        <v>0</v>
      </c>
      <c r="W40" s="267" t="b">
        <v>0</v>
      </c>
      <c r="X40" s="255" t="str">
        <f t="shared" si="31"/>
        <v/>
      </c>
      <c r="Y40" s="256" t="str">
        <f t="shared" si="32"/>
        <v/>
      </c>
      <c r="Z40" s="245"/>
      <c r="AA40" s="257" t="b">
        <v>0</v>
      </c>
      <c r="AB40" s="258" t="b">
        <v>0</v>
      </c>
      <c r="AC40" s="258" t="b">
        <v>0</v>
      </c>
      <c r="AD40" s="258" t="b">
        <v>0</v>
      </c>
      <c r="AE40" s="258" t="b">
        <v>0</v>
      </c>
      <c r="AF40" s="258" t="b">
        <v>0</v>
      </c>
      <c r="AG40" s="267" t="b">
        <v>0</v>
      </c>
      <c r="AH40" s="255" t="str">
        <f t="shared" si="33"/>
        <v/>
      </c>
      <c r="AI40" s="256" t="str">
        <f t="shared" si="34"/>
        <v/>
      </c>
      <c r="AJ40" s="245"/>
      <c r="AK40" s="258" t="b">
        <v>0</v>
      </c>
      <c r="AL40" s="258" t="b">
        <v>0</v>
      </c>
      <c r="AM40" s="258" t="b">
        <v>0</v>
      </c>
      <c r="AN40" s="258" t="b">
        <v>0</v>
      </c>
      <c r="AO40" s="258" t="b">
        <v>0</v>
      </c>
      <c r="AP40" s="258" t="b">
        <v>0</v>
      </c>
      <c r="AQ40" s="258" t="b">
        <v>0</v>
      </c>
      <c r="AR40" s="255" t="str">
        <f t="shared" si="35"/>
        <v/>
      </c>
      <c r="AS40" s="256" t="str">
        <f t="shared" si="36"/>
        <v/>
      </c>
      <c r="AT40" s="245"/>
      <c r="AU40" s="257" t="b">
        <v>0</v>
      </c>
      <c r="AV40" s="258" t="b">
        <v>0</v>
      </c>
      <c r="AW40" s="259" t="b">
        <v>0</v>
      </c>
      <c r="AX40" s="193"/>
      <c r="AY40" s="193"/>
      <c r="AZ40" s="260" t="str">
        <f t="shared" si="37"/>
        <v/>
      </c>
      <c r="BA40" s="261" t="str">
        <f t="shared" si="38"/>
        <v/>
      </c>
      <c r="BB40" s="262" t="str">
        <f t="shared" si="39"/>
        <v/>
      </c>
      <c r="BC40" s="263" t="str">
        <f t="array" ref="BC40">IFERROR(SPARKLINE(BB40,{"charttype","bar";"max",BA40;"color1",IF(BD40&gt;=$BA$4,'Customize Here'!$M$7,'Customize Here'!$M$9)}),)</f>
        <v/>
      </c>
      <c r="BD40" s="264" t="str">
        <f t="shared" si="40"/>
        <v/>
      </c>
      <c r="BE40" s="340" t="str">
        <f t="shared" si="41"/>
        <v/>
      </c>
      <c r="BF40" s="330"/>
    </row>
    <row r="41" ht="18.0" customHeight="1">
      <c r="A41" s="334"/>
      <c r="B41" s="341"/>
      <c r="C41" s="342"/>
      <c r="D41" s="111"/>
      <c r="E41" s="237"/>
      <c r="F41" s="237"/>
      <c r="G41" s="257" t="b">
        <v>0</v>
      </c>
      <c r="H41" s="258" t="b">
        <v>0</v>
      </c>
      <c r="I41" s="258" t="b">
        <v>0</v>
      </c>
      <c r="J41" s="258" t="b">
        <v>0</v>
      </c>
      <c r="K41" s="258" t="b">
        <v>0</v>
      </c>
      <c r="L41" s="258" t="b">
        <v>0</v>
      </c>
      <c r="M41" s="258" t="b">
        <v>0</v>
      </c>
      <c r="N41" s="255" t="str">
        <f t="shared" si="29"/>
        <v/>
      </c>
      <c r="O41" s="256" t="str">
        <f t="shared" si="30"/>
        <v/>
      </c>
      <c r="P41" s="245"/>
      <c r="Q41" s="257" t="b">
        <v>0</v>
      </c>
      <c r="R41" s="258" t="b">
        <v>0</v>
      </c>
      <c r="S41" s="258" t="b">
        <v>0</v>
      </c>
      <c r="T41" s="258" t="b">
        <v>0</v>
      </c>
      <c r="U41" s="258" t="b">
        <v>0</v>
      </c>
      <c r="V41" s="258" t="b">
        <v>0</v>
      </c>
      <c r="W41" s="267" t="b">
        <v>0</v>
      </c>
      <c r="X41" s="255" t="str">
        <f t="shared" si="31"/>
        <v/>
      </c>
      <c r="Y41" s="256" t="str">
        <f t="shared" si="32"/>
        <v/>
      </c>
      <c r="Z41" s="245"/>
      <c r="AA41" s="257" t="b">
        <v>0</v>
      </c>
      <c r="AB41" s="258" t="b">
        <v>0</v>
      </c>
      <c r="AC41" s="258" t="b">
        <v>0</v>
      </c>
      <c r="AD41" s="258" t="b">
        <v>0</v>
      </c>
      <c r="AE41" s="258" t="b">
        <v>0</v>
      </c>
      <c r="AF41" s="258" t="b">
        <v>0</v>
      </c>
      <c r="AG41" s="267" t="b">
        <v>0</v>
      </c>
      <c r="AH41" s="255" t="str">
        <f t="shared" si="33"/>
        <v/>
      </c>
      <c r="AI41" s="256" t="str">
        <f t="shared" si="34"/>
        <v/>
      </c>
      <c r="AJ41" s="245"/>
      <c r="AK41" s="258" t="b">
        <v>0</v>
      </c>
      <c r="AL41" s="258" t="b">
        <v>0</v>
      </c>
      <c r="AM41" s="258" t="b">
        <v>0</v>
      </c>
      <c r="AN41" s="258" t="b">
        <v>0</v>
      </c>
      <c r="AO41" s="258" t="b">
        <v>0</v>
      </c>
      <c r="AP41" s="258" t="b">
        <v>0</v>
      </c>
      <c r="AQ41" s="258" t="b">
        <v>0</v>
      </c>
      <c r="AR41" s="255" t="str">
        <f t="shared" si="35"/>
        <v/>
      </c>
      <c r="AS41" s="256" t="str">
        <f t="shared" si="36"/>
        <v/>
      </c>
      <c r="AT41" s="245"/>
      <c r="AU41" s="257" t="b">
        <v>0</v>
      </c>
      <c r="AV41" s="258" t="b">
        <v>0</v>
      </c>
      <c r="AW41" s="259" t="b">
        <v>0</v>
      </c>
      <c r="AX41" s="193"/>
      <c r="AY41" s="193"/>
      <c r="AZ41" s="260" t="str">
        <f t="shared" si="37"/>
        <v/>
      </c>
      <c r="BA41" s="261" t="str">
        <f t="shared" si="38"/>
        <v/>
      </c>
      <c r="BB41" s="262" t="str">
        <f t="shared" si="39"/>
        <v/>
      </c>
      <c r="BC41" s="263" t="str">
        <f t="array" ref="BC41">IFERROR(SPARKLINE(BB41,{"charttype","bar";"max",BA41;"color1",IF(BD41&gt;=$BA$4,'Customize Here'!$M$7,'Customize Here'!$M$9)}),)</f>
        <v/>
      </c>
      <c r="BD41" s="264" t="str">
        <f t="shared" si="40"/>
        <v/>
      </c>
      <c r="BE41" s="340" t="str">
        <f t="shared" si="41"/>
        <v/>
      </c>
      <c r="BF41" s="330"/>
    </row>
    <row r="42" ht="18.0" customHeight="1">
      <c r="A42" s="334"/>
      <c r="B42" s="341"/>
      <c r="C42" s="342"/>
      <c r="D42" s="111"/>
      <c r="E42" s="237"/>
      <c r="F42" s="237"/>
      <c r="G42" s="257" t="b">
        <v>0</v>
      </c>
      <c r="H42" s="258" t="b">
        <v>0</v>
      </c>
      <c r="I42" s="258" t="b">
        <v>0</v>
      </c>
      <c r="J42" s="258" t="b">
        <v>0</v>
      </c>
      <c r="K42" s="258" t="b">
        <v>0</v>
      </c>
      <c r="L42" s="258" t="b">
        <v>0</v>
      </c>
      <c r="M42" s="258" t="b">
        <v>0</v>
      </c>
      <c r="N42" s="255" t="str">
        <f t="shared" si="29"/>
        <v/>
      </c>
      <c r="O42" s="256" t="str">
        <f t="shared" si="30"/>
        <v/>
      </c>
      <c r="P42" s="245"/>
      <c r="Q42" s="257" t="b">
        <v>0</v>
      </c>
      <c r="R42" s="258" t="b">
        <v>0</v>
      </c>
      <c r="S42" s="258" t="b">
        <v>0</v>
      </c>
      <c r="T42" s="258" t="b">
        <v>0</v>
      </c>
      <c r="U42" s="258" t="b">
        <v>0</v>
      </c>
      <c r="V42" s="258" t="b">
        <v>0</v>
      </c>
      <c r="W42" s="267" t="b">
        <v>0</v>
      </c>
      <c r="X42" s="255" t="str">
        <f t="shared" si="31"/>
        <v/>
      </c>
      <c r="Y42" s="256" t="str">
        <f t="shared" si="32"/>
        <v/>
      </c>
      <c r="Z42" s="245"/>
      <c r="AA42" s="257" t="b">
        <v>0</v>
      </c>
      <c r="AB42" s="258" t="b">
        <v>0</v>
      </c>
      <c r="AC42" s="258" t="b">
        <v>0</v>
      </c>
      <c r="AD42" s="258" t="b">
        <v>0</v>
      </c>
      <c r="AE42" s="258" t="b">
        <v>0</v>
      </c>
      <c r="AF42" s="258" t="b">
        <v>0</v>
      </c>
      <c r="AG42" s="267" t="b">
        <v>0</v>
      </c>
      <c r="AH42" s="255" t="str">
        <f t="shared" si="33"/>
        <v/>
      </c>
      <c r="AI42" s="256" t="str">
        <f t="shared" si="34"/>
        <v/>
      </c>
      <c r="AJ42" s="245"/>
      <c r="AK42" s="257" t="b">
        <v>0</v>
      </c>
      <c r="AL42" s="258" t="b">
        <v>0</v>
      </c>
      <c r="AM42" s="258" t="b">
        <v>0</v>
      </c>
      <c r="AN42" s="258" t="b">
        <v>0</v>
      </c>
      <c r="AO42" s="258" t="b">
        <v>0</v>
      </c>
      <c r="AP42" s="258" t="b">
        <v>0</v>
      </c>
      <c r="AQ42" s="267" t="b">
        <v>0</v>
      </c>
      <c r="AR42" s="255" t="str">
        <f t="shared" si="35"/>
        <v/>
      </c>
      <c r="AS42" s="256" t="str">
        <f t="shared" si="36"/>
        <v/>
      </c>
      <c r="AT42" s="245"/>
      <c r="AU42" s="257" t="b">
        <v>0</v>
      </c>
      <c r="AV42" s="258" t="b">
        <v>0</v>
      </c>
      <c r="AW42" s="259" t="b">
        <v>0</v>
      </c>
      <c r="AX42" s="193"/>
      <c r="AY42" s="193"/>
      <c r="AZ42" s="269" t="str">
        <f t="shared" si="37"/>
        <v/>
      </c>
      <c r="BA42" s="261" t="str">
        <f t="shared" si="38"/>
        <v/>
      </c>
      <c r="BB42" s="262" t="str">
        <f t="shared" si="39"/>
        <v/>
      </c>
      <c r="BC42" s="263" t="str">
        <f t="array" ref="BC42">IFERROR(SPARKLINE(BB42,{"charttype","bar";"max",BA42;"color1",IF(BD42&gt;=$BA$4,'Customize Here'!$M$7,'Customize Here'!$M$9)}),)</f>
        <v/>
      </c>
      <c r="BD42" s="264" t="str">
        <f t="shared" si="40"/>
        <v/>
      </c>
      <c r="BE42" s="340" t="str">
        <f t="shared" si="41"/>
        <v/>
      </c>
      <c r="BF42" s="330"/>
    </row>
    <row r="43" ht="18.0" customHeight="1">
      <c r="A43" s="334"/>
      <c r="B43" s="341"/>
      <c r="C43" s="342"/>
      <c r="D43" s="111"/>
      <c r="E43" s="237"/>
      <c r="F43" s="237"/>
      <c r="G43" s="257" t="b">
        <v>0</v>
      </c>
      <c r="H43" s="258" t="b">
        <v>0</v>
      </c>
      <c r="I43" s="258" t="b">
        <v>0</v>
      </c>
      <c r="J43" s="258" t="b">
        <v>0</v>
      </c>
      <c r="K43" s="258" t="b">
        <v>0</v>
      </c>
      <c r="L43" s="258" t="b">
        <v>0</v>
      </c>
      <c r="M43" s="258" t="b">
        <v>0</v>
      </c>
      <c r="N43" s="255" t="str">
        <f t="shared" si="29"/>
        <v/>
      </c>
      <c r="O43" s="256" t="str">
        <f t="shared" si="30"/>
        <v/>
      </c>
      <c r="P43" s="245"/>
      <c r="Q43" s="257" t="b">
        <v>0</v>
      </c>
      <c r="R43" s="258" t="b">
        <v>0</v>
      </c>
      <c r="S43" s="258" t="b">
        <v>0</v>
      </c>
      <c r="T43" s="258" t="b">
        <v>0</v>
      </c>
      <c r="U43" s="258" t="b">
        <v>0</v>
      </c>
      <c r="V43" s="258" t="b">
        <v>0</v>
      </c>
      <c r="W43" s="267" t="b">
        <v>0</v>
      </c>
      <c r="X43" s="255" t="str">
        <f t="shared" si="31"/>
        <v/>
      </c>
      <c r="Y43" s="256" t="str">
        <f t="shared" si="32"/>
        <v/>
      </c>
      <c r="Z43" s="245"/>
      <c r="AA43" s="257" t="b">
        <v>0</v>
      </c>
      <c r="AB43" s="258" t="b">
        <v>0</v>
      </c>
      <c r="AC43" s="258" t="b">
        <v>0</v>
      </c>
      <c r="AD43" s="258" t="b">
        <v>0</v>
      </c>
      <c r="AE43" s="258" t="b">
        <v>0</v>
      </c>
      <c r="AF43" s="258" t="b">
        <v>0</v>
      </c>
      <c r="AG43" s="267" t="b">
        <v>0</v>
      </c>
      <c r="AH43" s="255" t="str">
        <f t="shared" si="33"/>
        <v/>
      </c>
      <c r="AI43" s="256" t="str">
        <f t="shared" si="34"/>
        <v/>
      </c>
      <c r="AJ43" s="245"/>
      <c r="AK43" s="257" t="b">
        <v>0</v>
      </c>
      <c r="AL43" s="258" t="b">
        <v>0</v>
      </c>
      <c r="AM43" s="258" t="b">
        <v>0</v>
      </c>
      <c r="AN43" s="258" t="b">
        <v>0</v>
      </c>
      <c r="AO43" s="258" t="b">
        <v>0</v>
      </c>
      <c r="AP43" s="258" t="b">
        <v>0</v>
      </c>
      <c r="AQ43" s="267" t="b">
        <v>0</v>
      </c>
      <c r="AR43" s="255" t="str">
        <f t="shared" si="35"/>
        <v/>
      </c>
      <c r="AS43" s="256" t="str">
        <f t="shared" si="36"/>
        <v/>
      </c>
      <c r="AT43" s="245"/>
      <c r="AU43" s="257" t="b">
        <v>0</v>
      </c>
      <c r="AV43" s="258" t="b">
        <v>0</v>
      </c>
      <c r="AW43" s="259" t="b">
        <v>0</v>
      </c>
      <c r="AX43" s="193"/>
      <c r="AY43" s="193"/>
      <c r="AZ43" s="269" t="str">
        <f t="shared" si="37"/>
        <v/>
      </c>
      <c r="BA43" s="261" t="str">
        <f t="shared" si="38"/>
        <v/>
      </c>
      <c r="BB43" s="262" t="str">
        <f t="shared" si="39"/>
        <v/>
      </c>
      <c r="BC43" s="263" t="str">
        <f t="array" ref="BC43">IFERROR(SPARKLINE(BB43,{"charttype","bar";"max",BA43;"color1",IF(BD43&gt;=$BA$4,'Customize Here'!$M$7,'Customize Here'!$M$9)}),)</f>
        <v/>
      </c>
      <c r="BD43" s="264" t="str">
        <f t="shared" si="40"/>
        <v/>
      </c>
      <c r="BE43" s="340" t="str">
        <f t="shared" si="41"/>
        <v/>
      </c>
      <c r="BF43" s="330"/>
    </row>
    <row r="44" ht="18.0" customHeight="1">
      <c r="A44" s="334"/>
      <c r="B44" s="341"/>
      <c r="C44" s="342"/>
      <c r="D44" s="111"/>
      <c r="E44" s="237"/>
      <c r="F44" s="237"/>
      <c r="G44" s="257" t="b">
        <v>0</v>
      </c>
      <c r="H44" s="258" t="b">
        <v>0</v>
      </c>
      <c r="I44" s="258" t="b">
        <v>0</v>
      </c>
      <c r="J44" s="258" t="b">
        <v>0</v>
      </c>
      <c r="K44" s="258" t="b">
        <v>0</v>
      </c>
      <c r="L44" s="258" t="b">
        <v>0</v>
      </c>
      <c r="M44" s="258" t="b">
        <v>0</v>
      </c>
      <c r="N44" s="255" t="str">
        <f t="shared" si="29"/>
        <v/>
      </c>
      <c r="O44" s="256" t="str">
        <f t="shared" si="30"/>
        <v/>
      </c>
      <c r="P44" s="245"/>
      <c r="Q44" s="257" t="b">
        <v>0</v>
      </c>
      <c r="R44" s="258" t="b">
        <v>0</v>
      </c>
      <c r="S44" s="258" t="b">
        <v>0</v>
      </c>
      <c r="T44" s="258" t="b">
        <v>0</v>
      </c>
      <c r="U44" s="258" t="b">
        <v>0</v>
      </c>
      <c r="V44" s="258" t="b">
        <v>0</v>
      </c>
      <c r="W44" s="267" t="b">
        <v>0</v>
      </c>
      <c r="X44" s="255" t="str">
        <f t="shared" si="31"/>
        <v/>
      </c>
      <c r="Y44" s="256" t="str">
        <f t="shared" si="32"/>
        <v/>
      </c>
      <c r="Z44" s="245"/>
      <c r="AA44" s="257" t="b">
        <v>0</v>
      </c>
      <c r="AB44" s="258" t="b">
        <v>0</v>
      </c>
      <c r="AC44" s="258" t="b">
        <v>0</v>
      </c>
      <c r="AD44" s="258" t="b">
        <v>0</v>
      </c>
      <c r="AE44" s="258" t="b">
        <v>0</v>
      </c>
      <c r="AF44" s="258" t="b">
        <v>0</v>
      </c>
      <c r="AG44" s="267" t="b">
        <v>0</v>
      </c>
      <c r="AH44" s="255" t="str">
        <f t="shared" si="33"/>
        <v/>
      </c>
      <c r="AI44" s="256" t="str">
        <f t="shared" si="34"/>
        <v/>
      </c>
      <c r="AJ44" s="245"/>
      <c r="AK44" s="257" t="b">
        <v>0</v>
      </c>
      <c r="AL44" s="258" t="b">
        <v>0</v>
      </c>
      <c r="AM44" s="258" t="b">
        <v>0</v>
      </c>
      <c r="AN44" s="258" t="b">
        <v>0</v>
      </c>
      <c r="AO44" s="258" t="b">
        <v>0</v>
      </c>
      <c r="AP44" s="258" t="b">
        <v>0</v>
      </c>
      <c r="AQ44" s="267" t="b">
        <v>0</v>
      </c>
      <c r="AR44" s="255" t="str">
        <f t="shared" si="35"/>
        <v/>
      </c>
      <c r="AS44" s="256" t="str">
        <f t="shared" si="36"/>
        <v/>
      </c>
      <c r="AT44" s="245"/>
      <c r="AU44" s="270" t="b">
        <v>0</v>
      </c>
      <c r="AV44" s="258" t="b">
        <v>0</v>
      </c>
      <c r="AW44" s="273" t="b">
        <v>0</v>
      </c>
      <c r="AX44" s="193"/>
      <c r="AY44" s="193"/>
      <c r="AZ44" s="269" t="str">
        <f t="shared" si="37"/>
        <v/>
      </c>
      <c r="BA44" s="261" t="str">
        <f t="shared" si="38"/>
        <v/>
      </c>
      <c r="BB44" s="262" t="str">
        <f t="shared" si="39"/>
        <v/>
      </c>
      <c r="BC44" s="263" t="str">
        <f t="array" ref="BC44">IFERROR(SPARKLINE(BB44,{"charttype","bar";"max",BA44;"color1",IF(BD44&gt;=$BA$4,'Customize Here'!$M$7,'Customize Here'!$M$9)}),)</f>
        <v/>
      </c>
      <c r="BD44" s="264" t="str">
        <f t="shared" si="40"/>
        <v/>
      </c>
      <c r="BE44" s="340" t="str">
        <f t="shared" si="41"/>
        <v/>
      </c>
      <c r="BF44" s="330"/>
    </row>
    <row r="45" ht="18.0" customHeight="1">
      <c r="A45" s="334"/>
      <c r="B45" s="341"/>
      <c r="C45" s="342"/>
      <c r="D45" s="111"/>
      <c r="E45" s="237"/>
      <c r="F45" s="237"/>
      <c r="G45" s="257" t="b">
        <v>0</v>
      </c>
      <c r="H45" s="258" t="b">
        <v>0</v>
      </c>
      <c r="I45" s="258" t="b">
        <v>0</v>
      </c>
      <c r="J45" s="258" t="b">
        <v>0</v>
      </c>
      <c r="K45" s="258" t="b">
        <v>0</v>
      </c>
      <c r="L45" s="258" t="b">
        <v>0</v>
      </c>
      <c r="M45" s="258" t="b">
        <v>0</v>
      </c>
      <c r="N45" s="255" t="str">
        <f t="shared" si="29"/>
        <v/>
      </c>
      <c r="O45" s="256" t="str">
        <f t="shared" si="30"/>
        <v/>
      </c>
      <c r="P45" s="245"/>
      <c r="Q45" s="257" t="b">
        <v>0</v>
      </c>
      <c r="R45" s="258" t="b">
        <v>0</v>
      </c>
      <c r="S45" s="258" t="b">
        <v>0</v>
      </c>
      <c r="T45" s="258" t="b">
        <v>0</v>
      </c>
      <c r="U45" s="258" t="b">
        <v>0</v>
      </c>
      <c r="V45" s="258" t="b">
        <v>0</v>
      </c>
      <c r="W45" s="267" t="b">
        <v>0</v>
      </c>
      <c r="X45" s="255" t="str">
        <f t="shared" si="31"/>
        <v/>
      </c>
      <c r="Y45" s="256" t="str">
        <f t="shared" si="32"/>
        <v/>
      </c>
      <c r="Z45" s="245"/>
      <c r="AA45" s="257" t="b">
        <v>0</v>
      </c>
      <c r="AB45" s="258" t="b">
        <v>0</v>
      </c>
      <c r="AC45" s="258" t="b">
        <v>0</v>
      </c>
      <c r="AD45" s="258" t="b">
        <v>0</v>
      </c>
      <c r="AE45" s="258" t="b">
        <v>0</v>
      </c>
      <c r="AF45" s="258" t="b">
        <v>0</v>
      </c>
      <c r="AG45" s="267" t="b">
        <v>0</v>
      </c>
      <c r="AH45" s="255" t="str">
        <f t="shared" si="33"/>
        <v/>
      </c>
      <c r="AI45" s="256" t="str">
        <f t="shared" si="34"/>
        <v/>
      </c>
      <c r="AJ45" s="245"/>
      <c r="AK45" s="257" t="b">
        <v>0</v>
      </c>
      <c r="AL45" s="258" t="b">
        <v>0</v>
      </c>
      <c r="AM45" s="258" t="b">
        <v>0</v>
      </c>
      <c r="AN45" s="258" t="b">
        <v>0</v>
      </c>
      <c r="AO45" s="258" t="b">
        <v>0</v>
      </c>
      <c r="AP45" s="258" t="b">
        <v>0</v>
      </c>
      <c r="AQ45" s="267" t="b">
        <v>0</v>
      </c>
      <c r="AR45" s="255" t="str">
        <f t="shared" si="35"/>
        <v/>
      </c>
      <c r="AS45" s="256" t="str">
        <f t="shared" si="36"/>
        <v/>
      </c>
      <c r="AT45" s="245"/>
      <c r="AU45" s="257" t="b">
        <v>0</v>
      </c>
      <c r="AV45" s="258" t="b">
        <v>0</v>
      </c>
      <c r="AW45" s="273" t="b">
        <v>0</v>
      </c>
      <c r="AX45" s="193"/>
      <c r="AY45" s="193"/>
      <c r="AZ45" s="269" t="str">
        <f t="shared" si="37"/>
        <v/>
      </c>
      <c r="BA45" s="261" t="str">
        <f t="shared" si="38"/>
        <v/>
      </c>
      <c r="BB45" s="262" t="str">
        <f t="shared" si="39"/>
        <v/>
      </c>
      <c r="BC45" s="263" t="str">
        <f t="array" ref="BC45">IFERROR(SPARKLINE(BB45,{"charttype","bar";"max",BA45;"color1",IF(BD45&gt;=$BA$4,'Customize Here'!$M$7,'Customize Here'!$M$9)}),)</f>
        <v/>
      </c>
      <c r="BD45" s="264" t="str">
        <f t="shared" si="40"/>
        <v/>
      </c>
      <c r="BE45" s="340" t="str">
        <f t="shared" si="41"/>
        <v/>
      </c>
      <c r="BF45" s="330"/>
    </row>
    <row r="46" ht="18.0" customHeight="1">
      <c r="A46" s="334"/>
      <c r="B46" s="341"/>
      <c r="C46" s="342"/>
      <c r="D46" s="111"/>
      <c r="E46" s="237"/>
      <c r="F46" s="237"/>
      <c r="G46" s="257" t="b">
        <v>0</v>
      </c>
      <c r="H46" s="258" t="b">
        <v>0</v>
      </c>
      <c r="I46" s="258" t="b">
        <v>0</v>
      </c>
      <c r="J46" s="258" t="b">
        <v>0</v>
      </c>
      <c r="K46" s="258" t="b">
        <v>0</v>
      </c>
      <c r="L46" s="258" t="b">
        <v>0</v>
      </c>
      <c r="M46" s="258" t="b">
        <v>0</v>
      </c>
      <c r="N46" s="255" t="str">
        <f t="shared" si="29"/>
        <v/>
      </c>
      <c r="O46" s="256" t="str">
        <f t="shared" si="30"/>
        <v/>
      </c>
      <c r="P46" s="245"/>
      <c r="Q46" s="257" t="b">
        <v>0</v>
      </c>
      <c r="R46" s="258" t="b">
        <v>0</v>
      </c>
      <c r="S46" s="258" t="b">
        <v>0</v>
      </c>
      <c r="T46" s="258" t="b">
        <v>0</v>
      </c>
      <c r="U46" s="258" t="b">
        <v>0</v>
      </c>
      <c r="V46" s="258" t="b">
        <v>0</v>
      </c>
      <c r="W46" s="267" t="b">
        <v>0</v>
      </c>
      <c r="X46" s="255" t="str">
        <f t="shared" si="31"/>
        <v/>
      </c>
      <c r="Y46" s="256" t="str">
        <f t="shared" si="32"/>
        <v/>
      </c>
      <c r="Z46" s="245"/>
      <c r="AA46" s="257" t="b">
        <v>0</v>
      </c>
      <c r="AB46" s="258" t="b">
        <v>0</v>
      </c>
      <c r="AC46" s="258" t="b">
        <v>0</v>
      </c>
      <c r="AD46" s="258" t="b">
        <v>0</v>
      </c>
      <c r="AE46" s="258" t="b">
        <v>0</v>
      </c>
      <c r="AF46" s="258" t="b">
        <v>0</v>
      </c>
      <c r="AG46" s="267" t="b">
        <v>0</v>
      </c>
      <c r="AH46" s="255" t="str">
        <f t="shared" si="33"/>
        <v/>
      </c>
      <c r="AI46" s="256" t="str">
        <f t="shared" si="34"/>
        <v/>
      </c>
      <c r="AJ46" s="245"/>
      <c r="AK46" s="257" t="b">
        <v>0</v>
      </c>
      <c r="AL46" s="258" t="b">
        <v>0</v>
      </c>
      <c r="AM46" s="258" t="b">
        <v>0</v>
      </c>
      <c r="AN46" s="258" t="b">
        <v>0</v>
      </c>
      <c r="AO46" s="258" t="b">
        <v>0</v>
      </c>
      <c r="AP46" s="258" t="b">
        <v>0</v>
      </c>
      <c r="AQ46" s="267" t="b">
        <v>0</v>
      </c>
      <c r="AR46" s="255" t="str">
        <f t="shared" si="35"/>
        <v/>
      </c>
      <c r="AS46" s="256" t="str">
        <f t="shared" si="36"/>
        <v/>
      </c>
      <c r="AT46" s="245"/>
      <c r="AU46" s="270" t="b">
        <v>0</v>
      </c>
      <c r="AV46" s="258" t="b">
        <v>0</v>
      </c>
      <c r="AW46" s="273" t="b">
        <v>0</v>
      </c>
      <c r="AX46" s="193"/>
      <c r="AY46" s="193"/>
      <c r="AZ46" s="269" t="str">
        <f t="shared" si="37"/>
        <v/>
      </c>
      <c r="BA46" s="261" t="str">
        <f t="shared" si="38"/>
        <v/>
      </c>
      <c r="BB46" s="262" t="str">
        <f t="shared" si="39"/>
        <v/>
      </c>
      <c r="BC46" s="263" t="str">
        <f t="array" ref="BC46">IFERROR(SPARKLINE(BB46,{"charttype","bar";"max",BA46;"color1",IF(BD46&gt;=$BA$4,'Customize Here'!$M$7,'Customize Here'!$M$9)}),)</f>
        <v/>
      </c>
      <c r="BD46" s="264" t="str">
        <f t="shared" si="40"/>
        <v/>
      </c>
      <c r="BE46" s="340" t="str">
        <f t="shared" si="41"/>
        <v/>
      </c>
      <c r="BF46" s="330"/>
    </row>
    <row r="47" ht="18.0" customHeight="1">
      <c r="A47" s="334"/>
      <c r="B47" s="343"/>
      <c r="C47" s="344"/>
      <c r="D47" s="119"/>
      <c r="E47" s="237"/>
      <c r="F47" s="237"/>
      <c r="G47" s="345" t="b">
        <v>0</v>
      </c>
      <c r="H47" s="277" t="b">
        <v>0</v>
      </c>
      <c r="I47" s="277" t="b">
        <v>0</v>
      </c>
      <c r="J47" s="277" t="b">
        <v>0</v>
      </c>
      <c r="K47" s="277" t="b">
        <v>0</v>
      </c>
      <c r="L47" s="277" t="b">
        <v>0</v>
      </c>
      <c r="M47" s="277" t="b">
        <v>0</v>
      </c>
      <c r="N47" s="280" t="str">
        <f t="shared" si="29"/>
        <v/>
      </c>
      <c r="O47" s="281" t="str">
        <f t="shared" si="30"/>
        <v/>
      </c>
      <c r="P47" s="245"/>
      <c r="Q47" s="345" t="b">
        <v>0</v>
      </c>
      <c r="R47" s="277" t="b">
        <v>0</v>
      </c>
      <c r="S47" s="277" t="b">
        <v>0</v>
      </c>
      <c r="T47" s="277" t="b">
        <v>0</v>
      </c>
      <c r="U47" s="277" t="b">
        <v>0</v>
      </c>
      <c r="V47" s="277" t="b">
        <v>0</v>
      </c>
      <c r="W47" s="346" t="b">
        <v>0</v>
      </c>
      <c r="X47" s="280" t="str">
        <f t="shared" si="31"/>
        <v/>
      </c>
      <c r="Y47" s="281" t="str">
        <f t="shared" si="32"/>
        <v/>
      </c>
      <c r="Z47" s="245"/>
      <c r="AA47" s="345" t="b">
        <v>0</v>
      </c>
      <c r="AB47" s="277" t="b">
        <v>0</v>
      </c>
      <c r="AC47" s="277" t="b">
        <v>0</v>
      </c>
      <c r="AD47" s="277" t="b">
        <v>0</v>
      </c>
      <c r="AE47" s="277" t="b">
        <v>0</v>
      </c>
      <c r="AF47" s="277" t="b">
        <v>0</v>
      </c>
      <c r="AG47" s="346" t="b">
        <v>0</v>
      </c>
      <c r="AH47" s="280" t="str">
        <f t="shared" si="33"/>
        <v/>
      </c>
      <c r="AI47" s="281" t="str">
        <f t="shared" si="34"/>
        <v/>
      </c>
      <c r="AJ47" s="245"/>
      <c r="AK47" s="345" t="b">
        <v>0</v>
      </c>
      <c r="AL47" s="277" t="b">
        <v>0</v>
      </c>
      <c r="AM47" s="277" t="b">
        <v>0</v>
      </c>
      <c r="AN47" s="277" t="b">
        <v>0</v>
      </c>
      <c r="AO47" s="277" t="b">
        <v>0</v>
      </c>
      <c r="AP47" s="277" t="b">
        <v>0</v>
      </c>
      <c r="AQ47" s="346" t="b">
        <v>0</v>
      </c>
      <c r="AR47" s="280" t="str">
        <f t="shared" si="35"/>
        <v/>
      </c>
      <c r="AS47" s="281" t="str">
        <f t="shared" si="36"/>
        <v/>
      </c>
      <c r="AT47" s="245"/>
      <c r="AU47" s="276" t="b">
        <v>0</v>
      </c>
      <c r="AV47" s="277" t="b">
        <v>0</v>
      </c>
      <c r="AW47" s="282" t="b">
        <v>0</v>
      </c>
      <c r="AX47" s="193"/>
      <c r="AY47" s="193"/>
      <c r="AZ47" s="283" t="str">
        <f t="shared" si="37"/>
        <v/>
      </c>
      <c r="BA47" s="284" t="str">
        <f t="shared" si="38"/>
        <v/>
      </c>
      <c r="BB47" s="285" t="str">
        <f t="shared" si="39"/>
        <v/>
      </c>
      <c r="BC47" s="286" t="str">
        <f t="array" ref="BC47">IFERROR(SPARKLINE(BB47,{"charttype","bar";"max",BA47;"color1",IF(BD47&gt;=$BA$4,'Customize Here'!$M$7,'Customize Here'!$M$9)}),)</f>
        <v/>
      </c>
      <c r="BD47" s="287" t="str">
        <f t="shared" si="40"/>
        <v/>
      </c>
      <c r="BE47" s="347" t="str">
        <f t="shared" si="41"/>
        <v/>
      </c>
      <c r="BF47" s="330"/>
    </row>
    <row r="48" ht="7.5" customHeight="1">
      <c r="A48" s="193"/>
      <c r="B48" s="193"/>
      <c r="C48" s="195"/>
      <c r="D48" s="289"/>
      <c r="E48" s="289"/>
      <c r="F48" s="289"/>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5"/>
      <c r="AE48" s="195"/>
      <c r="AF48" s="195"/>
      <c r="AG48" s="195"/>
      <c r="AH48" s="195"/>
      <c r="AI48" s="195"/>
      <c r="AJ48" s="195"/>
      <c r="AK48" s="195"/>
      <c r="AL48" s="195"/>
      <c r="AM48" s="195"/>
      <c r="AN48" s="195"/>
      <c r="AO48" s="195"/>
      <c r="AP48" s="195"/>
      <c r="AQ48" s="195"/>
      <c r="AR48" s="195"/>
      <c r="AS48" s="195"/>
      <c r="AT48" s="195"/>
      <c r="AU48" s="195"/>
      <c r="AV48" s="195"/>
      <c r="AW48" s="195"/>
      <c r="AX48" s="193"/>
      <c r="AY48" s="193"/>
      <c r="AZ48" s="348"/>
      <c r="BA48" s="349"/>
      <c r="BB48" s="349"/>
      <c r="BE48" s="349"/>
      <c r="BF48" s="195"/>
    </row>
    <row r="49" ht="22.5" customHeight="1">
      <c r="A49" s="290"/>
      <c r="B49" s="290"/>
      <c r="C49" s="296"/>
      <c r="D49" s="292"/>
      <c r="E49" s="292"/>
      <c r="F49" s="292"/>
      <c r="G49" s="350" t="str">
        <f>'Customize Here'!$Q$25</f>
        <v>Weekly Tasks Completed</v>
      </c>
      <c r="H49" s="154"/>
      <c r="I49" s="154"/>
      <c r="J49" s="154"/>
      <c r="K49" s="154"/>
      <c r="L49" s="154"/>
      <c r="M49" s="154"/>
      <c r="N49" s="154"/>
      <c r="O49" s="155"/>
      <c r="P49" s="296"/>
      <c r="Q49" s="350" t="str">
        <f>'Customize Here'!$Q$25</f>
        <v>Weekly Tasks Completed</v>
      </c>
      <c r="R49" s="154"/>
      <c r="S49" s="154"/>
      <c r="T49" s="154"/>
      <c r="U49" s="154"/>
      <c r="V49" s="154"/>
      <c r="W49" s="154"/>
      <c r="X49" s="154"/>
      <c r="Y49" s="155"/>
      <c r="Z49" s="296"/>
      <c r="AA49" s="350" t="str">
        <f>'Customize Here'!$Q$25</f>
        <v>Weekly Tasks Completed</v>
      </c>
      <c r="AB49" s="154"/>
      <c r="AC49" s="154"/>
      <c r="AD49" s="154"/>
      <c r="AE49" s="154"/>
      <c r="AF49" s="154"/>
      <c r="AG49" s="154"/>
      <c r="AH49" s="154"/>
      <c r="AI49" s="155"/>
      <c r="AJ49" s="296"/>
      <c r="AK49" s="350" t="str">
        <f>'Customize Here'!$Q$25</f>
        <v>Weekly Tasks Completed</v>
      </c>
      <c r="AL49" s="154"/>
      <c r="AM49" s="154"/>
      <c r="AN49" s="154"/>
      <c r="AO49" s="154"/>
      <c r="AP49" s="154"/>
      <c r="AQ49" s="154"/>
      <c r="AR49" s="154"/>
      <c r="AS49" s="155"/>
      <c r="AT49" s="296"/>
      <c r="AU49" s="296"/>
      <c r="AV49" s="296"/>
      <c r="AW49" s="296"/>
      <c r="AX49" s="290"/>
      <c r="AY49" s="290"/>
      <c r="AZ49" s="298"/>
      <c r="BA49" s="299"/>
      <c r="BB49" s="300" t="str">
        <f>'Customize Here'!$Q$21&amp;" "&amp;BB50&amp;" / "&amp;BB50+BE50</f>
        <v>Completed 0 / 0</v>
      </c>
      <c r="BC49" s="43"/>
      <c r="BD49" s="294"/>
      <c r="BE49" s="301" t="str">
        <f>'Customize Here'!$Q$35</f>
        <v>Missing</v>
      </c>
      <c r="BF49" s="296"/>
    </row>
    <row r="50">
      <c r="A50" s="193"/>
      <c r="B50" s="193"/>
      <c r="C50" s="195"/>
      <c r="D50" s="289"/>
      <c r="E50" s="289"/>
      <c r="F50" s="289"/>
      <c r="G50" s="351">
        <f>COUNTIF(N32:N47,"&gt;=100%")</f>
        <v>0</v>
      </c>
      <c r="H50" s="352" t="str">
        <f>"/ "&amp;COUNTA($B$32:$B$47)</f>
        <v>/ 0</v>
      </c>
      <c r="I50" s="353" t="str">
        <f t="array" ref="I50">if(COUNTA($B$32:$B$47)&gt;=1,IFERROR(SPARKLINE(G50,{"charttype","bar";"max",COUNTA($B$32:$B$47);"color1",IF(O50&gt;=$BA$4,'Customize Here'!$M$7,'Customize Here'!$M$9)}),),"")</f>
        <v/>
      </c>
      <c r="J50" s="211"/>
      <c r="K50" s="211"/>
      <c r="L50" s="211"/>
      <c r="M50" s="211"/>
      <c r="N50" s="84"/>
      <c r="O50" s="354" t="str">
        <f>iferror(ROUND(G50/COUNTA($B$32:$B$47),2),)</f>
        <v/>
      </c>
      <c r="P50" s="195"/>
      <c r="Q50" s="351">
        <f>COUNTIF(X32:X47,"&gt;=100%")</f>
        <v>0</v>
      </c>
      <c r="R50" s="352" t="str">
        <f>"/ "&amp;COUNTA($B$32:$B$47)</f>
        <v>/ 0</v>
      </c>
      <c r="S50" s="353" t="str">
        <f t="array" ref="S50">if(COUNTA($B$32:$B$47)&gt;=1,IFERROR(SPARKLINE(Q50,{"charttype","bar";"max",COUNTA($B$32:$B$47);"color1",IF(Y50&gt;=$BA$4,'Customize Here'!$M$7,'Customize Here'!$M$9)}),),"")</f>
        <v/>
      </c>
      <c r="T50" s="211"/>
      <c r="U50" s="211"/>
      <c r="V50" s="211"/>
      <c r="W50" s="211"/>
      <c r="X50" s="84"/>
      <c r="Y50" s="354" t="str">
        <f>iferror(ROUND(Q50/COUNTA($B$32:$B$47),2),)</f>
        <v/>
      </c>
      <c r="Z50" s="195"/>
      <c r="AA50" s="351">
        <f>COUNTIF(AH32:AH47,"&gt;=100%")</f>
        <v>0</v>
      </c>
      <c r="AB50" s="352" t="str">
        <f>"/ "&amp;COUNTA($B$32:$B$47)</f>
        <v>/ 0</v>
      </c>
      <c r="AC50" s="353" t="str">
        <f t="array" ref="AC50">if(COUNTA($B$32:$B$47)&gt;=1,IFERROR(SPARKLINE(AA50,{"charttype","bar";"max",COUNTA($B$32:$B$47);"color1",IF(AI50&gt;=$BA$4,'Customize Here'!$M$7,'Customize Here'!$M$9)}),),"")</f>
        <v/>
      </c>
      <c r="AD50" s="211"/>
      <c r="AE50" s="211"/>
      <c r="AF50" s="211"/>
      <c r="AG50" s="211"/>
      <c r="AH50" s="84"/>
      <c r="AI50" s="354" t="str">
        <f>iferror(ROUND(AA50/COUNTA($B$32:$B$47),2),)</f>
        <v/>
      </c>
      <c r="AJ50" s="195"/>
      <c r="AK50" s="351">
        <f>COUNTIF(AR32:AR47,"&gt;=100%")</f>
        <v>0</v>
      </c>
      <c r="AL50" s="352" t="str">
        <f>"/ "&amp;COUNTA($B$32:$B$47)</f>
        <v>/ 0</v>
      </c>
      <c r="AM50" s="353" t="str">
        <f t="array" ref="AM50">if(COUNTA($B$32:$B$47)&gt;=1,IFERROR(SPARKLINE(AK50,{"charttype","bar";"max",COUNTA($B$32:$B$47);"color1",IF(AS50&gt;=$BA$4,'Customize Here'!$M$7,'Customize Here'!$M$9)}),),"")</f>
        <v/>
      </c>
      <c r="AN50" s="211"/>
      <c r="AO50" s="211"/>
      <c r="AP50" s="211"/>
      <c r="AQ50" s="211"/>
      <c r="AR50" s="84"/>
      <c r="AS50" s="354" t="str">
        <f>iferror(ROUND(AK50/COUNTA($B$32:$B$47),2),)</f>
        <v/>
      </c>
      <c r="AT50" s="195"/>
      <c r="AU50" s="195"/>
      <c r="AV50" s="195"/>
      <c r="AW50" s="195"/>
      <c r="AX50" s="193"/>
      <c r="AY50" s="193"/>
      <c r="AZ50" s="310" t="str">
        <f>'Customize Here'!$Q$33&amp;":  "</f>
        <v>Monthly Daily Habits Progress:  </v>
      </c>
      <c r="BA50" s="355"/>
      <c r="BB50" s="356">
        <f>sum(BB32:BB47)</f>
        <v>0</v>
      </c>
      <c r="BC50" s="313" t="str">
        <f t="array" ref="BC50">IF(BB50+BE50&gt;0,IFERROR(SPARKLINE(BB50,{"charttype","bar";"max",BB50+BE50;"color1",IF(BD50&gt;=$BA$4, 'Customize Here'!$M$7,'Customize Here'!$M$9)}),),)</f>
        <v/>
      </c>
      <c r="BD50" s="357" t="str">
        <f>IFERROR(BB50/(BB50+BE50),)</f>
        <v/>
      </c>
      <c r="BE50" s="358">
        <f>sum(BE32:BE47)</f>
        <v>0</v>
      </c>
      <c r="BF50" s="195"/>
    </row>
    <row r="51" ht="18.75" customHeight="1">
      <c r="A51" s="193"/>
      <c r="B51" s="193"/>
      <c r="C51" s="195"/>
      <c r="D51" s="289"/>
      <c r="E51" s="289"/>
      <c r="F51" s="289"/>
      <c r="G51" s="195"/>
      <c r="H51" s="195"/>
      <c r="I51" s="195"/>
      <c r="J51" s="195"/>
      <c r="K51" s="195"/>
      <c r="L51" s="195"/>
      <c r="M51" s="195"/>
      <c r="N51" s="195"/>
      <c r="O51" s="195"/>
      <c r="P51" s="195"/>
      <c r="Q51" s="195"/>
      <c r="R51" s="195"/>
      <c r="S51" s="195"/>
      <c r="T51" s="195"/>
      <c r="U51" s="195"/>
      <c r="V51" s="195"/>
      <c r="W51" s="195"/>
      <c r="X51" s="195"/>
      <c r="Y51" s="195"/>
      <c r="Z51" s="195"/>
      <c r="AA51" s="195"/>
      <c r="AB51" s="195"/>
      <c r="AC51" s="195"/>
      <c r="AD51" s="195"/>
      <c r="AE51" s="195"/>
      <c r="AF51" s="195"/>
      <c r="AG51" s="195"/>
      <c r="AH51" s="195"/>
      <c r="AI51" s="195"/>
      <c r="AJ51" s="195"/>
      <c r="AK51" s="195"/>
      <c r="AL51" s="195"/>
      <c r="AM51" s="195"/>
      <c r="AN51" s="195"/>
      <c r="AO51" s="195"/>
      <c r="AP51" s="195"/>
      <c r="AQ51" s="195"/>
      <c r="AR51" s="195"/>
      <c r="AS51" s="195"/>
      <c r="AT51" s="195"/>
      <c r="AU51" s="195"/>
      <c r="AV51" s="195"/>
      <c r="AW51" s="195"/>
      <c r="AX51" s="193"/>
      <c r="AY51" s="193"/>
      <c r="AZ51" s="194"/>
      <c r="BA51" s="194"/>
      <c r="BB51" s="194"/>
      <c r="BC51" s="194"/>
      <c r="BD51" s="194"/>
      <c r="BE51" s="194"/>
      <c r="BF51" s="195"/>
    </row>
    <row r="52">
      <c r="A52" s="193"/>
      <c r="B52" s="359" t="str">
        <f>'Customize Here'!$Q$18</f>
        <v>Numeric Trackers</v>
      </c>
      <c r="C52" s="360"/>
      <c r="D52" s="158"/>
      <c r="E52" s="289"/>
      <c r="F52" s="289"/>
      <c r="G52" s="361" t="str">
        <f>'Customize Here'!$Q$18</f>
        <v>Numeric Trackers</v>
      </c>
      <c r="H52" s="360"/>
      <c r="I52" s="360"/>
      <c r="J52" s="360"/>
      <c r="K52" s="360"/>
      <c r="L52" s="360"/>
      <c r="M52" s="360"/>
      <c r="N52" s="360"/>
      <c r="O52" s="158"/>
      <c r="P52" s="195"/>
      <c r="Q52" s="361" t="str">
        <f>'Customize Here'!$Q$18</f>
        <v>Numeric Trackers</v>
      </c>
      <c r="R52" s="360"/>
      <c r="S52" s="360"/>
      <c r="T52" s="360"/>
      <c r="U52" s="360"/>
      <c r="V52" s="360"/>
      <c r="W52" s="360"/>
      <c r="X52" s="360"/>
      <c r="Y52" s="158"/>
      <c r="Z52" s="195"/>
      <c r="AA52" s="361" t="str">
        <f>'Customize Here'!$Q$18</f>
        <v>Numeric Trackers</v>
      </c>
      <c r="AB52" s="360"/>
      <c r="AC52" s="360"/>
      <c r="AD52" s="360"/>
      <c r="AE52" s="360"/>
      <c r="AF52" s="360"/>
      <c r="AG52" s="360"/>
      <c r="AH52" s="360"/>
      <c r="AI52" s="158"/>
      <c r="AJ52" s="195"/>
      <c r="AK52" s="361" t="str">
        <f>'Customize Here'!$Q$18</f>
        <v>Numeric Trackers</v>
      </c>
      <c r="AL52" s="360"/>
      <c r="AM52" s="360"/>
      <c r="AN52" s="360"/>
      <c r="AO52" s="360"/>
      <c r="AP52" s="360"/>
      <c r="AQ52" s="360"/>
      <c r="AR52" s="360"/>
      <c r="AS52" s="158"/>
      <c r="AT52" s="195"/>
      <c r="AU52" s="362" t="str">
        <f>'Customize Here'!$Q$18</f>
        <v>Numeric Trackers</v>
      </c>
      <c r="AV52" s="360"/>
      <c r="AW52" s="158"/>
      <c r="AX52" s="193"/>
      <c r="AZ52" s="194"/>
      <c r="BA52" s="363" t="str">
        <f>'Customize Here'!$Q$29</f>
        <v>Days Expected</v>
      </c>
      <c r="BB52" s="364" t="str">
        <f>'Customize Here'!$Q$30</f>
        <v>Days Completed</v>
      </c>
      <c r="BC52" s="360"/>
      <c r="BD52" s="311"/>
      <c r="BE52" s="365" t="str">
        <f>'Customize Here'!$Q$31</f>
        <v>Days Missing</v>
      </c>
      <c r="BF52" s="195"/>
    </row>
    <row r="53" ht="9.0" customHeight="1">
      <c r="A53" s="193"/>
      <c r="B53" s="193"/>
      <c r="C53" s="195"/>
      <c r="D53" s="289"/>
      <c r="E53" s="289"/>
      <c r="F53" s="289"/>
      <c r="G53" s="195"/>
      <c r="H53" s="195"/>
      <c r="I53" s="195"/>
      <c r="J53" s="195"/>
      <c r="K53" s="195"/>
      <c r="L53" s="195"/>
      <c r="M53" s="195"/>
      <c r="N53" s="195"/>
      <c r="O53" s="195"/>
      <c r="P53" s="195"/>
      <c r="Q53" s="195"/>
      <c r="R53" s="195"/>
      <c r="S53" s="195"/>
      <c r="T53" s="195"/>
      <c r="U53" s="195"/>
      <c r="V53" s="195"/>
      <c r="W53" s="195"/>
      <c r="X53" s="195"/>
      <c r="Y53" s="195"/>
      <c r="Z53" s="195"/>
      <c r="AA53" s="195"/>
      <c r="AB53" s="195"/>
      <c r="AC53" s="195"/>
      <c r="AD53" s="195"/>
      <c r="AE53" s="195"/>
      <c r="AF53" s="195"/>
      <c r="AG53" s="195"/>
      <c r="AH53" s="195"/>
      <c r="AI53" s="195"/>
      <c r="AJ53" s="195"/>
      <c r="AK53" s="195"/>
      <c r="AL53" s="195"/>
      <c r="AM53" s="195"/>
      <c r="AN53" s="195"/>
      <c r="AO53" s="195"/>
      <c r="AP53" s="195"/>
      <c r="AQ53" s="195"/>
      <c r="AR53" s="195"/>
      <c r="AS53" s="195"/>
      <c r="AT53" s="195"/>
      <c r="AU53" s="195"/>
      <c r="AV53" s="195"/>
      <c r="AW53" s="195"/>
      <c r="AX53" s="193"/>
      <c r="AZ53" s="194"/>
      <c r="BA53" s="194"/>
      <c r="BB53" s="194"/>
      <c r="BC53" s="194"/>
      <c r="BD53" s="194"/>
      <c r="BE53" s="194"/>
      <c r="BF53" s="195"/>
    </row>
    <row r="54">
      <c r="A54" s="190"/>
      <c r="B54" s="366"/>
      <c r="C54" s="367" t="str">
        <f>'Customize Here'!$Q$41</f>
        <v>Goal</v>
      </c>
      <c r="D54" s="44"/>
      <c r="E54" s="348"/>
      <c r="F54" s="348"/>
      <c r="G54" s="368"/>
      <c r="H54" s="368"/>
      <c r="I54" s="368"/>
      <c r="J54" s="368"/>
      <c r="K54" s="368"/>
      <c r="L54" s="368"/>
      <c r="M54" s="369"/>
      <c r="N54" s="370" t="str">
        <f>'Customize Here'!$Q$27</f>
        <v>%</v>
      </c>
      <c r="O54" s="371" t="str">
        <f>'Customize Here'!$Q$28</f>
        <v>✔</v>
      </c>
      <c r="P54" s="195"/>
      <c r="Q54" s="368"/>
      <c r="R54" s="368"/>
      <c r="S54" s="368"/>
      <c r="T54" s="368"/>
      <c r="U54" s="368"/>
      <c r="V54" s="368"/>
      <c r="W54" s="369"/>
      <c r="X54" s="370" t="str">
        <f>'Customize Here'!$Q$27</f>
        <v>%</v>
      </c>
      <c r="Y54" s="371" t="str">
        <f>'Customize Here'!$Q$28</f>
        <v>✔</v>
      </c>
      <c r="Z54" s="195"/>
      <c r="AA54" s="368"/>
      <c r="AB54" s="368"/>
      <c r="AC54" s="368"/>
      <c r="AD54" s="368"/>
      <c r="AE54" s="368"/>
      <c r="AF54" s="368"/>
      <c r="AG54" s="369"/>
      <c r="AH54" s="370" t="str">
        <f>'Customize Here'!$Q$27</f>
        <v>%</v>
      </c>
      <c r="AI54" s="371" t="str">
        <f>'Customize Here'!$Q$28</f>
        <v>✔</v>
      </c>
      <c r="AJ54" s="195"/>
      <c r="AK54" s="368"/>
      <c r="AL54" s="368"/>
      <c r="AM54" s="368"/>
      <c r="AN54" s="368"/>
      <c r="AO54" s="368"/>
      <c r="AP54" s="368"/>
      <c r="AQ54" s="369"/>
      <c r="AR54" s="370" t="str">
        <f>'Customize Here'!$Q$27</f>
        <v>%</v>
      </c>
      <c r="AS54" s="371" t="str">
        <f>'Customize Here'!$Q$28</f>
        <v>✔</v>
      </c>
      <c r="AT54" s="195"/>
      <c r="AU54" s="368"/>
      <c r="AV54" s="368"/>
      <c r="AW54" s="368"/>
      <c r="AX54" s="372" t="str">
        <f>'Customize Here'!$Q$28</f>
        <v>✔</v>
      </c>
      <c r="AZ54" s="194"/>
      <c r="BA54" s="194"/>
      <c r="BB54" s="194"/>
      <c r="BC54" s="194"/>
      <c r="BD54" s="194"/>
      <c r="BE54" s="194"/>
      <c r="BF54" s="195"/>
    </row>
    <row r="55">
      <c r="A55" s="190"/>
      <c r="B55" s="101"/>
      <c r="C55" s="373"/>
      <c r="D55" s="102"/>
      <c r="E55" s="348"/>
      <c r="F55" s="348"/>
      <c r="G55" s="374" t="str">
        <f>IFERROR(__xludf.DUMMYFUNCTION("iferror(sparkline(G54:M54,{""charttype"",""column"";""empty"",""zero"";""color"",if(ROUND(N55,2)&gt;=$BA$4,'Customize Here'!$M$7,'Customize Here'!$M$9)}))"),"")</f>
        <v/>
      </c>
      <c r="M55" s="102"/>
      <c r="N55" s="375" t="str">
        <f>iferror(sum(G54:M54)/($C55*7),)</f>
        <v/>
      </c>
      <c r="O55" s="376">
        <f>countif(G54:M54,"&gt;="&amp;$C55)</f>
        <v>0</v>
      </c>
      <c r="P55" s="195"/>
      <c r="Q55" s="374" t="str">
        <f>IFERROR(__xludf.DUMMYFUNCTION("iferror(sparkline(Q54:W54,{""charttype"",""column"";""empty"",""zero"";""color"",if(ROUND(X55,2)&gt;=$BA$4,'Customize Here'!$M$7,'Customize Here'!$M$9)}))"),"")</f>
        <v/>
      </c>
      <c r="W55" s="102"/>
      <c r="X55" s="375" t="str">
        <f>iferror(sum(Q54:W54)/($C55*7),)</f>
        <v/>
      </c>
      <c r="Y55" s="376">
        <f>countif(Q54:W54,"&gt;="&amp;$C55)</f>
        <v>0</v>
      </c>
      <c r="Z55" s="195"/>
      <c r="AA55" s="374" t="str">
        <f>IFERROR(__xludf.DUMMYFUNCTION("iferror(sparkline(AA54:AG54,{""charttype"",""column"";""empty"",""zero"";""color"",if(ROUND(AH55,2)&gt;=$BA$4,'Customize Here'!$M$7,'Customize Here'!$M$9)}))"),"")</f>
        <v/>
      </c>
      <c r="AG55" s="102"/>
      <c r="AH55" s="375" t="str">
        <f>iferror(sum(AA54:AG54)/($C55*7),)</f>
        <v/>
      </c>
      <c r="AI55" s="376">
        <f>countif(AA54:AG54,"&gt;="&amp;$C55)</f>
        <v>0</v>
      </c>
      <c r="AJ55" s="195"/>
      <c r="AK55" s="374" t="str">
        <f>IFERROR(__xludf.DUMMYFUNCTION("iferror(sparkline(AK54:AQ54,{""charttype"",""column"";""empty"",""zero"";""color"",if(ROUND(AR55,2)&gt;=$BA$4,'Customize Here'!$M$7,'Customize Here'!$M$9)}))"),"")</f>
        <v/>
      </c>
      <c r="AQ55" s="102"/>
      <c r="AR55" s="375" t="str">
        <f>iferror(sum(AK54:AQ54)/($C55*7),)</f>
        <v/>
      </c>
      <c r="AS55" s="376">
        <f>countif(AK54:AQ54,"&gt;="&amp;$C55)</f>
        <v>0</v>
      </c>
      <c r="AT55" s="195"/>
      <c r="AU55" s="377" t="str">
        <f>IFERROR(__xludf.DUMMYFUNCTION("iferror(sparkline(AU54:AW54,{""charttype"",""column"";""empty"",""zero"";""color"",'Customize Here'!$M$9}))"),"")</f>
        <v/>
      </c>
      <c r="AW55" s="102"/>
      <c r="AX55" s="376">
        <f>countif(AU54:AW54,"&gt;="&amp;$C55)</f>
        <v>0</v>
      </c>
      <c r="AZ55" s="378" t="str">
        <f>B54</f>
        <v/>
      </c>
      <c r="BA55" s="379">
        <f>$BE$4</f>
        <v>28</v>
      </c>
      <c r="BB55" s="380">
        <f>O55+Y55+AI55+AS55+AX55</f>
        <v>0</v>
      </c>
      <c r="BC55" s="381" t="str">
        <f>IFERROR(__xludf.DUMMYFUNCTION("IFERROR(SPARKLINE(BB55,{""charttype"",""bar"";""max"",BA55;""color1"",IF(BD55&gt;=$BA$4,'Customize Here'!$M$7,'Customize Here'!$M$9)}),)"),"")</f>
        <v/>
      </c>
      <c r="BD55" s="382">
        <f>BB55/BA55</f>
        <v>0</v>
      </c>
      <c r="BE55" s="383">
        <f>BA55-BB55</f>
        <v>28</v>
      </c>
      <c r="BF55" s="195"/>
    </row>
    <row r="56">
      <c r="A56" s="190"/>
      <c r="B56" s="83"/>
      <c r="C56" s="83"/>
      <c r="D56" s="86"/>
      <c r="E56" s="348"/>
      <c r="F56" s="348"/>
      <c r="G56" s="83"/>
      <c r="H56" s="211"/>
      <c r="I56" s="211"/>
      <c r="J56" s="211"/>
      <c r="K56" s="211"/>
      <c r="L56" s="211"/>
      <c r="M56" s="86"/>
      <c r="N56" s="322"/>
      <c r="O56" s="217"/>
      <c r="P56" s="195"/>
      <c r="Q56" s="83"/>
      <c r="R56" s="211"/>
      <c r="S56" s="211"/>
      <c r="T56" s="211"/>
      <c r="U56" s="211"/>
      <c r="V56" s="211"/>
      <c r="W56" s="86"/>
      <c r="X56" s="322"/>
      <c r="Y56" s="217"/>
      <c r="Z56" s="195"/>
      <c r="AA56" s="83"/>
      <c r="AB56" s="211"/>
      <c r="AC56" s="211"/>
      <c r="AD56" s="211"/>
      <c r="AE56" s="211"/>
      <c r="AF56" s="211"/>
      <c r="AG56" s="86"/>
      <c r="AH56" s="322"/>
      <c r="AI56" s="217"/>
      <c r="AJ56" s="195"/>
      <c r="AK56" s="83"/>
      <c r="AL56" s="211"/>
      <c r="AM56" s="211"/>
      <c r="AN56" s="211"/>
      <c r="AO56" s="211"/>
      <c r="AP56" s="211"/>
      <c r="AQ56" s="86"/>
      <c r="AR56" s="322"/>
      <c r="AS56" s="217"/>
      <c r="AT56" s="195"/>
      <c r="AU56" s="83"/>
      <c r="AV56" s="211"/>
      <c r="AW56" s="86"/>
      <c r="AX56" s="217"/>
      <c r="AZ56" s="289"/>
      <c r="BA56" s="289"/>
      <c r="BB56" s="289"/>
      <c r="BC56" s="193"/>
      <c r="BD56" s="384"/>
      <c r="BE56" s="385"/>
      <c r="BF56" s="195"/>
    </row>
    <row r="57">
      <c r="A57" s="289"/>
      <c r="B57" s="289"/>
      <c r="C57" s="348"/>
      <c r="D57" s="348"/>
      <c r="E57" s="348"/>
      <c r="F57" s="348"/>
      <c r="G57" s="289"/>
      <c r="H57" s="289"/>
      <c r="I57" s="289"/>
      <c r="J57" s="289"/>
      <c r="K57" s="289"/>
      <c r="L57" s="289"/>
      <c r="M57" s="289"/>
      <c r="N57" s="195"/>
      <c r="O57" s="195"/>
      <c r="P57" s="195"/>
      <c r="Q57" s="195"/>
      <c r="R57" s="195"/>
      <c r="S57" s="195"/>
      <c r="T57" s="195"/>
      <c r="U57" s="195"/>
      <c r="V57" s="195"/>
      <c r="W57" s="195"/>
      <c r="X57" s="195"/>
      <c r="Y57" s="195"/>
      <c r="Z57" s="195"/>
      <c r="AA57" s="195"/>
      <c r="AB57" s="195"/>
      <c r="AC57" s="195"/>
      <c r="AD57" s="195"/>
      <c r="AE57" s="195"/>
      <c r="AF57" s="195"/>
      <c r="AG57" s="195"/>
      <c r="AH57" s="195"/>
      <c r="AI57" s="195"/>
      <c r="AJ57" s="195"/>
      <c r="AK57" s="195"/>
      <c r="AL57" s="195"/>
      <c r="AM57" s="195"/>
      <c r="AN57" s="195"/>
      <c r="AO57" s="195"/>
      <c r="AP57" s="195"/>
      <c r="AQ57" s="195"/>
      <c r="AR57" s="195"/>
      <c r="AS57" s="195"/>
      <c r="AT57" s="195"/>
      <c r="AU57" s="195"/>
      <c r="AV57" s="195"/>
      <c r="AW57" s="195"/>
      <c r="AX57" s="193"/>
      <c r="AZ57" s="289"/>
      <c r="BA57" s="289"/>
      <c r="BB57" s="289"/>
      <c r="BC57" s="193"/>
      <c r="BD57" s="195"/>
      <c r="BE57" s="195"/>
      <c r="BF57" s="195"/>
    </row>
    <row r="58">
      <c r="A58" s="190"/>
      <c r="B58" s="366"/>
      <c r="C58" s="367" t="str">
        <f>'Customize Here'!$Q$41</f>
        <v>Goal</v>
      </c>
      <c r="D58" s="44"/>
      <c r="E58" s="348"/>
      <c r="F58" s="348"/>
      <c r="G58" s="368"/>
      <c r="H58" s="368"/>
      <c r="I58" s="368"/>
      <c r="J58" s="368"/>
      <c r="K58" s="368"/>
      <c r="L58" s="368"/>
      <c r="M58" s="369"/>
      <c r="N58" s="370" t="str">
        <f>'Customize Here'!$Q$27</f>
        <v>%</v>
      </c>
      <c r="O58" s="371" t="str">
        <f>'Customize Here'!$Q$28</f>
        <v>✔</v>
      </c>
      <c r="P58" s="195"/>
      <c r="Q58" s="368"/>
      <c r="R58" s="368"/>
      <c r="S58" s="368"/>
      <c r="T58" s="368"/>
      <c r="U58" s="368"/>
      <c r="V58" s="368"/>
      <c r="W58" s="369"/>
      <c r="X58" s="370" t="str">
        <f>'Customize Here'!$Q$27</f>
        <v>%</v>
      </c>
      <c r="Y58" s="371" t="str">
        <f>'Customize Here'!$Q$28</f>
        <v>✔</v>
      </c>
      <c r="Z58" s="195"/>
      <c r="AA58" s="368"/>
      <c r="AB58" s="368"/>
      <c r="AC58" s="368"/>
      <c r="AD58" s="368"/>
      <c r="AE58" s="368"/>
      <c r="AF58" s="368"/>
      <c r="AG58" s="369"/>
      <c r="AH58" s="370" t="str">
        <f>'Customize Here'!$Q$27</f>
        <v>%</v>
      </c>
      <c r="AI58" s="371" t="str">
        <f>'Customize Here'!$Q$28</f>
        <v>✔</v>
      </c>
      <c r="AJ58" s="195"/>
      <c r="AK58" s="368"/>
      <c r="AL58" s="368"/>
      <c r="AM58" s="368"/>
      <c r="AN58" s="368"/>
      <c r="AO58" s="368"/>
      <c r="AP58" s="368"/>
      <c r="AQ58" s="369"/>
      <c r="AR58" s="370" t="str">
        <f>'Customize Here'!$Q$27</f>
        <v>%</v>
      </c>
      <c r="AS58" s="371" t="str">
        <f>'Customize Here'!$Q$28</f>
        <v>✔</v>
      </c>
      <c r="AT58" s="195"/>
      <c r="AU58" s="368"/>
      <c r="AV58" s="368"/>
      <c r="AW58" s="368"/>
      <c r="AX58" s="372" t="str">
        <f>'Customize Here'!$Q$28</f>
        <v>✔</v>
      </c>
      <c r="AZ58" s="194"/>
      <c r="BA58" s="194"/>
      <c r="BB58" s="194"/>
      <c r="BC58" s="194"/>
      <c r="BD58" s="194"/>
      <c r="BE58" s="194"/>
      <c r="BF58" s="195"/>
    </row>
    <row r="59">
      <c r="A59" s="190"/>
      <c r="B59" s="101"/>
      <c r="C59" s="373"/>
      <c r="D59" s="102"/>
      <c r="E59" s="348"/>
      <c r="F59" s="348"/>
      <c r="G59" s="374" t="str">
        <f>IFERROR(__xludf.DUMMYFUNCTION("iferror(sparkline(G58:M58,{""charttype"",""column"";""empty"",""zero"";""color"",if(ROUND(N59,2)&gt;=$BA$4,'Customize Here'!$M$7,'Customize Here'!$M$9)}))"),"")</f>
        <v/>
      </c>
      <c r="M59" s="102"/>
      <c r="N59" s="375" t="str">
        <f>iferror(sum(G58:M58)/($C59*7),)</f>
        <v/>
      </c>
      <c r="O59" s="376">
        <f>countif(G58:M58,"&gt;="&amp;$C59)</f>
        <v>0</v>
      </c>
      <c r="P59" s="195"/>
      <c r="Q59" s="374" t="str">
        <f>IFERROR(__xludf.DUMMYFUNCTION("iferror(sparkline(Q58:W58,{""charttype"",""column"";""empty"",""zero"";""color"",if(ROUND(X59,2)&gt;=$BA$4,'Customize Here'!$M$7,'Customize Here'!$M$9)}))"),"")</f>
        <v/>
      </c>
      <c r="W59" s="102"/>
      <c r="X59" s="375" t="str">
        <f>iferror(sum(Q58:W58)/($C59*7),)</f>
        <v/>
      </c>
      <c r="Y59" s="376">
        <f>countif(Q58:W58,"&gt;="&amp;$C59)</f>
        <v>0</v>
      </c>
      <c r="Z59" s="195"/>
      <c r="AA59" s="374" t="str">
        <f>IFERROR(__xludf.DUMMYFUNCTION("iferror(sparkline(AA58:AG58,{""charttype"",""column"";""empty"",""zero"";""color"",if(ROUND(AH59,2)&gt;=$BA$4,'Customize Here'!$M$7,'Customize Here'!$M$9)}))"),"")</f>
        <v/>
      </c>
      <c r="AG59" s="102"/>
      <c r="AH59" s="375" t="str">
        <f>iferror(sum(AA58:AG58)/($C59*7),)</f>
        <v/>
      </c>
      <c r="AI59" s="376">
        <f>countif(AA58:AG58,"&gt;="&amp;$C59)</f>
        <v>0</v>
      </c>
      <c r="AJ59" s="195"/>
      <c r="AK59" s="374" t="str">
        <f>IFERROR(__xludf.DUMMYFUNCTION("iferror(sparkline(AK58:AQ58,{""charttype"",""column"";""empty"",""zero"";""color"",if(ROUND(AR59,2)&gt;=$BA$4,'Customize Here'!$M$7,'Customize Here'!$M$9)}))"),"")</f>
        <v/>
      </c>
      <c r="AQ59" s="102"/>
      <c r="AR59" s="375" t="str">
        <f>iferror(sum(AK58:AQ58)/($C59*7),)</f>
        <v/>
      </c>
      <c r="AS59" s="376">
        <f>countif(AK58:AQ58,"&gt;="&amp;$C59)</f>
        <v>0</v>
      </c>
      <c r="AT59" s="195"/>
      <c r="AU59" s="377" t="str">
        <f>IFERROR(__xludf.DUMMYFUNCTION("iferror(sparkline(AU58:AW58,{""charttype"",""column"";""empty"",""zero"";""color"",'Customize Here'!$M$9}))"),"")</f>
        <v/>
      </c>
      <c r="AW59" s="102"/>
      <c r="AX59" s="376">
        <f>countif(AU58:AW58,"&gt;="&amp;$C59)</f>
        <v>0</v>
      </c>
      <c r="AZ59" s="378" t="str">
        <f>B58</f>
        <v/>
      </c>
      <c r="BA59" s="379">
        <f>$BE$4</f>
        <v>28</v>
      </c>
      <c r="BB59" s="380">
        <f>O59+Y59+AI59+AS59+AX59</f>
        <v>0</v>
      </c>
      <c r="BC59" s="381" t="str">
        <f>IFERROR(__xludf.DUMMYFUNCTION("IFERROR(SPARKLINE(BB59,{""charttype"",""bar"";""max"",BA59;""color1"",IF(BD59&gt;=$BA$4,'Customize Here'!$M$7,'Customize Here'!$M$9)}),)"),"")</f>
        <v/>
      </c>
      <c r="BD59" s="382">
        <f>BB59/BA59</f>
        <v>0</v>
      </c>
      <c r="BE59" s="383">
        <f>BA59-BB59</f>
        <v>28</v>
      </c>
      <c r="BF59" s="195"/>
    </row>
    <row r="60">
      <c r="A60" s="190"/>
      <c r="B60" s="83"/>
      <c r="C60" s="83"/>
      <c r="D60" s="86"/>
      <c r="E60" s="348"/>
      <c r="F60" s="348"/>
      <c r="G60" s="83"/>
      <c r="H60" s="211"/>
      <c r="I60" s="211"/>
      <c r="J60" s="211"/>
      <c r="K60" s="211"/>
      <c r="L60" s="211"/>
      <c r="M60" s="86"/>
      <c r="N60" s="322"/>
      <c r="O60" s="217"/>
      <c r="P60" s="195"/>
      <c r="Q60" s="83"/>
      <c r="R60" s="211"/>
      <c r="S60" s="211"/>
      <c r="T60" s="211"/>
      <c r="U60" s="211"/>
      <c r="V60" s="211"/>
      <c r="W60" s="86"/>
      <c r="X60" s="322"/>
      <c r="Y60" s="217"/>
      <c r="Z60" s="195"/>
      <c r="AA60" s="83"/>
      <c r="AB60" s="211"/>
      <c r="AC60" s="211"/>
      <c r="AD60" s="211"/>
      <c r="AE60" s="211"/>
      <c r="AF60" s="211"/>
      <c r="AG60" s="86"/>
      <c r="AH60" s="322"/>
      <c r="AI60" s="217"/>
      <c r="AJ60" s="195"/>
      <c r="AK60" s="83"/>
      <c r="AL60" s="211"/>
      <c r="AM60" s="211"/>
      <c r="AN60" s="211"/>
      <c r="AO60" s="211"/>
      <c r="AP60" s="211"/>
      <c r="AQ60" s="86"/>
      <c r="AR60" s="322"/>
      <c r="AS60" s="217"/>
      <c r="AT60" s="195"/>
      <c r="AU60" s="83"/>
      <c r="AV60" s="211"/>
      <c r="AW60" s="86"/>
      <c r="AX60" s="217"/>
      <c r="AZ60" s="289"/>
      <c r="BA60" s="289"/>
      <c r="BB60" s="289"/>
      <c r="BC60" s="193"/>
      <c r="BD60" s="384"/>
      <c r="BE60" s="385"/>
      <c r="BF60" s="195"/>
    </row>
    <row r="61">
      <c r="A61" s="289"/>
      <c r="B61" s="289"/>
      <c r="C61" s="348"/>
      <c r="D61" s="348"/>
      <c r="E61" s="348"/>
      <c r="F61" s="348"/>
      <c r="G61" s="289"/>
      <c r="H61" s="289"/>
      <c r="I61" s="289"/>
      <c r="J61" s="289"/>
      <c r="K61" s="289"/>
      <c r="L61" s="289"/>
      <c r="M61" s="289"/>
      <c r="N61" s="195"/>
      <c r="O61" s="195"/>
      <c r="P61" s="195"/>
      <c r="Q61" s="195"/>
      <c r="R61" s="195"/>
      <c r="S61" s="195"/>
      <c r="T61" s="195"/>
      <c r="U61" s="195"/>
      <c r="V61" s="195"/>
      <c r="W61" s="195"/>
      <c r="X61" s="195"/>
      <c r="Y61" s="195"/>
      <c r="Z61" s="195"/>
      <c r="AA61" s="195"/>
      <c r="AB61" s="195"/>
      <c r="AC61" s="195"/>
      <c r="AD61" s="195"/>
      <c r="AE61" s="195"/>
      <c r="AF61" s="195"/>
      <c r="AG61" s="195"/>
      <c r="AH61" s="195"/>
      <c r="AI61" s="195"/>
      <c r="AJ61" s="195"/>
      <c r="AK61" s="195"/>
      <c r="AL61" s="195"/>
      <c r="AM61" s="195"/>
      <c r="AN61" s="195"/>
      <c r="AO61" s="195"/>
      <c r="AP61" s="195"/>
      <c r="AQ61" s="195"/>
      <c r="AR61" s="195"/>
      <c r="AS61" s="195"/>
      <c r="AT61" s="195"/>
      <c r="AU61" s="195"/>
      <c r="AV61" s="195"/>
      <c r="AW61" s="195"/>
      <c r="AX61" s="193"/>
      <c r="AZ61" s="289"/>
      <c r="BA61" s="289"/>
      <c r="BB61" s="289"/>
      <c r="BC61" s="193"/>
      <c r="BD61" s="195"/>
      <c r="BE61" s="195"/>
      <c r="BF61" s="195"/>
    </row>
    <row r="62">
      <c r="A62" s="190"/>
      <c r="B62" s="366"/>
      <c r="C62" s="367" t="str">
        <f>'Customize Here'!$Q$41</f>
        <v>Goal</v>
      </c>
      <c r="D62" s="44"/>
      <c r="E62" s="348"/>
      <c r="F62" s="348"/>
      <c r="G62" s="368"/>
      <c r="H62" s="368"/>
      <c r="I62" s="368"/>
      <c r="J62" s="368"/>
      <c r="K62" s="368"/>
      <c r="L62" s="368"/>
      <c r="M62" s="369"/>
      <c r="N62" s="370" t="str">
        <f>'Customize Here'!$Q$27</f>
        <v>%</v>
      </c>
      <c r="O62" s="371" t="str">
        <f>'Customize Here'!$Q$28</f>
        <v>✔</v>
      </c>
      <c r="P62" s="195"/>
      <c r="Q62" s="368"/>
      <c r="R62" s="368"/>
      <c r="S62" s="368"/>
      <c r="T62" s="368"/>
      <c r="U62" s="368"/>
      <c r="V62" s="368"/>
      <c r="W62" s="369"/>
      <c r="X62" s="370" t="str">
        <f>'Customize Here'!$Q$27</f>
        <v>%</v>
      </c>
      <c r="Y62" s="371" t="str">
        <f>'Customize Here'!$Q$28</f>
        <v>✔</v>
      </c>
      <c r="Z62" s="195"/>
      <c r="AA62" s="368"/>
      <c r="AB62" s="368"/>
      <c r="AC62" s="368"/>
      <c r="AD62" s="368"/>
      <c r="AE62" s="368"/>
      <c r="AF62" s="368"/>
      <c r="AG62" s="369"/>
      <c r="AH62" s="370" t="str">
        <f>'Customize Here'!$Q$27</f>
        <v>%</v>
      </c>
      <c r="AI62" s="371" t="str">
        <f>'Customize Here'!$Q$28</f>
        <v>✔</v>
      </c>
      <c r="AJ62" s="195"/>
      <c r="AK62" s="368"/>
      <c r="AL62" s="368"/>
      <c r="AM62" s="368"/>
      <c r="AN62" s="368"/>
      <c r="AO62" s="368"/>
      <c r="AP62" s="368"/>
      <c r="AQ62" s="369"/>
      <c r="AR62" s="370" t="str">
        <f>'Customize Here'!$Q$27</f>
        <v>%</v>
      </c>
      <c r="AS62" s="371" t="str">
        <f>'Customize Here'!$Q$28</f>
        <v>✔</v>
      </c>
      <c r="AT62" s="195"/>
      <c r="AU62" s="368"/>
      <c r="AV62" s="368"/>
      <c r="AW62" s="368"/>
      <c r="AX62" s="372" t="str">
        <f>'Customize Here'!$Q$28</f>
        <v>✔</v>
      </c>
      <c r="AZ62" s="194"/>
      <c r="BA62" s="194"/>
      <c r="BB62" s="194"/>
      <c r="BC62" s="194"/>
      <c r="BD62" s="194"/>
      <c r="BE62" s="194"/>
      <c r="BF62" s="195"/>
    </row>
    <row r="63">
      <c r="A63" s="190"/>
      <c r="B63" s="101"/>
      <c r="C63" s="373"/>
      <c r="D63" s="102"/>
      <c r="E63" s="348"/>
      <c r="F63" s="348"/>
      <c r="G63" s="374" t="str">
        <f>IFERROR(__xludf.DUMMYFUNCTION("iferror(sparkline(G62:M62,{""charttype"",""column"";""empty"",""zero"";""color"",if(ROUND(N63,2)&gt;=$BA$4,'Customize Here'!$M$7,'Customize Here'!$M$9)}))"),"")</f>
        <v/>
      </c>
      <c r="M63" s="102"/>
      <c r="N63" s="375" t="str">
        <f>iferror(sum(G62:M62)/($C63*7),)</f>
        <v/>
      </c>
      <c r="O63" s="376">
        <f>countif(G62:M62,"&gt;="&amp;$C63)</f>
        <v>0</v>
      </c>
      <c r="P63" s="195"/>
      <c r="Q63" s="374" t="str">
        <f>IFERROR(__xludf.DUMMYFUNCTION("iferror(sparkline(Q62:W62,{""charttype"",""column"";""empty"",""zero"";""color"",if(ROUND(X63,2)&gt;=$BA$4,'Customize Here'!$M$7,'Customize Here'!$M$9)}))"),"")</f>
        <v/>
      </c>
      <c r="W63" s="102"/>
      <c r="X63" s="375" t="str">
        <f>iferror(sum(Q62:W62)/($C63*7),)</f>
        <v/>
      </c>
      <c r="Y63" s="376">
        <f>countif(Q62:W62,"&gt;="&amp;$C63)</f>
        <v>0</v>
      </c>
      <c r="Z63" s="195"/>
      <c r="AA63" s="374" t="str">
        <f>IFERROR(__xludf.DUMMYFUNCTION("iferror(sparkline(AA62:AG62,{""charttype"",""column"";""empty"",""zero"";""color"",if(ROUND(AH63,2)&gt;=$BA$4,'Customize Here'!$M$7,'Customize Here'!$M$9)}))"),"")</f>
        <v/>
      </c>
      <c r="AG63" s="102"/>
      <c r="AH63" s="375" t="str">
        <f>iferror(sum(AA62:AG62)/($C63*7),)</f>
        <v/>
      </c>
      <c r="AI63" s="376">
        <f>countif(AA62:AG62,"&gt;="&amp;$C63)</f>
        <v>0</v>
      </c>
      <c r="AJ63" s="195"/>
      <c r="AK63" s="374" t="str">
        <f>IFERROR(__xludf.DUMMYFUNCTION("iferror(sparkline(AK62:AQ62,{""charttype"",""column"";""empty"",""zero"";""color"",if(ROUND(AR63,2)&gt;=$BA$4,'Customize Here'!$M$7,'Customize Here'!$M$9)}))"),"")</f>
        <v/>
      </c>
      <c r="AQ63" s="102"/>
      <c r="AR63" s="375" t="str">
        <f>iferror(sum(AK62:AQ62)/($C63*7),)</f>
        <v/>
      </c>
      <c r="AS63" s="376">
        <f>countif(AK62:AQ62,"&gt;="&amp;$C63)</f>
        <v>0</v>
      </c>
      <c r="AT63" s="195"/>
      <c r="AU63" s="377" t="str">
        <f>IFERROR(__xludf.DUMMYFUNCTION("iferror(sparkline(AU62:AW62,{""charttype"",""column"";""empty"",""zero"";""color"",'Customize Here'!$M$9}))"),"")</f>
        <v/>
      </c>
      <c r="AW63" s="102"/>
      <c r="AX63" s="376">
        <f>countif(AU62:AW62,"&gt;="&amp;$C63)</f>
        <v>0</v>
      </c>
      <c r="AZ63" s="378" t="str">
        <f>B62</f>
        <v/>
      </c>
      <c r="BA63" s="379">
        <f>$BE$4</f>
        <v>28</v>
      </c>
      <c r="BB63" s="380">
        <f>O63+Y63+AI63+AS63+AX63</f>
        <v>0</v>
      </c>
      <c r="BC63" s="381" t="str">
        <f>IFERROR(__xludf.DUMMYFUNCTION("IFERROR(SPARKLINE(BB63,{""charttype"",""bar"";""max"",BA63;""color1"",IF(BD63&gt;=$BA$4,'Customize Here'!$M$7,'Customize Here'!$M$9)}),)"),"")</f>
        <v/>
      </c>
      <c r="BD63" s="382">
        <f>BB63/BA63</f>
        <v>0</v>
      </c>
      <c r="BE63" s="383">
        <f>BA63-BB63</f>
        <v>28</v>
      </c>
      <c r="BF63" s="195"/>
    </row>
    <row r="64">
      <c r="A64" s="190"/>
      <c r="B64" s="83"/>
      <c r="C64" s="83"/>
      <c r="D64" s="86"/>
      <c r="E64" s="348"/>
      <c r="F64" s="348"/>
      <c r="G64" s="83"/>
      <c r="H64" s="211"/>
      <c r="I64" s="211"/>
      <c r="J64" s="211"/>
      <c r="K64" s="211"/>
      <c r="L64" s="211"/>
      <c r="M64" s="86"/>
      <c r="N64" s="322"/>
      <c r="O64" s="217"/>
      <c r="P64" s="195"/>
      <c r="Q64" s="83"/>
      <c r="R64" s="211"/>
      <c r="S64" s="211"/>
      <c r="T64" s="211"/>
      <c r="U64" s="211"/>
      <c r="V64" s="211"/>
      <c r="W64" s="86"/>
      <c r="X64" s="322"/>
      <c r="Y64" s="217"/>
      <c r="Z64" s="195"/>
      <c r="AA64" s="83"/>
      <c r="AB64" s="211"/>
      <c r="AC64" s="211"/>
      <c r="AD64" s="211"/>
      <c r="AE64" s="211"/>
      <c r="AF64" s="211"/>
      <c r="AG64" s="86"/>
      <c r="AH64" s="322"/>
      <c r="AI64" s="217"/>
      <c r="AJ64" s="195"/>
      <c r="AK64" s="83"/>
      <c r="AL64" s="211"/>
      <c r="AM64" s="211"/>
      <c r="AN64" s="211"/>
      <c r="AO64" s="211"/>
      <c r="AP64" s="211"/>
      <c r="AQ64" s="86"/>
      <c r="AR64" s="322"/>
      <c r="AS64" s="217"/>
      <c r="AT64" s="195"/>
      <c r="AU64" s="83"/>
      <c r="AV64" s="211"/>
      <c r="AW64" s="86"/>
      <c r="AX64" s="217"/>
      <c r="AZ64" s="289"/>
      <c r="BA64" s="289"/>
      <c r="BB64" s="289"/>
      <c r="BC64" s="193"/>
      <c r="BD64" s="384"/>
      <c r="BE64" s="385"/>
      <c r="BF64" s="195"/>
    </row>
    <row r="65">
      <c r="A65" s="289"/>
      <c r="B65" s="289"/>
      <c r="C65" s="348"/>
      <c r="D65" s="348"/>
      <c r="E65" s="348"/>
      <c r="F65" s="348"/>
      <c r="G65" s="289"/>
      <c r="H65" s="289"/>
      <c r="I65" s="289"/>
      <c r="J65" s="289"/>
      <c r="K65" s="289"/>
      <c r="L65" s="289"/>
      <c r="M65" s="289"/>
      <c r="N65" s="195"/>
      <c r="O65" s="195"/>
      <c r="P65" s="195"/>
      <c r="Q65" s="195"/>
      <c r="R65" s="195"/>
      <c r="S65" s="195"/>
      <c r="T65" s="195"/>
      <c r="U65" s="195"/>
      <c r="V65" s="195"/>
      <c r="W65" s="195"/>
      <c r="X65" s="195"/>
      <c r="Y65" s="195"/>
      <c r="Z65" s="195"/>
      <c r="AA65" s="195"/>
      <c r="AB65" s="195"/>
      <c r="AC65" s="195"/>
      <c r="AD65" s="195"/>
      <c r="AE65" s="195"/>
      <c r="AF65" s="195"/>
      <c r="AG65" s="195"/>
      <c r="AH65" s="195"/>
      <c r="AI65" s="195"/>
      <c r="AJ65" s="195"/>
      <c r="AK65" s="195"/>
      <c r="AL65" s="195"/>
      <c r="AM65" s="195"/>
      <c r="AN65" s="195"/>
      <c r="AO65" s="195"/>
      <c r="AP65" s="195"/>
      <c r="AQ65" s="195"/>
      <c r="AR65" s="195"/>
      <c r="AS65" s="195"/>
      <c r="AT65" s="195"/>
      <c r="AU65" s="195"/>
      <c r="AV65" s="195"/>
      <c r="AW65" s="195"/>
      <c r="AX65" s="193"/>
      <c r="AZ65" s="289"/>
      <c r="BA65" s="289"/>
      <c r="BB65" s="289"/>
      <c r="BC65" s="193"/>
      <c r="BD65" s="195"/>
      <c r="BE65" s="195"/>
      <c r="BF65" s="195"/>
    </row>
    <row r="66">
      <c r="A66" s="190"/>
      <c r="B66" s="366"/>
      <c r="C66" s="367" t="str">
        <f>'Customize Here'!$Q$41</f>
        <v>Goal</v>
      </c>
      <c r="D66" s="44"/>
      <c r="E66" s="348"/>
      <c r="F66" s="348"/>
      <c r="G66" s="368"/>
      <c r="H66" s="368"/>
      <c r="I66" s="368"/>
      <c r="J66" s="368"/>
      <c r="K66" s="368"/>
      <c r="L66" s="368"/>
      <c r="M66" s="369"/>
      <c r="N66" s="370" t="str">
        <f>'Customize Here'!$Q$27</f>
        <v>%</v>
      </c>
      <c r="O66" s="371" t="str">
        <f>'Customize Here'!$Q$28</f>
        <v>✔</v>
      </c>
      <c r="P66" s="195"/>
      <c r="Q66" s="368"/>
      <c r="R66" s="368"/>
      <c r="S66" s="368"/>
      <c r="T66" s="368"/>
      <c r="U66" s="368"/>
      <c r="V66" s="368"/>
      <c r="W66" s="369"/>
      <c r="X66" s="370" t="str">
        <f>'Customize Here'!$Q$27</f>
        <v>%</v>
      </c>
      <c r="Y66" s="371" t="str">
        <f>'Customize Here'!$Q$28</f>
        <v>✔</v>
      </c>
      <c r="Z66" s="195"/>
      <c r="AA66" s="368"/>
      <c r="AB66" s="368"/>
      <c r="AC66" s="368"/>
      <c r="AD66" s="368"/>
      <c r="AE66" s="368"/>
      <c r="AF66" s="368"/>
      <c r="AG66" s="369"/>
      <c r="AH66" s="370" t="str">
        <f>'Customize Here'!$Q$27</f>
        <v>%</v>
      </c>
      <c r="AI66" s="371" t="str">
        <f>'Customize Here'!$Q$28</f>
        <v>✔</v>
      </c>
      <c r="AJ66" s="195"/>
      <c r="AK66" s="368"/>
      <c r="AL66" s="368"/>
      <c r="AM66" s="368"/>
      <c r="AN66" s="368"/>
      <c r="AO66" s="368"/>
      <c r="AP66" s="368"/>
      <c r="AQ66" s="369"/>
      <c r="AR66" s="370" t="str">
        <f>'Customize Here'!$Q$27</f>
        <v>%</v>
      </c>
      <c r="AS66" s="371" t="str">
        <f>'Customize Here'!$Q$28</f>
        <v>✔</v>
      </c>
      <c r="AT66" s="195"/>
      <c r="AU66" s="368"/>
      <c r="AV66" s="368"/>
      <c r="AW66" s="368"/>
      <c r="AX66" s="372" t="str">
        <f>'Customize Here'!$Q$28</f>
        <v>✔</v>
      </c>
      <c r="AZ66" s="194"/>
      <c r="BA66" s="194"/>
      <c r="BB66" s="194"/>
      <c r="BC66" s="194"/>
      <c r="BD66" s="194"/>
      <c r="BE66" s="194"/>
      <c r="BF66" s="195"/>
    </row>
    <row r="67">
      <c r="A67" s="190"/>
      <c r="B67" s="101"/>
      <c r="C67" s="373"/>
      <c r="D67" s="102"/>
      <c r="E67" s="348"/>
      <c r="F67" s="348"/>
      <c r="G67" s="374" t="str">
        <f>IFERROR(__xludf.DUMMYFUNCTION("iferror(sparkline(G66:M66,{""charttype"",""column"";""empty"",""zero"";""color"",if(ROUND(N67,2)&gt;=$BA$4,'Customize Here'!$M$7,'Customize Here'!$M$9)}))"),"")</f>
        <v/>
      </c>
      <c r="M67" s="102"/>
      <c r="N67" s="375" t="str">
        <f>iferror(sum(G66:M66)/($C67*7),)</f>
        <v/>
      </c>
      <c r="O67" s="376">
        <f>countif(G66:M66,"&gt;="&amp;$C67)</f>
        <v>0</v>
      </c>
      <c r="P67" s="195"/>
      <c r="Q67" s="374" t="str">
        <f>IFERROR(__xludf.DUMMYFUNCTION("iferror(sparkline(Q66:W66,{""charttype"",""column"";""empty"",""zero"";""color"",if(ROUND(X67,2)&gt;=$BA$4,'Customize Here'!$M$7,'Customize Here'!$M$9)}))"),"")</f>
        <v/>
      </c>
      <c r="W67" s="102"/>
      <c r="X67" s="375" t="str">
        <f>iferror(sum(Q66:W66)/($C67*7),)</f>
        <v/>
      </c>
      <c r="Y67" s="376">
        <f>countif(Q66:W66,"&gt;="&amp;$C67)</f>
        <v>0</v>
      </c>
      <c r="Z67" s="195"/>
      <c r="AA67" s="374" t="str">
        <f>IFERROR(__xludf.DUMMYFUNCTION("iferror(sparkline(AA66:AG66,{""charttype"",""column"";""empty"",""zero"";""color"",if(ROUND(AH67,2)&gt;=$BA$4,'Customize Here'!$M$7,'Customize Here'!$M$9)}))"),"")</f>
        <v/>
      </c>
      <c r="AG67" s="102"/>
      <c r="AH67" s="375" t="str">
        <f>iferror(sum(AA66:AG66)/($C67*7),)</f>
        <v/>
      </c>
      <c r="AI67" s="376">
        <f>countif(AA66:AG66,"&gt;="&amp;$C67)</f>
        <v>0</v>
      </c>
      <c r="AJ67" s="195"/>
      <c r="AK67" s="374" t="str">
        <f>IFERROR(__xludf.DUMMYFUNCTION("iferror(sparkline(AK66:AQ66,{""charttype"",""column"";""empty"",""zero"";""color"",if(ROUND(AR67,2)&gt;=$BA$4,'Customize Here'!$M$7,'Customize Here'!$M$9)}))"),"")</f>
        <v/>
      </c>
      <c r="AQ67" s="102"/>
      <c r="AR67" s="375" t="str">
        <f>iferror(sum(AK66:AQ66)/($C67*7),)</f>
        <v/>
      </c>
      <c r="AS67" s="376">
        <f>countif(AK66:AQ66,"&gt;="&amp;$C67)</f>
        <v>0</v>
      </c>
      <c r="AT67" s="195"/>
      <c r="AU67" s="377" t="str">
        <f>IFERROR(__xludf.DUMMYFUNCTION("iferror(sparkline(AU66:AW66,{""charttype"",""column"";""empty"",""zero"";""color"",'Customize Here'!$M$9}))"),"")</f>
        <v/>
      </c>
      <c r="AW67" s="102"/>
      <c r="AX67" s="376">
        <f>countif(AU66:AW66,"&gt;="&amp;$C67)</f>
        <v>0</v>
      </c>
      <c r="AZ67" s="378" t="str">
        <f>B66</f>
        <v/>
      </c>
      <c r="BA67" s="379">
        <f>$BE$4</f>
        <v>28</v>
      </c>
      <c r="BB67" s="380">
        <f>O67+Y67+AI67+AS67+AX67</f>
        <v>0</v>
      </c>
      <c r="BC67" s="381" t="str">
        <f>IFERROR(__xludf.DUMMYFUNCTION("IFERROR(SPARKLINE(BB67,{""charttype"",""bar"";""max"",BA67;""color1"",IF(BD67&gt;=$BA$4,'Customize Here'!$M$7,'Customize Here'!$M$9)}),)"),"")</f>
        <v/>
      </c>
      <c r="BD67" s="382">
        <f>BB67/BA67</f>
        <v>0</v>
      </c>
      <c r="BE67" s="383">
        <f>BA67-BB67</f>
        <v>28</v>
      </c>
      <c r="BF67" s="195"/>
    </row>
    <row r="68">
      <c r="A68" s="190"/>
      <c r="B68" s="83"/>
      <c r="C68" s="83"/>
      <c r="D68" s="86"/>
      <c r="E68" s="348"/>
      <c r="F68" s="348"/>
      <c r="G68" s="83"/>
      <c r="H68" s="211"/>
      <c r="I68" s="211"/>
      <c r="J68" s="211"/>
      <c r="K68" s="211"/>
      <c r="L68" s="211"/>
      <c r="M68" s="86"/>
      <c r="N68" s="322"/>
      <c r="O68" s="217"/>
      <c r="P68" s="195"/>
      <c r="Q68" s="83"/>
      <c r="R68" s="211"/>
      <c r="S68" s="211"/>
      <c r="T68" s="211"/>
      <c r="U68" s="211"/>
      <c r="V68" s="211"/>
      <c r="W68" s="86"/>
      <c r="X68" s="322"/>
      <c r="Y68" s="217"/>
      <c r="Z68" s="195"/>
      <c r="AA68" s="83"/>
      <c r="AB68" s="211"/>
      <c r="AC68" s="211"/>
      <c r="AD68" s="211"/>
      <c r="AE68" s="211"/>
      <c r="AF68" s="211"/>
      <c r="AG68" s="86"/>
      <c r="AH68" s="322"/>
      <c r="AI68" s="217"/>
      <c r="AJ68" s="195"/>
      <c r="AK68" s="83"/>
      <c r="AL68" s="211"/>
      <c r="AM68" s="211"/>
      <c r="AN68" s="211"/>
      <c r="AO68" s="211"/>
      <c r="AP68" s="211"/>
      <c r="AQ68" s="86"/>
      <c r="AR68" s="322"/>
      <c r="AS68" s="217"/>
      <c r="AT68" s="195"/>
      <c r="AU68" s="83"/>
      <c r="AV68" s="211"/>
      <c r="AW68" s="86"/>
      <c r="AX68" s="217"/>
      <c r="AZ68" s="289"/>
      <c r="BA68" s="289"/>
      <c r="BB68" s="289"/>
      <c r="BC68" s="193"/>
      <c r="BD68" s="384"/>
      <c r="BE68" s="385"/>
      <c r="BF68" s="195"/>
    </row>
    <row r="69">
      <c r="A69" s="289"/>
      <c r="B69" s="289"/>
      <c r="C69" s="348"/>
      <c r="D69" s="348"/>
      <c r="E69" s="348"/>
      <c r="F69" s="348"/>
      <c r="G69" s="289"/>
      <c r="H69" s="289"/>
      <c r="I69" s="289"/>
      <c r="J69" s="289"/>
      <c r="K69" s="289"/>
      <c r="L69" s="289"/>
      <c r="M69" s="289"/>
      <c r="N69" s="195"/>
      <c r="O69" s="195"/>
      <c r="P69" s="195"/>
      <c r="Q69" s="195"/>
      <c r="R69" s="195"/>
      <c r="S69" s="195"/>
      <c r="T69" s="195"/>
      <c r="U69" s="195"/>
      <c r="V69" s="195"/>
      <c r="W69" s="195"/>
      <c r="X69" s="195"/>
      <c r="Y69" s="195"/>
      <c r="Z69" s="195"/>
      <c r="AA69" s="195"/>
      <c r="AB69" s="195"/>
      <c r="AC69" s="195"/>
      <c r="AD69" s="195"/>
      <c r="AE69" s="195"/>
      <c r="AF69" s="195"/>
      <c r="AG69" s="195"/>
      <c r="AH69" s="195"/>
      <c r="AI69" s="195"/>
      <c r="AJ69" s="195"/>
      <c r="AK69" s="195"/>
      <c r="AL69" s="195"/>
      <c r="AM69" s="195"/>
      <c r="AN69" s="195"/>
      <c r="AO69" s="195"/>
      <c r="AP69" s="195"/>
      <c r="AQ69" s="195"/>
      <c r="AR69" s="195"/>
      <c r="AS69" s="195"/>
      <c r="AT69" s="195"/>
      <c r="AU69" s="195"/>
      <c r="AV69" s="195"/>
      <c r="AW69" s="195"/>
      <c r="AX69" s="193"/>
      <c r="AZ69" s="289"/>
      <c r="BA69" s="289"/>
      <c r="BB69" s="289"/>
      <c r="BC69" s="193"/>
      <c r="BD69" s="195"/>
      <c r="BE69" s="195"/>
      <c r="BF69" s="195"/>
    </row>
    <row r="70">
      <c r="A70" s="190"/>
      <c r="B70" s="366"/>
      <c r="C70" s="367" t="str">
        <f>'Customize Here'!$Q$41</f>
        <v>Goal</v>
      </c>
      <c r="D70" s="44"/>
      <c r="E70" s="348"/>
      <c r="F70" s="348"/>
      <c r="G70" s="368"/>
      <c r="H70" s="368"/>
      <c r="I70" s="368"/>
      <c r="J70" s="368"/>
      <c r="K70" s="368"/>
      <c r="L70" s="368"/>
      <c r="M70" s="369"/>
      <c r="N70" s="370" t="str">
        <f>'Customize Here'!$Q$27</f>
        <v>%</v>
      </c>
      <c r="O70" s="371" t="str">
        <f>'Customize Here'!$Q$28</f>
        <v>✔</v>
      </c>
      <c r="P70" s="195"/>
      <c r="Q70" s="368"/>
      <c r="R70" s="368"/>
      <c r="S70" s="368"/>
      <c r="T70" s="368"/>
      <c r="U70" s="368"/>
      <c r="V70" s="368"/>
      <c r="W70" s="369"/>
      <c r="X70" s="370" t="str">
        <f>'Customize Here'!$Q$27</f>
        <v>%</v>
      </c>
      <c r="Y70" s="371" t="str">
        <f>'Customize Here'!$Q$28</f>
        <v>✔</v>
      </c>
      <c r="Z70" s="195"/>
      <c r="AA70" s="368"/>
      <c r="AB70" s="368"/>
      <c r="AC70" s="368"/>
      <c r="AD70" s="368"/>
      <c r="AE70" s="368"/>
      <c r="AF70" s="368"/>
      <c r="AG70" s="369"/>
      <c r="AH70" s="370" t="str">
        <f>'Customize Here'!$Q$27</f>
        <v>%</v>
      </c>
      <c r="AI70" s="371" t="str">
        <f>'Customize Here'!$Q$28</f>
        <v>✔</v>
      </c>
      <c r="AJ70" s="195"/>
      <c r="AK70" s="368"/>
      <c r="AL70" s="368"/>
      <c r="AM70" s="368"/>
      <c r="AN70" s="368"/>
      <c r="AO70" s="368"/>
      <c r="AP70" s="368"/>
      <c r="AQ70" s="369"/>
      <c r="AR70" s="370" t="str">
        <f>'Customize Here'!$Q$27</f>
        <v>%</v>
      </c>
      <c r="AS70" s="371" t="str">
        <f>'Customize Here'!$Q$28</f>
        <v>✔</v>
      </c>
      <c r="AT70" s="195"/>
      <c r="AU70" s="368"/>
      <c r="AV70" s="368"/>
      <c r="AW70" s="368"/>
      <c r="AX70" s="372" t="str">
        <f>'Customize Here'!$Q$28</f>
        <v>✔</v>
      </c>
      <c r="AZ70" s="194"/>
      <c r="BA70" s="194"/>
      <c r="BB70" s="194"/>
      <c r="BC70" s="194"/>
      <c r="BD70" s="194"/>
      <c r="BE70" s="194"/>
      <c r="BF70" s="195"/>
    </row>
    <row r="71">
      <c r="A71" s="190"/>
      <c r="B71" s="101"/>
      <c r="C71" s="373"/>
      <c r="D71" s="102"/>
      <c r="E71" s="348"/>
      <c r="F71" s="348"/>
      <c r="G71" s="374" t="str">
        <f>IFERROR(__xludf.DUMMYFUNCTION("iferror(sparkline(G70:M70,{""charttype"",""column"";""empty"",""zero"";""color"",if(ROUND(N71,2)&gt;=$BA$4,'Customize Here'!$M$7,'Customize Here'!$M$9)}))"),"")</f>
        <v/>
      </c>
      <c r="M71" s="102"/>
      <c r="N71" s="375" t="str">
        <f>iferror(sum(G70:M70)/($C71*7),)</f>
        <v/>
      </c>
      <c r="O71" s="376">
        <f>countif(G70:M70,"&gt;="&amp;$C71)</f>
        <v>0</v>
      </c>
      <c r="P71" s="195"/>
      <c r="Q71" s="374" t="str">
        <f>IFERROR(__xludf.DUMMYFUNCTION("iferror(sparkline(Q70:W70,{""charttype"",""column"";""empty"",""zero"";""color"",if(ROUND(X71,2)&gt;=$BA$4,'Customize Here'!$M$7,'Customize Here'!$M$9)}))"),"")</f>
        <v/>
      </c>
      <c r="W71" s="102"/>
      <c r="X71" s="375" t="str">
        <f>iferror(sum(Q70:W70)/($C71*7),)</f>
        <v/>
      </c>
      <c r="Y71" s="376">
        <f>countif(Q70:W70,"&gt;="&amp;$C71)</f>
        <v>0</v>
      </c>
      <c r="Z71" s="195"/>
      <c r="AA71" s="374" t="str">
        <f>IFERROR(__xludf.DUMMYFUNCTION("iferror(sparkline(AA70:AG70,{""charttype"",""column"";""empty"",""zero"";""color"",if(ROUND(AH71,2)&gt;=$BA$4,'Customize Here'!$M$7,'Customize Here'!$M$9)}))"),"")</f>
        <v/>
      </c>
      <c r="AG71" s="102"/>
      <c r="AH71" s="375" t="str">
        <f>iferror(sum(AA70:AG70)/($C71*7),)</f>
        <v/>
      </c>
      <c r="AI71" s="376">
        <f>countif(AA70:AG70,"&gt;="&amp;$C71)</f>
        <v>0</v>
      </c>
      <c r="AJ71" s="195"/>
      <c r="AK71" s="374" t="str">
        <f>IFERROR(__xludf.DUMMYFUNCTION("iferror(sparkline(AK70:AQ70,{""charttype"",""column"";""empty"",""zero"";""color"",if(ROUND(AR71,2)&gt;=$BA$4,'Customize Here'!$M$7,'Customize Here'!$M$9)}))"),"")</f>
        <v/>
      </c>
      <c r="AQ71" s="102"/>
      <c r="AR71" s="375" t="str">
        <f>iferror(sum(AK70:AQ70)/($C71*7),)</f>
        <v/>
      </c>
      <c r="AS71" s="376">
        <f>countif(AK70:AQ70,"&gt;="&amp;$C71)</f>
        <v>0</v>
      </c>
      <c r="AT71" s="195"/>
      <c r="AU71" s="377" t="str">
        <f>IFERROR(__xludf.DUMMYFUNCTION("iferror(sparkline(AU70:AW70,{""charttype"",""column"";""empty"",""zero"";""color"",'Customize Here'!$M$9}))"),"")</f>
        <v/>
      </c>
      <c r="AW71" s="102"/>
      <c r="AX71" s="376">
        <f>countif(AU70:AW70,"&gt;="&amp;$C71)</f>
        <v>0</v>
      </c>
      <c r="AZ71" s="378" t="str">
        <f>B70</f>
        <v/>
      </c>
      <c r="BA71" s="379">
        <f>$BE$4</f>
        <v>28</v>
      </c>
      <c r="BB71" s="380">
        <f>O71+Y71+AI71+AS71+AX71</f>
        <v>0</v>
      </c>
      <c r="BC71" s="381" t="str">
        <f>IFERROR(__xludf.DUMMYFUNCTION("IFERROR(SPARKLINE(BB71,{""charttype"",""bar"";""max"",BA71;""color1"",IF(BD71&gt;=$BA$4,'Customize Here'!$M$7,'Customize Here'!$M$9)}),)"),"")</f>
        <v/>
      </c>
      <c r="BD71" s="382">
        <f>BB71/BA71</f>
        <v>0</v>
      </c>
      <c r="BE71" s="383">
        <f>BA71-BB71</f>
        <v>28</v>
      </c>
      <c r="BF71" s="195"/>
    </row>
    <row r="72">
      <c r="A72" s="190"/>
      <c r="B72" s="83"/>
      <c r="C72" s="83"/>
      <c r="D72" s="86"/>
      <c r="E72" s="348"/>
      <c r="F72" s="348"/>
      <c r="G72" s="83"/>
      <c r="H72" s="211"/>
      <c r="I72" s="211"/>
      <c r="J72" s="211"/>
      <c r="K72" s="211"/>
      <c r="L72" s="211"/>
      <c r="M72" s="86"/>
      <c r="N72" s="322"/>
      <c r="O72" s="217"/>
      <c r="P72" s="195"/>
      <c r="Q72" s="83"/>
      <c r="R72" s="211"/>
      <c r="S72" s="211"/>
      <c r="T72" s="211"/>
      <c r="U72" s="211"/>
      <c r="V72" s="211"/>
      <c r="W72" s="86"/>
      <c r="X72" s="322"/>
      <c r="Y72" s="217"/>
      <c r="Z72" s="195"/>
      <c r="AA72" s="83"/>
      <c r="AB72" s="211"/>
      <c r="AC72" s="211"/>
      <c r="AD72" s="211"/>
      <c r="AE72" s="211"/>
      <c r="AF72" s="211"/>
      <c r="AG72" s="86"/>
      <c r="AH72" s="322"/>
      <c r="AI72" s="217"/>
      <c r="AJ72" s="195"/>
      <c r="AK72" s="83"/>
      <c r="AL72" s="211"/>
      <c r="AM72" s="211"/>
      <c r="AN72" s="211"/>
      <c r="AO72" s="211"/>
      <c r="AP72" s="211"/>
      <c r="AQ72" s="86"/>
      <c r="AR72" s="322"/>
      <c r="AS72" s="217"/>
      <c r="AT72" s="195"/>
      <c r="AU72" s="83"/>
      <c r="AV72" s="211"/>
      <c r="AW72" s="86"/>
      <c r="AX72" s="217"/>
      <c r="AZ72" s="289"/>
      <c r="BA72" s="289"/>
      <c r="BB72" s="289"/>
      <c r="BC72" s="193"/>
      <c r="BD72" s="384"/>
      <c r="BE72" s="385"/>
      <c r="BF72" s="195"/>
    </row>
    <row r="73">
      <c r="A73" s="190"/>
      <c r="B73" s="289"/>
      <c r="C73" s="348"/>
      <c r="D73" s="348"/>
      <c r="E73" s="348"/>
      <c r="F73" s="348"/>
      <c r="G73" s="289"/>
      <c r="H73" s="289"/>
      <c r="I73" s="289"/>
      <c r="J73" s="289"/>
      <c r="K73" s="289"/>
      <c r="L73" s="289"/>
      <c r="M73" s="289"/>
      <c r="N73" s="195"/>
      <c r="O73" s="195"/>
      <c r="P73" s="195"/>
      <c r="Q73" s="195"/>
      <c r="R73" s="195"/>
      <c r="S73" s="195"/>
      <c r="T73" s="195"/>
      <c r="U73" s="195"/>
      <c r="V73" s="195"/>
      <c r="W73" s="195"/>
      <c r="X73" s="195"/>
      <c r="Y73" s="195"/>
      <c r="Z73" s="195"/>
      <c r="AA73" s="195"/>
      <c r="AB73" s="195"/>
      <c r="AC73" s="195"/>
      <c r="AD73" s="195"/>
      <c r="AE73" s="195"/>
      <c r="AF73" s="195"/>
      <c r="AG73" s="195"/>
      <c r="AH73" s="195"/>
      <c r="AI73" s="195"/>
      <c r="AJ73" s="195"/>
      <c r="AK73" s="195"/>
      <c r="AL73" s="195"/>
      <c r="AM73" s="195"/>
      <c r="AN73" s="195"/>
      <c r="AO73" s="195"/>
      <c r="AP73" s="195"/>
      <c r="AQ73" s="195"/>
      <c r="AR73" s="195"/>
      <c r="AS73" s="195"/>
      <c r="AT73" s="195"/>
      <c r="AU73" s="195"/>
      <c r="AV73" s="195"/>
      <c r="AW73" s="195"/>
      <c r="AX73" s="193"/>
      <c r="AZ73" s="289"/>
      <c r="BA73" s="289"/>
      <c r="BB73" s="289"/>
      <c r="BC73" s="193"/>
      <c r="BD73" s="195"/>
      <c r="BE73" s="195"/>
      <c r="BF73" s="195"/>
    </row>
    <row r="74">
      <c r="A74" s="190"/>
      <c r="B74" s="366"/>
      <c r="C74" s="367" t="str">
        <f>'Customize Here'!$Q$41</f>
        <v>Goal</v>
      </c>
      <c r="D74" s="44"/>
      <c r="E74" s="348"/>
      <c r="F74" s="348"/>
      <c r="G74" s="368"/>
      <c r="H74" s="368"/>
      <c r="I74" s="368"/>
      <c r="J74" s="368"/>
      <c r="K74" s="368"/>
      <c r="L74" s="368"/>
      <c r="M74" s="369"/>
      <c r="N74" s="370" t="str">
        <f>'Customize Here'!$Q$27</f>
        <v>%</v>
      </c>
      <c r="O74" s="371" t="str">
        <f>'Customize Here'!$Q$28</f>
        <v>✔</v>
      </c>
      <c r="P74" s="195"/>
      <c r="Q74" s="368"/>
      <c r="R74" s="368"/>
      <c r="S74" s="368"/>
      <c r="T74" s="368"/>
      <c r="U74" s="368"/>
      <c r="V74" s="368"/>
      <c r="W74" s="369"/>
      <c r="X74" s="370" t="str">
        <f>'Customize Here'!$Q$27</f>
        <v>%</v>
      </c>
      <c r="Y74" s="371" t="str">
        <f>'Customize Here'!$Q$28</f>
        <v>✔</v>
      </c>
      <c r="Z74" s="195"/>
      <c r="AA74" s="368"/>
      <c r="AB74" s="368"/>
      <c r="AC74" s="368"/>
      <c r="AD74" s="368"/>
      <c r="AE74" s="368"/>
      <c r="AF74" s="368"/>
      <c r="AG74" s="369"/>
      <c r="AH74" s="370" t="str">
        <f>'Customize Here'!$Q$27</f>
        <v>%</v>
      </c>
      <c r="AI74" s="371" t="str">
        <f>'Customize Here'!$Q$28</f>
        <v>✔</v>
      </c>
      <c r="AJ74" s="195"/>
      <c r="AK74" s="368"/>
      <c r="AL74" s="368"/>
      <c r="AM74" s="368"/>
      <c r="AN74" s="368"/>
      <c r="AO74" s="368"/>
      <c r="AP74" s="368"/>
      <c r="AQ74" s="369"/>
      <c r="AR74" s="370" t="str">
        <f>'Customize Here'!$Q$27</f>
        <v>%</v>
      </c>
      <c r="AS74" s="371" t="str">
        <f>'Customize Here'!$Q$28</f>
        <v>✔</v>
      </c>
      <c r="AT74" s="195"/>
      <c r="AU74" s="368"/>
      <c r="AV74" s="368"/>
      <c r="AW74" s="368"/>
      <c r="AX74" s="372" t="str">
        <f>'Customize Here'!$Q$28</f>
        <v>✔</v>
      </c>
      <c r="AZ74" s="194"/>
      <c r="BA74" s="194"/>
      <c r="BB74" s="194"/>
      <c r="BC74" s="194"/>
      <c r="BD74" s="194"/>
      <c r="BE74" s="194"/>
      <c r="BF74" s="195"/>
    </row>
    <row r="75">
      <c r="A75" s="190"/>
      <c r="B75" s="101"/>
      <c r="C75" s="373"/>
      <c r="D75" s="102"/>
      <c r="E75" s="348"/>
      <c r="F75" s="348"/>
      <c r="G75" s="374" t="str">
        <f>IFERROR(__xludf.DUMMYFUNCTION("iferror(sparkline(G74:M74,{""charttype"",""column"";""empty"",""zero"";""color"",if(ROUND(N75,2)&gt;=$BA$4,'Customize Here'!$M$7,'Customize Here'!$M$9)}))"),"")</f>
        <v/>
      </c>
      <c r="M75" s="102"/>
      <c r="N75" s="375" t="str">
        <f>iferror(sum(G74:M74)/($C75*7),)</f>
        <v/>
      </c>
      <c r="O75" s="376">
        <f>countif(G74:M74,"&gt;="&amp;$C75)</f>
        <v>0</v>
      </c>
      <c r="P75" s="195"/>
      <c r="Q75" s="374" t="str">
        <f>IFERROR(__xludf.DUMMYFUNCTION("iferror(sparkline(Q74:W74,{""charttype"",""column"";""empty"",""zero"";""color"",if(ROUND(X75,2)&gt;=$BA$4,'Customize Here'!$M$7,'Customize Here'!$M$9)}))"),"")</f>
        <v/>
      </c>
      <c r="W75" s="102"/>
      <c r="X75" s="375" t="str">
        <f>iferror(sum(Q74:W74)/($C75*7),)</f>
        <v/>
      </c>
      <c r="Y75" s="376">
        <f>countif(Q74:W74,"&gt;="&amp;$C75)</f>
        <v>0</v>
      </c>
      <c r="Z75" s="195"/>
      <c r="AA75" s="374" t="str">
        <f>IFERROR(__xludf.DUMMYFUNCTION("iferror(sparkline(AA74:AG74,{""charttype"",""column"";""empty"",""zero"";""color"",if(ROUND(AH75,2)&gt;=$BA$4,'Customize Here'!$M$7,'Customize Here'!$M$9)}))"),"")</f>
        <v/>
      </c>
      <c r="AG75" s="102"/>
      <c r="AH75" s="375" t="str">
        <f>iferror(sum(AA74:AG74)/($C75*7),)</f>
        <v/>
      </c>
      <c r="AI75" s="376">
        <f>countif(AA74:AG74,"&gt;="&amp;$C75)</f>
        <v>0</v>
      </c>
      <c r="AJ75" s="195"/>
      <c r="AK75" s="374" t="str">
        <f>IFERROR(__xludf.DUMMYFUNCTION("iferror(sparkline(AK74:AQ74,{""charttype"",""column"";""empty"",""zero"";""color"",if(ROUND(AR75,2)&gt;=$BA$4,'Customize Here'!$M$7,'Customize Here'!$M$9)}))"),"")</f>
        <v/>
      </c>
      <c r="AQ75" s="102"/>
      <c r="AR75" s="375" t="str">
        <f>iferror(sum(AK74:AQ74)/($C75*7),)</f>
        <v/>
      </c>
      <c r="AS75" s="376">
        <f>countif(AK74:AQ74,"&gt;="&amp;$C75)</f>
        <v>0</v>
      </c>
      <c r="AT75" s="195"/>
      <c r="AU75" s="377" t="str">
        <f>IFERROR(__xludf.DUMMYFUNCTION("iferror(sparkline(AU74:AW74,{""charttype"",""column"";""empty"",""zero"";""color"",'Customize Here'!$M$9}))"),"")</f>
        <v/>
      </c>
      <c r="AW75" s="102"/>
      <c r="AX75" s="376">
        <f>countif(AU74:AW74,"&gt;="&amp;$C75)</f>
        <v>0</v>
      </c>
      <c r="AZ75" s="378" t="str">
        <f>B74</f>
        <v/>
      </c>
      <c r="BA75" s="379">
        <f>$BE$4</f>
        <v>28</v>
      </c>
      <c r="BB75" s="380">
        <f>O75+Y75+AI75+AS75+AX75</f>
        <v>0</v>
      </c>
      <c r="BC75" s="381" t="str">
        <f>IFERROR(__xludf.DUMMYFUNCTION("IFERROR(SPARKLINE(BB75,{""charttype"",""bar"";""max"",BA75;""color1"",IF(BD75&gt;=$BA$4,'Customize Here'!$M$7,'Customize Here'!$M$9)}),)"),"")</f>
        <v/>
      </c>
      <c r="BD75" s="382">
        <f>BB75/BA75</f>
        <v>0</v>
      </c>
      <c r="BE75" s="383">
        <f>BA75-BB75</f>
        <v>28</v>
      </c>
      <c r="BF75" s="195"/>
    </row>
    <row r="76">
      <c r="A76" s="190"/>
      <c r="B76" s="83"/>
      <c r="C76" s="83"/>
      <c r="D76" s="86"/>
      <c r="E76" s="348"/>
      <c r="F76" s="348"/>
      <c r="G76" s="83"/>
      <c r="H76" s="211"/>
      <c r="I76" s="211"/>
      <c r="J76" s="211"/>
      <c r="K76" s="211"/>
      <c r="L76" s="211"/>
      <c r="M76" s="86"/>
      <c r="N76" s="322"/>
      <c r="O76" s="217"/>
      <c r="P76" s="195"/>
      <c r="Q76" s="83"/>
      <c r="R76" s="211"/>
      <c r="S76" s="211"/>
      <c r="T76" s="211"/>
      <c r="U76" s="211"/>
      <c r="V76" s="211"/>
      <c r="W76" s="86"/>
      <c r="X76" s="322"/>
      <c r="Y76" s="217"/>
      <c r="Z76" s="195"/>
      <c r="AA76" s="83"/>
      <c r="AB76" s="211"/>
      <c r="AC76" s="211"/>
      <c r="AD76" s="211"/>
      <c r="AE76" s="211"/>
      <c r="AF76" s="211"/>
      <c r="AG76" s="86"/>
      <c r="AH76" s="322"/>
      <c r="AI76" s="217"/>
      <c r="AJ76" s="195"/>
      <c r="AK76" s="83"/>
      <c r="AL76" s="211"/>
      <c r="AM76" s="211"/>
      <c r="AN76" s="211"/>
      <c r="AO76" s="211"/>
      <c r="AP76" s="211"/>
      <c r="AQ76" s="86"/>
      <c r="AR76" s="322"/>
      <c r="AS76" s="217"/>
      <c r="AT76" s="195"/>
      <c r="AU76" s="83"/>
      <c r="AV76" s="211"/>
      <c r="AW76" s="86"/>
      <c r="AX76" s="217"/>
      <c r="AZ76" s="289"/>
      <c r="BA76" s="289"/>
      <c r="BB76" s="289"/>
      <c r="BC76" s="193"/>
      <c r="BD76" s="384"/>
      <c r="BE76" s="385"/>
      <c r="BF76" s="195"/>
    </row>
    <row r="77">
      <c r="A77" s="289"/>
      <c r="B77" s="289"/>
      <c r="C77" s="348"/>
      <c r="D77" s="348"/>
      <c r="E77" s="348"/>
      <c r="F77" s="348"/>
      <c r="G77" s="289"/>
      <c r="H77" s="289"/>
      <c r="I77" s="289"/>
      <c r="J77" s="289"/>
      <c r="K77" s="289"/>
      <c r="L77" s="289"/>
      <c r="M77" s="289"/>
      <c r="N77" s="195"/>
      <c r="O77" s="195"/>
      <c r="P77" s="195"/>
      <c r="Q77" s="195"/>
      <c r="R77" s="195"/>
      <c r="S77" s="195"/>
      <c r="T77" s="195"/>
      <c r="U77" s="195"/>
      <c r="V77" s="195"/>
      <c r="W77" s="195"/>
      <c r="X77" s="195"/>
      <c r="Y77" s="195"/>
      <c r="Z77" s="195"/>
      <c r="AA77" s="195"/>
      <c r="AB77" s="195"/>
      <c r="AC77" s="195"/>
      <c r="AD77" s="195"/>
      <c r="AE77" s="195"/>
      <c r="AF77" s="195"/>
      <c r="AG77" s="195"/>
      <c r="AH77" s="195"/>
      <c r="AI77" s="195"/>
      <c r="AJ77" s="195"/>
      <c r="AK77" s="195"/>
      <c r="AL77" s="195"/>
      <c r="AM77" s="195"/>
      <c r="AN77" s="195"/>
      <c r="AO77" s="195"/>
      <c r="AP77" s="195"/>
      <c r="AQ77" s="195"/>
      <c r="AR77" s="195"/>
      <c r="AS77" s="195"/>
      <c r="AT77" s="195"/>
      <c r="AU77" s="195"/>
      <c r="AV77" s="195"/>
      <c r="AW77" s="195"/>
      <c r="AX77" s="193"/>
      <c r="AZ77" s="289"/>
      <c r="BA77" s="289"/>
      <c r="BB77" s="289"/>
      <c r="BC77" s="193"/>
      <c r="BD77" s="195"/>
      <c r="BE77" s="195"/>
      <c r="BF77" s="195"/>
    </row>
    <row r="78">
      <c r="A78" s="190"/>
      <c r="B78" s="366"/>
      <c r="C78" s="367" t="str">
        <f>'Customize Here'!$Q$41</f>
        <v>Goal</v>
      </c>
      <c r="D78" s="44"/>
      <c r="E78" s="348"/>
      <c r="F78" s="348"/>
      <c r="G78" s="368"/>
      <c r="H78" s="368"/>
      <c r="I78" s="368"/>
      <c r="J78" s="368"/>
      <c r="K78" s="368"/>
      <c r="L78" s="368"/>
      <c r="M78" s="369"/>
      <c r="N78" s="370" t="str">
        <f>'Customize Here'!$Q$27</f>
        <v>%</v>
      </c>
      <c r="O78" s="371" t="str">
        <f>'Customize Here'!$Q$28</f>
        <v>✔</v>
      </c>
      <c r="P78" s="195"/>
      <c r="Q78" s="368"/>
      <c r="R78" s="368"/>
      <c r="S78" s="368"/>
      <c r="T78" s="368"/>
      <c r="U78" s="368"/>
      <c r="V78" s="368"/>
      <c r="W78" s="369"/>
      <c r="X78" s="370" t="str">
        <f>'Customize Here'!$Q$27</f>
        <v>%</v>
      </c>
      <c r="Y78" s="371" t="str">
        <f>'Customize Here'!$Q$28</f>
        <v>✔</v>
      </c>
      <c r="Z78" s="195"/>
      <c r="AA78" s="368"/>
      <c r="AB78" s="368"/>
      <c r="AC78" s="368"/>
      <c r="AD78" s="368"/>
      <c r="AE78" s="368"/>
      <c r="AF78" s="368"/>
      <c r="AG78" s="369"/>
      <c r="AH78" s="370" t="str">
        <f>'Customize Here'!$Q$27</f>
        <v>%</v>
      </c>
      <c r="AI78" s="371" t="str">
        <f>'Customize Here'!$Q$28</f>
        <v>✔</v>
      </c>
      <c r="AJ78" s="195"/>
      <c r="AK78" s="368"/>
      <c r="AL78" s="368"/>
      <c r="AM78" s="368"/>
      <c r="AN78" s="368"/>
      <c r="AO78" s="368"/>
      <c r="AP78" s="368"/>
      <c r="AQ78" s="369"/>
      <c r="AR78" s="370" t="str">
        <f>'Customize Here'!$Q$27</f>
        <v>%</v>
      </c>
      <c r="AS78" s="371" t="str">
        <f>'Customize Here'!$Q$28</f>
        <v>✔</v>
      </c>
      <c r="AT78" s="195"/>
      <c r="AU78" s="368"/>
      <c r="AV78" s="368"/>
      <c r="AW78" s="368"/>
      <c r="AX78" s="372" t="str">
        <f>'Customize Here'!$Q$28</f>
        <v>✔</v>
      </c>
      <c r="AZ78" s="194"/>
      <c r="BA78" s="194"/>
      <c r="BB78" s="194"/>
      <c r="BC78" s="194"/>
      <c r="BD78" s="194"/>
      <c r="BE78" s="194"/>
      <c r="BF78" s="195"/>
    </row>
    <row r="79">
      <c r="A79" s="190"/>
      <c r="B79" s="101"/>
      <c r="C79" s="373"/>
      <c r="D79" s="102"/>
      <c r="E79" s="348"/>
      <c r="F79" s="348"/>
      <c r="G79" s="374" t="str">
        <f>IFERROR(__xludf.DUMMYFUNCTION("iferror(sparkline(G78:M78,{""charttype"",""column"";""empty"",""zero"";""color"",if(ROUND(N79,2)&gt;=$BA$4,'Customize Here'!$M$7,'Customize Here'!$M$9)}))"),"")</f>
        <v/>
      </c>
      <c r="M79" s="102"/>
      <c r="N79" s="375" t="str">
        <f>iferror(sum(G78:M78)/($C79*7),)</f>
        <v/>
      </c>
      <c r="O79" s="376">
        <f>countif(G78:M78,"&gt;="&amp;$C79)</f>
        <v>0</v>
      </c>
      <c r="P79" s="195"/>
      <c r="Q79" s="374" t="str">
        <f>IFERROR(__xludf.DUMMYFUNCTION("iferror(sparkline(Q78:W78,{""charttype"",""column"";""empty"",""zero"";""color"",if(ROUND(X79,2)&gt;=$BA$4,'Customize Here'!$M$7,'Customize Here'!$M$9)}))"),"")</f>
        <v/>
      </c>
      <c r="W79" s="102"/>
      <c r="X79" s="375" t="str">
        <f>iferror(sum(Q78:W78)/($C79*7),)</f>
        <v/>
      </c>
      <c r="Y79" s="376">
        <f>countif(Q78:W78,"&gt;="&amp;$C79)</f>
        <v>0</v>
      </c>
      <c r="Z79" s="195"/>
      <c r="AA79" s="374" t="str">
        <f>IFERROR(__xludf.DUMMYFUNCTION("iferror(sparkline(AA78:AG78,{""charttype"",""column"";""empty"",""zero"";""color"",if(ROUND(AH79,2)&gt;=$BA$4,'Customize Here'!$M$7,'Customize Here'!$M$9)}))"),"")</f>
        <v/>
      </c>
      <c r="AG79" s="102"/>
      <c r="AH79" s="375" t="str">
        <f>iferror(sum(AA78:AG78)/($C79*7),)</f>
        <v/>
      </c>
      <c r="AI79" s="376">
        <f>countif(AA78:AG78,"&gt;="&amp;$C79)</f>
        <v>0</v>
      </c>
      <c r="AJ79" s="195"/>
      <c r="AK79" s="374" t="str">
        <f>IFERROR(__xludf.DUMMYFUNCTION("iferror(sparkline(AK78:AQ78,{""charttype"",""column"";""empty"",""zero"";""color"",if(ROUND(AR79,2)&gt;=$BA$4,'Customize Here'!$M$7,'Customize Here'!$M$9)}))"),"")</f>
        <v/>
      </c>
      <c r="AQ79" s="102"/>
      <c r="AR79" s="375" t="str">
        <f>iferror(sum(AK78:AQ78)/($C79*7),)</f>
        <v/>
      </c>
      <c r="AS79" s="376">
        <f>countif(AK78:AQ78,"&gt;="&amp;$C79)</f>
        <v>0</v>
      </c>
      <c r="AT79" s="195"/>
      <c r="AU79" s="377" t="str">
        <f>IFERROR(__xludf.DUMMYFUNCTION("iferror(sparkline(AU78:AW78,{""charttype"",""column"";""empty"",""zero"";""color"",'Customize Here'!$M$9}))"),"")</f>
        <v/>
      </c>
      <c r="AW79" s="102"/>
      <c r="AX79" s="376">
        <f>countif(AU78:AW78,"&gt;="&amp;$C79)</f>
        <v>0</v>
      </c>
      <c r="AZ79" s="378" t="str">
        <f>B78</f>
        <v/>
      </c>
      <c r="BA79" s="379">
        <f>$BE$4</f>
        <v>28</v>
      </c>
      <c r="BB79" s="380">
        <f>O79+Y79+AI79+AS79+AX79</f>
        <v>0</v>
      </c>
      <c r="BC79" s="381" t="str">
        <f>IFERROR(__xludf.DUMMYFUNCTION("IFERROR(SPARKLINE(BB79,{""charttype"",""bar"";""max"",BA79;""color1"",IF(BD79&gt;=$BA$4,'Customize Here'!$M$7,'Customize Here'!$M$9)}),)"),"")</f>
        <v/>
      </c>
      <c r="BD79" s="382">
        <f>BB79/BA79</f>
        <v>0</v>
      </c>
      <c r="BE79" s="383">
        <f>BA79-BB79</f>
        <v>28</v>
      </c>
      <c r="BF79" s="195"/>
    </row>
    <row r="80">
      <c r="A80" s="190"/>
      <c r="B80" s="83"/>
      <c r="C80" s="83"/>
      <c r="D80" s="86"/>
      <c r="E80" s="348"/>
      <c r="F80" s="348"/>
      <c r="G80" s="83"/>
      <c r="H80" s="211"/>
      <c r="I80" s="211"/>
      <c r="J80" s="211"/>
      <c r="K80" s="211"/>
      <c r="L80" s="211"/>
      <c r="M80" s="86"/>
      <c r="N80" s="322"/>
      <c r="O80" s="217"/>
      <c r="P80" s="195"/>
      <c r="Q80" s="83"/>
      <c r="R80" s="211"/>
      <c r="S80" s="211"/>
      <c r="T80" s="211"/>
      <c r="U80" s="211"/>
      <c r="V80" s="211"/>
      <c r="W80" s="86"/>
      <c r="X80" s="322"/>
      <c r="Y80" s="217"/>
      <c r="Z80" s="195"/>
      <c r="AA80" s="83"/>
      <c r="AB80" s="211"/>
      <c r="AC80" s="211"/>
      <c r="AD80" s="211"/>
      <c r="AE80" s="211"/>
      <c r="AF80" s="211"/>
      <c r="AG80" s="86"/>
      <c r="AH80" s="322"/>
      <c r="AI80" s="217"/>
      <c r="AJ80" s="195"/>
      <c r="AK80" s="83"/>
      <c r="AL80" s="211"/>
      <c r="AM80" s="211"/>
      <c r="AN80" s="211"/>
      <c r="AO80" s="211"/>
      <c r="AP80" s="211"/>
      <c r="AQ80" s="86"/>
      <c r="AR80" s="322"/>
      <c r="AS80" s="217"/>
      <c r="AT80" s="195"/>
      <c r="AU80" s="83"/>
      <c r="AV80" s="211"/>
      <c r="AW80" s="86"/>
      <c r="AX80" s="217"/>
      <c r="AZ80" s="289"/>
      <c r="BA80" s="289"/>
      <c r="BB80" s="289"/>
      <c r="BC80" s="193"/>
      <c r="BD80" s="384"/>
      <c r="BE80" s="385"/>
      <c r="BF80" s="195"/>
    </row>
    <row r="81">
      <c r="A81" s="190"/>
      <c r="B81" s="190"/>
      <c r="C81" s="348"/>
      <c r="D81" s="348"/>
      <c r="E81" s="348"/>
      <c r="F81" s="348"/>
      <c r="G81" s="289"/>
      <c r="H81" s="289"/>
      <c r="I81" s="289"/>
      <c r="J81" s="289"/>
      <c r="K81" s="289"/>
      <c r="L81" s="289"/>
      <c r="M81" s="289"/>
      <c r="N81" s="195"/>
      <c r="O81" s="195"/>
      <c r="P81" s="195"/>
      <c r="Q81" s="195"/>
      <c r="R81" s="195"/>
      <c r="S81" s="195"/>
      <c r="T81" s="195"/>
      <c r="U81" s="195"/>
      <c r="V81" s="195"/>
      <c r="W81" s="195"/>
      <c r="X81" s="195"/>
      <c r="Y81" s="195"/>
      <c r="Z81" s="195"/>
      <c r="AA81" s="195"/>
      <c r="AB81" s="195"/>
      <c r="AC81" s="195"/>
      <c r="AD81" s="195"/>
      <c r="AE81" s="195"/>
      <c r="AF81" s="195"/>
      <c r="AG81" s="195"/>
      <c r="AH81" s="195"/>
      <c r="AI81" s="195"/>
      <c r="AJ81" s="195"/>
      <c r="AK81" s="195"/>
      <c r="AL81" s="195"/>
      <c r="AM81" s="195"/>
      <c r="AN81" s="195"/>
      <c r="AO81" s="195"/>
      <c r="AP81" s="195"/>
      <c r="AQ81" s="195"/>
      <c r="AR81" s="195"/>
      <c r="AS81" s="195"/>
      <c r="AT81" s="195"/>
      <c r="AU81" s="195"/>
      <c r="AV81" s="195"/>
      <c r="AW81" s="195"/>
      <c r="AX81" s="193"/>
      <c r="AY81" s="193"/>
      <c r="AZ81" s="289"/>
      <c r="BA81" s="289"/>
      <c r="BB81" s="289"/>
      <c r="BC81" s="193"/>
      <c r="BD81" s="195"/>
      <c r="BE81" s="195"/>
      <c r="BF81" s="195"/>
    </row>
  </sheetData>
  <mergeCells count="259">
    <mergeCell ref="AZ2:BE3"/>
    <mergeCell ref="BA4:BB4"/>
    <mergeCell ref="BC4:BD4"/>
    <mergeCell ref="BB6:BD6"/>
    <mergeCell ref="AA2:AG2"/>
    <mergeCell ref="AH2:AH4"/>
    <mergeCell ref="AI2:AI4"/>
    <mergeCell ref="AK2:AQ2"/>
    <mergeCell ref="AR2:AR4"/>
    <mergeCell ref="AS2:AS4"/>
    <mergeCell ref="AU2:AW2"/>
    <mergeCell ref="B2:D3"/>
    <mergeCell ref="G2:M2"/>
    <mergeCell ref="N2:N4"/>
    <mergeCell ref="O2:O4"/>
    <mergeCell ref="Q2:W2"/>
    <mergeCell ref="X2:X4"/>
    <mergeCell ref="Y2:Y4"/>
    <mergeCell ref="B4:D4"/>
    <mergeCell ref="B5:D5"/>
    <mergeCell ref="G6:O6"/>
    <mergeCell ref="Q6:Y6"/>
    <mergeCell ref="AA6:AI6"/>
    <mergeCell ref="AK6:AS6"/>
    <mergeCell ref="AU6:AW6"/>
    <mergeCell ref="B6:D6"/>
    <mergeCell ref="B7:D7"/>
    <mergeCell ref="B8:D8"/>
    <mergeCell ref="B9:D9"/>
    <mergeCell ref="B10:D10"/>
    <mergeCell ref="B11:D11"/>
    <mergeCell ref="B12:D12"/>
    <mergeCell ref="B13:D13"/>
    <mergeCell ref="B14:D14"/>
    <mergeCell ref="B15:D15"/>
    <mergeCell ref="B16:D16"/>
    <mergeCell ref="B17:D17"/>
    <mergeCell ref="B18:D18"/>
    <mergeCell ref="B19:D19"/>
    <mergeCell ref="AR24:AS24"/>
    <mergeCell ref="AR25:AS25"/>
    <mergeCell ref="X24:Y24"/>
    <mergeCell ref="AA24:AG24"/>
    <mergeCell ref="AH24:AI24"/>
    <mergeCell ref="AK24:AQ24"/>
    <mergeCell ref="AU24:AW24"/>
    <mergeCell ref="BB24:BD24"/>
    <mergeCell ref="AH25:AI25"/>
    <mergeCell ref="AZ25:BA25"/>
    <mergeCell ref="B20:D20"/>
    <mergeCell ref="B21:D21"/>
    <mergeCell ref="B22:D22"/>
    <mergeCell ref="B24:D24"/>
    <mergeCell ref="G24:M24"/>
    <mergeCell ref="N24:O24"/>
    <mergeCell ref="Q24:W24"/>
    <mergeCell ref="N26:O28"/>
    <mergeCell ref="Q26:Q28"/>
    <mergeCell ref="N29:O29"/>
    <mergeCell ref="R26:R28"/>
    <mergeCell ref="S26:S28"/>
    <mergeCell ref="T26:T28"/>
    <mergeCell ref="U26:U28"/>
    <mergeCell ref="V26:V28"/>
    <mergeCell ref="W26:W28"/>
    <mergeCell ref="X29:Y29"/>
    <mergeCell ref="Q31:Y31"/>
    <mergeCell ref="N25:O25"/>
    <mergeCell ref="X25:Y25"/>
    <mergeCell ref="G26:G28"/>
    <mergeCell ref="H26:H28"/>
    <mergeCell ref="I26:I28"/>
    <mergeCell ref="J26:J28"/>
    <mergeCell ref="K26:K28"/>
    <mergeCell ref="L26:L28"/>
    <mergeCell ref="M26:M28"/>
    <mergeCell ref="C31:D31"/>
    <mergeCell ref="G31:O31"/>
    <mergeCell ref="C32:D32"/>
    <mergeCell ref="C33:D33"/>
    <mergeCell ref="C34:D34"/>
    <mergeCell ref="AH55:AH56"/>
    <mergeCell ref="AI55:AI56"/>
    <mergeCell ref="AK55:AQ56"/>
    <mergeCell ref="AR55:AR56"/>
    <mergeCell ref="AS55:AS56"/>
    <mergeCell ref="AU55:AW56"/>
    <mergeCell ref="AX55:AX56"/>
    <mergeCell ref="AA63:AG64"/>
    <mergeCell ref="AH63:AH64"/>
    <mergeCell ref="AI63:AI64"/>
    <mergeCell ref="AK63:AQ64"/>
    <mergeCell ref="AR63:AR64"/>
    <mergeCell ref="AS63:AS64"/>
    <mergeCell ref="AU63:AW64"/>
    <mergeCell ref="AX63:AX64"/>
    <mergeCell ref="AA55:AG56"/>
    <mergeCell ref="AA59:AG60"/>
    <mergeCell ref="AH59:AH60"/>
    <mergeCell ref="AI59:AI60"/>
    <mergeCell ref="AK59:AQ60"/>
    <mergeCell ref="AR59:AR60"/>
    <mergeCell ref="AS59:AS60"/>
    <mergeCell ref="AH29:AI29"/>
    <mergeCell ref="AR29:AS29"/>
    <mergeCell ref="AA31:AI31"/>
    <mergeCell ref="AK31:AS31"/>
    <mergeCell ref="AU31:AW31"/>
    <mergeCell ref="AG26:AG28"/>
    <mergeCell ref="AH26:AI28"/>
    <mergeCell ref="AK26:AK28"/>
    <mergeCell ref="AL26:AL28"/>
    <mergeCell ref="AM26:AM28"/>
    <mergeCell ref="AN26:AN28"/>
    <mergeCell ref="AO26:AO28"/>
    <mergeCell ref="AZ30:BE30"/>
    <mergeCell ref="BB31:BD31"/>
    <mergeCell ref="BB48:BD48"/>
    <mergeCell ref="BB49:BD49"/>
    <mergeCell ref="AZ50:BA50"/>
    <mergeCell ref="BB52:BD52"/>
    <mergeCell ref="AP26:AP28"/>
    <mergeCell ref="AQ26:AQ28"/>
    <mergeCell ref="AR26:AS28"/>
    <mergeCell ref="AU26:AU28"/>
    <mergeCell ref="AV26:AV28"/>
    <mergeCell ref="AW26:AW28"/>
    <mergeCell ref="BA26:BE26"/>
    <mergeCell ref="X26:Y28"/>
    <mergeCell ref="AA26:AA28"/>
    <mergeCell ref="AB26:AB28"/>
    <mergeCell ref="AC26:AC28"/>
    <mergeCell ref="AD26:AD28"/>
    <mergeCell ref="AE26:AE28"/>
    <mergeCell ref="AF26:AF28"/>
    <mergeCell ref="AA49:AI49"/>
    <mergeCell ref="AK49:AS49"/>
    <mergeCell ref="AC50:AH50"/>
    <mergeCell ref="AM50:AR50"/>
    <mergeCell ref="AA52:AI52"/>
    <mergeCell ref="AK52:AS52"/>
    <mergeCell ref="AU52:AW52"/>
    <mergeCell ref="AU59:AW60"/>
    <mergeCell ref="AX59:AX60"/>
    <mergeCell ref="N59:N60"/>
    <mergeCell ref="O59:O60"/>
    <mergeCell ref="Q59:W60"/>
    <mergeCell ref="X59:X60"/>
    <mergeCell ref="Y59:Y60"/>
    <mergeCell ref="X63:X64"/>
    <mergeCell ref="Y63:Y64"/>
    <mergeCell ref="AK67:AQ68"/>
    <mergeCell ref="AR67:AR68"/>
    <mergeCell ref="AS67:AS68"/>
    <mergeCell ref="AU67:AW68"/>
    <mergeCell ref="AX67:AX68"/>
    <mergeCell ref="Q63:W64"/>
    <mergeCell ref="Q67:W68"/>
    <mergeCell ref="X67:X68"/>
    <mergeCell ref="Y67:Y68"/>
    <mergeCell ref="AA67:AG68"/>
    <mergeCell ref="AH67:AH68"/>
    <mergeCell ref="AI67:AI68"/>
    <mergeCell ref="AH71:AH72"/>
    <mergeCell ref="AI71:AI72"/>
    <mergeCell ref="AK71:AQ72"/>
    <mergeCell ref="AR71:AR72"/>
    <mergeCell ref="AS71:AS72"/>
    <mergeCell ref="AU71:AW72"/>
    <mergeCell ref="AX71:AX72"/>
    <mergeCell ref="AU75:AW76"/>
    <mergeCell ref="AX75:AX76"/>
    <mergeCell ref="AA79:AG80"/>
    <mergeCell ref="AH79:AH80"/>
    <mergeCell ref="AI79:AI80"/>
    <mergeCell ref="AK79:AQ80"/>
    <mergeCell ref="AR79:AR80"/>
    <mergeCell ref="AS79:AS80"/>
    <mergeCell ref="AU79:AW80"/>
    <mergeCell ref="AX79:AX80"/>
    <mergeCell ref="AA71:AG72"/>
    <mergeCell ref="AA75:AG76"/>
    <mergeCell ref="AH75:AH76"/>
    <mergeCell ref="AI75:AI76"/>
    <mergeCell ref="AK75:AQ76"/>
    <mergeCell ref="AR75:AR76"/>
    <mergeCell ref="AS75:AS76"/>
    <mergeCell ref="B66:B68"/>
    <mergeCell ref="B70:B72"/>
    <mergeCell ref="B74:B76"/>
    <mergeCell ref="B78:B80"/>
    <mergeCell ref="C74:D74"/>
    <mergeCell ref="C75:D76"/>
    <mergeCell ref="C78:D78"/>
    <mergeCell ref="C79:D80"/>
    <mergeCell ref="C55:D56"/>
    <mergeCell ref="C58:D58"/>
    <mergeCell ref="B62:B64"/>
    <mergeCell ref="C62:D62"/>
    <mergeCell ref="C63:D64"/>
    <mergeCell ref="C66:D66"/>
    <mergeCell ref="C67:D68"/>
    <mergeCell ref="C70:D70"/>
    <mergeCell ref="C71:D72"/>
    <mergeCell ref="N71:N72"/>
    <mergeCell ref="O71:O72"/>
    <mergeCell ref="Q71:W72"/>
    <mergeCell ref="X71:X72"/>
    <mergeCell ref="Y71:Y72"/>
    <mergeCell ref="G71:M72"/>
    <mergeCell ref="G75:M76"/>
    <mergeCell ref="N75:N76"/>
    <mergeCell ref="O75:O76"/>
    <mergeCell ref="Q75:W76"/>
    <mergeCell ref="X75:X76"/>
    <mergeCell ref="Y75:Y76"/>
    <mergeCell ref="G49:O49"/>
    <mergeCell ref="I50:N50"/>
    <mergeCell ref="S50:X50"/>
    <mergeCell ref="G52:O52"/>
    <mergeCell ref="Q52:Y52"/>
    <mergeCell ref="C42:D42"/>
    <mergeCell ref="C43:D43"/>
    <mergeCell ref="C44:D44"/>
    <mergeCell ref="C45:D45"/>
    <mergeCell ref="C46:D46"/>
    <mergeCell ref="C47:D47"/>
    <mergeCell ref="Q49:Y49"/>
    <mergeCell ref="C35:D35"/>
    <mergeCell ref="C36:D36"/>
    <mergeCell ref="C37:D37"/>
    <mergeCell ref="C38:D38"/>
    <mergeCell ref="C39:D39"/>
    <mergeCell ref="C40:D40"/>
    <mergeCell ref="C41:D41"/>
    <mergeCell ref="Q55:W56"/>
    <mergeCell ref="X55:X56"/>
    <mergeCell ref="Y55:Y56"/>
    <mergeCell ref="C59:D60"/>
    <mergeCell ref="G59:M60"/>
    <mergeCell ref="G63:M64"/>
    <mergeCell ref="N63:N64"/>
    <mergeCell ref="O63:O64"/>
    <mergeCell ref="G67:M68"/>
    <mergeCell ref="N67:N68"/>
    <mergeCell ref="O67:O68"/>
    <mergeCell ref="B52:D52"/>
    <mergeCell ref="B54:B56"/>
    <mergeCell ref="C54:D54"/>
    <mergeCell ref="G55:M56"/>
    <mergeCell ref="N55:N56"/>
    <mergeCell ref="O55:O56"/>
    <mergeCell ref="B58:B60"/>
    <mergeCell ref="G79:M80"/>
    <mergeCell ref="N79:N80"/>
    <mergeCell ref="O79:O80"/>
    <mergeCell ref="Q79:W80"/>
    <mergeCell ref="X79:X80"/>
    <mergeCell ref="Y79:Y80"/>
  </mergeCells>
  <conditionalFormatting sqref="G54:M54 Q54:W54 AA54:AG54 AK54:AQ54 AU54:AW54 G58:M58 Q58:W58 AA58:AG58 AK58:AQ58 AU58:AW58 G62:M62 Q62:W62 AA62:AG62 AK62:AQ62 AU62:AW62 G66:M66 Q66:W66 AA66:AG66 AK66:AQ66 AU66:AW66 G70:M70 Q70:W70 AA70:AG70 AK70:AQ70 AU70:AW70 G74:M74 Q74:W74 AA74:AG74 AK74:AQ74 AU74:AW74 G78:M78 Q78:W78 AA78:AG78 AK78:AQ78 AU78:AW78">
    <cfRule type="expression" dxfId="14" priority="1">
      <formula>G54&gt;=$C55</formula>
    </cfRule>
  </conditionalFormatting>
  <conditionalFormatting sqref="C32:D47">
    <cfRule type="expression" dxfId="6" priority="2">
      <formula>AND($B32&lt;&gt;"",$C32=FALSE,$D32="")</formula>
    </cfRule>
  </conditionalFormatting>
  <conditionalFormatting sqref="G1:AW1">
    <cfRule type="cellIs" dxfId="5" priority="3" operator="equal">
      <formula>"*"</formula>
    </cfRule>
  </conditionalFormatting>
  <conditionalFormatting sqref="G7:M22 Q7:W22 AA7:AG22 AK7:AQ22 AU7:AW22 AU32:AW47">
    <cfRule type="expression" dxfId="8" priority="4">
      <formula>AND($B7&lt;&gt;"",G7=TRUE)</formula>
    </cfRule>
  </conditionalFormatting>
  <conditionalFormatting sqref="N32:N47 X32:X47 AH32:AH47 AR32:AR47">
    <cfRule type="expression" dxfId="9" priority="5">
      <formula>N32&gt;=$BA$4</formula>
    </cfRule>
  </conditionalFormatting>
  <conditionalFormatting sqref="O32:O47 Y32:Y47 AI32:AI47 AS32:AS47">
    <cfRule type="expression" dxfId="10" priority="6">
      <formula>N32&gt;=100%</formula>
    </cfRule>
  </conditionalFormatting>
  <conditionalFormatting sqref="G32:M47 Q32:W47 AA32:AG47 AK32:AQ47">
    <cfRule type="expression" dxfId="8" priority="7">
      <formula>AND($B32&lt;&gt;"",G32=TRUE)</formula>
    </cfRule>
  </conditionalFormatting>
  <conditionalFormatting sqref="G32:M47">
    <cfRule type="expression" dxfId="8" priority="8">
      <formula>AND(COUNTIF($G32:$M32,TRUE)&gt;=$C32,$B32&lt;&gt;"",$C32&lt;&gt;"")</formula>
    </cfRule>
  </conditionalFormatting>
  <conditionalFormatting sqref="N7:N22 X7:X22 AH7:AH22 AR7:AR22">
    <cfRule type="expression" dxfId="9" priority="9">
      <formula>N7&gt;=$BA$4</formula>
    </cfRule>
  </conditionalFormatting>
  <conditionalFormatting sqref="O7:O22 Y7:Y22 AI7:AI22 AS7:AS22">
    <cfRule type="expression" dxfId="11" priority="10">
      <formula>N7&gt;=100%</formula>
    </cfRule>
  </conditionalFormatting>
  <conditionalFormatting sqref="AU7:AW22 AU32:AW47">
    <cfRule type="expression" dxfId="11" priority="11">
      <formula>AU$4=""</formula>
    </cfRule>
  </conditionalFormatting>
  <conditionalFormatting sqref="BE7:BE22">
    <cfRule type="cellIs" dxfId="12" priority="12" operator="lessThan">
      <formula>0</formula>
    </cfRule>
  </conditionalFormatting>
  <conditionalFormatting sqref="G3:M4 Q3:W4 AA3:AG4 AK3:AQ4 AU3:AW4">
    <cfRule type="expression" dxfId="5" priority="13">
      <formula>G$4=TODAY()</formula>
    </cfRule>
  </conditionalFormatting>
  <conditionalFormatting sqref="AU3:AW4">
    <cfRule type="expression" dxfId="13" priority="14">
      <formula>AU$4=""</formula>
    </cfRule>
  </conditionalFormatting>
  <conditionalFormatting sqref="Q32:W47">
    <cfRule type="expression" dxfId="8" priority="15">
      <formula>AND(COUNTIF($Q32:$W32,TRUE)&gt;=$C32,$B32&lt;&gt;"",$C32&lt;&gt;"")</formula>
    </cfRule>
  </conditionalFormatting>
  <conditionalFormatting sqref="AA32:AG47">
    <cfRule type="expression" dxfId="8" priority="16">
      <formula>AND(COUNTIF($AA32:$AG32,TRUE)&gt;=$C32,$B32&lt;&gt;"",$C32&lt;&gt;"")</formula>
    </cfRule>
  </conditionalFormatting>
  <conditionalFormatting sqref="AK32:AQ47">
    <cfRule type="expression" dxfId="8" priority="17">
      <formula>AND(COUNTIF($AK32:$AQ32,TRUE)&gt;=$C32,$B32&lt;&gt;"",$C32&lt;&gt;"")</formula>
    </cfRule>
  </conditionalFormatting>
  <dataValidations>
    <dataValidation type="list" allowBlank="1" showInputMessage="1" showErrorMessage="1" prompt="Enter a number from 1 to 6." sqref="C32:C47">
      <formula1>"1,2,3,4,5,6"</formula1>
    </dataValidation>
    <dataValidation type="custom" allowBlank="1" showDropDown="1" showInputMessage="1" showErrorMessage="1" prompt="Enter a valid date." sqref="G4">
      <formula1>OR(NOT(ISERROR(DATEVALUE(G4))), AND(ISNUMBER(G4), LEFT(CELL("format", G4))="D"))</formula1>
    </dataValidation>
    <dataValidation type="list" allowBlank="1" showDropDown="1" showInputMessage="1" showErrorMessage="1" prompt="Enter a valid Month: JANUARY, FEBRUARY, MARCH, APRIL, MAY, JUNE, JULY, AUGUST, SEPTEMBER, OCTOBER, NOVEMBER, DECEMBER." sqref="C1:E1 A1:A4 E2:E4">
      <formula1>'HIDDEN HT'!$C$6:$C$17</formula1>
    </dataValidation>
  </dataValidations>
  <hyperlinks>
    <hyperlink display="Summary" location="Summary!A1" ref="B4"/>
  </hyperlinks>
  <printOptions gridLines="1" horizontalCentered="1"/>
  <pageMargins bottom="0.75" footer="0.0" header="0.0" left="0.7" right="0.7" top="0.75"/>
  <pageSetup fitToHeight="0" cellComments="atEnd" orientation="landscape" pageOrder="overThenDown" paperHeight="17in" paperWidth="28i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pane xSplit="5.0" ySplit="4.0" topLeftCell="F5" activePane="bottomRight" state="frozen"/>
      <selection activeCell="F1" sqref="F1" pane="topRight"/>
      <selection activeCell="A5" sqref="A5" pane="bottomLeft"/>
      <selection activeCell="F5" sqref="F5" pane="bottomRight"/>
    </sheetView>
  </sheetViews>
  <sheetFormatPr customHeight="1" defaultColWidth="12.63" defaultRowHeight="15.75"/>
  <cols>
    <col customWidth="1" min="1" max="1" width="1.38"/>
    <col customWidth="1" min="2" max="2" width="27.13"/>
    <col customWidth="1" min="3" max="3" width="5.63"/>
    <col customWidth="1" min="4" max="4" width="3.38"/>
    <col customWidth="1" min="5" max="5" width="1.13"/>
    <col customWidth="1" min="6" max="6" width="2.88"/>
    <col customWidth="1" min="7" max="15" width="4.88"/>
    <col customWidth="1" min="16" max="16" width="2.88"/>
    <col customWidth="1" min="17" max="25" width="4.88"/>
    <col customWidth="1" min="26" max="26" width="2.88"/>
    <col customWidth="1" min="27" max="35" width="4.88"/>
    <col customWidth="1" min="36" max="36" width="2.88"/>
    <col customWidth="1" min="37" max="43" width="4.88"/>
    <col customWidth="1" min="44" max="44" width="5.13"/>
    <col customWidth="1" min="45" max="45" width="4.88"/>
    <col customWidth="1" min="46" max="46" width="2.88"/>
    <col customWidth="1" min="47" max="49" width="4.88"/>
    <col customWidth="1" min="50" max="51" width="5.13"/>
    <col customWidth="1" min="52" max="52" width="28.5"/>
    <col customWidth="1" min="53" max="53" width="9.25"/>
    <col customWidth="1" min="54" max="54" width="5.88"/>
    <col customWidth="1" min="55" max="55" width="19.88"/>
    <col customWidth="1" min="56" max="56" width="6.88"/>
    <col customWidth="1" min="57" max="57" width="8.0"/>
    <col customWidth="1" min="58" max="58" width="18.88"/>
  </cols>
  <sheetData>
    <row r="1" ht="14.25" customHeight="1">
      <c r="A1" s="188"/>
      <c r="B1" s="189"/>
      <c r="C1" s="188"/>
      <c r="D1" s="188"/>
      <c r="E1" s="188"/>
      <c r="F1" s="190"/>
      <c r="G1" s="191"/>
      <c r="H1" s="191"/>
      <c r="I1" s="191"/>
      <c r="J1" s="191"/>
      <c r="K1" s="191"/>
      <c r="L1" s="191"/>
      <c r="M1" s="191"/>
      <c r="N1" s="192"/>
      <c r="O1" s="192"/>
      <c r="P1" s="191"/>
      <c r="Q1" s="191"/>
      <c r="R1" s="191"/>
      <c r="S1" s="191"/>
      <c r="T1" s="191"/>
      <c r="U1" s="191"/>
      <c r="V1" s="191"/>
      <c r="W1" s="191"/>
      <c r="X1" s="192"/>
      <c r="Y1" s="192"/>
      <c r="Z1" s="191"/>
      <c r="AA1" s="191"/>
      <c r="AB1" s="191"/>
      <c r="AC1" s="191"/>
      <c r="AD1" s="191"/>
      <c r="AE1" s="191"/>
      <c r="AF1" s="191"/>
      <c r="AG1" s="191"/>
      <c r="AH1" s="192"/>
      <c r="AI1" s="192"/>
      <c r="AJ1" s="191"/>
      <c r="AK1" s="191"/>
      <c r="AL1" s="191"/>
      <c r="AM1" s="191"/>
      <c r="AN1" s="191"/>
      <c r="AO1" s="191"/>
      <c r="AP1" s="191"/>
      <c r="AQ1" s="191"/>
      <c r="AR1" s="192"/>
      <c r="AS1" s="192"/>
      <c r="AT1" s="191"/>
      <c r="AU1" s="191"/>
      <c r="AV1" s="191"/>
      <c r="AW1" s="191"/>
      <c r="AX1" s="193"/>
      <c r="AY1" s="193"/>
      <c r="AZ1" s="194"/>
      <c r="BA1" s="194"/>
      <c r="BB1" s="194"/>
      <c r="BC1" s="194"/>
      <c r="BD1" s="194"/>
      <c r="BE1" s="194"/>
      <c r="BF1" s="195"/>
    </row>
    <row r="2" ht="21.75" customHeight="1">
      <c r="A2" s="188"/>
      <c r="B2" s="196" t="str">
        <f>'HIDDEN CALENDAR'!O10</f>
        <v>March - 2023</v>
      </c>
      <c r="E2" s="188"/>
      <c r="F2" s="190"/>
      <c r="G2" s="197" t="str">
        <f>"7 "&amp;'Customize Here'!$Q$20 </f>
        <v>7 Days</v>
      </c>
      <c r="H2" s="154"/>
      <c r="I2" s="154"/>
      <c r="J2" s="154"/>
      <c r="K2" s="154"/>
      <c r="L2" s="154"/>
      <c r="M2" s="198"/>
      <c r="N2" s="199" t="str">
        <f>'Customize Here'!$Q$21</f>
        <v>Completed</v>
      </c>
      <c r="O2" s="200" t="str">
        <f>'Customize Here'!$Q$22</f>
        <v>Days Missing</v>
      </c>
      <c r="P2" s="201"/>
      <c r="Q2" s="197" t="str">
        <f>"14 "&amp;'Customize Here'!$Q$20 </f>
        <v>14 Days</v>
      </c>
      <c r="R2" s="154"/>
      <c r="S2" s="154"/>
      <c r="T2" s="154"/>
      <c r="U2" s="154"/>
      <c r="V2" s="154"/>
      <c r="W2" s="198"/>
      <c r="X2" s="199" t="str">
        <f>'Customize Here'!$Q$21</f>
        <v>Completed</v>
      </c>
      <c r="Y2" s="200" t="str">
        <f>'Customize Here'!$Q$22</f>
        <v>Days Missing</v>
      </c>
      <c r="Z2" s="201"/>
      <c r="AA2" s="197" t="str">
        <f>"21 "&amp;'Customize Here'!$Q$20 </f>
        <v>21 Days</v>
      </c>
      <c r="AB2" s="154"/>
      <c r="AC2" s="154"/>
      <c r="AD2" s="154"/>
      <c r="AE2" s="154"/>
      <c r="AF2" s="154"/>
      <c r="AG2" s="198"/>
      <c r="AH2" s="199" t="str">
        <f>'Customize Here'!$Q$21</f>
        <v>Completed</v>
      </c>
      <c r="AI2" s="200" t="str">
        <f>'Customize Here'!$Q$22</f>
        <v>Days Missing</v>
      </c>
      <c r="AJ2" s="201"/>
      <c r="AK2" s="197" t="str">
        <f>"28 "&amp;'Customize Here'!$Q$20 </f>
        <v>28 Days</v>
      </c>
      <c r="AL2" s="154"/>
      <c r="AM2" s="154"/>
      <c r="AN2" s="154"/>
      <c r="AO2" s="154"/>
      <c r="AP2" s="154"/>
      <c r="AQ2" s="198"/>
      <c r="AR2" s="199" t="str">
        <f>'Customize Here'!$Q$21</f>
        <v>Completed</v>
      </c>
      <c r="AS2" s="200" t="str">
        <f>'Customize Here'!$Q$22</f>
        <v>Days Missing</v>
      </c>
      <c r="AT2" s="201"/>
      <c r="AU2" s="197" t="str">
        <f>'Customize Here'!$Q$26</f>
        <v>Extra Days</v>
      </c>
      <c r="AV2" s="154"/>
      <c r="AW2" s="155"/>
      <c r="AX2" s="201"/>
      <c r="AY2" s="201"/>
      <c r="AZ2" s="202" t="str">
        <f>'Customize Here'!$Q$19</f>
        <v>Monthly Stats</v>
      </c>
      <c r="BA2" s="43"/>
      <c r="BB2" s="43"/>
      <c r="BC2" s="43"/>
      <c r="BD2" s="43"/>
      <c r="BE2" s="44"/>
      <c r="BF2" s="203"/>
    </row>
    <row r="3" ht="18.75" customHeight="1">
      <c r="A3" s="188"/>
      <c r="E3" s="188"/>
      <c r="F3" s="204"/>
      <c r="G3" s="205" t="str">
        <f>VLOOKUP(WEEKDAY(G4),'HIDDEN CALENDAR'!$S$6:$V$12,4,0)</f>
        <v>W</v>
      </c>
      <c r="H3" s="206" t="str">
        <f>VLOOKUP(WEEKDAY(H4),'HIDDEN CALENDAR'!$S$6:$V$12,4,0)</f>
        <v>T</v>
      </c>
      <c r="I3" s="206" t="str">
        <f>VLOOKUP(WEEKDAY(I4),'HIDDEN CALENDAR'!$S$6:$V$12,4,0)</f>
        <v>F</v>
      </c>
      <c r="J3" s="206" t="str">
        <f>VLOOKUP(WEEKDAY(J4),'HIDDEN CALENDAR'!$S$6:$V$12,4,0)</f>
        <v>S</v>
      </c>
      <c r="K3" s="206" t="str">
        <f>VLOOKUP(WEEKDAY(K4),'HIDDEN CALENDAR'!$S$6:$V$12,4,0)</f>
        <v>S</v>
      </c>
      <c r="L3" s="206" t="str">
        <f>VLOOKUP(WEEKDAY(L4),'HIDDEN CALENDAR'!$S$6:$V$12,4,0)</f>
        <v>M</v>
      </c>
      <c r="M3" s="207" t="str">
        <f>VLOOKUP(WEEKDAY(M4),'HIDDEN CALENDAR'!$S$6:$V$12,4,0)</f>
        <v>T</v>
      </c>
      <c r="N3" s="208"/>
      <c r="O3" s="209"/>
      <c r="P3" s="201"/>
      <c r="Q3" s="205" t="str">
        <f>VLOOKUP(WEEKDAY(Q4),'HIDDEN CALENDAR'!$S$6:$V$12,4,0)</f>
        <v>W</v>
      </c>
      <c r="R3" s="206" t="str">
        <f>VLOOKUP(WEEKDAY(R4),'HIDDEN CALENDAR'!$S$6:$V$12,4,0)</f>
        <v>T</v>
      </c>
      <c r="S3" s="206" t="str">
        <f>VLOOKUP(WEEKDAY(S4),'HIDDEN CALENDAR'!$S$6:$V$12,4,0)</f>
        <v>F</v>
      </c>
      <c r="T3" s="206" t="str">
        <f>VLOOKUP(WEEKDAY(T4),'HIDDEN CALENDAR'!$S$6:$V$12,4,0)</f>
        <v>S</v>
      </c>
      <c r="U3" s="206" t="str">
        <f>VLOOKUP(WEEKDAY(U4),'HIDDEN CALENDAR'!$S$6:$V$12,4,0)</f>
        <v>S</v>
      </c>
      <c r="V3" s="206" t="str">
        <f>VLOOKUP(WEEKDAY(V4),'HIDDEN CALENDAR'!$S$6:$V$12,4,0)</f>
        <v>M</v>
      </c>
      <c r="W3" s="207" t="str">
        <f>VLOOKUP(WEEKDAY(W4),'HIDDEN CALENDAR'!$S$6:$V$12,4,0)</f>
        <v>T</v>
      </c>
      <c r="X3" s="208"/>
      <c r="Y3" s="209"/>
      <c r="Z3" s="201"/>
      <c r="AA3" s="205" t="str">
        <f>VLOOKUP(WEEKDAY(AA4),'HIDDEN CALENDAR'!$S$6:$V$12,4,0)</f>
        <v>W</v>
      </c>
      <c r="AB3" s="206" t="str">
        <f>VLOOKUP(WEEKDAY(AB4),'HIDDEN CALENDAR'!$S$6:$V$12,4,0)</f>
        <v>T</v>
      </c>
      <c r="AC3" s="206" t="str">
        <f>VLOOKUP(WEEKDAY(AC4),'HIDDEN CALENDAR'!$S$6:$V$12,4,0)</f>
        <v>F</v>
      </c>
      <c r="AD3" s="206" t="str">
        <f>VLOOKUP(WEEKDAY(AD4),'HIDDEN CALENDAR'!$S$6:$V$12,4,0)</f>
        <v>S</v>
      </c>
      <c r="AE3" s="206" t="str">
        <f>VLOOKUP(WEEKDAY(AE4),'HIDDEN CALENDAR'!$S$6:$V$12,4,0)</f>
        <v>S</v>
      </c>
      <c r="AF3" s="206" t="str">
        <f>VLOOKUP(WEEKDAY(AF4),'HIDDEN CALENDAR'!$S$6:$V$12,4,0)</f>
        <v>M</v>
      </c>
      <c r="AG3" s="207" t="str">
        <f>VLOOKUP(WEEKDAY(AG4),'HIDDEN CALENDAR'!$S$6:$V$12,4,0)</f>
        <v>T</v>
      </c>
      <c r="AH3" s="208"/>
      <c r="AI3" s="209"/>
      <c r="AJ3" s="201"/>
      <c r="AK3" s="205" t="str">
        <f>VLOOKUP(WEEKDAY(AK4),'HIDDEN CALENDAR'!$S$6:$V$12,4,0)</f>
        <v>W</v>
      </c>
      <c r="AL3" s="206" t="str">
        <f>VLOOKUP(WEEKDAY(AL4),'HIDDEN CALENDAR'!$S$6:$V$12,4,0)</f>
        <v>T</v>
      </c>
      <c r="AM3" s="206" t="str">
        <f>VLOOKUP(WEEKDAY(AM4),'HIDDEN CALENDAR'!$S$6:$V$12,4,0)</f>
        <v>F</v>
      </c>
      <c r="AN3" s="206" t="str">
        <f>VLOOKUP(WEEKDAY(AN4),'HIDDEN CALENDAR'!$S$6:$V$12,4,0)</f>
        <v>S</v>
      </c>
      <c r="AO3" s="206" t="str">
        <f>VLOOKUP(WEEKDAY(AO4),'HIDDEN CALENDAR'!$S$6:$V$12,4,0)</f>
        <v>S</v>
      </c>
      <c r="AP3" s="206" t="str">
        <f>VLOOKUP(WEEKDAY(AP4),'HIDDEN CALENDAR'!$S$6:$V$12,4,0)</f>
        <v>M</v>
      </c>
      <c r="AQ3" s="207" t="str">
        <f>VLOOKUP(WEEKDAY(AQ4),'HIDDEN CALENDAR'!$S$6:$V$12,4,0)</f>
        <v>T</v>
      </c>
      <c r="AR3" s="208"/>
      <c r="AS3" s="209"/>
      <c r="AT3" s="201"/>
      <c r="AU3" s="205" t="str">
        <f>IF(AU4&lt;&gt;"",VLOOKUP(WEEKDAY(AU4),'HIDDEN CALENDAR'!$S$6:$V$12,4,0),)</f>
        <v>W</v>
      </c>
      <c r="AV3" s="206" t="str">
        <f>IF(AV4&lt;&gt;"",VLOOKUP(WEEKDAY(AV4),'HIDDEN CALENDAR'!$S$6:$V$12,4,0),)</f>
        <v>T</v>
      </c>
      <c r="AW3" s="210" t="str">
        <f>IF(AW4&lt;&gt;"",VLOOKUP(WEEKDAY(AW4),'HIDDEN CALENDAR'!$S$6:$V$12,4,0),)</f>
        <v>F</v>
      </c>
      <c r="AX3" s="201"/>
      <c r="AY3" s="201"/>
      <c r="AZ3" s="83"/>
      <c r="BA3" s="211"/>
      <c r="BB3" s="211"/>
      <c r="BC3" s="211"/>
      <c r="BD3" s="211"/>
      <c r="BE3" s="86"/>
      <c r="BF3" s="203"/>
    </row>
    <row r="4" ht="16.5" customHeight="1">
      <c r="A4" s="188"/>
      <c r="B4" s="212" t="s">
        <v>62</v>
      </c>
      <c r="E4" s="188"/>
      <c r="F4" s="204"/>
      <c r="G4" s="213">
        <f>VLOOKUP(B2,'HIDDEN CALENDAR'!$O$6:$Q$17,3,0)</f>
        <v>44986</v>
      </c>
      <c r="H4" s="214">
        <f t="shared" ref="H4:M4" si="1">G4+1</f>
        <v>44987</v>
      </c>
      <c r="I4" s="214">
        <f t="shared" si="1"/>
        <v>44988</v>
      </c>
      <c r="J4" s="214">
        <f t="shared" si="1"/>
        <v>44989</v>
      </c>
      <c r="K4" s="214">
        <f t="shared" si="1"/>
        <v>44990</v>
      </c>
      <c r="L4" s="214">
        <f t="shared" si="1"/>
        <v>44991</v>
      </c>
      <c r="M4" s="215">
        <f t="shared" si="1"/>
        <v>44992</v>
      </c>
      <c r="N4" s="216"/>
      <c r="O4" s="217"/>
      <c r="P4" s="201"/>
      <c r="Q4" s="213">
        <f>M4+1</f>
        <v>44993</v>
      </c>
      <c r="R4" s="214">
        <f t="shared" ref="R4:W4" si="2">Q4+1</f>
        <v>44994</v>
      </c>
      <c r="S4" s="214">
        <f t="shared" si="2"/>
        <v>44995</v>
      </c>
      <c r="T4" s="214">
        <f t="shared" si="2"/>
        <v>44996</v>
      </c>
      <c r="U4" s="214">
        <f t="shared" si="2"/>
        <v>44997</v>
      </c>
      <c r="V4" s="214">
        <f t="shared" si="2"/>
        <v>44998</v>
      </c>
      <c r="W4" s="215">
        <f t="shared" si="2"/>
        <v>44999</v>
      </c>
      <c r="X4" s="216"/>
      <c r="Y4" s="217"/>
      <c r="Z4" s="201"/>
      <c r="AA4" s="213">
        <f>W4+1</f>
        <v>45000</v>
      </c>
      <c r="AB4" s="214">
        <f t="shared" ref="AB4:AG4" si="3">AA4+1</f>
        <v>45001</v>
      </c>
      <c r="AC4" s="214">
        <f t="shared" si="3"/>
        <v>45002</v>
      </c>
      <c r="AD4" s="214">
        <f t="shared" si="3"/>
        <v>45003</v>
      </c>
      <c r="AE4" s="214">
        <f t="shared" si="3"/>
        <v>45004</v>
      </c>
      <c r="AF4" s="214">
        <f t="shared" si="3"/>
        <v>45005</v>
      </c>
      <c r="AG4" s="215">
        <f t="shared" si="3"/>
        <v>45006</v>
      </c>
      <c r="AH4" s="216"/>
      <c r="AI4" s="217"/>
      <c r="AJ4" s="201"/>
      <c r="AK4" s="213">
        <f>AG4+1</f>
        <v>45007</v>
      </c>
      <c r="AL4" s="214">
        <f t="shared" ref="AL4:AQ4" si="4">AK4+1</f>
        <v>45008</v>
      </c>
      <c r="AM4" s="214">
        <f t="shared" si="4"/>
        <v>45009</v>
      </c>
      <c r="AN4" s="214">
        <f t="shared" si="4"/>
        <v>45010</v>
      </c>
      <c r="AO4" s="214">
        <f t="shared" si="4"/>
        <v>45011</v>
      </c>
      <c r="AP4" s="214">
        <f t="shared" si="4"/>
        <v>45012</v>
      </c>
      <c r="AQ4" s="215">
        <f t="shared" si="4"/>
        <v>45013</v>
      </c>
      <c r="AR4" s="216"/>
      <c r="AS4" s="217"/>
      <c r="AT4" s="201"/>
      <c r="AU4" s="213">
        <f>IF(MONTH(AQ4+1)=MONTH($AQ$4),AQ4+1,)</f>
        <v>45014</v>
      </c>
      <c r="AV4" s="214">
        <f t="shared" ref="AV4:AW4" si="5">IF(MONTH(AU4+1)=MONTH($AQ$4),AU4+1,)</f>
        <v>45015</v>
      </c>
      <c r="AW4" s="218">
        <f t="shared" si="5"/>
        <v>45016</v>
      </c>
      <c r="AX4" s="193"/>
      <c r="AY4" s="193"/>
      <c r="AZ4" s="219" t="str">
        <f>'Customize Here'!$Q$39&amp;":   "</f>
        <v>Bars change color on:   </v>
      </c>
      <c r="BA4" s="220">
        <v>0.8</v>
      </c>
      <c r="BB4" s="211"/>
      <c r="BC4" s="221" t="str">
        <f>'Customize Here'!$Q$40&amp;":"</f>
        <v>Days in month:</v>
      </c>
      <c r="BD4" s="211"/>
      <c r="BE4" s="222">
        <f>day(EOMONTH(G4,0))</f>
        <v>31</v>
      </c>
      <c r="BF4" s="203"/>
    </row>
    <row r="5" ht="7.5" customHeight="1">
      <c r="A5" s="204"/>
      <c r="B5" s="223"/>
      <c r="E5" s="204"/>
      <c r="F5" s="204"/>
      <c r="G5" s="224"/>
      <c r="H5" s="224"/>
      <c r="I5" s="224"/>
      <c r="J5" s="224"/>
      <c r="K5" s="224"/>
      <c r="L5" s="224"/>
      <c r="M5" s="224"/>
      <c r="N5" s="224"/>
      <c r="O5" s="224"/>
      <c r="P5" s="201"/>
      <c r="Q5" s="224"/>
      <c r="R5" s="224"/>
      <c r="S5" s="224"/>
      <c r="T5" s="224"/>
      <c r="U5" s="224"/>
      <c r="V5" s="224"/>
      <c r="W5" s="224"/>
      <c r="X5" s="224"/>
      <c r="Y5" s="224"/>
      <c r="Z5" s="201"/>
      <c r="AA5" s="224"/>
      <c r="AB5" s="224"/>
      <c r="AC5" s="224"/>
      <c r="AD5" s="224"/>
      <c r="AE5" s="224"/>
      <c r="AF5" s="224"/>
      <c r="AG5" s="224"/>
      <c r="AH5" s="224"/>
      <c r="AI5" s="224"/>
      <c r="AJ5" s="201"/>
      <c r="AK5" s="224"/>
      <c r="AL5" s="224"/>
      <c r="AM5" s="224"/>
      <c r="AN5" s="224"/>
      <c r="AO5" s="224"/>
      <c r="AP5" s="224"/>
      <c r="AQ5" s="224"/>
      <c r="AR5" s="224"/>
      <c r="AS5" s="224"/>
      <c r="AT5" s="201"/>
      <c r="AU5" s="225"/>
      <c r="AV5" s="225"/>
      <c r="AW5" s="225"/>
      <c r="AX5" s="193"/>
      <c r="AY5" s="193"/>
      <c r="AZ5" s="201"/>
      <c r="BA5" s="226"/>
      <c r="BB5" s="226"/>
      <c r="BC5" s="226"/>
      <c r="BD5" s="226"/>
      <c r="BE5" s="226"/>
      <c r="BF5" s="203"/>
    </row>
    <row r="6" ht="20.25" customHeight="1">
      <c r="A6" s="227"/>
      <c r="B6" s="228" t="str">
        <f>'Customize Here'!$Q$15</f>
        <v>Daily Habits</v>
      </c>
      <c r="C6" s="154"/>
      <c r="D6" s="155"/>
      <c r="E6" s="227"/>
      <c r="F6" s="227"/>
      <c r="G6" s="229" t="str">
        <f>'Customize Here'!$Q$15</f>
        <v>Daily Habits</v>
      </c>
      <c r="H6" s="230"/>
      <c r="I6" s="230"/>
      <c r="J6" s="230"/>
      <c r="K6" s="230"/>
      <c r="L6" s="230"/>
      <c r="M6" s="230"/>
      <c r="N6" s="230"/>
      <c r="O6" s="108"/>
      <c r="P6" s="231"/>
      <c r="Q6" s="229" t="str">
        <f>'Customize Here'!$Q$15</f>
        <v>Daily Habits</v>
      </c>
      <c r="R6" s="230"/>
      <c r="S6" s="230"/>
      <c r="T6" s="230"/>
      <c r="U6" s="230"/>
      <c r="V6" s="230"/>
      <c r="W6" s="230"/>
      <c r="X6" s="230"/>
      <c r="Y6" s="108"/>
      <c r="Z6" s="231"/>
      <c r="AA6" s="229" t="str">
        <f>'Customize Here'!$Q$15</f>
        <v>Daily Habits</v>
      </c>
      <c r="AB6" s="230"/>
      <c r="AC6" s="230"/>
      <c r="AD6" s="230"/>
      <c r="AE6" s="230"/>
      <c r="AF6" s="230"/>
      <c r="AG6" s="230"/>
      <c r="AH6" s="230"/>
      <c r="AI6" s="108"/>
      <c r="AJ6" s="231"/>
      <c r="AK6" s="229" t="str">
        <f>'Customize Here'!$Q$15</f>
        <v>Daily Habits</v>
      </c>
      <c r="AL6" s="230"/>
      <c r="AM6" s="230"/>
      <c r="AN6" s="230"/>
      <c r="AO6" s="230"/>
      <c r="AP6" s="230"/>
      <c r="AQ6" s="230"/>
      <c r="AR6" s="230"/>
      <c r="AS6" s="108"/>
      <c r="AT6" s="231"/>
      <c r="AU6" s="232" t="str">
        <f>'Customize Here'!$Q$15</f>
        <v>Daily Habits</v>
      </c>
      <c r="AV6" s="230"/>
      <c r="AW6" s="108"/>
      <c r="AX6" s="193"/>
      <c r="AZ6" s="233" t="str">
        <f>'Customize Here'!$Q$15</f>
        <v>Daily Habits</v>
      </c>
      <c r="BA6" s="234" t="str">
        <f>'Customize Here'!$Q$29</f>
        <v>Days Expected</v>
      </c>
      <c r="BB6" s="235" t="str">
        <f>'Customize Here'!$Q$30</f>
        <v>Days Completed</v>
      </c>
      <c r="BC6" s="230"/>
      <c r="BD6" s="58"/>
      <c r="BE6" s="236" t="str">
        <f>'Customize Here'!$Q$31</f>
        <v>Days Missing</v>
      </c>
      <c r="BF6" s="203"/>
    </row>
    <row r="7">
      <c r="A7" s="237"/>
      <c r="B7" s="238"/>
      <c r="C7" s="239"/>
      <c r="D7" s="71"/>
      <c r="E7" s="237"/>
      <c r="F7" s="237"/>
      <c r="G7" s="240" t="b">
        <v>0</v>
      </c>
      <c r="H7" s="241" t="b">
        <v>0</v>
      </c>
      <c r="I7" s="241" t="b">
        <v>0</v>
      </c>
      <c r="J7" s="241" t="b">
        <v>0</v>
      </c>
      <c r="K7" s="241" t="b">
        <v>0</v>
      </c>
      <c r="L7" s="241" t="b">
        <v>0</v>
      </c>
      <c r="M7" s="242" t="b">
        <v>0</v>
      </c>
      <c r="N7" s="243" t="str">
        <f t="shared" ref="N7:N22" si="6">IF($B7&lt;&gt;"", ROUND(COUNTIF(G7:M7,"=TRUE")/7,2),)</f>
        <v/>
      </c>
      <c r="O7" s="244" t="str">
        <f t="shared" ref="O7:O22" si="7">IF($B7&lt;&gt;"", if(7-countif(G7:M7,true)&lt;=0,"",7-countif(G7:M7,true)),)</f>
        <v/>
      </c>
      <c r="P7" s="245"/>
      <c r="Q7" s="240" t="b">
        <v>0</v>
      </c>
      <c r="R7" s="241" t="b">
        <v>0</v>
      </c>
      <c r="S7" s="241" t="b">
        <v>0</v>
      </c>
      <c r="T7" s="241" t="b">
        <v>0</v>
      </c>
      <c r="U7" s="241" t="b">
        <v>0</v>
      </c>
      <c r="V7" s="241" t="b">
        <v>0</v>
      </c>
      <c r="W7" s="242" t="b">
        <v>0</v>
      </c>
      <c r="X7" s="243" t="str">
        <f t="shared" ref="X7:X22" si="8">IF($B7&lt;&gt;"", ROUND(COUNTIF(Q7:W7,"=TRUE")/7,2),)</f>
        <v/>
      </c>
      <c r="Y7" s="244" t="str">
        <f t="shared" ref="Y7:Y22" si="9">IF($B7&lt;&gt;"", if(7-countif(Q7:W7,true)&lt;=0,"",7-countif(Q7:W7,true)),)</f>
        <v/>
      </c>
      <c r="Z7" s="245"/>
      <c r="AA7" s="240" t="b">
        <v>0</v>
      </c>
      <c r="AB7" s="241" t="b">
        <v>0</v>
      </c>
      <c r="AC7" s="241" t="b">
        <v>0</v>
      </c>
      <c r="AD7" s="241" t="b">
        <v>0</v>
      </c>
      <c r="AE7" s="241" t="b">
        <v>0</v>
      </c>
      <c r="AF7" s="241" t="b">
        <v>0</v>
      </c>
      <c r="AG7" s="242" t="b">
        <v>0</v>
      </c>
      <c r="AH7" s="243" t="str">
        <f t="shared" ref="AH7:AH22" si="10">IF($B7&lt;&gt;"", ROUND(COUNTIF(AA7:AG7,"=TRUE")/7,2),)</f>
        <v/>
      </c>
      <c r="AI7" s="244" t="str">
        <f t="shared" ref="AI7:AI22" si="11">IF($B7&lt;&gt;"", if(7-countif(AA7:AG7,true)&lt;=0,"",7-countif(AA7:AG7,true)),)</f>
        <v/>
      </c>
      <c r="AJ7" s="245"/>
      <c r="AK7" s="240" t="b">
        <v>0</v>
      </c>
      <c r="AL7" s="241" t="b">
        <v>0</v>
      </c>
      <c r="AM7" s="241" t="b">
        <v>0</v>
      </c>
      <c r="AN7" s="241" t="b">
        <v>0</v>
      </c>
      <c r="AO7" s="241" t="b">
        <v>0</v>
      </c>
      <c r="AP7" s="241" t="b">
        <v>0</v>
      </c>
      <c r="AQ7" s="242" t="b">
        <v>0</v>
      </c>
      <c r="AR7" s="243" t="str">
        <f t="shared" ref="AR7:AR22" si="12">IF($B7&lt;&gt;"", ROUND(COUNTIF(AK7:AQ7,"=TRUE")/7,2),)</f>
        <v/>
      </c>
      <c r="AS7" s="244" t="str">
        <f t="shared" ref="AS7:AS22" si="13">IF($B7&lt;&gt;"", if(7-countif(AK7:AQ7,true)&lt;=0,"",7-countif(AK7:AQ7,true)),)</f>
        <v/>
      </c>
      <c r="AT7" s="245"/>
      <c r="AU7" s="240" t="b">
        <v>0</v>
      </c>
      <c r="AV7" s="241" t="b">
        <v>0</v>
      </c>
      <c r="AW7" s="246" t="b">
        <v>0</v>
      </c>
      <c r="AX7" s="193"/>
      <c r="AY7" s="193"/>
      <c r="AZ7" s="247" t="str">
        <f t="shared" ref="AZ7:AZ22" si="14">B7</f>
        <v/>
      </c>
      <c r="BA7" s="248" t="str">
        <f t="shared" ref="BA7:BA22" si="15">if(B7&lt;&gt;"",$BE$4,)</f>
        <v/>
      </c>
      <c r="BB7" s="249" t="str">
        <f t="shared" ref="BB7:BB22" si="16">IF($B7&lt;&gt;"", COUNTIF(G7:M7,"TRUE")+COUNTIF(Q7:W7,"TRUE")+COUNTIF(AA7:AG7,"TRUE")+COUNTIF(AK7:AQ7,"TRUE")+COUNTIF(AU7:AW7,"TRUE"),)</f>
        <v/>
      </c>
      <c r="BC7" s="250" t="str">
        <f t="array" ref="BC7">IFERROR(SPARKLINE(BB7,{"charttype","bar";"max",BA7;"color1",IF(BD7&gt;=$BA$4,'Customize Here'!$M$7,'Customize Here'!$M$9)}),)</f>
        <v/>
      </c>
      <c r="BD7" s="251" t="str">
        <f t="shared" ref="BD7:BD22" si="17">IFERROR(ROUND(BB7/BA7,2),)</f>
        <v/>
      </c>
      <c r="BE7" s="252" t="str">
        <f t="shared" ref="BE7:BE22" si="18">IF($B7&lt;&gt;"", BA7-BB7,)</f>
        <v/>
      </c>
      <c r="BF7" s="195"/>
    </row>
    <row r="8">
      <c r="A8" s="237"/>
      <c r="B8" s="253"/>
      <c r="C8" s="254"/>
      <c r="D8" s="111"/>
      <c r="E8" s="237"/>
      <c r="F8" s="237"/>
      <c r="G8" s="240" t="b">
        <v>0</v>
      </c>
      <c r="H8" s="241" t="b">
        <v>0</v>
      </c>
      <c r="I8" s="241" t="b">
        <v>0</v>
      </c>
      <c r="J8" s="241" t="b">
        <v>0</v>
      </c>
      <c r="K8" s="241" t="b">
        <v>0</v>
      </c>
      <c r="L8" s="241" t="b">
        <v>0</v>
      </c>
      <c r="M8" s="242" t="b">
        <v>0</v>
      </c>
      <c r="N8" s="255" t="str">
        <f t="shared" si="6"/>
        <v/>
      </c>
      <c r="O8" s="256" t="str">
        <f t="shared" si="7"/>
        <v/>
      </c>
      <c r="P8" s="245"/>
      <c r="Q8" s="240" t="b">
        <v>0</v>
      </c>
      <c r="R8" s="241" t="b">
        <v>0</v>
      </c>
      <c r="S8" s="241" t="b">
        <v>0</v>
      </c>
      <c r="T8" s="241" t="b">
        <v>0</v>
      </c>
      <c r="U8" s="241" t="b">
        <v>0</v>
      </c>
      <c r="V8" s="241" t="b">
        <v>0</v>
      </c>
      <c r="W8" s="242" t="b">
        <v>0</v>
      </c>
      <c r="X8" s="255" t="str">
        <f t="shared" si="8"/>
        <v/>
      </c>
      <c r="Y8" s="256" t="str">
        <f t="shared" si="9"/>
        <v/>
      </c>
      <c r="Z8" s="245"/>
      <c r="AA8" s="240" t="b">
        <v>0</v>
      </c>
      <c r="AB8" s="241" t="b">
        <v>0</v>
      </c>
      <c r="AC8" s="241" t="b">
        <v>0</v>
      </c>
      <c r="AD8" s="241" t="b">
        <v>0</v>
      </c>
      <c r="AE8" s="241" t="b">
        <v>0</v>
      </c>
      <c r="AF8" s="241" t="b">
        <v>0</v>
      </c>
      <c r="AG8" s="242" t="b">
        <v>0</v>
      </c>
      <c r="AH8" s="255" t="str">
        <f t="shared" si="10"/>
        <v/>
      </c>
      <c r="AI8" s="256" t="str">
        <f t="shared" si="11"/>
        <v/>
      </c>
      <c r="AJ8" s="245"/>
      <c r="AK8" s="240" t="b">
        <v>0</v>
      </c>
      <c r="AL8" s="241" t="b">
        <v>0</v>
      </c>
      <c r="AM8" s="241" t="b">
        <v>0</v>
      </c>
      <c r="AN8" s="241" t="b">
        <v>0</v>
      </c>
      <c r="AO8" s="241" t="b">
        <v>0</v>
      </c>
      <c r="AP8" s="241" t="b">
        <v>0</v>
      </c>
      <c r="AQ8" s="242" t="b">
        <v>0</v>
      </c>
      <c r="AR8" s="255" t="str">
        <f t="shared" si="12"/>
        <v/>
      </c>
      <c r="AS8" s="256" t="str">
        <f t="shared" si="13"/>
        <v/>
      </c>
      <c r="AT8" s="245"/>
      <c r="AU8" s="257" t="b">
        <v>0</v>
      </c>
      <c r="AV8" s="258" t="b">
        <v>0</v>
      </c>
      <c r="AW8" s="259" t="b">
        <v>0</v>
      </c>
      <c r="AX8" s="193"/>
      <c r="AY8" s="193"/>
      <c r="AZ8" s="260" t="str">
        <f t="shared" si="14"/>
        <v/>
      </c>
      <c r="BA8" s="261" t="str">
        <f t="shared" si="15"/>
        <v/>
      </c>
      <c r="BB8" s="262" t="str">
        <f t="shared" si="16"/>
        <v/>
      </c>
      <c r="BC8" s="263" t="str">
        <f t="array" ref="BC8">IFERROR(SPARKLINE(BB8,{"charttype","bar";"max",BA8;"color1",IF(BD8&gt;=$BA$4,'Customize Here'!$M$7,'Customize Here'!$M$9)}),)</f>
        <v/>
      </c>
      <c r="BD8" s="264" t="str">
        <f t="shared" si="17"/>
        <v/>
      </c>
      <c r="BE8" s="265" t="str">
        <f t="shared" si="18"/>
        <v/>
      </c>
      <c r="BF8" s="266"/>
    </row>
    <row r="9">
      <c r="A9" s="237"/>
      <c r="B9" s="253"/>
      <c r="C9" s="254"/>
      <c r="D9" s="111"/>
      <c r="E9" s="237"/>
      <c r="F9" s="237"/>
      <c r="G9" s="240" t="b">
        <v>0</v>
      </c>
      <c r="H9" s="241" t="b">
        <v>0</v>
      </c>
      <c r="I9" s="241" t="b">
        <v>0</v>
      </c>
      <c r="J9" s="241" t="b">
        <v>0</v>
      </c>
      <c r="K9" s="241" t="b">
        <v>0</v>
      </c>
      <c r="L9" s="241" t="b">
        <v>0</v>
      </c>
      <c r="M9" s="242" t="b">
        <v>0</v>
      </c>
      <c r="N9" s="255" t="str">
        <f t="shared" si="6"/>
        <v/>
      </c>
      <c r="O9" s="256" t="str">
        <f t="shared" si="7"/>
        <v/>
      </c>
      <c r="P9" s="245"/>
      <c r="Q9" s="240" t="b">
        <v>0</v>
      </c>
      <c r="R9" s="241" t="b">
        <v>0</v>
      </c>
      <c r="S9" s="241" t="b">
        <v>0</v>
      </c>
      <c r="T9" s="241" t="b">
        <v>0</v>
      </c>
      <c r="U9" s="241" t="b">
        <v>0</v>
      </c>
      <c r="V9" s="241" t="b">
        <v>0</v>
      </c>
      <c r="W9" s="242" t="b">
        <v>0</v>
      </c>
      <c r="X9" s="255" t="str">
        <f t="shared" si="8"/>
        <v/>
      </c>
      <c r="Y9" s="256" t="str">
        <f t="shared" si="9"/>
        <v/>
      </c>
      <c r="Z9" s="245"/>
      <c r="AA9" s="240" t="b">
        <v>0</v>
      </c>
      <c r="AB9" s="241" t="b">
        <v>0</v>
      </c>
      <c r="AC9" s="241" t="b">
        <v>0</v>
      </c>
      <c r="AD9" s="241" t="b">
        <v>0</v>
      </c>
      <c r="AE9" s="241" t="b">
        <v>0</v>
      </c>
      <c r="AF9" s="241" t="b">
        <v>0</v>
      </c>
      <c r="AG9" s="242" t="b">
        <v>0</v>
      </c>
      <c r="AH9" s="255" t="str">
        <f t="shared" si="10"/>
        <v/>
      </c>
      <c r="AI9" s="256" t="str">
        <f t="shared" si="11"/>
        <v/>
      </c>
      <c r="AJ9" s="245"/>
      <c r="AK9" s="240" t="b">
        <v>0</v>
      </c>
      <c r="AL9" s="241" t="b">
        <v>0</v>
      </c>
      <c r="AM9" s="241" t="b">
        <v>0</v>
      </c>
      <c r="AN9" s="241" t="b">
        <v>0</v>
      </c>
      <c r="AO9" s="241" t="b">
        <v>0</v>
      </c>
      <c r="AP9" s="241" t="b">
        <v>0</v>
      </c>
      <c r="AQ9" s="242" t="b">
        <v>0</v>
      </c>
      <c r="AR9" s="255" t="str">
        <f t="shared" si="12"/>
        <v/>
      </c>
      <c r="AS9" s="256" t="str">
        <f t="shared" si="13"/>
        <v/>
      </c>
      <c r="AT9" s="245"/>
      <c r="AU9" s="257" t="b">
        <v>0</v>
      </c>
      <c r="AV9" s="258" t="b">
        <v>0</v>
      </c>
      <c r="AW9" s="259" t="b">
        <v>0</v>
      </c>
      <c r="AX9" s="193"/>
      <c r="AY9" s="193"/>
      <c r="AZ9" s="260" t="str">
        <f t="shared" si="14"/>
        <v/>
      </c>
      <c r="BA9" s="261" t="str">
        <f t="shared" si="15"/>
        <v/>
      </c>
      <c r="BB9" s="262" t="str">
        <f t="shared" si="16"/>
        <v/>
      </c>
      <c r="BC9" s="263" t="str">
        <f t="array" ref="BC9">IFERROR(SPARKLINE(BB9,{"charttype","bar";"max",BA9;"color1",IF(BD9&gt;=$BA$4,'Customize Here'!$M$7,'Customize Here'!$M$9)}),)</f>
        <v/>
      </c>
      <c r="BD9" s="264" t="str">
        <f t="shared" si="17"/>
        <v/>
      </c>
      <c r="BE9" s="265" t="str">
        <f t="shared" si="18"/>
        <v/>
      </c>
      <c r="BF9" s="195"/>
    </row>
    <row r="10">
      <c r="A10" s="237"/>
      <c r="B10" s="253"/>
      <c r="C10" s="254"/>
      <c r="D10" s="111"/>
      <c r="E10" s="237"/>
      <c r="F10" s="237"/>
      <c r="G10" s="240" t="b">
        <v>0</v>
      </c>
      <c r="H10" s="241" t="b">
        <v>0</v>
      </c>
      <c r="I10" s="241" t="b">
        <v>0</v>
      </c>
      <c r="J10" s="241" t="b">
        <v>0</v>
      </c>
      <c r="K10" s="241" t="b">
        <v>0</v>
      </c>
      <c r="L10" s="241" t="b">
        <v>0</v>
      </c>
      <c r="M10" s="242" t="b">
        <v>0</v>
      </c>
      <c r="N10" s="255" t="str">
        <f t="shared" si="6"/>
        <v/>
      </c>
      <c r="O10" s="256" t="str">
        <f t="shared" si="7"/>
        <v/>
      </c>
      <c r="P10" s="245"/>
      <c r="Q10" s="240" t="b">
        <v>0</v>
      </c>
      <c r="R10" s="241" t="b">
        <v>0</v>
      </c>
      <c r="S10" s="241" t="b">
        <v>0</v>
      </c>
      <c r="T10" s="241" t="b">
        <v>0</v>
      </c>
      <c r="U10" s="241" t="b">
        <v>0</v>
      </c>
      <c r="V10" s="241" t="b">
        <v>0</v>
      </c>
      <c r="W10" s="242" t="b">
        <v>0</v>
      </c>
      <c r="X10" s="255" t="str">
        <f t="shared" si="8"/>
        <v/>
      </c>
      <c r="Y10" s="256" t="str">
        <f t="shared" si="9"/>
        <v/>
      </c>
      <c r="Z10" s="245"/>
      <c r="AA10" s="240" t="b">
        <v>0</v>
      </c>
      <c r="AB10" s="241" t="b">
        <v>0</v>
      </c>
      <c r="AC10" s="241" t="b">
        <v>0</v>
      </c>
      <c r="AD10" s="241" t="b">
        <v>0</v>
      </c>
      <c r="AE10" s="241" t="b">
        <v>0</v>
      </c>
      <c r="AF10" s="241" t="b">
        <v>0</v>
      </c>
      <c r="AG10" s="242" t="b">
        <v>0</v>
      </c>
      <c r="AH10" s="255" t="str">
        <f t="shared" si="10"/>
        <v/>
      </c>
      <c r="AI10" s="256" t="str">
        <f t="shared" si="11"/>
        <v/>
      </c>
      <c r="AJ10" s="245"/>
      <c r="AK10" s="240" t="b">
        <v>0</v>
      </c>
      <c r="AL10" s="241" t="b">
        <v>0</v>
      </c>
      <c r="AM10" s="241" t="b">
        <v>0</v>
      </c>
      <c r="AN10" s="241" t="b">
        <v>0</v>
      </c>
      <c r="AO10" s="241" t="b">
        <v>0</v>
      </c>
      <c r="AP10" s="241" t="b">
        <v>0</v>
      </c>
      <c r="AQ10" s="242" t="b">
        <v>0</v>
      </c>
      <c r="AR10" s="255" t="str">
        <f t="shared" si="12"/>
        <v/>
      </c>
      <c r="AS10" s="256" t="str">
        <f t="shared" si="13"/>
        <v/>
      </c>
      <c r="AT10" s="245"/>
      <c r="AU10" s="257" t="b">
        <v>0</v>
      </c>
      <c r="AV10" s="258" t="b">
        <v>0</v>
      </c>
      <c r="AW10" s="259" t="b">
        <v>0</v>
      </c>
      <c r="AX10" s="193"/>
      <c r="AY10" s="193"/>
      <c r="AZ10" s="260" t="str">
        <f t="shared" si="14"/>
        <v/>
      </c>
      <c r="BA10" s="261" t="str">
        <f t="shared" si="15"/>
        <v/>
      </c>
      <c r="BB10" s="262" t="str">
        <f t="shared" si="16"/>
        <v/>
      </c>
      <c r="BC10" s="263" t="str">
        <f t="array" ref="BC10">IFERROR(SPARKLINE(BB10,{"charttype","bar";"max",BA10;"color1",IF(BD10&gt;=$BA$4,'Customize Here'!$M$7,'Customize Here'!$M$9)}),)</f>
        <v/>
      </c>
      <c r="BD10" s="264" t="str">
        <f t="shared" si="17"/>
        <v/>
      </c>
      <c r="BE10" s="265" t="str">
        <f t="shared" si="18"/>
        <v/>
      </c>
      <c r="BF10" s="195"/>
    </row>
    <row r="11">
      <c r="A11" s="237"/>
      <c r="B11" s="253"/>
      <c r="C11" s="254"/>
      <c r="D11" s="111"/>
      <c r="E11" s="237"/>
      <c r="F11" s="237"/>
      <c r="G11" s="240" t="b">
        <v>0</v>
      </c>
      <c r="H11" s="241" t="b">
        <v>0</v>
      </c>
      <c r="I11" s="241" t="b">
        <v>0</v>
      </c>
      <c r="J11" s="241" t="b">
        <v>0</v>
      </c>
      <c r="K11" s="241" t="b">
        <v>0</v>
      </c>
      <c r="L11" s="241" t="b">
        <v>0</v>
      </c>
      <c r="M11" s="242" t="b">
        <v>0</v>
      </c>
      <c r="N11" s="255" t="str">
        <f t="shared" si="6"/>
        <v/>
      </c>
      <c r="O11" s="256" t="str">
        <f t="shared" si="7"/>
        <v/>
      </c>
      <c r="P11" s="245"/>
      <c r="Q11" s="240" t="b">
        <v>0</v>
      </c>
      <c r="R11" s="241" t="b">
        <v>0</v>
      </c>
      <c r="S11" s="241" t="b">
        <v>0</v>
      </c>
      <c r="T11" s="241" t="b">
        <v>0</v>
      </c>
      <c r="U11" s="241" t="b">
        <v>0</v>
      </c>
      <c r="V11" s="241" t="b">
        <v>0</v>
      </c>
      <c r="W11" s="242" t="b">
        <v>0</v>
      </c>
      <c r="X11" s="255" t="str">
        <f t="shared" si="8"/>
        <v/>
      </c>
      <c r="Y11" s="256" t="str">
        <f t="shared" si="9"/>
        <v/>
      </c>
      <c r="Z11" s="245"/>
      <c r="AA11" s="240" t="b">
        <v>0</v>
      </c>
      <c r="AB11" s="241" t="b">
        <v>0</v>
      </c>
      <c r="AC11" s="241" t="b">
        <v>0</v>
      </c>
      <c r="AD11" s="241" t="b">
        <v>0</v>
      </c>
      <c r="AE11" s="241" t="b">
        <v>0</v>
      </c>
      <c r="AF11" s="241" t="b">
        <v>0</v>
      </c>
      <c r="AG11" s="242" t="b">
        <v>0</v>
      </c>
      <c r="AH11" s="255" t="str">
        <f t="shared" si="10"/>
        <v/>
      </c>
      <c r="AI11" s="256" t="str">
        <f t="shared" si="11"/>
        <v/>
      </c>
      <c r="AJ11" s="245"/>
      <c r="AK11" s="240" t="b">
        <v>0</v>
      </c>
      <c r="AL11" s="241" t="b">
        <v>0</v>
      </c>
      <c r="AM11" s="241" t="b">
        <v>0</v>
      </c>
      <c r="AN11" s="241" t="b">
        <v>0</v>
      </c>
      <c r="AO11" s="241" t="b">
        <v>0</v>
      </c>
      <c r="AP11" s="241" t="b">
        <v>0</v>
      </c>
      <c r="AQ11" s="242" t="b">
        <v>0</v>
      </c>
      <c r="AR11" s="255" t="str">
        <f t="shared" si="12"/>
        <v/>
      </c>
      <c r="AS11" s="256" t="str">
        <f t="shared" si="13"/>
        <v/>
      </c>
      <c r="AT11" s="245"/>
      <c r="AU11" s="257" t="b">
        <v>0</v>
      </c>
      <c r="AV11" s="258" t="b">
        <v>0</v>
      </c>
      <c r="AW11" s="259" t="b">
        <v>0</v>
      </c>
      <c r="AX11" s="193"/>
      <c r="AY11" s="193"/>
      <c r="AZ11" s="260" t="str">
        <f t="shared" si="14"/>
        <v/>
      </c>
      <c r="BA11" s="261" t="str">
        <f t="shared" si="15"/>
        <v/>
      </c>
      <c r="BB11" s="262" t="str">
        <f t="shared" si="16"/>
        <v/>
      </c>
      <c r="BC11" s="263" t="str">
        <f t="array" ref="BC11">IFERROR(SPARKLINE(BB11,{"charttype","bar";"max",BA11;"color1",IF(BD11&gt;=$BA$4,'Customize Here'!$M$7,'Customize Here'!$M$9)}),)</f>
        <v/>
      </c>
      <c r="BD11" s="264" t="str">
        <f t="shared" si="17"/>
        <v/>
      </c>
      <c r="BE11" s="265" t="str">
        <f t="shared" si="18"/>
        <v/>
      </c>
      <c r="BF11" s="195"/>
    </row>
    <row r="12">
      <c r="A12" s="237"/>
      <c r="B12" s="253"/>
      <c r="C12" s="254"/>
      <c r="D12" s="111"/>
      <c r="E12" s="237"/>
      <c r="F12" s="237"/>
      <c r="G12" s="240" t="b">
        <v>0</v>
      </c>
      <c r="H12" s="241" t="b">
        <v>0</v>
      </c>
      <c r="I12" s="241" t="b">
        <v>0</v>
      </c>
      <c r="J12" s="241" t="b">
        <v>0</v>
      </c>
      <c r="K12" s="241" t="b">
        <v>0</v>
      </c>
      <c r="L12" s="241" t="b">
        <v>0</v>
      </c>
      <c r="M12" s="242" t="b">
        <v>0</v>
      </c>
      <c r="N12" s="255" t="str">
        <f t="shared" si="6"/>
        <v/>
      </c>
      <c r="O12" s="256" t="str">
        <f t="shared" si="7"/>
        <v/>
      </c>
      <c r="P12" s="245"/>
      <c r="Q12" s="240" t="b">
        <v>0</v>
      </c>
      <c r="R12" s="241" t="b">
        <v>0</v>
      </c>
      <c r="S12" s="241" t="b">
        <v>0</v>
      </c>
      <c r="T12" s="241" t="b">
        <v>0</v>
      </c>
      <c r="U12" s="241" t="b">
        <v>0</v>
      </c>
      <c r="V12" s="241" t="b">
        <v>0</v>
      </c>
      <c r="W12" s="242" t="b">
        <v>0</v>
      </c>
      <c r="X12" s="255" t="str">
        <f t="shared" si="8"/>
        <v/>
      </c>
      <c r="Y12" s="256" t="str">
        <f t="shared" si="9"/>
        <v/>
      </c>
      <c r="Z12" s="245"/>
      <c r="AA12" s="240" t="b">
        <v>0</v>
      </c>
      <c r="AB12" s="241" t="b">
        <v>0</v>
      </c>
      <c r="AC12" s="241" t="b">
        <v>0</v>
      </c>
      <c r="AD12" s="241" t="b">
        <v>0</v>
      </c>
      <c r="AE12" s="241" t="b">
        <v>0</v>
      </c>
      <c r="AF12" s="241" t="b">
        <v>0</v>
      </c>
      <c r="AG12" s="242" t="b">
        <v>0</v>
      </c>
      <c r="AH12" s="255" t="str">
        <f t="shared" si="10"/>
        <v/>
      </c>
      <c r="AI12" s="256" t="str">
        <f t="shared" si="11"/>
        <v/>
      </c>
      <c r="AJ12" s="245"/>
      <c r="AK12" s="240" t="b">
        <v>0</v>
      </c>
      <c r="AL12" s="241" t="b">
        <v>0</v>
      </c>
      <c r="AM12" s="241" t="b">
        <v>0</v>
      </c>
      <c r="AN12" s="241" t="b">
        <v>0</v>
      </c>
      <c r="AO12" s="241" t="b">
        <v>0</v>
      </c>
      <c r="AP12" s="241" t="b">
        <v>0</v>
      </c>
      <c r="AQ12" s="242" t="b">
        <v>0</v>
      </c>
      <c r="AR12" s="255" t="str">
        <f t="shared" si="12"/>
        <v/>
      </c>
      <c r="AS12" s="256" t="str">
        <f t="shared" si="13"/>
        <v/>
      </c>
      <c r="AT12" s="245"/>
      <c r="AU12" s="257" t="b">
        <v>0</v>
      </c>
      <c r="AV12" s="258" t="b">
        <v>0</v>
      </c>
      <c r="AW12" s="259" t="b">
        <v>0</v>
      </c>
      <c r="AX12" s="193"/>
      <c r="AY12" s="193"/>
      <c r="AZ12" s="260" t="str">
        <f t="shared" si="14"/>
        <v/>
      </c>
      <c r="BA12" s="261" t="str">
        <f t="shared" si="15"/>
        <v/>
      </c>
      <c r="BB12" s="262" t="str">
        <f t="shared" si="16"/>
        <v/>
      </c>
      <c r="BC12" s="263" t="str">
        <f t="array" ref="BC12">IFERROR(SPARKLINE(BB12,{"charttype","bar";"max",BA12;"color1",IF(BD12&gt;=$BA$4,'Customize Here'!$M$7,'Customize Here'!$M$9)}),)</f>
        <v/>
      </c>
      <c r="BD12" s="264" t="str">
        <f t="shared" si="17"/>
        <v/>
      </c>
      <c r="BE12" s="265" t="str">
        <f t="shared" si="18"/>
        <v/>
      </c>
      <c r="BF12" s="195"/>
    </row>
    <row r="13">
      <c r="A13" s="237"/>
      <c r="B13" s="253"/>
      <c r="C13" s="254"/>
      <c r="D13" s="111"/>
      <c r="E13" s="237"/>
      <c r="F13" s="237"/>
      <c r="G13" s="257" t="b">
        <v>0</v>
      </c>
      <c r="H13" s="258" t="b">
        <v>0</v>
      </c>
      <c r="I13" s="258" t="b">
        <v>0</v>
      </c>
      <c r="J13" s="258" t="b">
        <v>0</v>
      </c>
      <c r="K13" s="258" t="b">
        <v>0</v>
      </c>
      <c r="L13" s="258" t="b">
        <v>0</v>
      </c>
      <c r="M13" s="267" t="b">
        <v>0</v>
      </c>
      <c r="N13" s="255" t="str">
        <f t="shared" si="6"/>
        <v/>
      </c>
      <c r="O13" s="256" t="str">
        <f t="shared" si="7"/>
        <v/>
      </c>
      <c r="P13" s="245"/>
      <c r="Q13" s="257" t="b">
        <v>0</v>
      </c>
      <c r="R13" s="258" t="b">
        <v>0</v>
      </c>
      <c r="S13" s="258" t="b">
        <v>0</v>
      </c>
      <c r="T13" s="258" t="b">
        <v>0</v>
      </c>
      <c r="U13" s="258" t="b">
        <v>0</v>
      </c>
      <c r="V13" s="258" t="b">
        <v>0</v>
      </c>
      <c r="W13" s="267" t="b">
        <v>0</v>
      </c>
      <c r="X13" s="255" t="str">
        <f t="shared" si="8"/>
        <v/>
      </c>
      <c r="Y13" s="256" t="str">
        <f t="shared" si="9"/>
        <v/>
      </c>
      <c r="Z13" s="245"/>
      <c r="AA13" s="257" t="b">
        <v>0</v>
      </c>
      <c r="AB13" s="258" t="b">
        <v>0</v>
      </c>
      <c r="AC13" s="258" t="b">
        <v>0</v>
      </c>
      <c r="AD13" s="258" t="b">
        <v>0</v>
      </c>
      <c r="AE13" s="258" t="b">
        <v>0</v>
      </c>
      <c r="AF13" s="258" t="b">
        <v>0</v>
      </c>
      <c r="AG13" s="267" t="b">
        <v>0</v>
      </c>
      <c r="AH13" s="255" t="str">
        <f t="shared" si="10"/>
        <v/>
      </c>
      <c r="AI13" s="256" t="str">
        <f t="shared" si="11"/>
        <v/>
      </c>
      <c r="AJ13" s="245"/>
      <c r="AK13" s="257" t="b">
        <v>0</v>
      </c>
      <c r="AL13" s="258" t="b">
        <v>0</v>
      </c>
      <c r="AM13" s="258" t="b">
        <v>0</v>
      </c>
      <c r="AN13" s="258" t="b">
        <v>0</v>
      </c>
      <c r="AO13" s="258" t="b">
        <v>0</v>
      </c>
      <c r="AP13" s="258" t="b">
        <v>0</v>
      </c>
      <c r="AQ13" s="267" t="b">
        <v>0</v>
      </c>
      <c r="AR13" s="255" t="str">
        <f t="shared" si="12"/>
        <v/>
      </c>
      <c r="AS13" s="256" t="str">
        <f t="shared" si="13"/>
        <v/>
      </c>
      <c r="AT13" s="245"/>
      <c r="AU13" s="257" t="b">
        <v>0</v>
      </c>
      <c r="AV13" s="258" t="b">
        <v>0</v>
      </c>
      <c r="AW13" s="259" t="b">
        <v>0</v>
      </c>
      <c r="AX13" s="193"/>
      <c r="AY13" s="193"/>
      <c r="AZ13" s="260" t="str">
        <f t="shared" si="14"/>
        <v/>
      </c>
      <c r="BA13" s="261" t="str">
        <f t="shared" si="15"/>
        <v/>
      </c>
      <c r="BB13" s="262" t="str">
        <f t="shared" si="16"/>
        <v/>
      </c>
      <c r="BC13" s="263" t="str">
        <f t="array" ref="BC13">IFERROR(SPARKLINE(BB13,{"charttype","bar";"max",BA13;"color1",IF(BD13&gt;=$BA$4,'Customize Here'!$M$7,'Customize Here'!$M$9)}),)</f>
        <v/>
      </c>
      <c r="BD13" s="264" t="str">
        <f t="shared" si="17"/>
        <v/>
      </c>
      <c r="BE13" s="265" t="str">
        <f t="shared" si="18"/>
        <v/>
      </c>
      <c r="BF13" s="195"/>
    </row>
    <row r="14">
      <c r="A14" s="237"/>
      <c r="B14" s="253"/>
      <c r="C14" s="254"/>
      <c r="D14" s="111"/>
      <c r="E14" s="237"/>
      <c r="F14" s="237"/>
      <c r="G14" s="257" t="b">
        <v>0</v>
      </c>
      <c r="H14" s="258" t="b">
        <v>0</v>
      </c>
      <c r="I14" s="258" t="b">
        <v>0</v>
      </c>
      <c r="J14" s="258" t="b">
        <v>0</v>
      </c>
      <c r="K14" s="258" t="b">
        <v>0</v>
      </c>
      <c r="L14" s="258" t="b">
        <v>0</v>
      </c>
      <c r="M14" s="267" t="b">
        <v>0</v>
      </c>
      <c r="N14" s="255" t="str">
        <f t="shared" si="6"/>
        <v/>
      </c>
      <c r="O14" s="256" t="str">
        <f t="shared" si="7"/>
        <v/>
      </c>
      <c r="P14" s="268"/>
      <c r="Q14" s="257" t="b">
        <v>0</v>
      </c>
      <c r="R14" s="258" t="b">
        <v>0</v>
      </c>
      <c r="S14" s="258" t="b">
        <v>0</v>
      </c>
      <c r="T14" s="258" t="b">
        <v>0</v>
      </c>
      <c r="U14" s="258" t="b">
        <v>0</v>
      </c>
      <c r="V14" s="258" t="b">
        <v>0</v>
      </c>
      <c r="W14" s="267" t="b">
        <v>0</v>
      </c>
      <c r="X14" s="255" t="str">
        <f t="shared" si="8"/>
        <v/>
      </c>
      <c r="Y14" s="256" t="str">
        <f t="shared" si="9"/>
        <v/>
      </c>
      <c r="Z14" s="268"/>
      <c r="AA14" s="257" t="b">
        <v>0</v>
      </c>
      <c r="AB14" s="258" t="b">
        <v>0</v>
      </c>
      <c r="AC14" s="258" t="b">
        <v>0</v>
      </c>
      <c r="AD14" s="258" t="b">
        <v>0</v>
      </c>
      <c r="AE14" s="258" t="b">
        <v>0</v>
      </c>
      <c r="AF14" s="258" t="b">
        <v>0</v>
      </c>
      <c r="AG14" s="267" t="b">
        <v>0</v>
      </c>
      <c r="AH14" s="255" t="str">
        <f t="shared" si="10"/>
        <v/>
      </c>
      <c r="AI14" s="256" t="str">
        <f t="shared" si="11"/>
        <v/>
      </c>
      <c r="AJ14" s="268"/>
      <c r="AK14" s="257" t="b">
        <v>0</v>
      </c>
      <c r="AL14" s="258" t="b">
        <v>0</v>
      </c>
      <c r="AM14" s="258" t="b">
        <v>0</v>
      </c>
      <c r="AN14" s="258" t="b">
        <v>0</v>
      </c>
      <c r="AO14" s="258" t="b">
        <v>0</v>
      </c>
      <c r="AP14" s="258" t="b">
        <v>0</v>
      </c>
      <c r="AQ14" s="267" t="b">
        <v>0</v>
      </c>
      <c r="AR14" s="255" t="str">
        <f t="shared" si="12"/>
        <v/>
      </c>
      <c r="AS14" s="256" t="str">
        <f t="shared" si="13"/>
        <v/>
      </c>
      <c r="AT14" s="268"/>
      <c r="AU14" s="257" t="b">
        <v>0</v>
      </c>
      <c r="AV14" s="258" t="b">
        <v>0</v>
      </c>
      <c r="AW14" s="259" t="b">
        <v>0</v>
      </c>
      <c r="AX14" s="193"/>
      <c r="AY14" s="193"/>
      <c r="AZ14" s="260" t="str">
        <f t="shared" si="14"/>
        <v/>
      </c>
      <c r="BA14" s="261" t="str">
        <f t="shared" si="15"/>
        <v/>
      </c>
      <c r="BB14" s="262" t="str">
        <f t="shared" si="16"/>
        <v/>
      </c>
      <c r="BC14" s="263" t="str">
        <f t="array" ref="BC14">IFERROR(SPARKLINE(BB14,{"charttype","bar";"max",BA14;"color1",IF(BD14&gt;=$BA$4,'Customize Here'!$M$7,'Customize Here'!$M$9)}),)</f>
        <v/>
      </c>
      <c r="BD14" s="264" t="str">
        <f t="shared" si="17"/>
        <v/>
      </c>
      <c r="BE14" s="265" t="str">
        <f t="shared" si="18"/>
        <v/>
      </c>
      <c r="BF14" s="195"/>
    </row>
    <row r="15">
      <c r="A15" s="237"/>
      <c r="B15" s="253"/>
      <c r="C15" s="254"/>
      <c r="D15" s="111"/>
      <c r="E15" s="237"/>
      <c r="F15" s="237"/>
      <c r="G15" s="257" t="b">
        <v>0</v>
      </c>
      <c r="H15" s="258" t="b">
        <v>0</v>
      </c>
      <c r="I15" s="258" t="b">
        <v>0</v>
      </c>
      <c r="J15" s="258" t="b">
        <v>0</v>
      </c>
      <c r="K15" s="258" t="b">
        <v>0</v>
      </c>
      <c r="L15" s="258" t="b">
        <v>0</v>
      </c>
      <c r="M15" s="267" t="b">
        <v>0</v>
      </c>
      <c r="N15" s="255" t="str">
        <f t="shared" si="6"/>
        <v/>
      </c>
      <c r="O15" s="256" t="str">
        <f t="shared" si="7"/>
        <v/>
      </c>
      <c r="P15" s="268"/>
      <c r="Q15" s="257" t="b">
        <v>0</v>
      </c>
      <c r="R15" s="258" t="b">
        <v>0</v>
      </c>
      <c r="S15" s="258" t="b">
        <v>0</v>
      </c>
      <c r="T15" s="258" t="b">
        <v>0</v>
      </c>
      <c r="U15" s="258" t="b">
        <v>0</v>
      </c>
      <c r="V15" s="258" t="b">
        <v>0</v>
      </c>
      <c r="W15" s="267" t="b">
        <v>0</v>
      </c>
      <c r="X15" s="255" t="str">
        <f t="shared" si="8"/>
        <v/>
      </c>
      <c r="Y15" s="256" t="str">
        <f t="shared" si="9"/>
        <v/>
      </c>
      <c r="Z15" s="268"/>
      <c r="AA15" s="257" t="b">
        <v>0</v>
      </c>
      <c r="AB15" s="258" t="b">
        <v>0</v>
      </c>
      <c r="AC15" s="258" t="b">
        <v>0</v>
      </c>
      <c r="AD15" s="258" t="b">
        <v>0</v>
      </c>
      <c r="AE15" s="258" t="b">
        <v>0</v>
      </c>
      <c r="AF15" s="258" t="b">
        <v>0</v>
      </c>
      <c r="AG15" s="267" t="b">
        <v>0</v>
      </c>
      <c r="AH15" s="255" t="str">
        <f t="shared" si="10"/>
        <v/>
      </c>
      <c r="AI15" s="256" t="str">
        <f t="shared" si="11"/>
        <v/>
      </c>
      <c r="AJ15" s="268"/>
      <c r="AK15" s="257" t="b">
        <v>0</v>
      </c>
      <c r="AL15" s="258" t="b">
        <v>0</v>
      </c>
      <c r="AM15" s="258" t="b">
        <v>0</v>
      </c>
      <c r="AN15" s="258" t="b">
        <v>0</v>
      </c>
      <c r="AO15" s="258" t="b">
        <v>0</v>
      </c>
      <c r="AP15" s="258" t="b">
        <v>0</v>
      </c>
      <c r="AQ15" s="267" t="b">
        <v>0</v>
      </c>
      <c r="AR15" s="255" t="str">
        <f t="shared" si="12"/>
        <v/>
      </c>
      <c r="AS15" s="256" t="str">
        <f t="shared" si="13"/>
        <v/>
      </c>
      <c r="AT15" s="268"/>
      <c r="AU15" s="257" t="b">
        <v>0</v>
      </c>
      <c r="AV15" s="258" t="b">
        <v>0</v>
      </c>
      <c r="AW15" s="259" t="b">
        <v>0</v>
      </c>
      <c r="AX15" s="193"/>
      <c r="AY15" s="193"/>
      <c r="AZ15" s="260" t="str">
        <f t="shared" si="14"/>
        <v/>
      </c>
      <c r="BA15" s="261" t="str">
        <f t="shared" si="15"/>
        <v/>
      </c>
      <c r="BB15" s="262" t="str">
        <f t="shared" si="16"/>
        <v/>
      </c>
      <c r="BC15" s="263" t="str">
        <f t="array" ref="BC15">IFERROR(SPARKLINE(BB15,{"charttype","bar";"max",BA15;"color1",IF(BD15&gt;=$BA$4,'Customize Here'!$M$7,'Customize Here'!$M$9)}),)</f>
        <v/>
      </c>
      <c r="BD15" s="264" t="str">
        <f t="shared" si="17"/>
        <v/>
      </c>
      <c r="BE15" s="265" t="str">
        <f t="shared" si="18"/>
        <v/>
      </c>
      <c r="BF15" s="195"/>
    </row>
    <row r="16">
      <c r="A16" s="237"/>
      <c r="B16" s="253"/>
      <c r="C16" s="254"/>
      <c r="D16" s="111"/>
      <c r="E16" s="237"/>
      <c r="F16" s="237"/>
      <c r="G16" s="257" t="b">
        <v>0</v>
      </c>
      <c r="H16" s="258" t="b">
        <v>0</v>
      </c>
      <c r="I16" s="258" t="b">
        <v>0</v>
      </c>
      <c r="J16" s="258" t="b">
        <v>0</v>
      </c>
      <c r="K16" s="258" t="b">
        <v>0</v>
      </c>
      <c r="L16" s="258" t="b">
        <v>0</v>
      </c>
      <c r="M16" s="267" t="b">
        <v>0</v>
      </c>
      <c r="N16" s="255" t="str">
        <f t="shared" si="6"/>
        <v/>
      </c>
      <c r="O16" s="256" t="str">
        <f t="shared" si="7"/>
        <v/>
      </c>
      <c r="P16" s="268"/>
      <c r="Q16" s="257" t="b">
        <v>0</v>
      </c>
      <c r="R16" s="258" t="b">
        <v>0</v>
      </c>
      <c r="S16" s="258" t="b">
        <v>0</v>
      </c>
      <c r="T16" s="258" t="b">
        <v>0</v>
      </c>
      <c r="U16" s="258" t="b">
        <v>0</v>
      </c>
      <c r="V16" s="258" t="b">
        <v>0</v>
      </c>
      <c r="W16" s="267" t="b">
        <v>0</v>
      </c>
      <c r="X16" s="255" t="str">
        <f t="shared" si="8"/>
        <v/>
      </c>
      <c r="Y16" s="256" t="str">
        <f t="shared" si="9"/>
        <v/>
      </c>
      <c r="Z16" s="268"/>
      <c r="AA16" s="257" t="b">
        <v>0</v>
      </c>
      <c r="AB16" s="258" t="b">
        <v>0</v>
      </c>
      <c r="AC16" s="258" t="b">
        <v>0</v>
      </c>
      <c r="AD16" s="258" t="b">
        <v>0</v>
      </c>
      <c r="AE16" s="258" t="b">
        <v>0</v>
      </c>
      <c r="AF16" s="258" t="b">
        <v>0</v>
      </c>
      <c r="AG16" s="267" t="b">
        <v>0</v>
      </c>
      <c r="AH16" s="255" t="str">
        <f t="shared" si="10"/>
        <v/>
      </c>
      <c r="AI16" s="256" t="str">
        <f t="shared" si="11"/>
        <v/>
      </c>
      <c r="AJ16" s="268"/>
      <c r="AK16" s="257" t="b">
        <v>0</v>
      </c>
      <c r="AL16" s="258" t="b">
        <v>0</v>
      </c>
      <c r="AM16" s="258" t="b">
        <v>0</v>
      </c>
      <c r="AN16" s="258" t="b">
        <v>0</v>
      </c>
      <c r="AO16" s="258" t="b">
        <v>0</v>
      </c>
      <c r="AP16" s="258" t="b">
        <v>0</v>
      </c>
      <c r="AQ16" s="267" t="b">
        <v>0</v>
      </c>
      <c r="AR16" s="255" t="str">
        <f t="shared" si="12"/>
        <v/>
      </c>
      <c r="AS16" s="256" t="str">
        <f t="shared" si="13"/>
        <v/>
      </c>
      <c r="AT16" s="268"/>
      <c r="AU16" s="257" t="b">
        <v>0</v>
      </c>
      <c r="AV16" s="258" t="b">
        <v>0</v>
      </c>
      <c r="AW16" s="259" t="b">
        <v>0</v>
      </c>
      <c r="AX16" s="193"/>
      <c r="AY16" s="193"/>
      <c r="AZ16" s="260" t="str">
        <f t="shared" si="14"/>
        <v/>
      </c>
      <c r="BA16" s="261" t="str">
        <f t="shared" si="15"/>
        <v/>
      </c>
      <c r="BB16" s="262" t="str">
        <f t="shared" si="16"/>
        <v/>
      </c>
      <c r="BC16" s="263" t="str">
        <f t="array" ref="BC16">IFERROR(SPARKLINE(BB16,{"charttype","bar";"max",BA16;"color1",IF(BD16&gt;=$BA$4,'Customize Here'!$M$7,'Customize Here'!$M$9)}),)</f>
        <v/>
      </c>
      <c r="BD16" s="264" t="str">
        <f t="shared" si="17"/>
        <v/>
      </c>
      <c r="BE16" s="265" t="str">
        <f t="shared" si="18"/>
        <v/>
      </c>
      <c r="BF16" s="195"/>
    </row>
    <row r="17">
      <c r="A17" s="237"/>
      <c r="B17" s="253"/>
      <c r="C17" s="254"/>
      <c r="D17" s="111"/>
      <c r="E17" s="237"/>
      <c r="F17" s="237"/>
      <c r="G17" s="257" t="b">
        <v>0</v>
      </c>
      <c r="H17" s="258" t="b">
        <v>0</v>
      </c>
      <c r="I17" s="258" t="b">
        <v>0</v>
      </c>
      <c r="J17" s="258" t="b">
        <v>0</v>
      </c>
      <c r="K17" s="258" t="b">
        <v>0</v>
      </c>
      <c r="L17" s="258" t="b">
        <v>0</v>
      </c>
      <c r="M17" s="267" t="b">
        <v>0</v>
      </c>
      <c r="N17" s="255" t="str">
        <f t="shared" si="6"/>
        <v/>
      </c>
      <c r="O17" s="256" t="str">
        <f t="shared" si="7"/>
        <v/>
      </c>
      <c r="P17" s="268"/>
      <c r="Q17" s="257" t="b">
        <v>0</v>
      </c>
      <c r="R17" s="258" t="b">
        <v>0</v>
      </c>
      <c r="S17" s="258" t="b">
        <v>0</v>
      </c>
      <c r="T17" s="258" t="b">
        <v>0</v>
      </c>
      <c r="U17" s="258" t="b">
        <v>0</v>
      </c>
      <c r="V17" s="258" t="b">
        <v>0</v>
      </c>
      <c r="W17" s="267" t="b">
        <v>0</v>
      </c>
      <c r="X17" s="255" t="str">
        <f t="shared" si="8"/>
        <v/>
      </c>
      <c r="Y17" s="256" t="str">
        <f t="shared" si="9"/>
        <v/>
      </c>
      <c r="Z17" s="268"/>
      <c r="AA17" s="257" t="b">
        <v>0</v>
      </c>
      <c r="AB17" s="258" t="b">
        <v>0</v>
      </c>
      <c r="AC17" s="258" t="b">
        <v>0</v>
      </c>
      <c r="AD17" s="258" t="b">
        <v>0</v>
      </c>
      <c r="AE17" s="258" t="b">
        <v>0</v>
      </c>
      <c r="AF17" s="258" t="b">
        <v>0</v>
      </c>
      <c r="AG17" s="267" t="b">
        <v>0</v>
      </c>
      <c r="AH17" s="255" t="str">
        <f t="shared" si="10"/>
        <v/>
      </c>
      <c r="AI17" s="256" t="str">
        <f t="shared" si="11"/>
        <v/>
      </c>
      <c r="AJ17" s="268"/>
      <c r="AK17" s="257" t="b">
        <v>0</v>
      </c>
      <c r="AL17" s="258" t="b">
        <v>0</v>
      </c>
      <c r="AM17" s="258" t="b">
        <v>0</v>
      </c>
      <c r="AN17" s="258" t="b">
        <v>0</v>
      </c>
      <c r="AO17" s="258" t="b">
        <v>0</v>
      </c>
      <c r="AP17" s="258" t="b">
        <v>0</v>
      </c>
      <c r="AQ17" s="267" t="b">
        <v>0</v>
      </c>
      <c r="AR17" s="255" t="str">
        <f t="shared" si="12"/>
        <v/>
      </c>
      <c r="AS17" s="256" t="str">
        <f t="shared" si="13"/>
        <v/>
      </c>
      <c r="AT17" s="268"/>
      <c r="AU17" s="257" t="b">
        <v>0</v>
      </c>
      <c r="AV17" s="258" t="b">
        <v>0</v>
      </c>
      <c r="AW17" s="259" t="b">
        <v>0</v>
      </c>
      <c r="AX17" s="193"/>
      <c r="AY17" s="193"/>
      <c r="AZ17" s="260" t="str">
        <f t="shared" si="14"/>
        <v/>
      </c>
      <c r="BA17" s="261" t="str">
        <f t="shared" si="15"/>
        <v/>
      </c>
      <c r="BB17" s="262" t="str">
        <f t="shared" si="16"/>
        <v/>
      </c>
      <c r="BC17" s="263" t="str">
        <f t="array" ref="BC17">IFERROR(SPARKLINE(BB17,{"charttype","bar";"max",BA17;"color1",IF(BD17&gt;=$BA$4,'Customize Here'!$M$7,'Customize Here'!$M$9)}),)</f>
        <v/>
      </c>
      <c r="BD17" s="264" t="str">
        <f t="shared" si="17"/>
        <v/>
      </c>
      <c r="BE17" s="265" t="str">
        <f t="shared" si="18"/>
        <v/>
      </c>
      <c r="BF17" s="195"/>
    </row>
    <row r="18">
      <c r="A18" s="237"/>
      <c r="B18" s="253"/>
      <c r="C18" s="254"/>
      <c r="D18" s="111"/>
      <c r="E18" s="237"/>
      <c r="F18" s="237"/>
      <c r="G18" s="257" t="b">
        <v>0</v>
      </c>
      <c r="H18" s="258" t="b">
        <v>0</v>
      </c>
      <c r="I18" s="258" t="b">
        <v>0</v>
      </c>
      <c r="J18" s="258" t="b">
        <v>0</v>
      </c>
      <c r="K18" s="258" t="b">
        <v>0</v>
      </c>
      <c r="L18" s="258" t="b">
        <v>0</v>
      </c>
      <c r="M18" s="267" t="b">
        <v>0</v>
      </c>
      <c r="N18" s="255" t="str">
        <f t="shared" si="6"/>
        <v/>
      </c>
      <c r="O18" s="256" t="str">
        <f t="shared" si="7"/>
        <v/>
      </c>
      <c r="P18" s="268"/>
      <c r="Q18" s="257" t="b">
        <v>0</v>
      </c>
      <c r="R18" s="258" t="b">
        <v>0</v>
      </c>
      <c r="S18" s="258" t="b">
        <v>0</v>
      </c>
      <c r="T18" s="258" t="b">
        <v>0</v>
      </c>
      <c r="U18" s="258" t="b">
        <v>0</v>
      </c>
      <c r="V18" s="258" t="b">
        <v>0</v>
      </c>
      <c r="W18" s="267" t="b">
        <v>0</v>
      </c>
      <c r="X18" s="255" t="str">
        <f t="shared" si="8"/>
        <v/>
      </c>
      <c r="Y18" s="256" t="str">
        <f t="shared" si="9"/>
        <v/>
      </c>
      <c r="Z18" s="268"/>
      <c r="AA18" s="257" t="b">
        <v>0</v>
      </c>
      <c r="AB18" s="258" t="b">
        <v>0</v>
      </c>
      <c r="AC18" s="258" t="b">
        <v>0</v>
      </c>
      <c r="AD18" s="258" t="b">
        <v>0</v>
      </c>
      <c r="AE18" s="258" t="b">
        <v>0</v>
      </c>
      <c r="AF18" s="258" t="b">
        <v>0</v>
      </c>
      <c r="AG18" s="267" t="b">
        <v>0</v>
      </c>
      <c r="AH18" s="255" t="str">
        <f t="shared" si="10"/>
        <v/>
      </c>
      <c r="AI18" s="256" t="str">
        <f t="shared" si="11"/>
        <v/>
      </c>
      <c r="AJ18" s="268"/>
      <c r="AK18" s="257" t="b">
        <v>0</v>
      </c>
      <c r="AL18" s="258" t="b">
        <v>0</v>
      </c>
      <c r="AM18" s="258" t="b">
        <v>0</v>
      </c>
      <c r="AN18" s="258" t="b">
        <v>0</v>
      </c>
      <c r="AO18" s="258" t="b">
        <v>0</v>
      </c>
      <c r="AP18" s="258" t="b">
        <v>0</v>
      </c>
      <c r="AQ18" s="267" t="b">
        <v>0</v>
      </c>
      <c r="AR18" s="255" t="str">
        <f t="shared" si="12"/>
        <v/>
      </c>
      <c r="AS18" s="256" t="str">
        <f t="shared" si="13"/>
        <v/>
      </c>
      <c r="AT18" s="268"/>
      <c r="AU18" s="257" t="b">
        <v>0</v>
      </c>
      <c r="AV18" s="258" t="b">
        <v>0</v>
      </c>
      <c r="AW18" s="259" t="b">
        <v>0</v>
      </c>
      <c r="AX18" s="193"/>
      <c r="AY18" s="193"/>
      <c r="AZ18" s="269" t="str">
        <f t="shared" si="14"/>
        <v/>
      </c>
      <c r="BA18" s="261" t="str">
        <f t="shared" si="15"/>
        <v/>
      </c>
      <c r="BB18" s="262" t="str">
        <f t="shared" si="16"/>
        <v/>
      </c>
      <c r="BC18" s="263" t="str">
        <f t="array" ref="BC18">IFERROR(SPARKLINE(BB18,{"charttype","bar";"max",BA18;"color1",IF(BD18&gt;=$BA$4,'Customize Here'!$M$7,'Customize Here'!$M$9)}),)</f>
        <v/>
      </c>
      <c r="BD18" s="264" t="str">
        <f t="shared" si="17"/>
        <v/>
      </c>
      <c r="BE18" s="265" t="str">
        <f t="shared" si="18"/>
        <v/>
      </c>
      <c r="BF18" s="195"/>
    </row>
    <row r="19">
      <c r="A19" s="237"/>
      <c r="B19" s="253"/>
      <c r="C19" s="254"/>
      <c r="D19" s="111"/>
      <c r="E19" s="237"/>
      <c r="F19" s="237"/>
      <c r="G19" s="270" t="b">
        <v>0</v>
      </c>
      <c r="H19" s="258" t="b">
        <v>0</v>
      </c>
      <c r="I19" s="271" t="b">
        <v>0</v>
      </c>
      <c r="J19" s="258" t="b">
        <v>0</v>
      </c>
      <c r="K19" s="258" t="b">
        <v>0</v>
      </c>
      <c r="L19" s="258" t="b">
        <v>0</v>
      </c>
      <c r="M19" s="272" t="b">
        <v>0</v>
      </c>
      <c r="N19" s="255" t="str">
        <f t="shared" si="6"/>
        <v/>
      </c>
      <c r="O19" s="256" t="str">
        <f t="shared" si="7"/>
        <v/>
      </c>
      <c r="P19" s="268"/>
      <c r="Q19" s="270" t="b">
        <v>0</v>
      </c>
      <c r="R19" s="258" t="b">
        <v>0</v>
      </c>
      <c r="S19" s="271" t="b">
        <v>0</v>
      </c>
      <c r="T19" s="258" t="b">
        <v>0</v>
      </c>
      <c r="U19" s="258" t="b">
        <v>0</v>
      </c>
      <c r="V19" s="258" t="b">
        <v>0</v>
      </c>
      <c r="W19" s="272" t="b">
        <v>0</v>
      </c>
      <c r="X19" s="255" t="str">
        <f t="shared" si="8"/>
        <v/>
      </c>
      <c r="Y19" s="256" t="str">
        <f t="shared" si="9"/>
        <v/>
      </c>
      <c r="Z19" s="268"/>
      <c r="AA19" s="270" t="b">
        <v>0</v>
      </c>
      <c r="AB19" s="258" t="b">
        <v>0</v>
      </c>
      <c r="AC19" s="271" t="b">
        <v>0</v>
      </c>
      <c r="AD19" s="258" t="b">
        <v>0</v>
      </c>
      <c r="AE19" s="258" t="b">
        <v>0</v>
      </c>
      <c r="AF19" s="258" t="b">
        <v>0</v>
      </c>
      <c r="AG19" s="272" t="b">
        <v>0</v>
      </c>
      <c r="AH19" s="255" t="str">
        <f t="shared" si="10"/>
        <v/>
      </c>
      <c r="AI19" s="256" t="str">
        <f t="shared" si="11"/>
        <v/>
      </c>
      <c r="AJ19" s="268"/>
      <c r="AK19" s="270" t="b">
        <v>0</v>
      </c>
      <c r="AL19" s="258" t="b">
        <v>0</v>
      </c>
      <c r="AM19" s="271" t="b">
        <v>0</v>
      </c>
      <c r="AN19" s="258" t="b">
        <v>0</v>
      </c>
      <c r="AO19" s="258" t="b">
        <v>0</v>
      </c>
      <c r="AP19" s="258" t="b">
        <v>0</v>
      </c>
      <c r="AQ19" s="272" t="b">
        <v>0</v>
      </c>
      <c r="AR19" s="255" t="str">
        <f t="shared" si="12"/>
        <v/>
      </c>
      <c r="AS19" s="256" t="str">
        <f t="shared" si="13"/>
        <v/>
      </c>
      <c r="AT19" s="268"/>
      <c r="AU19" s="270" t="b">
        <v>0</v>
      </c>
      <c r="AV19" s="258" t="b">
        <v>0</v>
      </c>
      <c r="AW19" s="273" t="b">
        <v>0</v>
      </c>
      <c r="AX19" s="193"/>
      <c r="AY19" s="193"/>
      <c r="AZ19" s="269" t="str">
        <f t="shared" si="14"/>
        <v/>
      </c>
      <c r="BA19" s="261" t="str">
        <f t="shared" si="15"/>
        <v/>
      </c>
      <c r="BB19" s="262" t="str">
        <f t="shared" si="16"/>
        <v/>
      </c>
      <c r="BC19" s="263" t="str">
        <f t="array" ref="BC19">IFERROR(SPARKLINE(BB19,{"charttype","bar";"max",BA19;"color1",IF(BD19&gt;=$BA$4,'Customize Here'!$M$7,'Customize Here'!$M$9)}),)</f>
        <v/>
      </c>
      <c r="BD19" s="264" t="str">
        <f t="shared" si="17"/>
        <v/>
      </c>
      <c r="BE19" s="265" t="str">
        <f t="shared" si="18"/>
        <v/>
      </c>
      <c r="BF19" s="195"/>
    </row>
    <row r="20">
      <c r="A20" s="237"/>
      <c r="B20" s="253"/>
      <c r="C20" s="254"/>
      <c r="D20" s="111"/>
      <c r="E20" s="237"/>
      <c r="F20" s="237"/>
      <c r="G20" s="257" t="b">
        <v>0</v>
      </c>
      <c r="H20" s="258" t="b">
        <v>0</v>
      </c>
      <c r="I20" s="271" t="b">
        <v>0</v>
      </c>
      <c r="J20" s="271" t="b">
        <v>0</v>
      </c>
      <c r="K20" s="271" t="b">
        <v>0</v>
      </c>
      <c r="L20" s="271" t="b">
        <v>0</v>
      </c>
      <c r="M20" s="272" t="b">
        <v>0</v>
      </c>
      <c r="N20" s="255" t="str">
        <f t="shared" si="6"/>
        <v/>
      </c>
      <c r="O20" s="256" t="str">
        <f t="shared" si="7"/>
        <v/>
      </c>
      <c r="P20" s="268"/>
      <c r="Q20" s="257" t="b">
        <v>0</v>
      </c>
      <c r="R20" s="258" t="b">
        <v>0</v>
      </c>
      <c r="S20" s="271" t="b">
        <v>0</v>
      </c>
      <c r="T20" s="271" t="b">
        <v>0</v>
      </c>
      <c r="U20" s="271" t="b">
        <v>0</v>
      </c>
      <c r="V20" s="271" t="b">
        <v>0</v>
      </c>
      <c r="W20" s="272" t="b">
        <v>0</v>
      </c>
      <c r="X20" s="255" t="str">
        <f t="shared" si="8"/>
        <v/>
      </c>
      <c r="Y20" s="256" t="str">
        <f t="shared" si="9"/>
        <v/>
      </c>
      <c r="Z20" s="268"/>
      <c r="AA20" s="257" t="b">
        <v>0</v>
      </c>
      <c r="AB20" s="258" t="b">
        <v>0</v>
      </c>
      <c r="AC20" s="271" t="b">
        <v>0</v>
      </c>
      <c r="AD20" s="271" t="b">
        <v>0</v>
      </c>
      <c r="AE20" s="271" t="b">
        <v>0</v>
      </c>
      <c r="AF20" s="271" t="b">
        <v>0</v>
      </c>
      <c r="AG20" s="272" t="b">
        <v>0</v>
      </c>
      <c r="AH20" s="255" t="str">
        <f t="shared" si="10"/>
        <v/>
      </c>
      <c r="AI20" s="256" t="str">
        <f t="shared" si="11"/>
        <v/>
      </c>
      <c r="AJ20" s="268"/>
      <c r="AK20" s="257" t="b">
        <v>0</v>
      </c>
      <c r="AL20" s="258" t="b">
        <v>0</v>
      </c>
      <c r="AM20" s="271" t="b">
        <v>0</v>
      </c>
      <c r="AN20" s="271" t="b">
        <v>0</v>
      </c>
      <c r="AO20" s="271" t="b">
        <v>0</v>
      </c>
      <c r="AP20" s="271" t="b">
        <v>0</v>
      </c>
      <c r="AQ20" s="272" t="b">
        <v>0</v>
      </c>
      <c r="AR20" s="255" t="str">
        <f t="shared" si="12"/>
        <v/>
      </c>
      <c r="AS20" s="256" t="str">
        <f t="shared" si="13"/>
        <v/>
      </c>
      <c r="AT20" s="268"/>
      <c r="AU20" s="257" t="b">
        <v>0</v>
      </c>
      <c r="AV20" s="258" t="b">
        <v>0</v>
      </c>
      <c r="AW20" s="273" t="b">
        <v>0</v>
      </c>
      <c r="AX20" s="193"/>
      <c r="AY20" s="193"/>
      <c r="AZ20" s="269" t="str">
        <f t="shared" si="14"/>
        <v/>
      </c>
      <c r="BA20" s="261" t="str">
        <f t="shared" si="15"/>
        <v/>
      </c>
      <c r="BB20" s="262" t="str">
        <f t="shared" si="16"/>
        <v/>
      </c>
      <c r="BC20" s="263" t="str">
        <f t="array" ref="BC20">IFERROR(SPARKLINE(BB20,{"charttype","bar";"max",BA20;"color1",IF(BD20&gt;=$BA$4,'Customize Here'!$M$7,'Customize Here'!$M$9)}),)</f>
        <v/>
      </c>
      <c r="BD20" s="264" t="str">
        <f t="shared" si="17"/>
        <v/>
      </c>
      <c r="BE20" s="265" t="str">
        <f t="shared" si="18"/>
        <v/>
      </c>
      <c r="BF20" s="195"/>
    </row>
    <row r="21">
      <c r="A21" s="237"/>
      <c r="B21" s="253"/>
      <c r="C21" s="254"/>
      <c r="D21" s="111"/>
      <c r="E21" s="237"/>
      <c r="F21" s="237"/>
      <c r="G21" s="270" t="b">
        <v>0</v>
      </c>
      <c r="H21" s="258" t="b">
        <v>0</v>
      </c>
      <c r="I21" s="271" t="b">
        <v>0</v>
      </c>
      <c r="J21" s="271" t="b">
        <v>0</v>
      </c>
      <c r="K21" s="271" t="b">
        <v>0</v>
      </c>
      <c r="L21" s="271" t="b">
        <v>0</v>
      </c>
      <c r="M21" s="272" t="b">
        <v>0</v>
      </c>
      <c r="N21" s="255" t="str">
        <f t="shared" si="6"/>
        <v/>
      </c>
      <c r="O21" s="256" t="str">
        <f t="shared" si="7"/>
        <v/>
      </c>
      <c r="P21" s="268"/>
      <c r="Q21" s="270" t="b">
        <v>0</v>
      </c>
      <c r="R21" s="258" t="b">
        <v>0</v>
      </c>
      <c r="S21" s="271" t="b">
        <v>0</v>
      </c>
      <c r="T21" s="271" t="b">
        <v>0</v>
      </c>
      <c r="U21" s="271" t="b">
        <v>0</v>
      </c>
      <c r="V21" s="271" t="b">
        <v>0</v>
      </c>
      <c r="W21" s="272" t="b">
        <v>0</v>
      </c>
      <c r="X21" s="255" t="str">
        <f t="shared" si="8"/>
        <v/>
      </c>
      <c r="Y21" s="256" t="str">
        <f t="shared" si="9"/>
        <v/>
      </c>
      <c r="Z21" s="268"/>
      <c r="AA21" s="270" t="b">
        <v>0</v>
      </c>
      <c r="AB21" s="258" t="b">
        <v>0</v>
      </c>
      <c r="AC21" s="271" t="b">
        <v>0</v>
      </c>
      <c r="AD21" s="271" t="b">
        <v>0</v>
      </c>
      <c r="AE21" s="271" t="b">
        <v>0</v>
      </c>
      <c r="AF21" s="271" t="b">
        <v>0</v>
      </c>
      <c r="AG21" s="272" t="b">
        <v>0</v>
      </c>
      <c r="AH21" s="255" t="str">
        <f t="shared" si="10"/>
        <v/>
      </c>
      <c r="AI21" s="256" t="str">
        <f t="shared" si="11"/>
        <v/>
      </c>
      <c r="AJ21" s="268"/>
      <c r="AK21" s="270" t="b">
        <v>0</v>
      </c>
      <c r="AL21" s="258" t="b">
        <v>0</v>
      </c>
      <c r="AM21" s="271" t="b">
        <v>0</v>
      </c>
      <c r="AN21" s="271" t="b">
        <v>0</v>
      </c>
      <c r="AO21" s="271" t="b">
        <v>0</v>
      </c>
      <c r="AP21" s="271" t="b">
        <v>0</v>
      </c>
      <c r="AQ21" s="272" t="b">
        <v>0</v>
      </c>
      <c r="AR21" s="255" t="str">
        <f t="shared" si="12"/>
        <v/>
      </c>
      <c r="AS21" s="256" t="str">
        <f t="shared" si="13"/>
        <v/>
      </c>
      <c r="AT21" s="268"/>
      <c r="AU21" s="270" t="b">
        <v>0</v>
      </c>
      <c r="AV21" s="258" t="b">
        <v>0</v>
      </c>
      <c r="AW21" s="273" t="b">
        <v>0</v>
      </c>
      <c r="AX21" s="193"/>
      <c r="AY21" s="193"/>
      <c r="AZ21" s="269" t="str">
        <f t="shared" si="14"/>
        <v/>
      </c>
      <c r="BA21" s="261" t="str">
        <f t="shared" si="15"/>
        <v/>
      </c>
      <c r="BB21" s="262" t="str">
        <f t="shared" si="16"/>
        <v/>
      </c>
      <c r="BC21" s="263" t="str">
        <f t="array" ref="BC21">IFERROR(SPARKLINE(BB21,{"charttype","bar";"max",BA21;"color1",IF(BD21&gt;=$BA$4,'Customize Here'!$M$7,'Customize Here'!$M$9)}),)</f>
        <v/>
      </c>
      <c r="BD21" s="264" t="str">
        <f t="shared" si="17"/>
        <v/>
      </c>
      <c r="BE21" s="265" t="str">
        <f t="shared" si="18"/>
        <v/>
      </c>
      <c r="BF21" s="195"/>
    </row>
    <row r="22">
      <c r="A22" s="237"/>
      <c r="B22" s="274"/>
      <c r="C22" s="275"/>
      <c r="D22" s="119"/>
      <c r="E22" s="237"/>
      <c r="F22" s="237"/>
      <c r="G22" s="276" t="b">
        <v>0</v>
      </c>
      <c r="H22" s="277" t="b">
        <v>0</v>
      </c>
      <c r="I22" s="278" t="b">
        <v>0</v>
      </c>
      <c r="J22" s="278" t="b">
        <v>0</v>
      </c>
      <c r="K22" s="278" t="b">
        <v>0</v>
      </c>
      <c r="L22" s="278" t="b">
        <v>0</v>
      </c>
      <c r="M22" s="279" t="b">
        <v>0</v>
      </c>
      <c r="N22" s="280" t="str">
        <f t="shared" si="6"/>
        <v/>
      </c>
      <c r="O22" s="281" t="str">
        <f t="shared" si="7"/>
        <v/>
      </c>
      <c r="P22" s="268"/>
      <c r="Q22" s="276" t="b">
        <v>0</v>
      </c>
      <c r="R22" s="277" t="b">
        <v>0</v>
      </c>
      <c r="S22" s="278" t="b">
        <v>0</v>
      </c>
      <c r="T22" s="278" t="b">
        <v>0</v>
      </c>
      <c r="U22" s="278" t="b">
        <v>0</v>
      </c>
      <c r="V22" s="278" t="b">
        <v>0</v>
      </c>
      <c r="W22" s="279" t="b">
        <v>0</v>
      </c>
      <c r="X22" s="280" t="str">
        <f t="shared" si="8"/>
        <v/>
      </c>
      <c r="Y22" s="281" t="str">
        <f t="shared" si="9"/>
        <v/>
      </c>
      <c r="Z22" s="268"/>
      <c r="AA22" s="276" t="b">
        <v>0</v>
      </c>
      <c r="AB22" s="277" t="b">
        <v>0</v>
      </c>
      <c r="AC22" s="278" t="b">
        <v>0</v>
      </c>
      <c r="AD22" s="278" t="b">
        <v>0</v>
      </c>
      <c r="AE22" s="278" t="b">
        <v>0</v>
      </c>
      <c r="AF22" s="278" t="b">
        <v>0</v>
      </c>
      <c r="AG22" s="279" t="b">
        <v>0</v>
      </c>
      <c r="AH22" s="280" t="str">
        <f t="shared" si="10"/>
        <v/>
      </c>
      <c r="AI22" s="281" t="str">
        <f t="shared" si="11"/>
        <v/>
      </c>
      <c r="AJ22" s="268"/>
      <c r="AK22" s="276" t="b">
        <v>0</v>
      </c>
      <c r="AL22" s="277" t="b">
        <v>0</v>
      </c>
      <c r="AM22" s="278" t="b">
        <v>0</v>
      </c>
      <c r="AN22" s="278" t="b">
        <v>0</v>
      </c>
      <c r="AO22" s="278" t="b">
        <v>0</v>
      </c>
      <c r="AP22" s="278" t="b">
        <v>0</v>
      </c>
      <c r="AQ22" s="279" t="b">
        <v>0</v>
      </c>
      <c r="AR22" s="280" t="str">
        <f t="shared" si="12"/>
        <v/>
      </c>
      <c r="AS22" s="281" t="str">
        <f t="shared" si="13"/>
        <v/>
      </c>
      <c r="AT22" s="268"/>
      <c r="AU22" s="276" t="b">
        <v>0</v>
      </c>
      <c r="AV22" s="277" t="b">
        <v>0</v>
      </c>
      <c r="AW22" s="282" t="b">
        <v>0</v>
      </c>
      <c r="AX22" s="193"/>
      <c r="AY22" s="193"/>
      <c r="AZ22" s="283" t="str">
        <f t="shared" si="14"/>
        <v/>
      </c>
      <c r="BA22" s="284" t="str">
        <f t="shared" si="15"/>
        <v/>
      </c>
      <c r="BB22" s="285" t="str">
        <f t="shared" si="16"/>
        <v/>
      </c>
      <c r="BC22" s="286" t="str">
        <f t="array" ref="BC22">IFERROR(SPARKLINE(BB22,{"charttype","bar";"max",BA22;"color1",IF(BD22&gt;=$BA$4,'Customize Here'!$M$7,'Customize Here'!$M$9)}),)</f>
        <v/>
      </c>
      <c r="BD22" s="287" t="str">
        <f t="shared" si="17"/>
        <v/>
      </c>
      <c r="BE22" s="288" t="str">
        <f t="shared" si="18"/>
        <v/>
      </c>
      <c r="BF22" s="195"/>
    </row>
    <row r="23" ht="6.0" customHeight="1">
      <c r="A23" s="193"/>
      <c r="B23" s="193"/>
      <c r="C23" s="195"/>
      <c r="D23" s="289"/>
      <c r="E23" s="289"/>
      <c r="F23" s="289"/>
      <c r="G23" s="195"/>
      <c r="H23" s="195"/>
      <c r="I23" s="195"/>
      <c r="J23" s="195"/>
      <c r="K23" s="195"/>
      <c r="L23" s="195"/>
      <c r="M23" s="195"/>
      <c r="N23" s="195"/>
      <c r="O23" s="195"/>
      <c r="P23" s="195"/>
      <c r="Q23" s="195"/>
      <c r="R23" s="195"/>
      <c r="S23" s="195"/>
      <c r="T23" s="195"/>
      <c r="U23" s="195"/>
      <c r="V23" s="195"/>
      <c r="W23" s="195"/>
      <c r="X23" s="195"/>
      <c r="Y23" s="195"/>
      <c r="Z23" s="195"/>
      <c r="AA23" s="195"/>
      <c r="AB23" s="195"/>
      <c r="AC23" s="195"/>
      <c r="AD23" s="195"/>
      <c r="AE23" s="195"/>
      <c r="AF23" s="195"/>
      <c r="AG23" s="195"/>
      <c r="AH23" s="195"/>
      <c r="AI23" s="195"/>
      <c r="AJ23" s="195"/>
      <c r="AK23" s="195"/>
      <c r="AL23" s="195"/>
      <c r="AM23" s="195"/>
      <c r="AN23" s="195"/>
      <c r="AO23" s="195"/>
      <c r="AP23" s="195"/>
      <c r="AQ23" s="195"/>
      <c r="AR23" s="195"/>
      <c r="AS23" s="195"/>
      <c r="AT23" s="195"/>
      <c r="AU23" s="195"/>
      <c r="AV23" s="195"/>
      <c r="AW23" s="195"/>
      <c r="AX23" s="193"/>
      <c r="AY23" s="193"/>
      <c r="AZ23" s="289"/>
      <c r="BA23" s="289"/>
      <c r="BB23" s="289"/>
      <c r="BC23" s="193"/>
      <c r="BD23" s="195"/>
      <c r="BE23" s="195"/>
      <c r="BF23" s="195"/>
    </row>
    <row r="24" ht="23.25" customHeight="1">
      <c r="A24" s="290"/>
      <c r="B24" s="291" t="s">
        <v>56</v>
      </c>
      <c r="E24" s="292"/>
      <c r="F24" s="292"/>
      <c r="G24" s="293" t="str">
        <f>'Customize Here'!$Q$23</f>
        <v>Daily Tasks Completed</v>
      </c>
      <c r="H24" s="43"/>
      <c r="I24" s="43"/>
      <c r="J24" s="43"/>
      <c r="K24" s="43"/>
      <c r="L24" s="43"/>
      <c r="M24" s="294"/>
      <c r="N24" s="295" t="str">
        <f>'Customize Here'!$Q$24</f>
        <v>Week</v>
      </c>
      <c r="O24" s="44"/>
      <c r="P24" s="296"/>
      <c r="Q24" s="293" t="str">
        <f>'Customize Here'!$Q$23</f>
        <v>Daily Tasks Completed</v>
      </c>
      <c r="R24" s="43"/>
      <c r="S24" s="43"/>
      <c r="T24" s="43"/>
      <c r="U24" s="43"/>
      <c r="V24" s="43"/>
      <c r="W24" s="294"/>
      <c r="X24" s="295" t="str">
        <f>'Customize Here'!$Q$24</f>
        <v>Week</v>
      </c>
      <c r="Y24" s="44"/>
      <c r="Z24" s="296"/>
      <c r="AA24" s="293" t="str">
        <f>'Customize Here'!$Q$23</f>
        <v>Daily Tasks Completed</v>
      </c>
      <c r="AB24" s="43"/>
      <c r="AC24" s="43"/>
      <c r="AD24" s="43"/>
      <c r="AE24" s="43"/>
      <c r="AF24" s="43"/>
      <c r="AG24" s="294"/>
      <c r="AH24" s="295" t="str">
        <f>'Customize Here'!$Q$24</f>
        <v>Week</v>
      </c>
      <c r="AI24" s="44"/>
      <c r="AJ24" s="296"/>
      <c r="AK24" s="293" t="str">
        <f>'Customize Here'!$Q$23</f>
        <v>Daily Tasks Completed</v>
      </c>
      <c r="AL24" s="43"/>
      <c r="AM24" s="43"/>
      <c r="AN24" s="43"/>
      <c r="AO24" s="43"/>
      <c r="AP24" s="43"/>
      <c r="AQ24" s="294"/>
      <c r="AR24" s="295" t="str">
        <f>'Customize Here'!$Q$24</f>
        <v>Week</v>
      </c>
      <c r="AS24" s="44"/>
      <c r="AT24" s="296"/>
      <c r="AU24" s="297" t="str">
        <f>'Customize Here'!$Q$23</f>
        <v>Daily Tasks Completed</v>
      </c>
      <c r="AV24" s="154"/>
      <c r="AW24" s="155"/>
      <c r="AX24" s="290"/>
      <c r="AY24" s="290"/>
      <c r="AZ24" s="298"/>
      <c r="BA24" s="299"/>
      <c r="BB24" s="300" t="str">
        <f>'Customize Here'!$Q$32&amp;" "&amp;BB25&amp;" / "&amp;BB25+BE25</f>
        <v>Tasks Completed 0 / 0</v>
      </c>
      <c r="BC24" s="43"/>
      <c r="BD24" s="294"/>
      <c r="BE24" s="301" t="str">
        <f>'Customize Here'!$Q$35</f>
        <v>Missing</v>
      </c>
      <c r="BF24" s="296"/>
    </row>
    <row r="25">
      <c r="A25" s="193"/>
      <c r="B25" s="193"/>
      <c r="C25" s="195"/>
      <c r="D25" s="289"/>
      <c r="E25" s="289"/>
      <c r="F25" s="289"/>
      <c r="G25" s="302">
        <f t="shared" ref="G25:M25" si="19">COUNTIFS(G7:G22,TRUE,$B$7:$B$22,"&lt;&gt;")</f>
        <v>0</v>
      </c>
      <c r="H25" s="303">
        <f t="shared" si="19"/>
        <v>0</v>
      </c>
      <c r="I25" s="303">
        <f t="shared" si="19"/>
        <v>0</v>
      </c>
      <c r="J25" s="303">
        <f t="shared" si="19"/>
        <v>0</v>
      </c>
      <c r="K25" s="303">
        <f t="shared" si="19"/>
        <v>0</v>
      </c>
      <c r="L25" s="303">
        <f t="shared" si="19"/>
        <v>0</v>
      </c>
      <c r="M25" s="304">
        <f t="shared" si="19"/>
        <v>0</v>
      </c>
      <c r="N25" s="305">
        <f>sum(G25:M25)</f>
        <v>0</v>
      </c>
      <c r="O25" s="306"/>
      <c r="P25" s="195"/>
      <c r="Q25" s="302">
        <f t="shared" ref="Q25:W25" si="20">COUNTIFS(Q7:Q22,TRUE,$B$7:$B$22,"&lt;&gt;")</f>
        <v>0</v>
      </c>
      <c r="R25" s="303">
        <f t="shared" si="20"/>
        <v>0</v>
      </c>
      <c r="S25" s="303">
        <f t="shared" si="20"/>
        <v>0</v>
      </c>
      <c r="T25" s="303">
        <f t="shared" si="20"/>
        <v>0</v>
      </c>
      <c r="U25" s="303">
        <f t="shared" si="20"/>
        <v>0</v>
      </c>
      <c r="V25" s="303">
        <f t="shared" si="20"/>
        <v>0</v>
      </c>
      <c r="W25" s="304">
        <f t="shared" si="20"/>
        <v>0</v>
      </c>
      <c r="X25" s="305">
        <f>sum(Q25:W25)</f>
        <v>0</v>
      </c>
      <c r="Y25" s="306"/>
      <c r="Z25" s="195"/>
      <c r="AA25" s="302">
        <f t="shared" ref="AA25:AG25" si="21">COUNTIFS(AA7:AA22,TRUE,$B$7:$B$22,"&lt;&gt;")</f>
        <v>0</v>
      </c>
      <c r="AB25" s="303">
        <f t="shared" si="21"/>
        <v>0</v>
      </c>
      <c r="AC25" s="303">
        <f t="shared" si="21"/>
        <v>0</v>
      </c>
      <c r="AD25" s="303">
        <f t="shared" si="21"/>
        <v>0</v>
      </c>
      <c r="AE25" s="303">
        <f t="shared" si="21"/>
        <v>0</v>
      </c>
      <c r="AF25" s="303">
        <f t="shared" si="21"/>
        <v>0</v>
      </c>
      <c r="AG25" s="304">
        <f t="shared" si="21"/>
        <v>0</v>
      </c>
      <c r="AH25" s="305">
        <f>sum(AA25:AG25)</f>
        <v>0</v>
      </c>
      <c r="AI25" s="306"/>
      <c r="AJ25" s="195"/>
      <c r="AK25" s="302">
        <f t="shared" ref="AK25:AQ25" si="22">COUNTIFS(AK7:AK22,TRUE,$B$7:$B$22,"&lt;&gt;")</f>
        <v>0</v>
      </c>
      <c r="AL25" s="303">
        <f t="shared" si="22"/>
        <v>0</v>
      </c>
      <c r="AM25" s="303">
        <f t="shared" si="22"/>
        <v>0</v>
      </c>
      <c r="AN25" s="303">
        <f t="shared" si="22"/>
        <v>0</v>
      </c>
      <c r="AO25" s="303">
        <f t="shared" si="22"/>
        <v>0</v>
      </c>
      <c r="AP25" s="303">
        <f t="shared" si="22"/>
        <v>0</v>
      </c>
      <c r="AQ25" s="304">
        <f t="shared" si="22"/>
        <v>0</v>
      </c>
      <c r="AR25" s="305">
        <f>sum(AK25:AQ25)</f>
        <v>0</v>
      </c>
      <c r="AS25" s="306"/>
      <c r="AT25" s="195"/>
      <c r="AU25" s="307">
        <f t="shared" ref="AU25:AW25" si="23">COUNTIFS(AU7:AU22,TRUE,$B$7:$B$22,"&lt;&gt;")</f>
        <v>0</v>
      </c>
      <c r="AV25" s="308">
        <f t="shared" si="23"/>
        <v>0</v>
      </c>
      <c r="AW25" s="309">
        <f t="shared" si="23"/>
        <v>0</v>
      </c>
      <c r="AX25" s="193"/>
      <c r="AY25" s="193"/>
      <c r="AZ25" s="310" t="str">
        <f>'Customize Here'!$Q$33&amp;": "</f>
        <v>Monthly Daily Habits Progress: </v>
      </c>
      <c r="BA25" s="311"/>
      <c r="BB25" s="312">
        <f>sum(BB7:BB22)</f>
        <v>0</v>
      </c>
      <c r="BC25" s="313" t="str">
        <f t="array" ref="BC25">IF(BB25+BE25&gt;0,IFERROR(SPARKLINE(BB25,{"charttype","bar";"max",BB25+BE25;"color1",IF(BD25&gt;=$BA$4,'Customize Here'!$M$7,'Customize Here'!$M$9)}),),)</f>
        <v/>
      </c>
      <c r="BD25" s="314" t="str">
        <f>IFERROR(BB25/(BB25+BE25),)</f>
        <v/>
      </c>
      <c r="BE25" s="315">
        <f>sum(BE7:BE22)</f>
        <v>0</v>
      </c>
      <c r="BF25" s="195"/>
    </row>
    <row r="26">
      <c r="A26" s="193"/>
      <c r="B26" s="193"/>
      <c r="C26" s="195"/>
      <c r="D26" s="289"/>
      <c r="E26" s="289"/>
      <c r="F26" s="289"/>
      <c r="G26" s="316" t="str">
        <f>IFERROR(__xludf.DUMMYFUNCTION("SPARKLINE(G25,{""charttype"",""column"";""ymin"",0;""ymax"",COUNTA($B$7:$B$22);""color"",IF(G29&gt;=$BA$4,'Customize Here'!$M$7,'Customize Here'!$M$9)})"),"")</f>
        <v/>
      </c>
      <c r="H26" s="317" t="str">
        <f>IFERROR(__xludf.DUMMYFUNCTION("SPARKLINE(H25,{""charttype"",""column"";""ymin"",0;""ymax"",COUNTA($B$7:$B$22);""color"",IF(H29&gt;=$BA$4,'Customize Here'!$M$7,'Customize Here'!$M$9)})"),"")</f>
        <v/>
      </c>
      <c r="I26" s="317" t="str">
        <f>IFERROR(__xludf.DUMMYFUNCTION("SPARKLINE(I25,{""charttype"",""column"";""ymin"",0;""ymax"",COUNTA($B$7:$B$22);""color"",IF(I29&gt;=$BA$4,'Customize Here'!$M$7,'Customize Here'!$M$9)})"),"")</f>
        <v/>
      </c>
      <c r="J26" s="317" t="str">
        <f>IFERROR(__xludf.DUMMYFUNCTION("SPARKLINE(J25,{""charttype"",""column"";""ymin"",0;""ymax"",COUNTA($B$7:$B$22);""color"",IF(J29&gt;=$BA$4,'Customize Here'!$M$7,'Customize Here'!$M$9)})"),"")</f>
        <v/>
      </c>
      <c r="K26" s="317" t="str">
        <f>IFERROR(__xludf.DUMMYFUNCTION("SPARKLINE(K25,{""charttype"",""column"";""ymin"",0;""ymax"",COUNTA($B$7:$B$22);""color"",IF(K29&gt;=$BA$4,'Customize Here'!$M$7,'Customize Here'!$M$9)})"),"")</f>
        <v/>
      </c>
      <c r="L26" s="317" t="str">
        <f>IFERROR(__xludf.DUMMYFUNCTION("SPARKLINE(L25,{""charttype"",""column"";""ymin"",0;""ymax"",COUNTA($B$7:$B$22);""color"",IF(L29&gt;=$BA$4,'Customize Here'!$M$7,'Customize Here'!$M$9)})"),"")</f>
        <v/>
      </c>
      <c r="M26" s="318" t="str">
        <f>IFERROR(__xludf.DUMMYFUNCTION("SPARKLINE(M25,{""charttype"",""column"";""ymin"",0;""ymax"",COUNTA($B$7:$B$22);""color"",IF(M29&gt;=$BA$4,'Customize Here'!$M$7,'Customize Here'!$M$9)})"),"")</f>
        <v/>
      </c>
      <c r="N26" s="319" t="str">
        <f>IFERROR(__xludf.DUMMYFUNCTION("SPARKLINE(N25,{""charttype"",""column"";""ymin"",0;""ymax"",COUNTA($B$7:$B$22)*7;""color"",IF(N29&gt;=$BA$4,'Customize Here'!$M$7,'Customize Here'!$M$9)})"),"")</f>
        <v/>
      </c>
      <c r="O26" s="44"/>
      <c r="P26" s="195"/>
      <c r="Q26" s="316" t="str">
        <f>IFERROR(__xludf.DUMMYFUNCTION("SPARKLINE(Q25,{""charttype"",""column"";""ymin"",0;""ymax"",COUNTA($B$7:$B$22);""color"",IF(Q29&gt;=$BA$4,'Customize Here'!$M$7,'Customize Here'!$M$9)})"),"")</f>
        <v/>
      </c>
      <c r="R26" s="317" t="str">
        <f>IFERROR(__xludf.DUMMYFUNCTION("SPARKLINE(R25,{""charttype"",""column"";""ymin"",0;""ymax"",COUNTA($B$7:$B$22);""color"",IF(R29&gt;=$BA$4,'Customize Here'!$M$7,'Customize Here'!$M$9)})"),"")</f>
        <v/>
      </c>
      <c r="S26" s="317" t="str">
        <f>IFERROR(__xludf.DUMMYFUNCTION("SPARKLINE(S25,{""charttype"",""column"";""ymin"",0;""ymax"",COUNTA($B$7:$B$22);""color"",IF(S29&gt;=$BA$4,'Customize Here'!$M$7,'Customize Here'!$M$9)})"),"")</f>
        <v/>
      </c>
      <c r="T26" s="317" t="str">
        <f>IFERROR(__xludf.DUMMYFUNCTION("SPARKLINE(T25,{""charttype"",""column"";""ymin"",0;""ymax"",COUNTA($B$7:$B$22);""color"",IF(T29&gt;=$BA$4,'Customize Here'!$M$7,'Customize Here'!$M$9)})"),"")</f>
        <v/>
      </c>
      <c r="U26" s="317" t="str">
        <f>IFERROR(__xludf.DUMMYFUNCTION("SPARKLINE(U25,{""charttype"",""column"";""ymin"",0;""ymax"",COUNTA($B$7:$B$22);""color"",IF(U29&gt;=$BA$4,'Customize Here'!$M$7,'Customize Here'!$M$9)})"),"")</f>
        <v/>
      </c>
      <c r="V26" s="317" t="str">
        <f>IFERROR(__xludf.DUMMYFUNCTION("SPARKLINE(V25,{""charttype"",""column"";""ymin"",0;""ymax"",COUNTA($B$7:$B$22);""color"",IF(V29&gt;=$BA$4,'Customize Here'!$M$7,'Customize Here'!$M$9)})"),"")</f>
        <v/>
      </c>
      <c r="W26" s="318" t="str">
        <f>IFERROR(__xludf.DUMMYFUNCTION("SPARKLINE(W25,{""charttype"",""column"";""ymin"",0;""ymax"",COUNTA($B$7:$B$22);""color"",IF(W29&gt;=$BA$4,'Customize Here'!$M$7,'Customize Here'!$M$9)})"),"")</f>
        <v/>
      </c>
      <c r="X26" s="319" t="str">
        <f>IFERROR(__xludf.DUMMYFUNCTION("SPARKLINE(X25,{""charttype"",""column"";""ymin"",0;""ymax"",COUNTA($B$7:$B$22)*7;""color"",IF(X29&gt;=$BA$4,'Customize Here'!$M$7,'Customize Here'!$M$9)})"),"")</f>
        <v/>
      </c>
      <c r="Y26" s="44"/>
      <c r="Z26" s="195"/>
      <c r="AA26" s="316" t="str">
        <f>IFERROR(__xludf.DUMMYFUNCTION("SPARKLINE(AA25,{""charttype"",""column"";""ymin"",0;""ymax"",COUNTA($B$7:$B$22);""color"",IF(AA29&gt;=$BA$4,'Customize Here'!$M$7,'Customize Here'!$M$9)})"),"")</f>
        <v/>
      </c>
      <c r="AB26" s="317" t="str">
        <f>IFERROR(__xludf.DUMMYFUNCTION("SPARKLINE(AB25,{""charttype"",""column"";""ymin"",0;""ymax"",COUNTA($B$7:$B$22);""color"",IF(AB29&gt;=$BA$4,'Customize Here'!$M$7,'Customize Here'!$M$9)})"),"")</f>
        <v/>
      </c>
      <c r="AC26" s="317" t="str">
        <f>IFERROR(__xludf.DUMMYFUNCTION("SPARKLINE(AC25,{""charttype"",""column"";""ymin"",0;""ymax"",COUNTA($B$7:$B$22);""color"",IF(AC29&gt;=$BA$4,'Customize Here'!$M$7,'Customize Here'!$M$9)})"),"")</f>
        <v/>
      </c>
      <c r="AD26" s="317" t="str">
        <f>IFERROR(__xludf.DUMMYFUNCTION("SPARKLINE(AD25,{""charttype"",""column"";""ymin"",0;""ymax"",COUNTA($B$7:$B$22);""color"",IF(AD29&gt;=$BA$4,'Customize Here'!$M$7,'Customize Here'!$M$9)})"),"")</f>
        <v/>
      </c>
      <c r="AE26" s="317" t="str">
        <f>IFERROR(__xludf.DUMMYFUNCTION("SPARKLINE(AE25,{""charttype"",""column"";""ymin"",0;""ymax"",COUNTA($B$7:$B$22);""color"",IF(AE29&gt;=$BA$4,'Customize Here'!$M$7,'Customize Here'!$M$9)})"),"")</f>
        <v/>
      </c>
      <c r="AF26" s="317" t="str">
        <f>IFERROR(__xludf.DUMMYFUNCTION("SPARKLINE(AF25,{""charttype"",""column"";""ymin"",0;""ymax"",COUNTA($B$7:$B$22);""color"",IF(AF29&gt;=$BA$4,'Customize Here'!$M$7,'Customize Here'!$M$9)})"),"")</f>
        <v/>
      </c>
      <c r="AG26" s="318" t="str">
        <f>IFERROR(__xludf.DUMMYFUNCTION("SPARKLINE(AG25,{""charttype"",""column"";""ymin"",0;""ymax"",COUNTA($B$7:$B$22);""color"",IF(AG29&gt;=$BA$4,'Customize Here'!$M$7,'Customize Here'!$M$9)})"),"")</f>
        <v/>
      </c>
      <c r="AH26" s="319" t="str">
        <f>IFERROR(__xludf.DUMMYFUNCTION("SPARKLINE(AH25,{""charttype"",""column"";""ymin"",0;""ymax"",COUNTA($B$7:$B$22)*7;""color"",IF(AH29&gt;=$BA$4,'Customize Here'!$M$7,'Customize Here'!$M$9)})"),"")</f>
        <v/>
      </c>
      <c r="AI26" s="44"/>
      <c r="AJ26" s="195"/>
      <c r="AK26" s="316" t="str">
        <f>IFERROR(__xludf.DUMMYFUNCTION("SPARKLINE(AK25,{""charttype"",""column"";""ymin"",0;""ymax"",COUNTA($B$7:$B$22);""color"",IF(AK29&gt;=$BA$4,'Customize Here'!$M$7,'Customize Here'!$M$9)})"),"")</f>
        <v/>
      </c>
      <c r="AL26" s="317" t="str">
        <f>IFERROR(__xludf.DUMMYFUNCTION("SPARKLINE(AL25,{""charttype"",""column"";""ymin"",0;""ymax"",COUNTA($B$7:$B$22);""color"",IF(AL29&gt;=$BA$4,'Customize Here'!$M$7,'Customize Here'!$M$9)})"),"")</f>
        <v/>
      </c>
      <c r="AM26" s="317" t="str">
        <f>IFERROR(__xludf.DUMMYFUNCTION("SPARKLINE(AM25,{""charttype"",""column"";""ymin"",0;""ymax"",COUNTA($B$7:$B$22);""color"",IF(AM29&gt;=$BA$4,'Customize Here'!$M$7,'Customize Here'!$M$9)})"),"")</f>
        <v/>
      </c>
      <c r="AN26" s="317" t="str">
        <f>IFERROR(__xludf.DUMMYFUNCTION("SPARKLINE(AN25,{""charttype"",""column"";""ymin"",0;""ymax"",COUNTA($B$7:$B$22);""color"",IF(AN29&gt;=$BA$4,'Customize Here'!$M$7,'Customize Here'!$M$9)})"),"")</f>
        <v/>
      </c>
      <c r="AO26" s="317" t="str">
        <f>IFERROR(__xludf.DUMMYFUNCTION("SPARKLINE(AO25,{""charttype"",""column"";""ymin"",0;""ymax"",COUNTA($B$7:$B$22);""color"",IF(AO29&gt;=$BA$4,'Customize Here'!$M$7,'Customize Here'!$M$9)})"),"")</f>
        <v/>
      </c>
      <c r="AP26" s="317" t="str">
        <f>IFERROR(__xludf.DUMMYFUNCTION("SPARKLINE(AP25,{""charttype"",""column"";""ymin"",0;""ymax"",COUNTA($B$7:$B$22);""color"",IF(AP29&gt;=$BA$4,'Customize Here'!$M$7,'Customize Here'!$M$9)})"),"")</f>
        <v/>
      </c>
      <c r="AQ26" s="318" t="str">
        <f>IFERROR(__xludf.DUMMYFUNCTION("SPARKLINE(AQ25,{""charttype"",""column"";""ymin"",0;""ymax"",COUNTA($B$7:$B$22);""color"",IF(AQ29&gt;=$BA$4,'Customize Here'!$M$7,'Customize Here'!$M$9)})"),"")</f>
        <v/>
      </c>
      <c r="AR26" s="319" t="str">
        <f>IFERROR(__xludf.DUMMYFUNCTION("SPARKLINE(AR25,{""charttype"",""column"";""ymin"",0;""ymax"",COUNTA($B$7:$B$22)*7;""color"",IF(AR29&gt;=$BA$4,'Customize Here'!$M$7,'Customize Here'!$M$9)})"),"")</f>
        <v/>
      </c>
      <c r="AS26" s="44"/>
      <c r="AT26" s="195"/>
      <c r="AU26" s="316" t="str">
        <f>IFERROR(__xludf.DUMMYFUNCTION("SPARKLINE(AU25,{""charttype"",""column"";""ymin"",0;""ymax"",COUNTA($B$7:$B$22);""color"",IF(AU29&gt;=$BA$4,'Customize Here'!$M$7,'Customize Here'!$M$9)})"),"")</f>
        <v/>
      </c>
      <c r="AV26" s="317" t="str">
        <f>IFERROR(__xludf.DUMMYFUNCTION("SPARKLINE(AV25,{""charttype"",""column"";""ymin"",0;""ymax"",COUNTA($B$7:$B$22);""color"",IF(AV29&gt;=$BA$4,'Customize Here'!$M$7,'Customize Here'!$M$9)})"),"")</f>
        <v/>
      </c>
      <c r="AW26" s="318" t="str">
        <f>IFERROR(__xludf.DUMMYFUNCTION("SPARKLINE(AW25,{""charttype"",""column"";""ymin"",0;""ymax"",COUNTA($B$7:$B$22);""color"",IF(AW29&gt;=$BA$4,'Customize Here'!$M$7,'Customize Here'!$M$9)})"),"")</f>
        <v/>
      </c>
      <c r="AX26" s="193"/>
      <c r="AY26" s="193"/>
      <c r="AZ26" s="289"/>
      <c r="BA26" s="320" t="str">
        <f>counta($B$7:$D$22)&amp;" daily habits x "&amp;$BE$4&amp;" days = "&amp;BE25+BB25&amp;" tasks ("&amp;BB25&amp;" completed "&amp;BE25&amp;" left)"</f>
        <v>0 daily habits x 31 days = 0 tasks (0 completed 0 left)</v>
      </c>
      <c r="BF26" s="195"/>
    </row>
    <row r="27">
      <c r="A27" s="193"/>
      <c r="B27" s="193"/>
      <c r="C27" s="195"/>
      <c r="D27" s="289"/>
      <c r="E27" s="289"/>
      <c r="F27" s="289"/>
      <c r="G27" s="321"/>
      <c r="H27" s="208"/>
      <c r="I27" s="208"/>
      <c r="J27" s="208"/>
      <c r="K27" s="208"/>
      <c r="L27" s="208"/>
      <c r="M27" s="209"/>
      <c r="N27" s="101"/>
      <c r="O27" s="102"/>
      <c r="P27" s="195"/>
      <c r="Q27" s="321"/>
      <c r="R27" s="208"/>
      <c r="S27" s="208"/>
      <c r="T27" s="208"/>
      <c r="U27" s="208"/>
      <c r="V27" s="208"/>
      <c r="W27" s="209"/>
      <c r="X27" s="101"/>
      <c r="Y27" s="102"/>
      <c r="Z27" s="195"/>
      <c r="AA27" s="321"/>
      <c r="AB27" s="208"/>
      <c r="AC27" s="208"/>
      <c r="AD27" s="208"/>
      <c r="AE27" s="208"/>
      <c r="AF27" s="208"/>
      <c r="AG27" s="209"/>
      <c r="AH27" s="101"/>
      <c r="AI27" s="102"/>
      <c r="AJ27" s="195"/>
      <c r="AK27" s="321"/>
      <c r="AL27" s="208"/>
      <c r="AM27" s="208"/>
      <c r="AN27" s="208"/>
      <c r="AO27" s="208"/>
      <c r="AP27" s="208"/>
      <c r="AQ27" s="209"/>
      <c r="AR27" s="101"/>
      <c r="AS27" s="102"/>
      <c r="AT27" s="195"/>
      <c r="AU27" s="321"/>
      <c r="AV27" s="208"/>
      <c r="AW27" s="209"/>
      <c r="AX27" s="193"/>
      <c r="AY27" s="193"/>
      <c r="BF27" s="195"/>
    </row>
    <row r="28" ht="24.75" customHeight="1">
      <c r="A28" s="193"/>
      <c r="B28" s="193"/>
      <c r="C28" s="195"/>
      <c r="D28" s="289"/>
      <c r="E28" s="289"/>
      <c r="F28" s="289"/>
      <c r="G28" s="322"/>
      <c r="H28" s="216"/>
      <c r="I28" s="216"/>
      <c r="J28" s="216"/>
      <c r="K28" s="216"/>
      <c r="L28" s="216"/>
      <c r="M28" s="217"/>
      <c r="N28" s="83"/>
      <c r="O28" s="86"/>
      <c r="P28" s="195"/>
      <c r="Q28" s="322"/>
      <c r="R28" s="216"/>
      <c r="S28" s="216"/>
      <c r="T28" s="216"/>
      <c r="U28" s="216"/>
      <c r="V28" s="216"/>
      <c r="W28" s="217"/>
      <c r="X28" s="83"/>
      <c r="Y28" s="86"/>
      <c r="Z28" s="195"/>
      <c r="AA28" s="322"/>
      <c r="AB28" s="216"/>
      <c r="AC28" s="216"/>
      <c r="AD28" s="216"/>
      <c r="AE28" s="216"/>
      <c r="AF28" s="216"/>
      <c r="AG28" s="217"/>
      <c r="AH28" s="83"/>
      <c r="AI28" s="86"/>
      <c r="AJ28" s="195"/>
      <c r="AK28" s="322"/>
      <c r="AL28" s="216"/>
      <c r="AM28" s="216"/>
      <c r="AN28" s="216"/>
      <c r="AO28" s="216"/>
      <c r="AP28" s="216"/>
      <c r="AQ28" s="217"/>
      <c r="AR28" s="83"/>
      <c r="AS28" s="86"/>
      <c r="AT28" s="195"/>
      <c r="AU28" s="322"/>
      <c r="AV28" s="216"/>
      <c r="AW28" s="217"/>
      <c r="AX28" s="193"/>
      <c r="AY28" s="193"/>
      <c r="AZ28" s="289"/>
      <c r="BA28" s="323"/>
      <c r="BB28" s="323"/>
      <c r="BC28" s="323"/>
      <c r="BD28" s="323"/>
      <c r="BE28" s="323"/>
      <c r="BF28" s="195"/>
    </row>
    <row r="29">
      <c r="A29" s="324"/>
      <c r="B29" s="324"/>
      <c r="C29" s="195"/>
      <c r="D29" s="289"/>
      <c r="E29" s="289"/>
      <c r="F29" s="289"/>
      <c r="G29" s="325" t="str">
        <f t="shared" ref="G29:M29" si="24">iferror(ROUND(G25/COUNTA($B$7:$B$22),2),)</f>
        <v/>
      </c>
      <c r="H29" s="326" t="str">
        <f t="shared" si="24"/>
        <v/>
      </c>
      <c r="I29" s="326" t="str">
        <f t="shared" si="24"/>
        <v/>
      </c>
      <c r="J29" s="326" t="str">
        <f t="shared" si="24"/>
        <v/>
      </c>
      <c r="K29" s="326" t="str">
        <f t="shared" si="24"/>
        <v/>
      </c>
      <c r="L29" s="326" t="str">
        <f t="shared" si="24"/>
        <v/>
      </c>
      <c r="M29" s="327" t="str">
        <f t="shared" si="24"/>
        <v/>
      </c>
      <c r="N29" s="326" t="str">
        <f>iferror(ROUND(N25/(COUNTA($B$7:$B$22)*7),2),)</f>
        <v/>
      </c>
      <c r="O29" s="86"/>
      <c r="P29" s="195"/>
      <c r="Q29" s="325" t="str">
        <f t="shared" ref="Q29:W29" si="25">iferror(ROUND(Q25/COUNTA($B$7:$B$22),2),)</f>
        <v/>
      </c>
      <c r="R29" s="326" t="str">
        <f t="shared" si="25"/>
        <v/>
      </c>
      <c r="S29" s="326" t="str">
        <f t="shared" si="25"/>
        <v/>
      </c>
      <c r="T29" s="326" t="str">
        <f t="shared" si="25"/>
        <v/>
      </c>
      <c r="U29" s="326" t="str">
        <f t="shared" si="25"/>
        <v/>
      </c>
      <c r="V29" s="326" t="str">
        <f t="shared" si="25"/>
        <v/>
      </c>
      <c r="W29" s="327" t="str">
        <f t="shared" si="25"/>
        <v/>
      </c>
      <c r="X29" s="326" t="str">
        <f>iferror(ROUND(X25/(COUNTA($B$7:$B$22)*7),2),)</f>
        <v/>
      </c>
      <c r="Y29" s="86"/>
      <c r="Z29" s="195"/>
      <c r="AA29" s="325" t="str">
        <f t="shared" ref="AA29:AG29" si="26">iferror(ROUND(AA25/COUNTA($B$7:$B$22),2),)</f>
        <v/>
      </c>
      <c r="AB29" s="326" t="str">
        <f t="shared" si="26"/>
        <v/>
      </c>
      <c r="AC29" s="326" t="str">
        <f t="shared" si="26"/>
        <v/>
      </c>
      <c r="AD29" s="326" t="str">
        <f t="shared" si="26"/>
        <v/>
      </c>
      <c r="AE29" s="326" t="str">
        <f t="shared" si="26"/>
        <v/>
      </c>
      <c r="AF29" s="326" t="str">
        <f t="shared" si="26"/>
        <v/>
      </c>
      <c r="AG29" s="327" t="str">
        <f t="shared" si="26"/>
        <v/>
      </c>
      <c r="AH29" s="326" t="str">
        <f>iferror(ROUND(AH25/(COUNTA($B$7:$B$22)*7),2),)</f>
        <v/>
      </c>
      <c r="AI29" s="86"/>
      <c r="AJ29" s="195"/>
      <c r="AK29" s="325" t="str">
        <f t="shared" ref="AK29:AQ29" si="27">iferror(ROUND(AK25/COUNTA($B$7:$B$22),2),)</f>
        <v/>
      </c>
      <c r="AL29" s="326" t="str">
        <f t="shared" si="27"/>
        <v/>
      </c>
      <c r="AM29" s="326" t="str">
        <f t="shared" si="27"/>
        <v/>
      </c>
      <c r="AN29" s="326" t="str">
        <f t="shared" si="27"/>
        <v/>
      </c>
      <c r="AO29" s="326" t="str">
        <f t="shared" si="27"/>
        <v/>
      </c>
      <c r="AP29" s="326" t="str">
        <f t="shared" si="27"/>
        <v/>
      </c>
      <c r="AQ29" s="327" t="str">
        <f t="shared" si="27"/>
        <v/>
      </c>
      <c r="AR29" s="326" t="str">
        <f>iferror(ROUND(AR25/(COUNTA($B$7:$B$22)*7),2),)</f>
        <v/>
      </c>
      <c r="AS29" s="86"/>
      <c r="AT29" s="195"/>
      <c r="AU29" s="325" t="str">
        <f t="shared" ref="AU29:AW29" si="28">iferror(ROUND(AU25/COUNTA($B$7:$B$22),2),)</f>
        <v/>
      </c>
      <c r="AV29" s="326" t="str">
        <f t="shared" si="28"/>
        <v/>
      </c>
      <c r="AW29" s="328" t="str">
        <f t="shared" si="28"/>
        <v/>
      </c>
      <c r="AX29" s="193"/>
      <c r="AY29" s="193"/>
      <c r="AZ29" s="194"/>
      <c r="BA29" s="194"/>
      <c r="BB29" s="194"/>
      <c r="BC29" s="194"/>
      <c r="BD29" s="194"/>
      <c r="BE29" s="194"/>
      <c r="BF29" s="195"/>
    </row>
    <row r="30" ht="18.75" customHeight="1">
      <c r="A30" s="223"/>
      <c r="B30" s="223"/>
      <c r="C30" s="226"/>
      <c r="D30" s="226"/>
      <c r="E30" s="237"/>
      <c r="F30" s="237"/>
      <c r="G30" s="224"/>
      <c r="H30" s="224"/>
      <c r="I30" s="224"/>
      <c r="J30" s="224"/>
      <c r="K30" s="224"/>
      <c r="L30" s="224"/>
      <c r="M30" s="224"/>
      <c r="N30" s="224"/>
      <c r="O30" s="224"/>
      <c r="P30" s="245"/>
      <c r="Q30" s="224"/>
      <c r="R30" s="224"/>
      <c r="S30" s="224"/>
      <c r="T30" s="224"/>
      <c r="U30" s="224"/>
      <c r="V30" s="224"/>
      <c r="W30" s="224"/>
      <c r="X30" s="224"/>
      <c r="Y30" s="224"/>
      <c r="Z30" s="245"/>
      <c r="AA30" s="224"/>
      <c r="AB30" s="224"/>
      <c r="AC30" s="224"/>
      <c r="AD30" s="224"/>
      <c r="AE30" s="224"/>
      <c r="AF30" s="224"/>
      <c r="AG30" s="224"/>
      <c r="AH30" s="224"/>
      <c r="AI30" s="224"/>
      <c r="AJ30" s="245"/>
      <c r="AK30" s="224"/>
      <c r="AL30" s="224"/>
      <c r="AM30" s="224"/>
      <c r="AN30" s="224"/>
      <c r="AO30" s="224"/>
      <c r="AP30" s="224"/>
      <c r="AQ30" s="224"/>
      <c r="AR30" s="224"/>
      <c r="AS30" s="224"/>
      <c r="AT30" s="245"/>
      <c r="AU30" s="225"/>
      <c r="AV30" s="225"/>
      <c r="AW30" s="225"/>
      <c r="AX30" s="193"/>
      <c r="AY30" s="193"/>
      <c r="AZ30" s="329" t="s">
        <v>135</v>
      </c>
      <c r="BF30" s="330"/>
    </row>
    <row r="31" ht="22.5" customHeight="1">
      <c r="A31" s="331"/>
      <c r="B31" s="332" t="str">
        <f>'Customize Here'!$Q$16</f>
        <v>Other Habits</v>
      </c>
      <c r="C31" s="333" t="str">
        <f>'Customize Here'!$Q$17</f>
        <v>Days/Week</v>
      </c>
      <c r="D31" s="44"/>
      <c r="E31" s="237"/>
      <c r="F31" s="237"/>
      <c r="G31" s="229" t="str">
        <f>'Customize Here'!$Q$16</f>
        <v>Other Habits</v>
      </c>
      <c r="H31" s="230"/>
      <c r="I31" s="230"/>
      <c r="J31" s="230"/>
      <c r="K31" s="230"/>
      <c r="L31" s="230"/>
      <c r="M31" s="230"/>
      <c r="N31" s="230"/>
      <c r="O31" s="108"/>
      <c r="P31" s="231"/>
      <c r="Q31" s="229" t="str">
        <f>'Customize Here'!$Q$16</f>
        <v>Other Habits</v>
      </c>
      <c r="R31" s="230"/>
      <c r="S31" s="230"/>
      <c r="T31" s="230"/>
      <c r="U31" s="230"/>
      <c r="V31" s="230"/>
      <c r="W31" s="230"/>
      <c r="X31" s="230"/>
      <c r="Y31" s="108"/>
      <c r="Z31" s="231"/>
      <c r="AA31" s="229" t="str">
        <f>'Customize Here'!$Q$16</f>
        <v>Other Habits</v>
      </c>
      <c r="AB31" s="230"/>
      <c r="AC31" s="230"/>
      <c r="AD31" s="230"/>
      <c r="AE31" s="230"/>
      <c r="AF31" s="230"/>
      <c r="AG31" s="230"/>
      <c r="AH31" s="230"/>
      <c r="AI31" s="108"/>
      <c r="AJ31" s="231"/>
      <c r="AK31" s="229" t="str">
        <f>'Customize Here'!$Q$16</f>
        <v>Other Habits</v>
      </c>
      <c r="AL31" s="230"/>
      <c r="AM31" s="230"/>
      <c r="AN31" s="230"/>
      <c r="AO31" s="230"/>
      <c r="AP31" s="230"/>
      <c r="AQ31" s="230"/>
      <c r="AR31" s="230"/>
      <c r="AS31" s="108"/>
      <c r="AT31" s="231"/>
      <c r="AU31" s="232" t="str">
        <f>'Customize Here'!$Q$16</f>
        <v>Other Habits</v>
      </c>
      <c r="AV31" s="230"/>
      <c r="AW31" s="108"/>
      <c r="AX31" s="193"/>
      <c r="AZ31" s="233" t="str">
        <f>'Customize Here'!$Q$16</f>
        <v>Other Habits</v>
      </c>
      <c r="BA31" s="234" t="str">
        <f>'Customize Here'!$Q$36</f>
        <v>Weeks</v>
      </c>
      <c r="BB31" s="235" t="str">
        <f>'Customize Here'!$Q$37</f>
        <v>Weeks Completed</v>
      </c>
      <c r="BC31" s="230"/>
      <c r="BD31" s="58"/>
      <c r="BE31" s="236" t="str">
        <f>'Customize Here'!$Q$38</f>
        <v>Weeks Missing</v>
      </c>
      <c r="BF31" s="330"/>
    </row>
    <row r="32" ht="18.0" customHeight="1">
      <c r="A32" s="334"/>
      <c r="B32" s="335"/>
      <c r="C32" s="336"/>
      <c r="D32" s="71"/>
      <c r="E32" s="237"/>
      <c r="F32" s="237"/>
      <c r="G32" s="240" t="b">
        <v>0</v>
      </c>
      <c r="H32" s="241" t="b">
        <v>0</v>
      </c>
      <c r="I32" s="241" t="b">
        <v>0</v>
      </c>
      <c r="J32" s="241" t="b">
        <v>0</v>
      </c>
      <c r="K32" s="241" t="b">
        <v>0</v>
      </c>
      <c r="L32" s="241" t="b">
        <v>0</v>
      </c>
      <c r="M32" s="241" t="b">
        <v>0</v>
      </c>
      <c r="N32" s="243" t="str">
        <f t="shared" ref="N32:N47" si="29">IF($C32&lt;&gt;"",IF($B32&lt;&gt;"",ROUND(COUNTIF(G32:M32,TRUE)/$C32,2),),)</f>
        <v/>
      </c>
      <c r="O32" s="244" t="str">
        <f t="shared" ref="O32:O47" si="30">IF($B32&lt;&gt;"",IF(($C32-COUNTIF(G32:M32,TRUE))&gt;0,$C32-COUNTIF(G32:M32,TRUE),""),)</f>
        <v/>
      </c>
      <c r="P32" s="245"/>
      <c r="Q32" s="240" t="b">
        <v>0</v>
      </c>
      <c r="R32" s="337" t="b">
        <v>0</v>
      </c>
      <c r="S32" s="241" t="b">
        <v>0</v>
      </c>
      <c r="T32" s="241" t="b">
        <v>0</v>
      </c>
      <c r="U32" s="241" t="b">
        <v>0</v>
      </c>
      <c r="V32" s="241" t="b">
        <v>0</v>
      </c>
      <c r="W32" s="242" t="b">
        <v>0</v>
      </c>
      <c r="X32" s="243" t="str">
        <f t="shared" ref="X32:X47" si="31">IF($C32&lt;&gt;"",IF($B32&lt;&gt;"",ROUND(COUNTIF(Q32:W32,TRUE)/$C32,2),),)</f>
        <v/>
      </c>
      <c r="Y32" s="244" t="str">
        <f t="shared" ref="Y32:Y47" si="32">IF($B32&lt;&gt;"",IF(($C32-COUNTIF(Q32:W32,TRUE))&gt;0,$C32-COUNTIF(Q32:W32,TRUE),""),)</f>
        <v/>
      </c>
      <c r="Z32" s="245"/>
      <c r="AA32" s="240" t="b">
        <v>0</v>
      </c>
      <c r="AB32" s="337" t="b">
        <v>0</v>
      </c>
      <c r="AC32" s="241" t="b">
        <v>0</v>
      </c>
      <c r="AD32" s="241" t="b">
        <v>0</v>
      </c>
      <c r="AE32" s="241" t="b">
        <v>0</v>
      </c>
      <c r="AF32" s="241" t="b">
        <v>0</v>
      </c>
      <c r="AG32" s="242" t="b">
        <v>0</v>
      </c>
      <c r="AH32" s="243" t="str">
        <f t="shared" ref="AH32:AH47" si="33">IF($C32&lt;&gt;"",IF($B32&lt;&gt;"",ROUND(COUNTIF(AA32:AG32,TRUE)/$C32,2),),)</f>
        <v/>
      </c>
      <c r="AI32" s="244" t="str">
        <f t="shared" ref="AI32:AI47" si="34">IF($B32&lt;&gt;"",IF(($C32-COUNTIF(AA32:AG32,TRUE))&gt;0,$C32-COUNTIF(AA32:AG32,TRUE),""),)</f>
        <v/>
      </c>
      <c r="AJ32" s="245"/>
      <c r="AK32" s="241" t="b">
        <v>0</v>
      </c>
      <c r="AL32" s="241" t="b">
        <v>0</v>
      </c>
      <c r="AM32" s="241" t="b">
        <v>0</v>
      </c>
      <c r="AN32" s="241" t="b">
        <v>0</v>
      </c>
      <c r="AO32" s="241" t="b">
        <v>0</v>
      </c>
      <c r="AP32" s="241" t="b">
        <v>0</v>
      </c>
      <c r="AQ32" s="241" t="b">
        <v>0</v>
      </c>
      <c r="AR32" s="243" t="str">
        <f t="shared" ref="AR32:AR47" si="35">IF($C32&lt;&gt;"",IF($B32&lt;&gt;"",ROUND(COUNTIF(AK32:AQ32,TRUE)/$C32,2),),)</f>
        <v/>
      </c>
      <c r="AS32" s="244" t="str">
        <f t="shared" ref="AS32:AS47" si="36">IF($B32&lt;&gt;"",IF(($C32-COUNTIF(AK32:AQ32,TRUE))&gt;0,$C32-COUNTIF(AK32:AQ32,TRUE),""),)</f>
        <v/>
      </c>
      <c r="AT32" s="245"/>
      <c r="AU32" s="240" t="b">
        <v>0</v>
      </c>
      <c r="AV32" s="241" t="b">
        <v>0</v>
      </c>
      <c r="AW32" s="246" t="b">
        <v>0</v>
      </c>
      <c r="AX32" s="193"/>
      <c r="AY32" s="193"/>
      <c r="AZ32" s="260" t="str">
        <f t="shared" ref="AZ32:AZ47" si="37">B32</f>
        <v/>
      </c>
      <c r="BA32" s="338" t="str">
        <f t="shared" ref="BA32:BA47" si="38">IF(B32&lt;&gt;"",4,)</f>
        <v/>
      </c>
      <c r="BB32" s="262" t="str">
        <f t="shared" ref="BB32:BB47" si="39">IF(B32&lt;&gt;"", countif(N32,"&gt;=100%")+countif(X32,"&gt;=100%")+countif(AH32,"&gt;=100%")+countif(AR32,"&gt;=100%"),)</f>
        <v/>
      </c>
      <c r="BC32" s="339" t="str">
        <f t="array" ref="BC32">IFERROR(SPARKLINE(BB32,{"charttype","bar";"max",BA32;"color1",IF(BD32&gt;=$BA$4,'Customize Here'!$M$7,'Customize Here'!$M$9)}),)</f>
        <v/>
      </c>
      <c r="BD32" s="264" t="str">
        <f t="shared" ref="BD32:BD47" si="40">IFERROR(ROUND(BB32/BA32,2),)</f>
        <v/>
      </c>
      <c r="BE32" s="340" t="str">
        <f t="shared" ref="BE32:BE47" si="41">IF($B32&lt;&gt;"", IF(BA32-BB32&gt;0,BA32-BB32,),)</f>
        <v/>
      </c>
      <c r="BF32" s="330"/>
    </row>
    <row r="33">
      <c r="A33" s="334"/>
      <c r="B33" s="341"/>
      <c r="C33" s="342"/>
      <c r="D33" s="111"/>
      <c r="E33" s="237"/>
      <c r="F33" s="237"/>
      <c r="G33" s="257" t="b">
        <v>0</v>
      </c>
      <c r="H33" s="258" t="b">
        <v>0</v>
      </c>
      <c r="I33" s="258" t="b">
        <v>0</v>
      </c>
      <c r="J33" s="258" t="b">
        <v>0</v>
      </c>
      <c r="K33" s="258" t="b">
        <v>0</v>
      </c>
      <c r="L33" s="258" t="b">
        <v>0</v>
      </c>
      <c r="M33" s="258" t="b">
        <v>0</v>
      </c>
      <c r="N33" s="255" t="str">
        <f t="shared" si="29"/>
        <v/>
      </c>
      <c r="O33" s="256" t="str">
        <f t="shared" si="30"/>
        <v/>
      </c>
      <c r="P33" s="245"/>
      <c r="Q33" s="257" t="b">
        <v>0</v>
      </c>
      <c r="R33" s="271" t="b">
        <v>0</v>
      </c>
      <c r="S33" s="258" t="b">
        <v>0</v>
      </c>
      <c r="T33" s="258" t="b">
        <v>0</v>
      </c>
      <c r="U33" s="258" t="b">
        <v>0</v>
      </c>
      <c r="V33" s="258" t="b">
        <v>0</v>
      </c>
      <c r="W33" s="267" t="b">
        <v>0</v>
      </c>
      <c r="X33" s="255" t="str">
        <f t="shared" si="31"/>
        <v/>
      </c>
      <c r="Y33" s="256" t="str">
        <f t="shared" si="32"/>
        <v/>
      </c>
      <c r="Z33" s="245"/>
      <c r="AA33" s="257" t="b">
        <v>0</v>
      </c>
      <c r="AB33" s="271" t="b">
        <v>0</v>
      </c>
      <c r="AC33" s="258" t="b">
        <v>0</v>
      </c>
      <c r="AD33" s="258" t="b">
        <v>0</v>
      </c>
      <c r="AE33" s="258" t="b">
        <v>0</v>
      </c>
      <c r="AF33" s="258" t="b">
        <v>0</v>
      </c>
      <c r="AG33" s="267" t="b">
        <v>0</v>
      </c>
      <c r="AH33" s="255" t="str">
        <f t="shared" si="33"/>
        <v/>
      </c>
      <c r="AI33" s="256" t="str">
        <f t="shared" si="34"/>
        <v/>
      </c>
      <c r="AJ33" s="245"/>
      <c r="AK33" s="258" t="b">
        <v>0</v>
      </c>
      <c r="AL33" s="258" t="b">
        <v>0</v>
      </c>
      <c r="AM33" s="258" t="b">
        <v>0</v>
      </c>
      <c r="AN33" s="258" t="b">
        <v>0</v>
      </c>
      <c r="AO33" s="258" t="b">
        <v>0</v>
      </c>
      <c r="AP33" s="258" t="b">
        <v>0</v>
      </c>
      <c r="AQ33" s="258" t="b">
        <v>0</v>
      </c>
      <c r="AR33" s="255" t="str">
        <f t="shared" si="35"/>
        <v/>
      </c>
      <c r="AS33" s="256" t="str">
        <f t="shared" si="36"/>
        <v/>
      </c>
      <c r="AT33" s="245"/>
      <c r="AU33" s="257" t="b">
        <v>0</v>
      </c>
      <c r="AV33" s="258" t="b">
        <v>0</v>
      </c>
      <c r="AW33" s="259" t="b">
        <v>0</v>
      </c>
      <c r="AX33" s="193"/>
      <c r="AY33" s="193"/>
      <c r="AZ33" s="260" t="str">
        <f t="shared" si="37"/>
        <v/>
      </c>
      <c r="BA33" s="261" t="str">
        <f t="shared" si="38"/>
        <v/>
      </c>
      <c r="BB33" s="262" t="str">
        <f t="shared" si="39"/>
        <v/>
      </c>
      <c r="BC33" s="263" t="str">
        <f t="array" ref="BC33">IFERROR(SPARKLINE(BB33,{"charttype","bar";"max",BA33;"color1",IF(BD33&gt;=$BA$4,'Customize Here'!$M$7,'Customize Here'!$M$9)}),)</f>
        <v/>
      </c>
      <c r="BD33" s="264" t="str">
        <f t="shared" si="40"/>
        <v/>
      </c>
      <c r="BE33" s="340" t="str">
        <f t="shared" si="41"/>
        <v/>
      </c>
      <c r="BF33" s="330"/>
    </row>
    <row r="34">
      <c r="A34" s="334"/>
      <c r="B34" s="341"/>
      <c r="C34" s="342"/>
      <c r="D34" s="111"/>
      <c r="E34" s="237"/>
      <c r="F34" s="237"/>
      <c r="G34" s="257" t="b">
        <v>0</v>
      </c>
      <c r="H34" s="258" t="b">
        <v>0</v>
      </c>
      <c r="I34" s="258" t="b">
        <v>0</v>
      </c>
      <c r="J34" s="258" t="b">
        <v>0</v>
      </c>
      <c r="K34" s="258" t="b">
        <v>0</v>
      </c>
      <c r="L34" s="258" t="b">
        <v>0</v>
      </c>
      <c r="M34" s="258" t="b">
        <v>0</v>
      </c>
      <c r="N34" s="255" t="str">
        <f t="shared" si="29"/>
        <v/>
      </c>
      <c r="O34" s="256" t="str">
        <f t="shared" si="30"/>
        <v/>
      </c>
      <c r="P34" s="245"/>
      <c r="Q34" s="257" t="b">
        <v>0</v>
      </c>
      <c r="R34" s="271" t="b">
        <v>0</v>
      </c>
      <c r="S34" s="258" t="b">
        <v>0</v>
      </c>
      <c r="T34" s="258" t="b">
        <v>0</v>
      </c>
      <c r="U34" s="258" t="b">
        <v>0</v>
      </c>
      <c r="V34" s="258" t="b">
        <v>0</v>
      </c>
      <c r="W34" s="267" t="b">
        <v>0</v>
      </c>
      <c r="X34" s="255" t="str">
        <f t="shared" si="31"/>
        <v/>
      </c>
      <c r="Y34" s="256" t="str">
        <f t="shared" si="32"/>
        <v/>
      </c>
      <c r="Z34" s="245"/>
      <c r="AA34" s="257" t="b">
        <v>0</v>
      </c>
      <c r="AB34" s="271" t="b">
        <v>0</v>
      </c>
      <c r="AC34" s="258" t="b">
        <v>0</v>
      </c>
      <c r="AD34" s="258" t="b">
        <v>0</v>
      </c>
      <c r="AE34" s="258" t="b">
        <v>0</v>
      </c>
      <c r="AF34" s="258" t="b">
        <v>0</v>
      </c>
      <c r="AG34" s="267" t="b">
        <v>0</v>
      </c>
      <c r="AH34" s="255" t="str">
        <f t="shared" si="33"/>
        <v/>
      </c>
      <c r="AI34" s="256" t="str">
        <f t="shared" si="34"/>
        <v/>
      </c>
      <c r="AJ34" s="245"/>
      <c r="AK34" s="258" t="b">
        <v>0</v>
      </c>
      <c r="AL34" s="258" t="b">
        <v>0</v>
      </c>
      <c r="AM34" s="258" t="b">
        <v>0</v>
      </c>
      <c r="AN34" s="258" t="b">
        <v>0</v>
      </c>
      <c r="AO34" s="258" t="b">
        <v>0</v>
      </c>
      <c r="AP34" s="258" t="b">
        <v>0</v>
      </c>
      <c r="AQ34" s="258" t="b">
        <v>0</v>
      </c>
      <c r="AR34" s="255" t="str">
        <f t="shared" si="35"/>
        <v/>
      </c>
      <c r="AS34" s="256" t="str">
        <f t="shared" si="36"/>
        <v/>
      </c>
      <c r="AT34" s="245"/>
      <c r="AU34" s="257" t="b">
        <v>0</v>
      </c>
      <c r="AV34" s="258" t="b">
        <v>0</v>
      </c>
      <c r="AW34" s="259" t="b">
        <v>0</v>
      </c>
      <c r="AX34" s="193"/>
      <c r="AY34" s="193"/>
      <c r="AZ34" s="260" t="str">
        <f t="shared" si="37"/>
        <v/>
      </c>
      <c r="BA34" s="261" t="str">
        <f t="shared" si="38"/>
        <v/>
      </c>
      <c r="BB34" s="262" t="str">
        <f t="shared" si="39"/>
        <v/>
      </c>
      <c r="BC34" s="263" t="str">
        <f t="array" ref="BC34">IFERROR(SPARKLINE(BB34,{"charttype","bar";"max",BA34;"color1",IF(BD34&gt;=$BA$4,'Customize Here'!$M$7,'Customize Here'!$M$9)}),)</f>
        <v/>
      </c>
      <c r="BD34" s="264" t="str">
        <f t="shared" si="40"/>
        <v/>
      </c>
      <c r="BE34" s="340" t="str">
        <f t="shared" si="41"/>
        <v/>
      </c>
      <c r="BF34" s="330"/>
    </row>
    <row r="35" ht="18.0" customHeight="1">
      <c r="A35" s="334"/>
      <c r="B35" s="341"/>
      <c r="C35" s="342"/>
      <c r="D35" s="111"/>
      <c r="E35" s="237"/>
      <c r="F35" s="237"/>
      <c r="G35" s="257" t="b">
        <v>0</v>
      </c>
      <c r="H35" s="258" t="b">
        <v>0</v>
      </c>
      <c r="I35" s="258" t="b">
        <v>0</v>
      </c>
      <c r="J35" s="258" t="b">
        <v>0</v>
      </c>
      <c r="K35" s="258" t="b">
        <v>0</v>
      </c>
      <c r="L35" s="258" t="b">
        <v>0</v>
      </c>
      <c r="M35" s="258" t="b">
        <v>0</v>
      </c>
      <c r="N35" s="255" t="str">
        <f t="shared" si="29"/>
        <v/>
      </c>
      <c r="O35" s="256" t="str">
        <f t="shared" si="30"/>
        <v/>
      </c>
      <c r="P35" s="245"/>
      <c r="Q35" s="257" t="b">
        <v>0</v>
      </c>
      <c r="R35" s="258" t="b">
        <v>0</v>
      </c>
      <c r="S35" s="258" t="b">
        <v>0</v>
      </c>
      <c r="T35" s="258" t="b">
        <v>0</v>
      </c>
      <c r="U35" s="258" t="b">
        <v>0</v>
      </c>
      <c r="V35" s="258" t="b">
        <v>0</v>
      </c>
      <c r="W35" s="267" t="b">
        <v>0</v>
      </c>
      <c r="X35" s="255" t="str">
        <f t="shared" si="31"/>
        <v/>
      </c>
      <c r="Y35" s="256" t="str">
        <f t="shared" si="32"/>
        <v/>
      </c>
      <c r="Z35" s="245"/>
      <c r="AA35" s="257" t="b">
        <v>0</v>
      </c>
      <c r="AB35" s="258" t="b">
        <v>0</v>
      </c>
      <c r="AC35" s="258" t="b">
        <v>0</v>
      </c>
      <c r="AD35" s="258" t="b">
        <v>0</v>
      </c>
      <c r="AE35" s="258" t="b">
        <v>0</v>
      </c>
      <c r="AF35" s="258" t="b">
        <v>0</v>
      </c>
      <c r="AG35" s="267" t="b">
        <v>0</v>
      </c>
      <c r="AH35" s="255" t="str">
        <f t="shared" si="33"/>
        <v/>
      </c>
      <c r="AI35" s="256" t="str">
        <f t="shared" si="34"/>
        <v/>
      </c>
      <c r="AJ35" s="245"/>
      <c r="AK35" s="258" t="b">
        <v>0</v>
      </c>
      <c r="AL35" s="258" t="b">
        <v>0</v>
      </c>
      <c r="AM35" s="258" t="b">
        <v>0</v>
      </c>
      <c r="AN35" s="258" t="b">
        <v>0</v>
      </c>
      <c r="AO35" s="258" t="b">
        <v>0</v>
      </c>
      <c r="AP35" s="258" t="b">
        <v>0</v>
      </c>
      <c r="AQ35" s="258" t="b">
        <v>0</v>
      </c>
      <c r="AR35" s="255" t="str">
        <f t="shared" si="35"/>
        <v/>
      </c>
      <c r="AS35" s="256" t="str">
        <f t="shared" si="36"/>
        <v/>
      </c>
      <c r="AT35" s="245"/>
      <c r="AU35" s="257" t="b">
        <v>0</v>
      </c>
      <c r="AV35" s="258" t="b">
        <v>0</v>
      </c>
      <c r="AW35" s="259" t="b">
        <v>0</v>
      </c>
      <c r="AX35" s="193"/>
      <c r="AY35" s="193"/>
      <c r="AZ35" s="260" t="str">
        <f t="shared" si="37"/>
        <v/>
      </c>
      <c r="BA35" s="261" t="str">
        <f t="shared" si="38"/>
        <v/>
      </c>
      <c r="BB35" s="262" t="str">
        <f t="shared" si="39"/>
        <v/>
      </c>
      <c r="BC35" s="263" t="str">
        <f t="array" ref="BC35">IFERROR(SPARKLINE(BB35,{"charttype","bar";"max",BA35;"color1",IF(BD35&gt;=$BA$4,'Customize Here'!$M$7,'Customize Here'!$M$9)}),)</f>
        <v/>
      </c>
      <c r="BD35" s="264" t="str">
        <f t="shared" si="40"/>
        <v/>
      </c>
      <c r="BE35" s="340" t="str">
        <f t="shared" si="41"/>
        <v/>
      </c>
      <c r="BF35" s="330"/>
    </row>
    <row r="36" ht="18.0" customHeight="1">
      <c r="A36" s="334"/>
      <c r="B36" s="341"/>
      <c r="C36" s="342"/>
      <c r="D36" s="111"/>
      <c r="E36" s="237"/>
      <c r="F36" s="237"/>
      <c r="G36" s="257" t="b">
        <v>0</v>
      </c>
      <c r="H36" s="258" t="b">
        <v>0</v>
      </c>
      <c r="I36" s="258" t="b">
        <v>0</v>
      </c>
      <c r="J36" s="258" t="b">
        <v>0</v>
      </c>
      <c r="K36" s="258" t="b">
        <v>0</v>
      </c>
      <c r="L36" s="258" t="b">
        <v>0</v>
      </c>
      <c r="M36" s="258" t="b">
        <v>0</v>
      </c>
      <c r="N36" s="255" t="str">
        <f t="shared" si="29"/>
        <v/>
      </c>
      <c r="O36" s="256" t="str">
        <f t="shared" si="30"/>
        <v/>
      </c>
      <c r="P36" s="245"/>
      <c r="Q36" s="257" t="b">
        <v>0</v>
      </c>
      <c r="R36" s="258" t="b">
        <v>0</v>
      </c>
      <c r="S36" s="258" t="b">
        <v>0</v>
      </c>
      <c r="T36" s="258" t="b">
        <v>0</v>
      </c>
      <c r="U36" s="258" t="b">
        <v>0</v>
      </c>
      <c r="V36" s="258" t="b">
        <v>0</v>
      </c>
      <c r="W36" s="267" t="b">
        <v>0</v>
      </c>
      <c r="X36" s="255" t="str">
        <f t="shared" si="31"/>
        <v/>
      </c>
      <c r="Y36" s="256" t="str">
        <f t="shared" si="32"/>
        <v/>
      </c>
      <c r="Z36" s="245"/>
      <c r="AA36" s="257" t="b">
        <v>0</v>
      </c>
      <c r="AB36" s="258" t="b">
        <v>0</v>
      </c>
      <c r="AC36" s="258" t="b">
        <v>0</v>
      </c>
      <c r="AD36" s="258" t="b">
        <v>0</v>
      </c>
      <c r="AE36" s="258" t="b">
        <v>0</v>
      </c>
      <c r="AF36" s="258" t="b">
        <v>0</v>
      </c>
      <c r="AG36" s="267" t="b">
        <v>0</v>
      </c>
      <c r="AH36" s="255" t="str">
        <f t="shared" si="33"/>
        <v/>
      </c>
      <c r="AI36" s="256" t="str">
        <f t="shared" si="34"/>
        <v/>
      </c>
      <c r="AJ36" s="245"/>
      <c r="AK36" s="258" t="b">
        <v>0</v>
      </c>
      <c r="AL36" s="258" t="b">
        <v>0</v>
      </c>
      <c r="AM36" s="258" t="b">
        <v>0</v>
      </c>
      <c r="AN36" s="258" t="b">
        <v>0</v>
      </c>
      <c r="AO36" s="258" t="b">
        <v>0</v>
      </c>
      <c r="AP36" s="258" t="b">
        <v>0</v>
      </c>
      <c r="AQ36" s="258" t="b">
        <v>0</v>
      </c>
      <c r="AR36" s="255" t="str">
        <f t="shared" si="35"/>
        <v/>
      </c>
      <c r="AS36" s="256" t="str">
        <f t="shared" si="36"/>
        <v/>
      </c>
      <c r="AT36" s="245"/>
      <c r="AU36" s="257" t="b">
        <v>0</v>
      </c>
      <c r="AV36" s="258" t="b">
        <v>0</v>
      </c>
      <c r="AW36" s="259" t="b">
        <v>0</v>
      </c>
      <c r="AX36" s="193"/>
      <c r="AY36" s="193"/>
      <c r="AZ36" s="260" t="str">
        <f t="shared" si="37"/>
        <v/>
      </c>
      <c r="BA36" s="261" t="str">
        <f t="shared" si="38"/>
        <v/>
      </c>
      <c r="BB36" s="262" t="str">
        <f t="shared" si="39"/>
        <v/>
      </c>
      <c r="BC36" s="263" t="str">
        <f t="array" ref="BC36">IFERROR(SPARKLINE(BB36,{"charttype","bar";"max",BA36;"color1",IF(BD36&gt;=$BA$4,'Customize Here'!$M$7,'Customize Here'!$M$9)}),)</f>
        <v/>
      </c>
      <c r="BD36" s="264" t="str">
        <f t="shared" si="40"/>
        <v/>
      </c>
      <c r="BE36" s="340" t="str">
        <f t="shared" si="41"/>
        <v/>
      </c>
      <c r="BF36" s="330"/>
    </row>
    <row r="37" ht="18.0" customHeight="1">
      <c r="A37" s="334"/>
      <c r="B37" s="341"/>
      <c r="C37" s="342"/>
      <c r="D37" s="111"/>
      <c r="E37" s="237"/>
      <c r="F37" s="237"/>
      <c r="G37" s="257" t="b">
        <v>0</v>
      </c>
      <c r="H37" s="258" t="b">
        <v>0</v>
      </c>
      <c r="I37" s="258" t="b">
        <v>0</v>
      </c>
      <c r="J37" s="258" t="b">
        <v>0</v>
      </c>
      <c r="K37" s="258" t="b">
        <v>0</v>
      </c>
      <c r="L37" s="258" t="b">
        <v>0</v>
      </c>
      <c r="M37" s="258" t="b">
        <v>0</v>
      </c>
      <c r="N37" s="255" t="str">
        <f t="shared" si="29"/>
        <v/>
      </c>
      <c r="O37" s="256" t="str">
        <f t="shared" si="30"/>
        <v/>
      </c>
      <c r="P37" s="245"/>
      <c r="Q37" s="257" t="b">
        <v>0</v>
      </c>
      <c r="R37" s="258" t="b">
        <v>0</v>
      </c>
      <c r="S37" s="258" t="b">
        <v>0</v>
      </c>
      <c r="T37" s="258" t="b">
        <v>0</v>
      </c>
      <c r="U37" s="258" t="b">
        <v>0</v>
      </c>
      <c r="V37" s="258" t="b">
        <v>0</v>
      </c>
      <c r="W37" s="267" t="b">
        <v>0</v>
      </c>
      <c r="X37" s="255" t="str">
        <f t="shared" si="31"/>
        <v/>
      </c>
      <c r="Y37" s="256" t="str">
        <f t="shared" si="32"/>
        <v/>
      </c>
      <c r="Z37" s="245"/>
      <c r="AA37" s="257" t="b">
        <v>0</v>
      </c>
      <c r="AB37" s="258" t="b">
        <v>0</v>
      </c>
      <c r="AC37" s="258" t="b">
        <v>0</v>
      </c>
      <c r="AD37" s="258" t="b">
        <v>0</v>
      </c>
      <c r="AE37" s="258" t="b">
        <v>0</v>
      </c>
      <c r="AF37" s="258" t="b">
        <v>0</v>
      </c>
      <c r="AG37" s="267" t="b">
        <v>0</v>
      </c>
      <c r="AH37" s="255" t="str">
        <f t="shared" si="33"/>
        <v/>
      </c>
      <c r="AI37" s="256" t="str">
        <f t="shared" si="34"/>
        <v/>
      </c>
      <c r="AJ37" s="245"/>
      <c r="AK37" s="258" t="b">
        <v>0</v>
      </c>
      <c r="AL37" s="258" t="b">
        <v>0</v>
      </c>
      <c r="AM37" s="258" t="b">
        <v>0</v>
      </c>
      <c r="AN37" s="258" t="b">
        <v>0</v>
      </c>
      <c r="AO37" s="258" t="b">
        <v>0</v>
      </c>
      <c r="AP37" s="258" t="b">
        <v>0</v>
      </c>
      <c r="AQ37" s="258" t="b">
        <v>0</v>
      </c>
      <c r="AR37" s="255" t="str">
        <f t="shared" si="35"/>
        <v/>
      </c>
      <c r="AS37" s="256" t="str">
        <f t="shared" si="36"/>
        <v/>
      </c>
      <c r="AT37" s="245"/>
      <c r="AU37" s="257" t="b">
        <v>0</v>
      </c>
      <c r="AV37" s="258" t="b">
        <v>0</v>
      </c>
      <c r="AW37" s="259" t="b">
        <v>0</v>
      </c>
      <c r="AX37" s="193"/>
      <c r="AY37" s="193"/>
      <c r="AZ37" s="260" t="str">
        <f t="shared" si="37"/>
        <v/>
      </c>
      <c r="BA37" s="261" t="str">
        <f t="shared" si="38"/>
        <v/>
      </c>
      <c r="BB37" s="262" t="str">
        <f t="shared" si="39"/>
        <v/>
      </c>
      <c r="BC37" s="263" t="str">
        <f t="array" ref="BC37">IFERROR(SPARKLINE(BB37,{"charttype","bar";"max",BA37;"color1",IF(BD37&gt;=$BA$4,'Customize Here'!$M$7,'Customize Here'!$M$9)}),)</f>
        <v/>
      </c>
      <c r="BD37" s="264" t="str">
        <f t="shared" si="40"/>
        <v/>
      </c>
      <c r="BE37" s="340" t="str">
        <f t="shared" si="41"/>
        <v/>
      </c>
      <c r="BF37" s="330"/>
    </row>
    <row r="38" ht="18.0" customHeight="1">
      <c r="A38" s="334"/>
      <c r="B38" s="341"/>
      <c r="C38" s="342"/>
      <c r="D38" s="111"/>
      <c r="E38" s="237"/>
      <c r="F38" s="237"/>
      <c r="G38" s="257" t="b">
        <v>0</v>
      </c>
      <c r="H38" s="258" t="b">
        <v>0</v>
      </c>
      <c r="I38" s="258" t="b">
        <v>0</v>
      </c>
      <c r="J38" s="258" t="b">
        <v>0</v>
      </c>
      <c r="K38" s="258" t="b">
        <v>0</v>
      </c>
      <c r="L38" s="258" t="b">
        <v>0</v>
      </c>
      <c r="M38" s="258" t="b">
        <v>0</v>
      </c>
      <c r="N38" s="255" t="str">
        <f t="shared" si="29"/>
        <v/>
      </c>
      <c r="O38" s="256" t="str">
        <f t="shared" si="30"/>
        <v/>
      </c>
      <c r="P38" s="245"/>
      <c r="Q38" s="257" t="b">
        <v>0</v>
      </c>
      <c r="R38" s="258" t="b">
        <v>0</v>
      </c>
      <c r="S38" s="258" t="b">
        <v>0</v>
      </c>
      <c r="T38" s="258" t="b">
        <v>0</v>
      </c>
      <c r="U38" s="258" t="b">
        <v>0</v>
      </c>
      <c r="V38" s="258" t="b">
        <v>0</v>
      </c>
      <c r="W38" s="267" t="b">
        <v>0</v>
      </c>
      <c r="X38" s="255" t="str">
        <f t="shared" si="31"/>
        <v/>
      </c>
      <c r="Y38" s="256" t="str">
        <f t="shared" si="32"/>
        <v/>
      </c>
      <c r="Z38" s="245"/>
      <c r="AA38" s="257" t="b">
        <v>0</v>
      </c>
      <c r="AB38" s="258" t="b">
        <v>0</v>
      </c>
      <c r="AC38" s="258" t="b">
        <v>0</v>
      </c>
      <c r="AD38" s="258" t="b">
        <v>0</v>
      </c>
      <c r="AE38" s="258" t="b">
        <v>0</v>
      </c>
      <c r="AF38" s="258" t="b">
        <v>0</v>
      </c>
      <c r="AG38" s="267" t="b">
        <v>0</v>
      </c>
      <c r="AH38" s="255" t="str">
        <f t="shared" si="33"/>
        <v/>
      </c>
      <c r="AI38" s="256" t="str">
        <f t="shared" si="34"/>
        <v/>
      </c>
      <c r="AJ38" s="245"/>
      <c r="AK38" s="258" t="b">
        <v>0</v>
      </c>
      <c r="AL38" s="258" t="b">
        <v>0</v>
      </c>
      <c r="AM38" s="258" t="b">
        <v>0</v>
      </c>
      <c r="AN38" s="258" t="b">
        <v>0</v>
      </c>
      <c r="AO38" s="258" t="b">
        <v>0</v>
      </c>
      <c r="AP38" s="258" t="b">
        <v>0</v>
      </c>
      <c r="AQ38" s="258" t="b">
        <v>0</v>
      </c>
      <c r="AR38" s="255" t="str">
        <f t="shared" si="35"/>
        <v/>
      </c>
      <c r="AS38" s="256" t="str">
        <f t="shared" si="36"/>
        <v/>
      </c>
      <c r="AT38" s="245"/>
      <c r="AU38" s="257" t="b">
        <v>0</v>
      </c>
      <c r="AV38" s="258" t="b">
        <v>0</v>
      </c>
      <c r="AW38" s="259" t="b">
        <v>0</v>
      </c>
      <c r="AX38" s="193"/>
      <c r="AY38" s="193"/>
      <c r="AZ38" s="260" t="str">
        <f t="shared" si="37"/>
        <v/>
      </c>
      <c r="BA38" s="261" t="str">
        <f t="shared" si="38"/>
        <v/>
      </c>
      <c r="BB38" s="262" t="str">
        <f t="shared" si="39"/>
        <v/>
      </c>
      <c r="BC38" s="263" t="str">
        <f t="array" ref="BC38">IFERROR(SPARKLINE(BB38,{"charttype","bar";"max",BA38;"color1",IF(BD38&gt;=$BA$4,'Customize Here'!$M$7,'Customize Here'!$M$9)}),)</f>
        <v/>
      </c>
      <c r="BD38" s="264" t="str">
        <f t="shared" si="40"/>
        <v/>
      </c>
      <c r="BE38" s="340" t="str">
        <f t="shared" si="41"/>
        <v/>
      </c>
      <c r="BF38" s="330"/>
    </row>
    <row r="39" ht="18.0" customHeight="1">
      <c r="A39" s="334"/>
      <c r="B39" s="341"/>
      <c r="C39" s="342"/>
      <c r="D39" s="111"/>
      <c r="E39" s="237"/>
      <c r="F39" s="237"/>
      <c r="G39" s="257" t="b">
        <v>0</v>
      </c>
      <c r="H39" s="258" t="b">
        <v>0</v>
      </c>
      <c r="I39" s="258" t="b">
        <v>0</v>
      </c>
      <c r="J39" s="258" t="b">
        <v>0</v>
      </c>
      <c r="K39" s="258" t="b">
        <v>0</v>
      </c>
      <c r="L39" s="258" t="b">
        <v>0</v>
      </c>
      <c r="M39" s="258" t="b">
        <v>0</v>
      </c>
      <c r="N39" s="255" t="str">
        <f t="shared" si="29"/>
        <v/>
      </c>
      <c r="O39" s="256" t="str">
        <f t="shared" si="30"/>
        <v/>
      </c>
      <c r="P39" s="245"/>
      <c r="Q39" s="257" t="b">
        <v>0</v>
      </c>
      <c r="R39" s="258" t="b">
        <v>0</v>
      </c>
      <c r="S39" s="258" t="b">
        <v>0</v>
      </c>
      <c r="T39" s="258" t="b">
        <v>0</v>
      </c>
      <c r="U39" s="258" t="b">
        <v>0</v>
      </c>
      <c r="V39" s="258" t="b">
        <v>0</v>
      </c>
      <c r="W39" s="267" t="b">
        <v>0</v>
      </c>
      <c r="X39" s="255" t="str">
        <f t="shared" si="31"/>
        <v/>
      </c>
      <c r="Y39" s="256" t="str">
        <f t="shared" si="32"/>
        <v/>
      </c>
      <c r="Z39" s="245"/>
      <c r="AA39" s="257" t="b">
        <v>0</v>
      </c>
      <c r="AB39" s="258" t="b">
        <v>0</v>
      </c>
      <c r="AC39" s="258" t="b">
        <v>0</v>
      </c>
      <c r="AD39" s="258" t="b">
        <v>0</v>
      </c>
      <c r="AE39" s="258" t="b">
        <v>0</v>
      </c>
      <c r="AF39" s="258" t="b">
        <v>0</v>
      </c>
      <c r="AG39" s="267" t="b">
        <v>0</v>
      </c>
      <c r="AH39" s="255" t="str">
        <f t="shared" si="33"/>
        <v/>
      </c>
      <c r="AI39" s="256" t="str">
        <f t="shared" si="34"/>
        <v/>
      </c>
      <c r="AJ39" s="245"/>
      <c r="AK39" s="258" t="b">
        <v>0</v>
      </c>
      <c r="AL39" s="258" t="b">
        <v>0</v>
      </c>
      <c r="AM39" s="258" t="b">
        <v>0</v>
      </c>
      <c r="AN39" s="258" t="b">
        <v>0</v>
      </c>
      <c r="AO39" s="258" t="b">
        <v>0</v>
      </c>
      <c r="AP39" s="258" t="b">
        <v>0</v>
      </c>
      <c r="AQ39" s="258" t="b">
        <v>0</v>
      </c>
      <c r="AR39" s="255" t="str">
        <f t="shared" si="35"/>
        <v/>
      </c>
      <c r="AS39" s="256" t="str">
        <f t="shared" si="36"/>
        <v/>
      </c>
      <c r="AT39" s="245"/>
      <c r="AU39" s="257" t="b">
        <v>0</v>
      </c>
      <c r="AV39" s="258" t="b">
        <v>0</v>
      </c>
      <c r="AW39" s="259" t="b">
        <v>0</v>
      </c>
      <c r="AX39" s="193"/>
      <c r="AY39" s="193"/>
      <c r="AZ39" s="260" t="str">
        <f t="shared" si="37"/>
        <v/>
      </c>
      <c r="BA39" s="261" t="str">
        <f t="shared" si="38"/>
        <v/>
      </c>
      <c r="BB39" s="262" t="str">
        <f t="shared" si="39"/>
        <v/>
      </c>
      <c r="BC39" s="263" t="str">
        <f t="array" ref="BC39">IFERROR(SPARKLINE(BB39,{"charttype","bar";"max",BA39;"color1",IF(BD39&gt;=$BA$4,'Customize Here'!$M$7,'Customize Here'!$M$9)}),)</f>
        <v/>
      </c>
      <c r="BD39" s="264" t="str">
        <f t="shared" si="40"/>
        <v/>
      </c>
      <c r="BE39" s="340" t="str">
        <f t="shared" si="41"/>
        <v/>
      </c>
      <c r="BF39" s="330"/>
    </row>
    <row r="40" ht="18.0" customHeight="1">
      <c r="A40" s="334"/>
      <c r="B40" s="341"/>
      <c r="C40" s="342"/>
      <c r="D40" s="111"/>
      <c r="E40" s="237"/>
      <c r="F40" s="237"/>
      <c r="G40" s="257" t="b">
        <v>0</v>
      </c>
      <c r="H40" s="258" t="b">
        <v>0</v>
      </c>
      <c r="I40" s="258" t="b">
        <v>0</v>
      </c>
      <c r="J40" s="258" t="b">
        <v>0</v>
      </c>
      <c r="K40" s="258" t="b">
        <v>0</v>
      </c>
      <c r="L40" s="258" t="b">
        <v>0</v>
      </c>
      <c r="M40" s="258" t="b">
        <v>0</v>
      </c>
      <c r="N40" s="255" t="str">
        <f t="shared" si="29"/>
        <v/>
      </c>
      <c r="O40" s="256" t="str">
        <f t="shared" si="30"/>
        <v/>
      </c>
      <c r="P40" s="245"/>
      <c r="Q40" s="257" t="b">
        <v>0</v>
      </c>
      <c r="R40" s="258" t="b">
        <v>0</v>
      </c>
      <c r="S40" s="258" t="b">
        <v>0</v>
      </c>
      <c r="T40" s="258" t="b">
        <v>0</v>
      </c>
      <c r="U40" s="258" t="b">
        <v>0</v>
      </c>
      <c r="V40" s="258" t="b">
        <v>0</v>
      </c>
      <c r="W40" s="267" t="b">
        <v>0</v>
      </c>
      <c r="X40" s="255" t="str">
        <f t="shared" si="31"/>
        <v/>
      </c>
      <c r="Y40" s="256" t="str">
        <f t="shared" si="32"/>
        <v/>
      </c>
      <c r="Z40" s="245"/>
      <c r="AA40" s="257" t="b">
        <v>0</v>
      </c>
      <c r="AB40" s="258" t="b">
        <v>0</v>
      </c>
      <c r="AC40" s="258" t="b">
        <v>0</v>
      </c>
      <c r="AD40" s="258" t="b">
        <v>0</v>
      </c>
      <c r="AE40" s="258" t="b">
        <v>0</v>
      </c>
      <c r="AF40" s="258" t="b">
        <v>0</v>
      </c>
      <c r="AG40" s="267" t="b">
        <v>0</v>
      </c>
      <c r="AH40" s="255" t="str">
        <f t="shared" si="33"/>
        <v/>
      </c>
      <c r="AI40" s="256" t="str">
        <f t="shared" si="34"/>
        <v/>
      </c>
      <c r="AJ40" s="245"/>
      <c r="AK40" s="258" t="b">
        <v>0</v>
      </c>
      <c r="AL40" s="258" t="b">
        <v>0</v>
      </c>
      <c r="AM40" s="258" t="b">
        <v>0</v>
      </c>
      <c r="AN40" s="258" t="b">
        <v>0</v>
      </c>
      <c r="AO40" s="258" t="b">
        <v>0</v>
      </c>
      <c r="AP40" s="258" t="b">
        <v>0</v>
      </c>
      <c r="AQ40" s="258" t="b">
        <v>0</v>
      </c>
      <c r="AR40" s="255" t="str">
        <f t="shared" si="35"/>
        <v/>
      </c>
      <c r="AS40" s="256" t="str">
        <f t="shared" si="36"/>
        <v/>
      </c>
      <c r="AT40" s="245"/>
      <c r="AU40" s="257" t="b">
        <v>0</v>
      </c>
      <c r="AV40" s="258" t="b">
        <v>0</v>
      </c>
      <c r="AW40" s="259" t="b">
        <v>0</v>
      </c>
      <c r="AX40" s="193"/>
      <c r="AY40" s="193"/>
      <c r="AZ40" s="260" t="str">
        <f t="shared" si="37"/>
        <v/>
      </c>
      <c r="BA40" s="261" t="str">
        <f t="shared" si="38"/>
        <v/>
      </c>
      <c r="BB40" s="262" t="str">
        <f t="shared" si="39"/>
        <v/>
      </c>
      <c r="BC40" s="263" t="str">
        <f t="array" ref="BC40">IFERROR(SPARKLINE(BB40,{"charttype","bar";"max",BA40;"color1",IF(BD40&gt;=$BA$4,'Customize Here'!$M$7,'Customize Here'!$M$9)}),)</f>
        <v/>
      </c>
      <c r="BD40" s="264" t="str">
        <f t="shared" si="40"/>
        <v/>
      </c>
      <c r="BE40" s="340" t="str">
        <f t="shared" si="41"/>
        <v/>
      </c>
      <c r="BF40" s="330"/>
    </row>
    <row r="41" ht="18.0" customHeight="1">
      <c r="A41" s="334"/>
      <c r="B41" s="341"/>
      <c r="C41" s="342"/>
      <c r="D41" s="111"/>
      <c r="E41" s="237"/>
      <c r="F41" s="237"/>
      <c r="G41" s="257" t="b">
        <v>0</v>
      </c>
      <c r="H41" s="258" t="b">
        <v>0</v>
      </c>
      <c r="I41" s="258" t="b">
        <v>0</v>
      </c>
      <c r="J41" s="258" t="b">
        <v>0</v>
      </c>
      <c r="K41" s="258" t="b">
        <v>0</v>
      </c>
      <c r="L41" s="258" t="b">
        <v>0</v>
      </c>
      <c r="M41" s="258" t="b">
        <v>0</v>
      </c>
      <c r="N41" s="255" t="str">
        <f t="shared" si="29"/>
        <v/>
      </c>
      <c r="O41" s="256" t="str">
        <f t="shared" si="30"/>
        <v/>
      </c>
      <c r="P41" s="245"/>
      <c r="Q41" s="257" t="b">
        <v>0</v>
      </c>
      <c r="R41" s="258" t="b">
        <v>0</v>
      </c>
      <c r="S41" s="258" t="b">
        <v>0</v>
      </c>
      <c r="T41" s="258" t="b">
        <v>0</v>
      </c>
      <c r="U41" s="258" t="b">
        <v>0</v>
      </c>
      <c r="V41" s="258" t="b">
        <v>0</v>
      </c>
      <c r="W41" s="267" t="b">
        <v>0</v>
      </c>
      <c r="X41" s="255" t="str">
        <f t="shared" si="31"/>
        <v/>
      </c>
      <c r="Y41" s="256" t="str">
        <f t="shared" si="32"/>
        <v/>
      </c>
      <c r="Z41" s="245"/>
      <c r="AA41" s="257" t="b">
        <v>0</v>
      </c>
      <c r="AB41" s="258" t="b">
        <v>0</v>
      </c>
      <c r="AC41" s="258" t="b">
        <v>0</v>
      </c>
      <c r="AD41" s="258" t="b">
        <v>0</v>
      </c>
      <c r="AE41" s="258" t="b">
        <v>0</v>
      </c>
      <c r="AF41" s="258" t="b">
        <v>0</v>
      </c>
      <c r="AG41" s="267" t="b">
        <v>0</v>
      </c>
      <c r="AH41" s="255" t="str">
        <f t="shared" si="33"/>
        <v/>
      </c>
      <c r="AI41" s="256" t="str">
        <f t="shared" si="34"/>
        <v/>
      </c>
      <c r="AJ41" s="245"/>
      <c r="AK41" s="258" t="b">
        <v>0</v>
      </c>
      <c r="AL41" s="258" t="b">
        <v>0</v>
      </c>
      <c r="AM41" s="258" t="b">
        <v>0</v>
      </c>
      <c r="AN41" s="258" t="b">
        <v>0</v>
      </c>
      <c r="AO41" s="258" t="b">
        <v>0</v>
      </c>
      <c r="AP41" s="258" t="b">
        <v>0</v>
      </c>
      <c r="AQ41" s="258" t="b">
        <v>0</v>
      </c>
      <c r="AR41" s="255" t="str">
        <f t="shared" si="35"/>
        <v/>
      </c>
      <c r="AS41" s="256" t="str">
        <f t="shared" si="36"/>
        <v/>
      </c>
      <c r="AT41" s="245"/>
      <c r="AU41" s="257" t="b">
        <v>0</v>
      </c>
      <c r="AV41" s="258" t="b">
        <v>0</v>
      </c>
      <c r="AW41" s="259" t="b">
        <v>0</v>
      </c>
      <c r="AX41" s="193"/>
      <c r="AY41" s="193"/>
      <c r="AZ41" s="260" t="str">
        <f t="shared" si="37"/>
        <v/>
      </c>
      <c r="BA41" s="261" t="str">
        <f t="shared" si="38"/>
        <v/>
      </c>
      <c r="BB41" s="262" t="str">
        <f t="shared" si="39"/>
        <v/>
      </c>
      <c r="BC41" s="263" t="str">
        <f t="array" ref="BC41">IFERROR(SPARKLINE(BB41,{"charttype","bar";"max",BA41;"color1",IF(BD41&gt;=$BA$4,'Customize Here'!$M$7,'Customize Here'!$M$9)}),)</f>
        <v/>
      </c>
      <c r="BD41" s="264" t="str">
        <f t="shared" si="40"/>
        <v/>
      </c>
      <c r="BE41" s="340" t="str">
        <f t="shared" si="41"/>
        <v/>
      </c>
      <c r="BF41" s="330"/>
    </row>
    <row r="42" ht="18.0" customHeight="1">
      <c r="A42" s="334"/>
      <c r="B42" s="341"/>
      <c r="C42" s="342"/>
      <c r="D42" s="111"/>
      <c r="E42" s="237"/>
      <c r="F42" s="237"/>
      <c r="G42" s="257" t="b">
        <v>0</v>
      </c>
      <c r="H42" s="258" t="b">
        <v>0</v>
      </c>
      <c r="I42" s="258" t="b">
        <v>0</v>
      </c>
      <c r="J42" s="258" t="b">
        <v>0</v>
      </c>
      <c r="K42" s="258" t="b">
        <v>0</v>
      </c>
      <c r="L42" s="258" t="b">
        <v>0</v>
      </c>
      <c r="M42" s="258" t="b">
        <v>0</v>
      </c>
      <c r="N42" s="255" t="str">
        <f t="shared" si="29"/>
        <v/>
      </c>
      <c r="O42" s="256" t="str">
        <f t="shared" si="30"/>
        <v/>
      </c>
      <c r="P42" s="245"/>
      <c r="Q42" s="257" t="b">
        <v>0</v>
      </c>
      <c r="R42" s="258" t="b">
        <v>0</v>
      </c>
      <c r="S42" s="258" t="b">
        <v>0</v>
      </c>
      <c r="T42" s="258" t="b">
        <v>0</v>
      </c>
      <c r="U42" s="258" t="b">
        <v>0</v>
      </c>
      <c r="V42" s="258" t="b">
        <v>0</v>
      </c>
      <c r="W42" s="267" t="b">
        <v>0</v>
      </c>
      <c r="X42" s="255" t="str">
        <f t="shared" si="31"/>
        <v/>
      </c>
      <c r="Y42" s="256" t="str">
        <f t="shared" si="32"/>
        <v/>
      </c>
      <c r="Z42" s="245"/>
      <c r="AA42" s="257" t="b">
        <v>0</v>
      </c>
      <c r="AB42" s="258" t="b">
        <v>0</v>
      </c>
      <c r="AC42" s="258" t="b">
        <v>0</v>
      </c>
      <c r="AD42" s="258" t="b">
        <v>0</v>
      </c>
      <c r="AE42" s="258" t="b">
        <v>0</v>
      </c>
      <c r="AF42" s="258" t="b">
        <v>0</v>
      </c>
      <c r="AG42" s="267" t="b">
        <v>0</v>
      </c>
      <c r="AH42" s="255" t="str">
        <f t="shared" si="33"/>
        <v/>
      </c>
      <c r="AI42" s="256" t="str">
        <f t="shared" si="34"/>
        <v/>
      </c>
      <c r="AJ42" s="245"/>
      <c r="AK42" s="257" t="b">
        <v>0</v>
      </c>
      <c r="AL42" s="258" t="b">
        <v>0</v>
      </c>
      <c r="AM42" s="258" t="b">
        <v>0</v>
      </c>
      <c r="AN42" s="258" t="b">
        <v>0</v>
      </c>
      <c r="AO42" s="258" t="b">
        <v>0</v>
      </c>
      <c r="AP42" s="258" t="b">
        <v>0</v>
      </c>
      <c r="AQ42" s="267" t="b">
        <v>0</v>
      </c>
      <c r="AR42" s="255" t="str">
        <f t="shared" si="35"/>
        <v/>
      </c>
      <c r="AS42" s="256" t="str">
        <f t="shared" si="36"/>
        <v/>
      </c>
      <c r="AT42" s="245"/>
      <c r="AU42" s="257" t="b">
        <v>0</v>
      </c>
      <c r="AV42" s="258" t="b">
        <v>0</v>
      </c>
      <c r="AW42" s="259" t="b">
        <v>0</v>
      </c>
      <c r="AX42" s="193"/>
      <c r="AY42" s="193"/>
      <c r="AZ42" s="269" t="str">
        <f t="shared" si="37"/>
        <v/>
      </c>
      <c r="BA42" s="261" t="str">
        <f t="shared" si="38"/>
        <v/>
      </c>
      <c r="BB42" s="262" t="str">
        <f t="shared" si="39"/>
        <v/>
      </c>
      <c r="BC42" s="263" t="str">
        <f t="array" ref="BC42">IFERROR(SPARKLINE(BB42,{"charttype","bar";"max",BA42;"color1",IF(BD42&gt;=$BA$4,'Customize Here'!$M$7,'Customize Here'!$M$9)}),)</f>
        <v/>
      </c>
      <c r="BD42" s="264" t="str">
        <f t="shared" si="40"/>
        <v/>
      </c>
      <c r="BE42" s="340" t="str">
        <f t="shared" si="41"/>
        <v/>
      </c>
      <c r="BF42" s="330"/>
    </row>
    <row r="43" ht="18.0" customHeight="1">
      <c r="A43" s="334"/>
      <c r="B43" s="341"/>
      <c r="C43" s="342"/>
      <c r="D43" s="111"/>
      <c r="E43" s="237"/>
      <c r="F43" s="237"/>
      <c r="G43" s="257" t="b">
        <v>0</v>
      </c>
      <c r="H43" s="258" t="b">
        <v>0</v>
      </c>
      <c r="I43" s="258" t="b">
        <v>0</v>
      </c>
      <c r="J43" s="258" t="b">
        <v>0</v>
      </c>
      <c r="K43" s="258" t="b">
        <v>0</v>
      </c>
      <c r="L43" s="258" t="b">
        <v>0</v>
      </c>
      <c r="M43" s="258" t="b">
        <v>0</v>
      </c>
      <c r="N43" s="255" t="str">
        <f t="shared" si="29"/>
        <v/>
      </c>
      <c r="O43" s="256" t="str">
        <f t="shared" si="30"/>
        <v/>
      </c>
      <c r="P43" s="245"/>
      <c r="Q43" s="257" t="b">
        <v>0</v>
      </c>
      <c r="R43" s="258" t="b">
        <v>0</v>
      </c>
      <c r="S43" s="258" t="b">
        <v>0</v>
      </c>
      <c r="T43" s="258" t="b">
        <v>0</v>
      </c>
      <c r="U43" s="258" t="b">
        <v>0</v>
      </c>
      <c r="V43" s="258" t="b">
        <v>0</v>
      </c>
      <c r="W43" s="267" t="b">
        <v>0</v>
      </c>
      <c r="X43" s="255" t="str">
        <f t="shared" si="31"/>
        <v/>
      </c>
      <c r="Y43" s="256" t="str">
        <f t="shared" si="32"/>
        <v/>
      </c>
      <c r="Z43" s="245"/>
      <c r="AA43" s="257" t="b">
        <v>0</v>
      </c>
      <c r="AB43" s="258" t="b">
        <v>0</v>
      </c>
      <c r="AC43" s="258" t="b">
        <v>0</v>
      </c>
      <c r="AD43" s="258" t="b">
        <v>0</v>
      </c>
      <c r="AE43" s="258" t="b">
        <v>0</v>
      </c>
      <c r="AF43" s="258" t="b">
        <v>0</v>
      </c>
      <c r="AG43" s="267" t="b">
        <v>0</v>
      </c>
      <c r="AH43" s="255" t="str">
        <f t="shared" si="33"/>
        <v/>
      </c>
      <c r="AI43" s="256" t="str">
        <f t="shared" si="34"/>
        <v/>
      </c>
      <c r="AJ43" s="245"/>
      <c r="AK43" s="257" t="b">
        <v>0</v>
      </c>
      <c r="AL43" s="258" t="b">
        <v>0</v>
      </c>
      <c r="AM43" s="258" t="b">
        <v>0</v>
      </c>
      <c r="AN43" s="258" t="b">
        <v>0</v>
      </c>
      <c r="AO43" s="258" t="b">
        <v>0</v>
      </c>
      <c r="AP43" s="258" t="b">
        <v>0</v>
      </c>
      <c r="AQ43" s="267" t="b">
        <v>0</v>
      </c>
      <c r="AR43" s="255" t="str">
        <f t="shared" si="35"/>
        <v/>
      </c>
      <c r="AS43" s="256" t="str">
        <f t="shared" si="36"/>
        <v/>
      </c>
      <c r="AT43" s="245"/>
      <c r="AU43" s="257" t="b">
        <v>0</v>
      </c>
      <c r="AV43" s="258" t="b">
        <v>0</v>
      </c>
      <c r="AW43" s="259" t="b">
        <v>0</v>
      </c>
      <c r="AX43" s="193"/>
      <c r="AY43" s="193"/>
      <c r="AZ43" s="269" t="str">
        <f t="shared" si="37"/>
        <v/>
      </c>
      <c r="BA43" s="261" t="str">
        <f t="shared" si="38"/>
        <v/>
      </c>
      <c r="BB43" s="262" t="str">
        <f t="shared" si="39"/>
        <v/>
      </c>
      <c r="BC43" s="263" t="str">
        <f t="array" ref="BC43">IFERROR(SPARKLINE(BB43,{"charttype","bar";"max",BA43;"color1",IF(BD43&gt;=$BA$4,'Customize Here'!$M$7,'Customize Here'!$M$9)}),)</f>
        <v/>
      </c>
      <c r="BD43" s="264" t="str">
        <f t="shared" si="40"/>
        <v/>
      </c>
      <c r="BE43" s="340" t="str">
        <f t="shared" si="41"/>
        <v/>
      </c>
      <c r="BF43" s="330"/>
    </row>
    <row r="44" ht="18.0" customHeight="1">
      <c r="A44" s="334"/>
      <c r="B44" s="341"/>
      <c r="C44" s="342"/>
      <c r="D44" s="111"/>
      <c r="E44" s="237"/>
      <c r="F44" s="237"/>
      <c r="G44" s="257" t="b">
        <v>0</v>
      </c>
      <c r="H44" s="258" t="b">
        <v>0</v>
      </c>
      <c r="I44" s="258" t="b">
        <v>0</v>
      </c>
      <c r="J44" s="258" t="b">
        <v>0</v>
      </c>
      <c r="K44" s="258" t="b">
        <v>0</v>
      </c>
      <c r="L44" s="258" t="b">
        <v>0</v>
      </c>
      <c r="M44" s="258" t="b">
        <v>0</v>
      </c>
      <c r="N44" s="255" t="str">
        <f t="shared" si="29"/>
        <v/>
      </c>
      <c r="O44" s="256" t="str">
        <f t="shared" si="30"/>
        <v/>
      </c>
      <c r="P44" s="245"/>
      <c r="Q44" s="257" t="b">
        <v>0</v>
      </c>
      <c r="R44" s="258" t="b">
        <v>0</v>
      </c>
      <c r="S44" s="258" t="b">
        <v>0</v>
      </c>
      <c r="T44" s="258" t="b">
        <v>0</v>
      </c>
      <c r="U44" s="258" t="b">
        <v>0</v>
      </c>
      <c r="V44" s="258" t="b">
        <v>0</v>
      </c>
      <c r="W44" s="267" t="b">
        <v>0</v>
      </c>
      <c r="X44" s="255" t="str">
        <f t="shared" si="31"/>
        <v/>
      </c>
      <c r="Y44" s="256" t="str">
        <f t="shared" si="32"/>
        <v/>
      </c>
      <c r="Z44" s="245"/>
      <c r="AA44" s="257" t="b">
        <v>0</v>
      </c>
      <c r="AB44" s="258" t="b">
        <v>0</v>
      </c>
      <c r="AC44" s="258" t="b">
        <v>0</v>
      </c>
      <c r="AD44" s="258" t="b">
        <v>0</v>
      </c>
      <c r="AE44" s="258" t="b">
        <v>0</v>
      </c>
      <c r="AF44" s="258" t="b">
        <v>0</v>
      </c>
      <c r="AG44" s="267" t="b">
        <v>0</v>
      </c>
      <c r="AH44" s="255" t="str">
        <f t="shared" si="33"/>
        <v/>
      </c>
      <c r="AI44" s="256" t="str">
        <f t="shared" si="34"/>
        <v/>
      </c>
      <c r="AJ44" s="245"/>
      <c r="AK44" s="257" t="b">
        <v>0</v>
      </c>
      <c r="AL44" s="258" t="b">
        <v>0</v>
      </c>
      <c r="AM44" s="258" t="b">
        <v>0</v>
      </c>
      <c r="AN44" s="258" t="b">
        <v>0</v>
      </c>
      <c r="AO44" s="258" t="b">
        <v>0</v>
      </c>
      <c r="AP44" s="258" t="b">
        <v>0</v>
      </c>
      <c r="AQ44" s="267" t="b">
        <v>0</v>
      </c>
      <c r="AR44" s="255" t="str">
        <f t="shared" si="35"/>
        <v/>
      </c>
      <c r="AS44" s="256" t="str">
        <f t="shared" si="36"/>
        <v/>
      </c>
      <c r="AT44" s="245"/>
      <c r="AU44" s="270" t="b">
        <v>0</v>
      </c>
      <c r="AV44" s="258" t="b">
        <v>0</v>
      </c>
      <c r="AW44" s="273" t="b">
        <v>0</v>
      </c>
      <c r="AX44" s="193"/>
      <c r="AY44" s="193"/>
      <c r="AZ44" s="269" t="str">
        <f t="shared" si="37"/>
        <v/>
      </c>
      <c r="BA44" s="261" t="str">
        <f t="shared" si="38"/>
        <v/>
      </c>
      <c r="BB44" s="262" t="str">
        <f t="shared" si="39"/>
        <v/>
      </c>
      <c r="BC44" s="263" t="str">
        <f t="array" ref="BC44">IFERROR(SPARKLINE(BB44,{"charttype","bar";"max",BA44;"color1",IF(BD44&gt;=$BA$4,'Customize Here'!$M$7,'Customize Here'!$M$9)}),)</f>
        <v/>
      </c>
      <c r="BD44" s="264" t="str">
        <f t="shared" si="40"/>
        <v/>
      </c>
      <c r="BE44" s="340" t="str">
        <f t="shared" si="41"/>
        <v/>
      </c>
      <c r="BF44" s="330"/>
    </row>
    <row r="45" ht="18.0" customHeight="1">
      <c r="A45" s="334"/>
      <c r="B45" s="341"/>
      <c r="C45" s="342"/>
      <c r="D45" s="111"/>
      <c r="E45" s="237"/>
      <c r="F45" s="237"/>
      <c r="G45" s="257" t="b">
        <v>0</v>
      </c>
      <c r="H45" s="258" t="b">
        <v>0</v>
      </c>
      <c r="I45" s="258" t="b">
        <v>0</v>
      </c>
      <c r="J45" s="258" t="b">
        <v>0</v>
      </c>
      <c r="K45" s="258" t="b">
        <v>0</v>
      </c>
      <c r="L45" s="258" t="b">
        <v>0</v>
      </c>
      <c r="M45" s="258" t="b">
        <v>0</v>
      </c>
      <c r="N45" s="255" t="str">
        <f t="shared" si="29"/>
        <v/>
      </c>
      <c r="O45" s="256" t="str">
        <f t="shared" si="30"/>
        <v/>
      </c>
      <c r="P45" s="245"/>
      <c r="Q45" s="257" t="b">
        <v>0</v>
      </c>
      <c r="R45" s="258" t="b">
        <v>0</v>
      </c>
      <c r="S45" s="258" t="b">
        <v>0</v>
      </c>
      <c r="T45" s="258" t="b">
        <v>0</v>
      </c>
      <c r="U45" s="258" t="b">
        <v>0</v>
      </c>
      <c r="V45" s="258" t="b">
        <v>0</v>
      </c>
      <c r="W45" s="267" t="b">
        <v>0</v>
      </c>
      <c r="X45" s="255" t="str">
        <f t="shared" si="31"/>
        <v/>
      </c>
      <c r="Y45" s="256" t="str">
        <f t="shared" si="32"/>
        <v/>
      </c>
      <c r="Z45" s="245"/>
      <c r="AA45" s="257" t="b">
        <v>0</v>
      </c>
      <c r="AB45" s="258" t="b">
        <v>0</v>
      </c>
      <c r="AC45" s="258" t="b">
        <v>0</v>
      </c>
      <c r="AD45" s="258" t="b">
        <v>0</v>
      </c>
      <c r="AE45" s="258" t="b">
        <v>0</v>
      </c>
      <c r="AF45" s="258" t="b">
        <v>0</v>
      </c>
      <c r="AG45" s="267" t="b">
        <v>0</v>
      </c>
      <c r="AH45" s="255" t="str">
        <f t="shared" si="33"/>
        <v/>
      </c>
      <c r="AI45" s="256" t="str">
        <f t="shared" si="34"/>
        <v/>
      </c>
      <c r="AJ45" s="245"/>
      <c r="AK45" s="257" t="b">
        <v>0</v>
      </c>
      <c r="AL45" s="258" t="b">
        <v>0</v>
      </c>
      <c r="AM45" s="258" t="b">
        <v>0</v>
      </c>
      <c r="AN45" s="258" t="b">
        <v>0</v>
      </c>
      <c r="AO45" s="258" t="b">
        <v>0</v>
      </c>
      <c r="AP45" s="258" t="b">
        <v>0</v>
      </c>
      <c r="AQ45" s="267" t="b">
        <v>0</v>
      </c>
      <c r="AR45" s="255" t="str">
        <f t="shared" si="35"/>
        <v/>
      </c>
      <c r="AS45" s="256" t="str">
        <f t="shared" si="36"/>
        <v/>
      </c>
      <c r="AT45" s="245"/>
      <c r="AU45" s="257" t="b">
        <v>0</v>
      </c>
      <c r="AV45" s="258" t="b">
        <v>0</v>
      </c>
      <c r="AW45" s="273" t="b">
        <v>0</v>
      </c>
      <c r="AX45" s="193"/>
      <c r="AY45" s="193"/>
      <c r="AZ45" s="269" t="str">
        <f t="shared" si="37"/>
        <v/>
      </c>
      <c r="BA45" s="261" t="str">
        <f t="shared" si="38"/>
        <v/>
      </c>
      <c r="BB45" s="262" t="str">
        <f t="shared" si="39"/>
        <v/>
      </c>
      <c r="BC45" s="263" t="str">
        <f t="array" ref="BC45">IFERROR(SPARKLINE(BB45,{"charttype","bar";"max",BA45;"color1",IF(BD45&gt;=$BA$4,'Customize Here'!$M$7,'Customize Here'!$M$9)}),)</f>
        <v/>
      </c>
      <c r="BD45" s="264" t="str">
        <f t="shared" si="40"/>
        <v/>
      </c>
      <c r="BE45" s="340" t="str">
        <f t="shared" si="41"/>
        <v/>
      </c>
      <c r="BF45" s="330"/>
    </row>
    <row r="46" ht="18.0" customHeight="1">
      <c r="A46" s="334"/>
      <c r="B46" s="341"/>
      <c r="C46" s="342"/>
      <c r="D46" s="111"/>
      <c r="E46" s="237"/>
      <c r="F46" s="237"/>
      <c r="G46" s="257" t="b">
        <v>0</v>
      </c>
      <c r="H46" s="258" t="b">
        <v>0</v>
      </c>
      <c r="I46" s="258" t="b">
        <v>0</v>
      </c>
      <c r="J46" s="258" t="b">
        <v>0</v>
      </c>
      <c r="K46" s="258" t="b">
        <v>0</v>
      </c>
      <c r="L46" s="258" t="b">
        <v>0</v>
      </c>
      <c r="M46" s="258" t="b">
        <v>0</v>
      </c>
      <c r="N46" s="255" t="str">
        <f t="shared" si="29"/>
        <v/>
      </c>
      <c r="O46" s="256" t="str">
        <f t="shared" si="30"/>
        <v/>
      </c>
      <c r="P46" s="245"/>
      <c r="Q46" s="257" t="b">
        <v>0</v>
      </c>
      <c r="R46" s="258" t="b">
        <v>0</v>
      </c>
      <c r="S46" s="258" t="b">
        <v>0</v>
      </c>
      <c r="T46" s="258" t="b">
        <v>0</v>
      </c>
      <c r="U46" s="258" t="b">
        <v>0</v>
      </c>
      <c r="V46" s="258" t="b">
        <v>0</v>
      </c>
      <c r="W46" s="267" t="b">
        <v>0</v>
      </c>
      <c r="X46" s="255" t="str">
        <f t="shared" si="31"/>
        <v/>
      </c>
      <c r="Y46" s="256" t="str">
        <f t="shared" si="32"/>
        <v/>
      </c>
      <c r="Z46" s="245"/>
      <c r="AA46" s="257" t="b">
        <v>0</v>
      </c>
      <c r="AB46" s="258" t="b">
        <v>0</v>
      </c>
      <c r="AC46" s="258" t="b">
        <v>0</v>
      </c>
      <c r="AD46" s="258" t="b">
        <v>0</v>
      </c>
      <c r="AE46" s="258" t="b">
        <v>0</v>
      </c>
      <c r="AF46" s="258" t="b">
        <v>0</v>
      </c>
      <c r="AG46" s="267" t="b">
        <v>0</v>
      </c>
      <c r="AH46" s="255" t="str">
        <f t="shared" si="33"/>
        <v/>
      </c>
      <c r="AI46" s="256" t="str">
        <f t="shared" si="34"/>
        <v/>
      </c>
      <c r="AJ46" s="245"/>
      <c r="AK46" s="257" t="b">
        <v>0</v>
      </c>
      <c r="AL46" s="258" t="b">
        <v>0</v>
      </c>
      <c r="AM46" s="258" t="b">
        <v>0</v>
      </c>
      <c r="AN46" s="258" t="b">
        <v>0</v>
      </c>
      <c r="AO46" s="258" t="b">
        <v>0</v>
      </c>
      <c r="AP46" s="258" t="b">
        <v>0</v>
      </c>
      <c r="AQ46" s="267" t="b">
        <v>0</v>
      </c>
      <c r="AR46" s="255" t="str">
        <f t="shared" si="35"/>
        <v/>
      </c>
      <c r="AS46" s="256" t="str">
        <f t="shared" si="36"/>
        <v/>
      </c>
      <c r="AT46" s="245"/>
      <c r="AU46" s="270" t="b">
        <v>0</v>
      </c>
      <c r="AV46" s="258" t="b">
        <v>0</v>
      </c>
      <c r="AW46" s="273" t="b">
        <v>0</v>
      </c>
      <c r="AX46" s="193"/>
      <c r="AY46" s="193"/>
      <c r="AZ46" s="269" t="str">
        <f t="shared" si="37"/>
        <v/>
      </c>
      <c r="BA46" s="261" t="str">
        <f t="shared" si="38"/>
        <v/>
      </c>
      <c r="BB46" s="262" t="str">
        <f t="shared" si="39"/>
        <v/>
      </c>
      <c r="BC46" s="263" t="str">
        <f t="array" ref="BC46">IFERROR(SPARKLINE(BB46,{"charttype","bar";"max",BA46;"color1",IF(BD46&gt;=$BA$4,'Customize Here'!$M$7,'Customize Here'!$M$9)}),)</f>
        <v/>
      </c>
      <c r="BD46" s="264" t="str">
        <f t="shared" si="40"/>
        <v/>
      </c>
      <c r="BE46" s="340" t="str">
        <f t="shared" si="41"/>
        <v/>
      </c>
      <c r="BF46" s="330"/>
    </row>
    <row r="47" ht="18.0" customHeight="1">
      <c r="A47" s="334"/>
      <c r="B47" s="343"/>
      <c r="C47" s="344"/>
      <c r="D47" s="119"/>
      <c r="E47" s="237"/>
      <c r="F47" s="237"/>
      <c r="G47" s="345" t="b">
        <v>0</v>
      </c>
      <c r="H47" s="277" t="b">
        <v>0</v>
      </c>
      <c r="I47" s="277" t="b">
        <v>0</v>
      </c>
      <c r="J47" s="277" t="b">
        <v>0</v>
      </c>
      <c r="K47" s="277" t="b">
        <v>0</v>
      </c>
      <c r="L47" s="277" t="b">
        <v>0</v>
      </c>
      <c r="M47" s="277" t="b">
        <v>0</v>
      </c>
      <c r="N47" s="280" t="str">
        <f t="shared" si="29"/>
        <v/>
      </c>
      <c r="O47" s="281" t="str">
        <f t="shared" si="30"/>
        <v/>
      </c>
      <c r="P47" s="245"/>
      <c r="Q47" s="345" t="b">
        <v>0</v>
      </c>
      <c r="R47" s="277" t="b">
        <v>0</v>
      </c>
      <c r="S47" s="277" t="b">
        <v>0</v>
      </c>
      <c r="T47" s="277" t="b">
        <v>0</v>
      </c>
      <c r="U47" s="277" t="b">
        <v>0</v>
      </c>
      <c r="V47" s="277" t="b">
        <v>0</v>
      </c>
      <c r="W47" s="346" t="b">
        <v>0</v>
      </c>
      <c r="X47" s="280" t="str">
        <f t="shared" si="31"/>
        <v/>
      </c>
      <c r="Y47" s="281" t="str">
        <f t="shared" si="32"/>
        <v/>
      </c>
      <c r="Z47" s="245"/>
      <c r="AA47" s="345" t="b">
        <v>0</v>
      </c>
      <c r="AB47" s="277" t="b">
        <v>0</v>
      </c>
      <c r="AC47" s="277" t="b">
        <v>0</v>
      </c>
      <c r="AD47" s="277" t="b">
        <v>0</v>
      </c>
      <c r="AE47" s="277" t="b">
        <v>0</v>
      </c>
      <c r="AF47" s="277" t="b">
        <v>0</v>
      </c>
      <c r="AG47" s="346" t="b">
        <v>0</v>
      </c>
      <c r="AH47" s="280" t="str">
        <f t="shared" si="33"/>
        <v/>
      </c>
      <c r="AI47" s="281" t="str">
        <f t="shared" si="34"/>
        <v/>
      </c>
      <c r="AJ47" s="245"/>
      <c r="AK47" s="345" t="b">
        <v>0</v>
      </c>
      <c r="AL47" s="277" t="b">
        <v>0</v>
      </c>
      <c r="AM47" s="277" t="b">
        <v>0</v>
      </c>
      <c r="AN47" s="277" t="b">
        <v>0</v>
      </c>
      <c r="AO47" s="277" t="b">
        <v>0</v>
      </c>
      <c r="AP47" s="277" t="b">
        <v>0</v>
      </c>
      <c r="AQ47" s="346" t="b">
        <v>0</v>
      </c>
      <c r="AR47" s="280" t="str">
        <f t="shared" si="35"/>
        <v/>
      </c>
      <c r="AS47" s="281" t="str">
        <f t="shared" si="36"/>
        <v/>
      </c>
      <c r="AT47" s="245"/>
      <c r="AU47" s="276" t="b">
        <v>0</v>
      </c>
      <c r="AV47" s="277" t="b">
        <v>0</v>
      </c>
      <c r="AW47" s="282" t="b">
        <v>0</v>
      </c>
      <c r="AX47" s="193"/>
      <c r="AY47" s="193"/>
      <c r="AZ47" s="283" t="str">
        <f t="shared" si="37"/>
        <v/>
      </c>
      <c r="BA47" s="284" t="str">
        <f t="shared" si="38"/>
        <v/>
      </c>
      <c r="BB47" s="285" t="str">
        <f t="shared" si="39"/>
        <v/>
      </c>
      <c r="BC47" s="286" t="str">
        <f t="array" ref="BC47">IFERROR(SPARKLINE(BB47,{"charttype","bar";"max",BA47;"color1",IF(BD47&gt;=$BA$4,'Customize Here'!$M$7,'Customize Here'!$M$9)}),)</f>
        <v/>
      </c>
      <c r="BD47" s="287" t="str">
        <f t="shared" si="40"/>
        <v/>
      </c>
      <c r="BE47" s="347" t="str">
        <f t="shared" si="41"/>
        <v/>
      </c>
      <c r="BF47" s="330"/>
    </row>
    <row r="48" ht="7.5" customHeight="1">
      <c r="A48" s="193"/>
      <c r="B48" s="193"/>
      <c r="C48" s="195"/>
      <c r="D48" s="289"/>
      <c r="E48" s="289"/>
      <c r="F48" s="289"/>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5"/>
      <c r="AE48" s="195"/>
      <c r="AF48" s="195"/>
      <c r="AG48" s="195"/>
      <c r="AH48" s="195"/>
      <c r="AI48" s="195"/>
      <c r="AJ48" s="195"/>
      <c r="AK48" s="195"/>
      <c r="AL48" s="195"/>
      <c r="AM48" s="195"/>
      <c r="AN48" s="195"/>
      <c r="AO48" s="195"/>
      <c r="AP48" s="195"/>
      <c r="AQ48" s="195"/>
      <c r="AR48" s="195"/>
      <c r="AS48" s="195"/>
      <c r="AT48" s="195"/>
      <c r="AU48" s="195"/>
      <c r="AV48" s="195"/>
      <c r="AW48" s="195"/>
      <c r="AX48" s="193"/>
      <c r="AY48" s="193"/>
      <c r="AZ48" s="348"/>
      <c r="BA48" s="349"/>
      <c r="BB48" s="349"/>
      <c r="BE48" s="349"/>
      <c r="BF48" s="195"/>
    </row>
    <row r="49" ht="22.5" customHeight="1">
      <c r="A49" s="290"/>
      <c r="B49" s="290"/>
      <c r="C49" s="296"/>
      <c r="D49" s="292"/>
      <c r="E49" s="292"/>
      <c r="F49" s="292"/>
      <c r="G49" s="350" t="str">
        <f>'Customize Here'!$Q$25</f>
        <v>Weekly Tasks Completed</v>
      </c>
      <c r="H49" s="154"/>
      <c r="I49" s="154"/>
      <c r="J49" s="154"/>
      <c r="K49" s="154"/>
      <c r="L49" s="154"/>
      <c r="M49" s="154"/>
      <c r="N49" s="154"/>
      <c r="O49" s="155"/>
      <c r="P49" s="296"/>
      <c r="Q49" s="350" t="str">
        <f>'Customize Here'!$Q$25</f>
        <v>Weekly Tasks Completed</v>
      </c>
      <c r="R49" s="154"/>
      <c r="S49" s="154"/>
      <c r="T49" s="154"/>
      <c r="U49" s="154"/>
      <c r="V49" s="154"/>
      <c r="W49" s="154"/>
      <c r="X49" s="154"/>
      <c r="Y49" s="155"/>
      <c r="Z49" s="296"/>
      <c r="AA49" s="350" t="str">
        <f>'Customize Here'!$Q$25</f>
        <v>Weekly Tasks Completed</v>
      </c>
      <c r="AB49" s="154"/>
      <c r="AC49" s="154"/>
      <c r="AD49" s="154"/>
      <c r="AE49" s="154"/>
      <c r="AF49" s="154"/>
      <c r="AG49" s="154"/>
      <c r="AH49" s="154"/>
      <c r="AI49" s="155"/>
      <c r="AJ49" s="296"/>
      <c r="AK49" s="350" t="str">
        <f>'Customize Here'!$Q$25</f>
        <v>Weekly Tasks Completed</v>
      </c>
      <c r="AL49" s="154"/>
      <c r="AM49" s="154"/>
      <c r="AN49" s="154"/>
      <c r="AO49" s="154"/>
      <c r="AP49" s="154"/>
      <c r="AQ49" s="154"/>
      <c r="AR49" s="154"/>
      <c r="AS49" s="155"/>
      <c r="AT49" s="296"/>
      <c r="AU49" s="296"/>
      <c r="AV49" s="296"/>
      <c r="AW49" s="296"/>
      <c r="AX49" s="290"/>
      <c r="AY49" s="290"/>
      <c r="AZ49" s="298"/>
      <c r="BA49" s="299"/>
      <c r="BB49" s="300" t="str">
        <f>'Customize Here'!$Q$21&amp;" "&amp;BB50&amp;" / "&amp;BB50+BE50</f>
        <v>Completed 0 / 0</v>
      </c>
      <c r="BC49" s="43"/>
      <c r="BD49" s="294"/>
      <c r="BE49" s="301" t="str">
        <f>'Customize Here'!$Q$35</f>
        <v>Missing</v>
      </c>
      <c r="BF49" s="296"/>
    </row>
    <row r="50">
      <c r="A50" s="193"/>
      <c r="B50" s="193"/>
      <c r="C50" s="195"/>
      <c r="D50" s="289"/>
      <c r="E50" s="289"/>
      <c r="F50" s="289"/>
      <c r="G50" s="351">
        <f>COUNTIF(N32:N47,"&gt;=100%")</f>
        <v>0</v>
      </c>
      <c r="H50" s="352" t="str">
        <f>"/ "&amp;COUNTA($B$32:$B$47)</f>
        <v>/ 0</v>
      </c>
      <c r="I50" s="353" t="str">
        <f t="array" ref="I50">if(COUNTA($B$32:$B$47)&gt;=1,IFERROR(SPARKLINE(G50,{"charttype","bar";"max",COUNTA($B$32:$B$47);"color1",IF(O50&gt;=$BA$4,'Customize Here'!$M$7,'Customize Here'!$M$9)}),),"")</f>
        <v/>
      </c>
      <c r="J50" s="211"/>
      <c r="K50" s="211"/>
      <c r="L50" s="211"/>
      <c r="M50" s="211"/>
      <c r="N50" s="84"/>
      <c r="O50" s="354" t="str">
        <f>iferror(ROUND(G50/COUNTA($B$32:$B$47),2),)</f>
        <v/>
      </c>
      <c r="P50" s="195"/>
      <c r="Q50" s="351">
        <f>COUNTIF(X32:X47,"&gt;=100%")</f>
        <v>0</v>
      </c>
      <c r="R50" s="352" t="str">
        <f>"/ "&amp;COUNTA($B$32:$B$47)</f>
        <v>/ 0</v>
      </c>
      <c r="S50" s="353" t="str">
        <f t="array" ref="S50">if(COUNTA($B$32:$B$47)&gt;=1,IFERROR(SPARKLINE(Q50,{"charttype","bar";"max",COUNTA($B$32:$B$47);"color1",IF(Y50&gt;=$BA$4,'Customize Here'!$M$7,'Customize Here'!$M$9)}),),"")</f>
        <v/>
      </c>
      <c r="T50" s="211"/>
      <c r="U50" s="211"/>
      <c r="V50" s="211"/>
      <c r="W50" s="211"/>
      <c r="X50" s="84"/>
      <c r="Y50" s="354" t="str">
        <f>iferror(ROUND(Q50/COUNTA($B$32:$B$47),2),)</f>
        <v/>
      </c>
      <c r="Z50" s="195"/>
      <c r="AA50" s="351">
        <f>COUNTIF(AH32:AH47,"&gt;=100%")</f>
        <v>0</v>
      </c>
      <c r="AB50" s="352" t="str">
        <f>"/ "&amp;COUNTA($B$32:$B$47)</f>
        <v>/ 0</v>
      </c>
      <c r="AC50" s="353" t="str">
        <f t="array" ref="AC50">if(COUNTA($B$32:$B$47)&gt;=1,IFERROR(SPARKLINE(AA50,{"charttype","bar";"max",COUNTA($B$32:$B$47);"color1",IF(AI50&gt;=$BA$4,'Customize Here'!$M$7,'Customize Here'!$M$9)}),),"")</f>
        <v/>
      </c>
      <c r="AD50" s="211"/>
      <c r="AE50" s="211"/>
      <c r="AF50" s="211"/>
      <c r="AG50" s="211"/>
      <c r="AH50" s="84"/>
      <c r="AI50" s="354" t="str">
        <f>iferror(ROUND(AA50/COUNTA($B$32:$B$47),2),)</f>
        <v/>
      </c>
      <c r="AJ50" s="195"/>
      <c r="AK50" s="351">
        <f>COUNTIF(AR32:AR47,"&gt;=100%")</f>
        <v>0</v>
      </c>
      <c r="AL50" s="352" t="str">
        <f>"/ "&amp;COUNTA($B$32:$B$47)</f>
        <v>/ 0</v>
      </c>
      <c r="AM50" s="353" t="str">
        <f t="array" ref="AM50">if(COUNTA($B$32:$B$47)&gt;=1,IFERROR(SPARKLINE(AK50,{"charttype","bar";"max",COUNTA($B$32:$B$47);"color1",IF(AS50&gt;=$BA$4,'Customize Here'!$M$7,'Customize Here'!$M$9)}),),"")</f>
        <v/>
      </c>
      <c r="AN50" s="211"/>
      <c r="AO50" s="211"/>
      <c r="AP50" s="211"/>
      <c r="AQ50" s="211"/>
      <c r="AR50" s="84"/>
      <c r="AS50" s="354" t="str">
        <f>iferror(ROUND(AK50/COUNTA($B$32:$B$47),2),)</f>
        <v/>
      </c>
      <c r="AT50" s="195"/>
      <c r="AU50" s="195"/>
      <c r="AV50" s="195"/>
      <c r="AW50" s="195"/>
      <c r="AX50" s="193"/>
      <c r="AY50" s="193"/>
      <c r="AZ50" s="310" t="str">
        <f>'Customize Here'!$Q$33&amp;":  "</f>
        <v>Monthly Daily Habits Progress:  </v>
      </c>
      <c r="BA50" s="355"/>
      <c r="BB50" s="356">
        <f>sum(BB32:BB47)</f>
        <v>0</v>
      </c>
      <c r="BC50" s="313" t="str">
        <f t="array" ref="BC50">IF(BB50+BE50&gt;0,IFERROR(SPARKLINE(BB50,{"charttype","bar";"max",BB50+BE50;"color1",IF(BD50&gt;=$BA$4, 'Customize Here'!$M$7,'Customize Here'!$M$9)}),),)</f>
        <v/>
      </c>
      <c r="BD50" s="357" t="str">
        <f>IFERROR(BB50/(BB50+BE50),)</f>
        <v/>
      </c>
      <c r="BE50" s="358">
        <f>sum(BE32:BE47)</f>
        <v>0</v>
      </c>
      <c r="BF50" s="195"/>
    </row>
    <row r="51" ht="18.75" customHeight="1">
      <c r="A51" s="193"/>
      <c r="B51" s="193"/>
      <c r="C51" s="195"/>
      <c r="D51" s="289"/>
      <c r="E51" s="289"/>
      <c r="F51" s="289"/>
      <c r="G51" s="195"/>
      <c r="H51" s="195"/>
      <c r="I51" s="195"/>
      <c r="J51" s="195"/>
      <c r="K51" s="195"/>
      <c r="L51" s="195"/>
      <c r="M51" s="195"/>
      <c r="N51" s="195"/>
      <c r="O51" s="195"/>
      <c r="P51" s="195"/>
      <c r="Q51" s="195"/>
      <c r="R51" s="195"/>
      <c r="S51" s="195"/>
      <c r="T51" s="195"/>
      <c r="U51" s="195"/>
      <c r="V51" s="195"/>
      <c r="W51" s="195"/>
      <c r="X51" s="195"/>
      <c r="Y51" s="195"/>
      <c r="Z51" s="195"/>
      <c r="AA51" s="195"/>
      <c r="AB51" s="195"/>
      <c r="AC51" s="195"/>
      <c r="AD51" s="195"/>
      <c r="AE51" s="195"/>
      <c r="AF51" s="195"/>
      <c r="AG51" s="195"/>
      <c r="AH51" s="195"/>
      <c r="AI51" s="195"/>
      <c r="AJ51" s="195"/>
      <c r="AK51" s="195"/>
      <c r="AL51" s="195"/>
      <c r="AM51" s="195"/>
      <c r="AN51" s="195"/>
      <c r="AO51" s="195"/>
      <c r="AP51" s="195"/>
      <c r="AQ51" s="195"/>
      <c r="AR51" s="195"/>
      <c r="AS51" s="195"/>
      <c r="AT51" s="195"/>
      <c r="AU51" s="195"/>
      <c r="AV51" s="195"/>
      <c r="AW51" s="195"/>
      <c r="AX51" s="193"/>
      <c r="AY51" s="193"/>
      <c r="AZ51" s="194"/>
      <c r="BA51" s="194"/>
      <c r="BB51" s="194"/>
      <c r="BC51" s="194"/>
      <c r="BD51" s="194"/>
      <c r="BE51" s="194"/>
      <c r="BF51" s="195"/>
    </row>
    <row r="52">
      <c r="A52" s="193"/>
      <c r="B52" s="359" t="str">
        <f>'Customize Here'!$Q$18</f>
        <v>Numeric Trackers</v>
      </c>
      <c r="C52" s="360"/>
      <c r="D52" s="158"/>
      <c r="E52" s="289"/>
      <c r="F52" s="289"/>
      <c r="G52" s="361" t="str">
        <f>'Customize Here'!$Q$18</f>
        <v>Numeric Trackers</v>
      </c>
      <c r="H52" s="360"/>
      <c r="I52" s="360"/>
      <c r="J52" s="360"/>
      <c r="K52" s="360"/>
      <c r="L52" s="360"/>
      <c r="M52" s="360"/>
      <c r="N52" s="360"/>
      <c r="O52" s="158"/>
      <c r="P52" s="195"/>
      <c r="Q52" s="361" t="str">
        <f>'Customize Here'!$Q$18</f>
        <v>Numeric Trackers</v>
      </c>
      <c r="R52" s="360"/>
      <c r="S52" s="360"/>
      <c r="T52" s="360"/>
      <c r="U52" s="360"/>
      <c r="V52" s="360"/>
      <c r="W52" s="360"/>
      <c r="X52" s="360"/>
      <c r="Y52" s="158"/>
      <c r="Z52" s="195"/>
      <c r="AA52" s="361" t="str">
        <f>'Customize Here'!$Q$18</f>
        <v>Numeric Trackers</v>
      </c>
      <c r="AB52" s="360"/>
      <c r="AC52" s="360"/>
      <c r="AD52" s="360"/>
      <c r="AE52" s="360"/>
      <c r="AF52" s="360"/>
      <c r="AG52" s="360"/>
      <c r="AH52" s="360"/>
      <c r="AI52" s="158"/>
      <c r="AJ52" s="195"/>
      <c r="AK52" s="361" t="str">
        <f>'Customize Here'!$Q$18</f>
        <v>Numeric Trackers</v>
      </c>
      <c r="AL52" s="360"/>
      <c r="AM52" s="360"/>
      <c r="AN52" s="360"/>
      <c r="AO52" s="360"/>
      <c r="AP52" s="360"/>
      <c r="AQ52" s="360"/>
      <c r="AR52" s="360"/>
      <c r="AS52" s="158"/>
      <c r="AT52" s="195"/>
      <c r="AU52" s="362" t="str">
        <f>'Customize Here'!$Q$18</f>
        <v>Numeric Trackers</v>
      </c>
      <c r="AV52" s="360"/>
      <c r="AW52" s="158"/>
      <c r="AX52" s="193"/>
      <c r="AZ52" s="194"/>
      <c r="BA52" s="363" t="str">
        <f>'Customize Here'!$Q$29</f>
        <v>Days Expected</v>
      </c>
      <c r="BB52" s="364" t="str">
        <f>'Customize Here'!$Q$30</f>
        <v>Days Completed</v>
      </c>
      <c r="BC52" s="360"/>
      <c r="BD52" s="311"/>
      <c r="BE52" s="365" t="str">
        <f>'Customize Here'!$Q$31</f>
        <v>Days Missing</v>
      </c>
      <c r="BF52" s="195"/>
    </row>
    <row r="53" ht="9.0" customHeight="1">
      <c r="A53" s="193"/>
      <c r="B53" s="193"/>
      <c r="C53" s="195"/>
      <c r="D53" s="289"/>
      <c r="E53" s="289"/>
      <c r="F53" s="289"/>
      <c r="G53" s="195"/>
      <c r="H53" s="195"/>
      <c r="I53" s="195"/>
      <c r="J53" s="195"/>
      <c r="K53" s="195"/>
      <c r="L53" s="195"/>
      <c r="M53" s="195"/>
      <c r="N53" s="195"/>
      <c r="O53" s="195"/>
      <c r="P53" s="195"/>
      <c r="Q53" s="195"/>
      <c r="R53" s="195"/>
      <c r="S53" s="195"/>
      <c r="T53" s="195"/>
      <c r="U53" s="195"/>
      <c r="V53" s="195"/>
      <c r="W53" s="195"/>
      <c r="X53" s="195"/>
      <c r="Y53" s="195"/>
      <c r="Z53" s="195"/>
      <c r="AA53" s="195"/>
      <c r="AB53" s="195"/>
      <c r="AC53" s="195"/>
      <c r="AD53" s="195"/>
      <c r="AE53" s="195"/>
      <c r="AF53" s="195"/>
      <c r="AG53" s="195"/>
      <c r="AH53" s="195"/>
      <c r="AI53" s="195"/>
      <c r="AJ53" s="195"/>
      <c r="AK53" s="195"/>
      <c r="AL53" s="195"/>
      <c r="AM53" s="195"/>
      <c r="AN53" s="195"/>
      <c r="AO53" s="195"/>
      <c r="AP53" s="195"/>
      <c r="AQ53" s="195"/>
      <c r="AR53" s="195"/>
      <c r="AS53" s="195"/>
      <c r="AT53" s="195"/>
      <c r="AU53" s="195"/>
      <c r="AV53" s="195"/>
      <c r="AW53" s="195"/>
      <c r="AX53" s="193"/>
      <c r="AZ53" s="194"/>
      <c r="BA53" s="194"/>
      <c r="BB53" s="194"/>
      <c r="BC53" s="194"/>
      <c r="BD53" s="194"/>
      <c r="BE53" s="194"/>
      <c r="BF53" s="195"/>
    </row>
    <row r="54">
      <c r="A54" s="190"/>
      <c r="B54" s="366"/>
      <c r="C54" s="367" t="str">
        <f>'Customize Here'!$Q$41</f>
        <v>Goal</v>
      </c>
      <c r="D54" s="44"/>
      <c r="E54" s="348"/>
      <c r="F54" s="348"/>
      <c r="G54" s="368"/>
      <c r="H54" s="368"/>
      <c r="I54" s="368"/>
      <c r="J54" s="368"/>
      <c r="K54" s="368"/>
      <c r="L54" s="368"/>
      <c r="M54" s="369"/>
      <c r="N54" s="370" t="str">
        <f>'Customize Here'!$Q$27</f>
        <v>%</v>
      </c>
      <c r="O54" s="371" t="str">
        <f>'Customize Here'!$Q$28</f>
        <v>✔</v>
      </c>
      <c r="P54" s="195"/>
      <c r="Q54" s="368"/>
      <c r="R54" s="368"/>
      <c r="S54" s="368"/>
      <c r="T54" s="368"/>
      <c r="U54" s="368"/>
      <c r="V54" s="368"/>
      <c r="W54" s="369"/>
      <c r="X54" s="370" t="str">
        <f>'Customize Here'!$Q$27</f>
        <v>%</v>
      </c>
      <c r="Y54" s="371" t="str">
        <f>'Customize Here'!$Q$28</f>
        <v>✔</v>
      </c>
      <c r="Z54" s="195"/>
      <c r="AA54" s="368"/>
      <c r="AB54" s="368"/>
      <c r="AC54" s="368"/>
      <c r="AD54" s="368"/>
      <c r="AE54" s="368"/>
      <c r="AF54" s="368"/>
      <c r="AG54" s="369"/>
      <c r="AH54" s="370" t="str">
        <f>'Customize Here'!$Q$27</f>
        <v>%</v>
      </c>
      <c r="AI54" s="371" t="str">
        <f>'Customize Here'!$Q$28</f>
        <v>✔</v>
      </c>
      <c r="AJ54" s="195"/>
      <c r="AK54" s="368"/>
      <c r="AL54" s="368"/>
      <c r="AM54" s="368"/>
      <c r="AN54" s="368"/>
      <c r="AO54" s="368"/>
      <c r="AP54" s="368"/>
      <c r="AQ54" s="369"/>
      <c r="AR54" s="370" t="str">
        <f>'Customize Here'!$Q$27</f>
        <v>%</v>
      </c>
      <c r="AS54" s="371" t="str">
        <f>'Customize Here'!$Q$28</f>
        <v>✔</v>
      </c>
      <c r="AT54" s="195"/>
      <c r="AU54" s="368"/>
      <c r="AV54" s="368"/>
      <c r="AW54" s="368"/>
      <c r="AX54" s="372" t="str">
        <f>'Customize Here'!$Q$28</f>
        <v>✔</v>
      </c>
      <c r="AZ54" s="194"/>
      <c r="BA54" s="194"/>
      <c r="BB54" s="194"/>
      <c r="BC54" s="194"/>
      <c r="BD54" s="194"/>
      <c r="BE54" s="194"/>
      <c r="BF54" s="195"/>
    </row>
    <row r="55">
      <c r="A55" s="190"/>
      <c r="B55" s="101"/>
      <c r="C55" s="373"/>
      <c r="D55" s="102"/>
      <c r="E55" s="348"/>
      <c r="F55" s="348"/>
      <c r="G55" s="374" t="str">
        <f>IFERROR(__xludf.DUMMYFUNCTION("iferror(sparkline(G54:M54,{""charttype"",""column"";""empty"",""zero"";""color"",if(ROUND(N55,2)&gt;=$BA$4,'Customize Here'!$M$7,'Customize Here'!$M$9)}))"),"")</f>
        <v/>
      </c>
      <c r="M55" s="102"/>
      <c r="N55" s="375" t="str">
        <f>iferror(sum(G54:M54)/($C55*7),)</f>
        <v/>
      </c>
      <c r="O55" s="376">
        <f>countif(G54:M54,"&gt;="&amp;$C55)</f>
        <v>0</v>
      </c>
      <c r="P55" s="195"/>
      <c r="Q55" s="374" t="str">
        <f>IFERROR(__xludf.DUMMYFUNCTION("iferror(sparkline(Q54:W54,{""charttype"",""column"";""empty"",""zero"";""color"",if(ROUND(X55,2)&gt;=$BA$4,'Customize Here'!$M$7,'Customize Here'!$M$9)}))"),"")</f>
        <v/>
      </c>
      <c r="W55" s="102"/>
      <c r="X55" s="375" t="str">
        <f>iferror(sum(Q54:W54)/($C55*7),)</f>
        <v/>
      </c>
      <c r="Y55" s="376">
        <f>countif(Q54:W54,"&gt;="&amp;$C55)</f>
        <v>0</v>
      </c>
      <c r="Z55" s="195"/>
      <c r="AA55" s="374" t="str">
        <f>IFERROR(__xludf.DUMMYFUNCTION("iferror(sparkline(AA54:AG54,{""charttype"",""column"";""empty"",""zero"";""color"",if(ROUND(AH55,2)&gt;=$BA$4,'Customize Here'!$M$7,'Customize Here'!$M$9)}))"),"")</f>
        <v/>
      </c>
      <c r="AG55" s="102"/>
      <c r="AH55" s="375" t="str">
        <f>iferror(sum(AA54:AG54)/($C55*7),)</f>
        <v/>
      </c>
      <c r="AI55" s="376">
        <f>countif(AA54:AG54,"&gt;="&amp;$C55)</f>
        <v>0</v>
      </c>
      <c r="AJ55" s="195"/>
      <c r="AK55" s="374" t="str">
        <f>IFERROR(__xludf.DUMMYFUNCTION("iferror(sparkline(AK54:AQ54,{""charttype"",""column"";""empty"",""zero"";""color"",if(ROUND(AR55,2)&gt;=$BA$4,'Customize Here'!$M$7,'Customize Here'!$M$9)}))"),"")</f>
        <v/>
      </c>
      <c r="AQ55" s="102"/>
      <c r="AR55" s="375" t="str">
        <f>iferror(sum(AK54:AQ54)/($C55*7),)</f>
        <v/>
      </c>
      <c r="AS55" s="376">
        <f>countif(AK54:AQ54,"&gt;="&amp;$C55)</f>
        <v>0</v>
      </c>
      <c r="AT55" s="195"/>
      <c r="AU55" s="377" t="str">
        <f>IFERROR(__xludf.DUMMYFUNCTION("iferror(sparkline(AU54:AW54,{""charttype"",""column"";""empty"",""zero"";""color"",'Customize Here'!$M$9}))"),"")</f>
        <v/>
      </c>
      <c r="AW55" s="102"/>
      <c r="AX55" s="376">
        <f>countif(AU54:AW54,"&gt;="&amp;$C55)</f>
        <v>0</v>
      </c>
      <c r="AZ55" s="378" t="str">
        <f>B54</f>
        <v/>
      </c>
      <c r="BA55" s="379">
        <f>$BE$4</f>
        <v>31</v>
      </c>
      <c r="BB55" s="380">
        <f>O55+Y55+AI55+AS55+AX55</f>
        <v>0</v>
      </c>
      <c r="BC55" s="381" t="str">
        <f>IFERROR(__xludf.DUMMYFUNCTION("IFERROR(SPARKLINE(BB55,{""charttype"",""bar"";""max"",BA55;""color1"",IF(BD55&gt;=$BA$4,'Customize Here'!$M$7,'Customize Here'!$M$9)}),)"),"")</f>
        <v/>
      </c>
      <c r="BD55" s="382">
        <f>BB55/BA55</f>
        <v>0</v>
      </c>
      <c r="BE55" s="383">
        <f>BA55-BB55</f>
        <v>31</v>
      </c>
      <c r="BF55" s="195"/>
    </row>
    <row r="56">
      <c r="A56" s="190"/>
      <c r="B56" s="83"/>
      <c r="C56" s="83"/>
      <c r="D56" s="86"/>
      <c r="E56" s="348"/>
      <c r="F56" s="348"/>
      <c r="G56" s="83"/>
      <c r="H56" s="211"/>
      <c r="I56" s="211"/>
      <c r="J56" s="211"/>
      <c r="K56" s="211"/>
      <c r="L56" s="211"/>
      <c r="M56" s="86"/>
      <c r="N56" s="322"/>
      <c r="O56" s="217"/>
      <c r="P56" s="195"/>
      <c r="Q56" s="83"/>
      <c r="R56" s="211"/>
      <c r="S56" s="211"/>
      <c r="T56" s="211"/>
      <c r="U56" s="211"/>
      <c r="V56" s="211"/>
      <c r="W56" s="86"/>
      <c r="X56" s="322"/>
      <c r="Y56" s="217"/>
      <c r="Z56" s="195"/>
      <c r="AA56" s="83"/>
      <c r="AB56" s="211"/>
      <c r="AC56" s="211"/>
      <c r="AD56" s="211"/>
      <c r="AE56" s="211"/>
      <c r="AF56" s="211"/>
      <c r="AG56" s="86"/>
      <c r="AH56" s="322"/>
      <c r="AI56" s="217"/>
      <c r="AJ56" s="195"/>
      <c r="AK56" s="83"/>
      <c r="AL56" s="211"/>
      <c r="AM56" s="211"/>
      <c r="AN56" s="211"/>
      <c r="AO56" s="211"/>
      <c r="AP56" s="211"/>
      <c r="AQ56" s="86"/>
      <c r="AR56" s="322"/>
      <c r="AS56" s="217"/>
      <c r="AT56" s="195"/>
      <c r="AU56" s="83"/>
      <c r="AV56" s="211"/>
      <c r="AW56" s="86"/>
      <c r="AX56" s="217"/>
      <c r="AZ56" s="289"/>
      <c r="BA56" s="289"/>
      <c r="BB56" s="289"/>
      <c r="BC56" s="193"/>
      <c r="BD56" s="384"/>
      <c r="BE56" s="385"/>
      <c r="BF56" s="195"/>
    </row>
    <row r="57">
      <c r="A57" s="289"/>
      <c r="B57" s="289"/>
      <c r="C57" s="348"/>
      <c r="D57" s="348"/>
      <c r="E57" s="348"/>
      <c r="F57" s="348"/>
      <c r="G57" s="289"/>
      <c r="H57" s="289"/>
      <c r="I57" s="289"/>
      <c r="J57" s="289"/>
      <c r="K57" s="289"/>
      <c r="L57" s="289"/>
      <c r="M57" s="289"/>
      <c r="N57" s="195"/>
      <c r="O57" s="195"/>
      <c r="P57" s="195"/>
      <c r="Q57" s="195"/>
      <c r="R57" s="195"/>
      <c r="S57" s="195"/>
      <c r="T57" s="195"/>
      <c r="U57" s="195"/>
      <c r="V57" s="195"/>
      <c r="W57" s="195"/>
      <c r="X57" s="195"/>
      <c r="Y57" s="195"/>
      <c r="Z57" s="195"/>
      <c r="AA57" s="195"/>
      <c r="AB57" s="195"/>
      <c r="AC57" s="195"/>
      <c r="AD57" s="195"/>
      <c r="AE57" s="195"/>
      <c r="AF57" s="195"/>
      <c r="AG57" s="195"/>
      <c r="AH57" s="195"/>
      <c r="AI57" s="195"/>
      <c r="AJ57" s="195"/>
      <c r="AK57" s="195"/>
      <c r="AL57" s="195"/>
      <c r="AM57" s="195"/>
      <c r="AN57" s="195"/>
      <c r="AO57" s="195"/>
      <c r="AP57" s="195"/>
      <c r="AQ57" s="195"/>
      <c r="AR57" s="195"/>
      <c r="AS57" s="195"/>
      <c r="AT57" s="195"/>
      <c r="AU57" s="195"/>
      <c r="AV57" s="195"/>
      <c r="AW57" s="195"/>
      <c r="AX57" s="193"/>
      <c r="AZ57" s="289"/>
      <c r="BA57" s="289"/>
      <c r="BB57" s="289"/>
      <c r="BC57" s="193"/>
      <c r="BD57" s="195"/>
      <c r="BE57" s="195"/>
      <c r="BF57" s="195"/>
    </row>
    <row r="58">
      <c r="A58" s="190"/>
      <c r="B58" s="366"/>
      <c r="C58" s="367" t="str">
        <f>'Customize Here'!$Q$41</f>
        <v>Goal</v>
      </c>
      <c r="D58" s="44"/>
      <c r="E58" s="348"/>
      <c r="F58" s="348"/>
      <c r="G58" s="368"/>
      <c r="H58" s="368"/>
      <c r="I58" s="368"/>
      <c r="J58" s="368"/>
      <c r="K58" s="368"/>
      <c r="L58" s="368"/>
      <c r="M58" s="369"/>
      <c r="N58" s="370" t="str">
        <f>'Customize Here'!$Q$27</f>
        <v>%</v>
      </c>
      <c r="O58" s="371" t="str">
        <f>'Customize Here'!$Q$28</f>
        <v>✔</v>
      </c>
      <c r="P58" s="195"/>
      <c r="Q58" s="368"/>
      <c r="R58" s="368"/>
      <c r="S58" s="368"/>
      <c r="T58" s="368"/>
      <c r="U58" s="368"/>
      <c r="V58" s="368"/>
      <c r="W58" s="369"/>
      <c r="X58" s="370" t="str">
        <f>'Customize Here'!$Q$27</f>
        <v>%</v>
      </c>
      <c r="Y58" s="371" t="str">
        <f>'Customize Here'!$Q$28</f>
        <v>✔</v>
      </c>
      <c r="Z58" s="195"/>
      <c r="AA58" s="368"/>
      <c r="AB58" s="368"/>
      <c r="AC58" s="368"/>
      <c r="AD58" s="368"/>
      <c r="AE58" s="368"/>
      <c r="AF58" s="368"/>
      <c r="AG58" s="369"/>
      <c r="AH58" s="370" t="str">
        <f>'Customize Here'!$Q$27</f>
        <v>%</v>
      </c>
      <c r="AI58" s="371" t="str">
        <f>'Customize Here'!$Q$28</f>
        <v>✔</v>
      </c>
      <c r="AJ58" s="195"/>
      <c r="AK58" s="368"/>
      <c r="AL58" s="368"/>
      <c r="AM58" s="368"/>
      <c r="AN58" s="368"/>
      <c r="AO58" s="368"/>
      <c r="AP58" s="368"/>
      <c r="AQ58" s="369"/>
      <c r="AR58" s="370" t="str">
        <f>'Customize Here'!$Q$27</f>
        <v>%</v>
      </c>
      <c r="AS58" s="371" t="str">
        <f>'Customize Here'!$Q$28</f>
        <v>✔</v>
      </c>
      <c r="AT58" s="195"/>
      <c r="AU58" s="368"/>
      <c r="AV58" s="368"/>
      <c r="AW58" s="368"/>
      <c r="AX58" s="372" t="str">
        <f>'Customize Here'!$Q$28</f>
        <v>✔</v>
      </c>
      <c r="AZ58" s="194"/>
      <c r="BA58" s="194"/>
      <c r="BB58" s="194"/>
      <c r="BC58" s="194"/>
      <c r="BD58" s="194"/>
      <c r="BE58" s="194"/>
      <c r="BF58" s="195"/>
    </row>
    <row r="59">
      <c r="A59" s="190"/>
      <c r="B59" s="101"/>
      <c r="C59" s="373"/>
      <c r="D59" s="102"/>
      <c r="E59" s="348"/>
      <c r="F59" s="348"/>
      <c r="G59" s="374" t="str">
        <f>IFERROR(__xludf.DUMMYFUNCTION("iferror(sparkline(G58:M58,{""charttype"",""column"";""empty"",""zero"";""color"",if(ROUND(N59,2)&gt;=$BA$4,'Customize Here'!$M$7,'Customize Here'!$M$9)}))"),"")</f>
        <v/>
      </c>
      <c r="M59" s="102"/>
      <c r="N59" s="375" t="str">
        <f>iferror(sum(G58:M58)/($C59*7),)</f>
        <v/>
      </c>
      <c r="O59" s="376">
        <f>countif(G58:M58,"&gt;="&amp;$C59)</f>
        <v>0</v>
      </c>
      <c r="P59" s="195"/>
      <c r="Q59" s="374" t="str">
        <f>IFERROR(__xludf.DUMMYFUNCTION("iferror(sparkline(Q58:W58,{""charttype"",""column"";""empty"",""zero"";""color"",if(ROUND(X59,2)&gt;=$BA$4,'Customize Here'!$M$7,'Customize Here'!$M$9)}))"),"")</f>
        <v/>
      </c>
      <c r="W59" s="102"/>
      <c r="X59" s="375" t="str">
        <f>iferror(sum(Q58:W58)/($C59*7),)</f>
        <v/>
      </c>
      <c r="Y59" s="376">
        <f>countif(Q58:W58,"&gt;="&amp;$C59)</f>
        <v>0</v>
      </c>
      <c r="Z59" s="195"/>
      <c r="AA59" s="374" t="str">
        <f>IFERROR(__xludf.DUMMYFUNCTION("iferror(sparkline(AA58:AG58,{""charttype"",""column"";""empty"",""zero"";""color"",if(ROUND(AH59,2)&gt;=$BA$4,'Customize Here'!$M$7,'Customize Here'!$M$9)}))"),"")</f>
        <v/>
      </c>
      <c r="AG59" s="102"/>
      <c r="AH59" s="375" t="str">
        <f>iferror(sum(AA58:AG58)/($C59*7),)</f>
        <v/>
      </c>
      <c r="AI59" s="376">
        <f>countif(AA58:AG58,"&gt;="&amp;$C59)</f>
        <v>0</v>
      </c>
      <c r="AJ59" s="195"/>
      <c r="AK59" s="374" t="str">
        <f>IFERROR(__xludf.DUMMYFUNCTION("iferror(sparkline(AK58:AQ58,{""charttype"",""column"";""empty"",""zero"";""color"",if(ROUND(AR59,2)&gt;=$BA$4,'Customize Here'!$M$7,'Customize Here'!$M$9)}))"),"")</f>
        <v/>
      </c>
      <c r="AQ59" s="102"/>
      <c r="AR59" s="375" t="str">
        <f>iferror(sum(AK58:AQ58)/($C59*7),)</f>
        <v/>
      </c>
      <c r="AS59" s="376">
        <f>countif(AK58:AQ58,"&gt;="&amp;$C59)</f>
        <v>0</v>
      </c>
      <c r="AT59" s="195"/>
      <c r="AU59" s="377" t="str">
        <f>IFERROR(__xludf.DUMMYFUNCTION("iferror(sparkline(AU58:AW58,{""charttype"",""column"";""empty"",""zero"";""color"",'Customize Here'!$M$9}))"),"")</f>
        <v/>
      </c>
      <c r="AW59" s="102"/>
      <c r="AX59" s="376">
        <f>countif(AU58:AW58,"&gt;="&amp;$C59)</f>
        <v>0</v>
      </c>
      <c r="AZ59" s="378" t="str">
        <f>B58</f>
        <v/>
      </c>
      <c r="BA59" s="379">
        <f>$BE$4</f>
        <v>31</v>
      </c>
      <c r="BB59" s="380">
        <f>O59+Y59+AI59+AS59+AX59</f>
        <v>0</v>
      </c>
      <c r="BC59" s="381" t="str">
        <f>IFERROR(__xludf.DUMMYFUNCTION("IFERROR(SPARKLINE(BB59,{""charttype"",""bar"";""max"",BA59;""color1"",IF(BD59&gt;=$BA$4,'Customize Here'!$M$7,'Customize Here'!$M$9)}),)"),"")</f>
        <v/>
      </c>
      <c r="BD59" s="382">
        <f>BB59/BA59</f>
        <v>0</v>
      </c>
      <c r="BE59" s="383">
        <f>BA59-BB59</f>
        <v>31</v>
      </c>
      <c r="BF59" s="195"/>
    </row>
    <row r="60">
      <c r="A60" s="190"/>
      <c r="B60" s="83"/>
      <c r="C60" s="83"/>
      <c r="D60" s="86"/>
      <c r="E60" s="348"/>
      <c r="F60" s="348"/>
      <c r="G60" s="83"/>
      <c r="H60" s="211"/>
      <c r="I60" s="211"/>
      <c r="J60" s="211"/>
      <c r="K60" s="211"/>
      <c r="L60" s="211"/>
      <c r="M60" s="86"/>
      <c r="N60" s="322"/>
      <c r="O60" s="217"/>
      <c r="P60" s="195"/>
      <c r="Q60" s="83"/>
      <c r="R60" s="211"/>
      <c r="S60" s="211"/>
      <c r="T60" s="211"/>
      <c r="U60" s="211"/>
      <c r="V60" s="211"/>
      <c r="W60" s="86"/>
      <c r="X60" s="322"/>
      <c r="Y60" s="217"/>
      <c r="Z60" s="195"/>
      <c r="AA60" s="83"/>
      <c r="AB60" s="211"/>
      <c r="AC60" s="211"/>
      <c r="AD60" s="211"/>
      <c r="AE60" s="211"/>
      <c r="AF60" s="211"/>
      <c r="AG60" s="86"/>
      <c r="AH60" s="322"/>
      <c r="AI60" s="217"/>
      <c r="AJ60" s="195"/>
      <c r="AK60" s="83"/>
      <c r="AL60" s="211"/>
      <c r="AM60" s="211"/>
      <c r="AN60" s="211"/>
      <c r="AO60" s="211"/>
      <c r="AP60" s="211"/>
      <c r="AQ60" s="86"/>
      <c r="AR60" s="322"/>
      <c r="AS60" s="217"/>
      <c r="AT60" s="195"/>
      <c r="AU60" s="83"/>
      <c r="AV60" s="211"/>
      <c r="AW60" s="86"/>
      <c r="AX60" s="217"/>
      <c r="AZ60" s="289"/>
      <c r="BA60" s="289"/>
      <c r="BB60" s="289"/>
      <c r="BC60" s="193"/>
      <c r="BD60" s="384"/>
      <c r="BE60" s="385"/>
      <c r="BF60" s="195"/>
    </row>
    <row r="61">
      <c r="A61" s="289"/>
      <c r="B61" s="289"/>
      <c r="C61" s="348"/>
      <c r="D61" s="348"/>
      <c r="E61" s="348"/>
      <c r="F61" s="348"/>
      <c r="G61" s="289"/>
      <c r="H61" s="289"/>
      <c r="I61" s="289"/>
      <c r="J61" s="289"/>
      <c r="K61" s="289"/>
      <c r="L61" s="289"/>
      <c r="M61" s="289"/>
      <c r="N61" s="195"/>
      <c r="O61" s="195"/>
      <c r="P61" s="195"/>
      <c r="Q61" s="195"/>
      <c r="R61" s="195"/>
      <c r="S61" s="195"/>
      <c r="T61" s="195"/>
      <c r="U61" s="195"/>
      <c r="V61" s="195"/>
      <c r="W61" s="195"/>
      <c r="X61" s="195"/>
      <c r="Y61" s="195"/>
      <c r="Z61" s="195"/>
      <c r="AA61" s="195"/>
      <c r="AB61" s="195"/>
      <c r="AC61" s="195"/>
      <c r="AD61" s="195"/>
      <c r="AE61" s="195"/>
      <c r="AF61" s="195"/>
      <c r="AG61" s="195"/>
      <c r="AH61" s="195"/>
      <c r="AI61" s="195"/>
      <c r="AJ61" s="195"/>
      <c r="AK61" s="195"/>
      <c r="AL61" s="195"/>
      <c r="AM61" s="195"/>
      <c r="AN61" s="195"/>
      <c r="AO61" s="195"/>
      <c r="AP61" s="195"/>
      <c r="AQ61" s="195"/>
      <c r="AR61" s="195"/>
      <c r="AS61" s="195"/>
      <c r="AT61" s="195"/>
      <c r="AU61" s="195"/>
      <c r="AV61" s="195"/>
      <c r="AW61" s="195"/>
      <c r="AX61" s="193"/>
      <c r="AZ61" s="289"/>
      <c r="BA61" s="289"/>
      <c r="BB61" s="289"/>
      <c r="BC61" s="193"/>
      <c r="BD61" s="195"/>
      <c r="BE61" s="195"/>
      <c r="BF61" s="195"/>
    </row>
    <row r="62">
      <c r="A62" s="190"/>
      <c r="B62" s="366"/>
      <c r="C62" s="367" t="str">
        <f>'Customize Here'!$Q$41</f>
        <v>Goal</v>
      </c>
      <c r="D62" s="44"/>
      <c r="E62" s="348"/>
      <c r="F62" s="348"/>
      <c r="G62" s="368"/>
      <c r="H62" s="368"/>
      <c r="I62" s="368"/>
      <c r="J62" s="368"/>
      <c r="K62" s="368"/>
      <c r="L62" s="368"/>
      <c r="M62" s="369"/>
      <c r="N62" s="370" t="str">
        <f>'Customize Here'!$Q$27</f>
        <v>%</v>
      </c>
      <c r="O62" s="371" t="str">
        <f>'Customize Here'!$Q$28</f>
        <v>✔</v>
      </c>
      <c r="P62" s="195"/>
      <c r="Q62" s="368"/>
      <c r="R62" s="368"/>
      <c r="S62" s="368"/>
      <c r="T62" s="368"/>
      <c r="U62" s="368"/>
      <c r="V62" s="368"/>
      <c r="W62" s="369"/>
      <c r="X62" s="370" t="str">
        <f>'Customize Here'!$Q$27</f>
        <v>%</v>
      </c>
      <c r="Y62" s="371" t="str">
        <f>'Customize Here'!$Q$28</f>
        <v>✔</v>
      </c>
      <c r="Z62" s="195"/>
      <c r="AA62" s="368"/>
      <c r="AB62" s="368"/>
      <c r="AC62" s="368"/>
      <c r="AD62" s="368"/>
      <c r="AE62" s="368"/>
      <c r="AF62" s="368"/>
      <c r="AG62" s="369"/>
      <c r="AH62" s="370" t="str">
        <f>'Customize Here'!$Q$27</f>
        <v>%</v>
      </c>
      <c r="AI62" s="371" t="str">
        <f>'Customize Here'!$Q$28</f>
        <v>✔</v>
      </c>
      <c r="AJ62" s="195"/>
      <c r="AK62" s="368"/>
      <c r="AL62" s="368"/>
      <c r="AM62" s="368"/>
      <c r="AN62" s="368"/>
      <c r="AO62" s="368"/>
      <c r="AP62" s="368"/>
      <c r="AQ62" s="369"/>
      <c r="AR62" s="370" t="str">
        <f>'Customize Here'!$Q$27</f>
        <v>%</v>
      </c>
      <c r="AS62" s="371" t="str">
        <f>'Customize Here'!$Q$28</f>
        <v>✔</v>
      </c>
      <c r="AT62" s="195"/>
      <c r="AU62" s="368"/>
      <c r="AV62" s="368"/>
      <c r="AW62" s="368"/>
      <c r="AX62" s="372" t="str">
        <f>'Customize Here'!$Q$28</f>
        <v>✔</v>
      </c>
      <c r="AZ62" s="194"/>
      <c r="BA62" s="194"/>
      <c r="BB62" s="194"/>
      <c r="BC62" s="194"/>
      <c r="BD62" s="194"/>
      <c r="BE62" s="194"/>
      <c r="BF62" s="195"/>
    </row>
    <row r="63">
      <c r="A63" s="190"/>
      <c r="B63" s="101"/>
      <c r="C63" s="373"/>
      <c r="D63" s="102"/>
      <c r="E63" s="348"/>
      <c r="F63" s="348"/>
      <c r="G63" s="374" t="str">
        <f>IFERROR(__xludf.DUMMYFUNCTION("iferror(sparkline(G62:M62,{""charttype"",""column"";""empty"",""zero"";""color"",if(ROUND(N63,2)&gt;=$BA$4,'Customize Here'!$M$7,'Customize Here'!$M$9)}))"),"")</f>
        <v/>
      </c>
      <c r="M63" s="102"/>
      <c r="N63" s="375" t="str">
        <f>iferror(sum(G62:M62)/($C63*7),)</f>
        <v/>
      </c>
      <c r="O63" s="376">
        <f>countif(G62:M62,"&gt;="&amp;$C63)</f>
        <v>0</v>
      </c>
      <c r="P63" s="195"/>
      <c r="Q63" s="374" t="str">
        <f>IFERROR(__xludf.DUMMYFUNCTION("iferror(sparkline(Q62:W62,{""charttype"",""column"";""empty"",""zero"";""color"",if(ROUND(X63,2)&gt;=$BA$4,'Customize Here'!$M$7,'Customize Here'!$M$9)}))"),"")</f>
        <v/>
      </c>
      <c r="W63" s="102"/>
      <c r="X63" s="375" t="str">
        <f>iferror(sum(Q62:W62)/($C63*7),)</f>
        <v/>
      </c>
      <c r="Y63" s="376">
        <f>countif(Q62:W62,"&gt;="&amp;$C63)</f>
        <v>0</v>
      </c>
      <c r="Z63" s="195"/>
      <c r="AA63" s="374" t="str">
        <f>IFERROR(__xludf.DUMMYFUNCTION("iferror(sparkline(AA62:AG62,{""charttype"",""column"";""empty"",""zero"";""color"",if(ROUND(AH63,2)&gt;=$BA$4,'Customize Here'!$M$7,'Customize Here'!$M$9)}))"),"")</f>
        <v/>
      </c>
      <c r="AG63" s="102"/>
      <c r="AH63" s="375" t="str">
        <f>iferror(sum(AA62:AG62)/($C63*7),)</f>
        <v/>
      </c>
      <c r="AI63" s="376">
        <f>countif(AA62:AG62,"&gt;="&amp;$C63)</f>
        <v>0</v>
      </c>
      <c r="AJ63" s="195"/>
      <c r="AK63" s="374" t="str">
        <f>IFERROR(__xludf.DUMMYFUNCTION("iferror(sparkline(AK62:AQ62,{""charttype"",""column"";""empty"",""zero"";""color"",if(ROUND(AR63,2)&gt;=$BA$4,'Customize Here'!$M$7,'Customize Here'!$M$9)}))"),"")</f>
        <v/>
      </c>
      <c r="AQ63" s="102"/>
      <c r="AR63" s="375" t="str">
        <f>iferror(sum(AK62:AQ62)/($C63*7),)</f>
        <v/>
      </c>
      <c r="AS63" s="376">
        <f>countif(AK62:AQ62,"&gt;="&amp;$C63)</f>
        <v>0</v>
      </c>
      <c r="AT63" s="195"/>
      <c r="AU63" s="377" t="str">
        <f>IFERROR(__xludf.DUMMYFUNCTION("iferror(sparkline(AU62:AW62,{""charttype"",""column"";""empty"",""zero"";""color"",'Customize Here'!$M$9}))"),"")</f>
        <v/>
      </c>
      <c r="AW63" s="102"/>
      <c r="AX63" s="376">
        <f>countif(AU62:AW62,"&gt;="&amp;$C63)</f>
        <v>0</v>
      </c>
      <c r="AZ63" s="378" t="str">
        <f>B62</f>
        <v/>
      </c>
      <c r="BA63" s="379">
        <f>$BE$4</f>
        <v>31</v>
      </c>
      <c r="BB63" s="380">
        <f>O63+Y63+AI63+AS63+AX63</f>
        <v>0</v>
      </c>
      <c r="BC63" s="381" t="str">
        <f>IFERROR(__xludf.DUMMYFUNCTION("IFERROR(SPARKLINE(BB63,{""charttype"",""bar"";""max"",BA63;""color1"",IF(BD63&gt;=$BA$4,'Customize Here'!$M$7,'Customize Here'!$M$9)}),)"),"")</f>
        <v/>
      </c>
      <c r="BD63" s="382">
        <f>BB63/BA63</f>
        <v>0</v>
      </c>
      <c r="BE63" s="383">
        <f>BA63-BB63</f>
        <v>31</v>
      </c>
      <c r="BF63" s="195"/>
    </row>
    <row r="64">
      <c r="A64" s="190"/>
      <c r="B64" s="83"/>
      <c r="C64" s="83"/>
      <c r="D64" s="86"/>
      <c r="E64" s="348"/>
      <c r="F64" s="348"/>
      <c r="G64" s="83"/>
      <c r="H64" s="211"/>
      <c r="I64" s="211"/>
      <c r="J64" s="211"/>
      <c r="K64" s="211"/>
      <c r="L64" s="211"/>
      <c r="M64" s="86"/>
      <c r="N64" s="322"/>
      <c r="O64" s="217"/>
      <c r="P64" s="195"/>
      <c r="Q64" s="83"/>
      <c r="R64" s="211"/>
      <c r="S64" s="211"/>
      <c r="T64" s="211"/>
      <c r="U64" s="211"/>
      <c r="V64" s="211"/>
      <c r="W64" s="86"/>
      <c r="X64" s="322"/>
      <c r="Y64" s="217"/>
      <c r="Z64" s="195"/>
      <c r="AA64" s="83"/>
      <c r="AB64" s="211"/>
      <c r="AC64" s="211"/>
      <c r="AD64" s="211"/>
      <c r="AE64" s="211"/>
      <c r="AF64" s="211"/>
      <c r="AG64" s="86"/>
      <c r="AH64" s="322"/>
      <c r="AI64" s="217"/>
      <c r="AJ64" s="195"/>
      <c r="AK64" s="83"/>
      <c r="AL64" s="211"/>
      <c r="AM64" s="211"/>
      <c r="AN64" s="211"/>
      <c r="AO64" s="211"/>
      <c r="AP64" s="211"/>
      <c r="AQ64" s="86"/>
      <c r="AR64" s="322"/>
      <c r="AS64" s="217"/>
      <c r="AT64" s="195"/>
      <c r="AU64" s="83"/>
      <c r="AV64" s="211"/>
      <c r="AW64" s="86"/>
      <c r="AX64" s="217"/>
      <c r="AZ64" s="289"/>
      <c r="BA64" s="289"/>
      <c r="BB64" s="289"/>
      <c r="BC64" s="193"/>
      <c r="BD64" s="384"/>
      <c r="BE64" s="385"/>
      <c r="BF64" s="195"/>
    </row>
    <row r="65">
      <c r="A65" s="289"/>
      <c r="B65" s="289"/>
      <c r="C65" s="348"/>
      <c r="D65" s="348"/>
      <c r="E65" s="348"/>
      <c r="F65" s="348"/>
      <c r="G65" s="289"/>
      <c r="H65" s="289"/>
      <c r="I65" s="289"/>
      <c r="J65" s="289"/>
      <c r="K65" s="289"/>
      <c r="L65" s="289"/>
      <c r="M65" s="289"/>
      <c r="N65" s="195"/>
      <c r="O65" s="195"/>
      <c r="P65" s="195"/>
      <c r="Q65" s="195"/>
      <c r="R65" s="195"/>
      <c r="S65" s="195"/>
      <c r="T65" s="195"/>
      <c r="U65" s="195"/>
      <c r="V65" s="195"/>
      <c r="W65" s="195"/>
      <c r="X65" s="195"/>
      <c r="Y65" s="195"/>
      <c r="Z65" s="195"/>
      <c r="AA65" s="195"/>
      <c r="AB65" s="195"/>
      <c r="AC65" s="195"/>
      <c r="AD65" s="195"/>
      <c r="AE65" s="195"/>
      <c r="AF65" s="195"/>
      <c r="AG65" s="195"/>
      <c r="AH65" s="195"/>
      <c r="AI65" s="195"/>
      <c r="AJ65" s="195"/>
      <c r="AK65" s="195"/>
      <c r="AL65" s="195"/>
      <c r="AM65" s="195"/>
      <c r="AN65" s="195"/>
      <c r="AO65" s="195"/>
      <c r="AP65" s="195"/>
      <c r="AQ65" s="195"/>
      <c r="AR65" s="195"/>
      <c r="AS65" s="195"/>
      <c r="AT65" s="195"/>
      <c r="AU65" s="195"/>
      <c r="AV65" s="195"/>
      <c r="AW65" s="195"/>
      <c r="AX65" s="193"/>
      <c r="AZ65" s="289"/>
      <c r="BA65" s="289"/>
      <c r="BB65" s="289"/>
      <c r="BC65" s="193"/>
      <c r="BD65" s="195"/>
      <c r="BE65" s="195"/>
      <c r="BF65" s="195"/>
    </row>
    <row r="66">
      <c r="A66" s="190"/>
      <c r="B66" s="366"/>
      <c r="C66" s="367" t="str">
        <f>'Customize Here'!$Q$41</f>
        <v>Goal</v>
      </c>
      <c r="D66" s="44"/>
      <c r="E66" s="348"/>
      <c r="F66" s="348"/>
      <c r="G66" s="368"/>
      <c r="H66" s="368"/>
      <c r="I66" s="368"/>
      <c r="J66" s="368"/>
      <c r="K66" s="368"/>
      <c r="L66" s="368"/>
      <c r="M66" s="369"/>
      <c r="N66" s="370" t="str">
        <f>'Customize Here'!$Q$27</f>
        <v>%</v>
      </c>
      <c r="O66" s="371" t="str">
        <f>'Customize Here'!$Q$28</f>
        <v>✔</v>
      </c>
      <c r="P66" s="195"/>
      <c r="Q66" s="368"/>
      <c r="R66" s="368"/>
      <c r="S66" s="368"/>
      <c r="T66" s="368"/>
      <c r="U66" s="368"/>
      <c r="V66" s="368"/>
      <c r="W66" s="369"/>
      <c r="X66" s="370" t="str">
        <f>'Customize Here'!$Q$27</f>
        <v>%</v>
      </c>
      <c r="Y66" s="371" t="str">
        <f>'Customize Here'!$Q$28</f>
        <v>✔</v>
      </c>
      <c r="Z66" s="195"/>
      <c r="AA66" s="368"/>
      <c r="AB66" s="368"/>
      <c r="AC66" s="368"/>
      <c r="AD66" s="368"/>
      <c r="AE66" s="368"/>
      <c r="AF66" s="368"/>
      <c r="AG66" s="369"/>
      <c r="AH66" s="370" t="str">
        <f>'Customize Here'!$Q$27</f>
        <v>%</v>
      </c>
      <c r="AI66" s="371" t="str">
        <f>'Customize Here'!$Q$28</f>
        <v>✔</v>
      </c>
      <c r="AJ66" s="195"/>
      <c r="AK66" s="368"/>
      <c r="AL66" s="368"/>
      <c r="AM66" s="368"/>
      <c r="AN66" s="368"/>
      <c r="AO66" s="368"/>
      <c r="AP66" s="368"/>
      <c r="AQ66" s="369"/>
      <c r="AR66" s="370" t="str">
        <f>'Customize Here'!$Q$27</f>
        <v>%</v>
      </c>
      <c r="AS66" s="371" t="str">
        <f>'Customize Here'!$Q$28</f>
        <v>✔</v>
      </c>
      <c r="AT66" s="195"/>
      <c r="AU66" s="368"/>
      <c r="AV66" s="368"/>
      <c r="AW66" s="368"/>
      <c r="AX66" s="372" t="str">
        <f>'Customize Here'!$Q$28</f>
        <v>✔</v>
      </c>
      <c r="AZ66" s="194"/>
      <c r="BA66" s="194"/>
      <c r="BB66" s="194"/>
      <c r="BC66" s="194"/>
      <c r="BD66" s="194"/>
      <c r="BE66" s="194"/>
      <c r="BF66" s="195"/>
    </row>
    <row r="67">
      <c r="A67" s="190"/>
      <c r="B67" s="101"/>
      <c r="C67" s="373"/>
      <c r="D67" s="102"/>
      <c r="E67" s="348"/>
      <c r="F67" s="348"/>
      <c r="G67" s="374" t="str">
        <f>IFERROR(__xludf.DUMMYFUNCTION("iferror(sparkline(G66:M66,{""charttype"",""column"";""empty"",""zero"";""color"",if(ROUND(N67,2)&gt;=$BA$4,'Customize Here'!$M$7,'Customize Here'!$M$9)}))"),"")</f>
        <v/>
      </c>
      <c r="M67" s="102"/>
      <c r="N67" s="375" t="str">
        <f>iferror(sum(G66:M66)/($C67*7),)</f>
        <v/>
      </c>
      <c r="O67" s="376">
        <f>countif(G66:M66,"&gt;="&amp;$C67)</f>
        <v>0</v>
      </c>
      <c r="P67" s="195"/>
      <c r="Q67" s="374" t="str">
        <f>IFERROR(__xludf.DUMMYFUNCTION("iferror(sparkline(Q66:W66,{""charttype"",""column"";""empty"",""zero"";""color"",if(ROUND(X67,2)&gt;=$BA$4,'Customize Here'!$M$7,'Customize Here'!$M$9)}))"),"")</f>
        <v/>
      </c>
      <c r="W67" s="102"/>
      <c r="X67" s="375" t="str">
        <f>iferror(sum(Q66:W66)/($C67*7),)</f>
        <v/>
      </c>
      <c r="Y67" s="376">
        <f>countif(Q66:W66,"&gt;="&amp;$C67)</f>
        <v>0</v>
      </c>
      <c r="Z67" s="195"/>
      <c r="AA67" s="374" t="str">
        <f>IFERROR(__xludf.DUMMYFUNCTION("iferror(sparkline(AA66:AG66,{""charttype"",""column"";""empty"",""zero"";""color"",if(ROUND(AH67,2)&gt;=$BA$4,'Customize Here'!$M$7,'Customize Here'!$M$9)}))"),"")</f>
        <v/>
      </c>
      <c r="AG67" s="102"/>
      <c r="AH67" s="375" t="str">
        <f>iferror(sum(AA66:AG66)/($C67*7),)</f>
        <v/>
      </c>
      <c r="AI67" s="376">
        <f>countif(AA66:AG66,"&gt;="&amp;$C67)</f>
        <v>0</v>
      </c>
      <c r="AJ67" s="195"/>
      <c r="AK67" s="374" t="str">
        <f>IFERROR(__xludf.DUMMYFUNCTION("iferror(sparkline(AK66:AQ66,{""charttype"",""column"";""empty"",""zero"";""color"",if(ROUND(AR67,2)&gt;=$BA$4,'Customize Here'!$M$7,'Customize Here'!$M$9)}))"),"")</f>
        <v/>
      </c>
      <c r="AQ67" s="102"/>
      <c r="AR67" s="375" t="str">
        <f>iferror(sum(AK66:AQ66)/($C67*7),)</f>
        <v/>
      </c>
      <c r="AS67" s="376">
        <f>countif(AK66:AQ66,"&gt;="&amp;$C67)</f>
        <v>0</v>
      </c>
      <c r="AT67" s="195"/>
      <c r="AU67" s="377" t="str">
        <f>IFERROR(__xludf.DUMMYFUNCTION("iferror(sparkline(AU66:AW66,{""charttype"",""column"";""empty"",""zero"";""color"",'Customize Here'!$M$9}))"),"")</f>
        <v/>
      </c>
      <c r="AW67" s="102"/>
      <c r="AX67" s="376">
        <f>countif(AU66:AW66,"&gt;="&amp;$C67)</f>
        <v>0</v>
      </c>
      <c r="AZ67" s="378" t="str">
        <f>B66</f>
        <v/>
      </c>
      <c r="BA67" s="379">
        <f>$BE$4</f>
        <v>31</v>
      </c>
      <c r="BB67" s="380">
        <f>O67+Y67+AI67+AS67+AX67</f>
        <v>0</v>
      </c>
      <c r="BC67" s="381" t="str">
        <f>IFERROR(__xludf.DUMMYFUNCTION("IFERROR(SPARKLINE(BB67,{""charttype"",""bar"";""max"",BA67;""color1"",IF(BD67&gt;=$BA$4,'Customize Here'!$M$7,'Customize Here'!$M$9)}),)"),"")</f>
        <v/>
      </c>
      <c r="BD67" s="382">
        <f>BB67/BA67</f>
        <v>0</v>
      </c>
      <c r="BE67" s="383">
        <f>BA67-BB67</f>
        <v>31</v>
      </c>
      <c r="BF67" s="195"/>
    </row>
    <row r="68">
      <c r="A68" s="190"/>
      <c r="B68" s="83"/>
      <c r="C68" s="83"/>
      <c r="D68" s="86"/>
      <c r="E68" s="348"/>
      <c r="F68" s="348"/>
      <c r="G68" s="83"/>
      <c r="H68" s="211"/>
      <c r="I68" s="211"/>
      <c r="J68" s="211"/>
      <c r="K68" s="211"/>
      <c r="L68" s="211"/>
      <c r="M68" s="86"/>
      <c r="N68" s="322"/>
      <c r="O68" s="217"/>
      <c r="P68" s="195"/>
      <c r="Q68" s="83"/>
      <c r="R68" s="211"/>
      <c r="S68" s="211"/>
      <c r="T68" s="211"/>
      <c r="U68" s="211"/>
      <c r="V68" s="211"/>
      <c r="W68" s="86"/>
      <c r="X68" s="322"/>
      <c r="Y68" s="217"/>
      <c r="Z68" s="195"/>
      <c r="AA68" s="83"/>
      <c r="AB68" s="211"/>
      <c r="AC68" s="211"/>
      <c r="AD68" s="211"/>
      <c r="AE68" s="211"/>
      <c r="AF68" s="211"/>
      <c r="AG68" s="86"/>
      <c r="AH68" s="322"/>
      <c r="AI68" s="217"/>
      <c r="AJ68" s="195"/>
      <c r="AK68" s="83"/>
      <c r="AL68" s="211"/>
      <c r="AM68" s="211"/>
      <c r="AN68" s="211"/>
      <c r="AO68" s="211"/>
      <c r="AP68" s="211"/>
      <c r="AQ68" s="86"/>
      <c r="AR68" s="322"/>
      <c r="AS68" s="217"/>
      <c r="AT68" s="195"/>
      <c r="AU68" s="83"/>
      <c r="AV68" s="211"/>
      <c r="AW68" s="86"/>
      <c r="AX68" s="217"/>
      <c r="AZ68" s="289"/>
      <c r="BA68" s="289"/>
      <c r="BB68" s="289"/>
      <c r="BC68" s="193"/>
      <c r="BD68" s="384"/>
      <c r="BE68" s="385"/>
      <c r="BF68" s="195"/>
    </row>
    <row r="69">
      <c r="A69" s="289"/>
      <c r="B69" s="289"/>
      <c r="C69" s="348"/>
      <c r="D69" s="348"/>
      <c r="E69" s="348"/>
      <c r="F69" s="348"/>
      <c r="G69" s="289"/>
      <c r="H69" s="289"/>
      <c r="I69" s="289"/>
      <c r="J69" s="289"/>
      <c r="K69" s="289"/>
      <c r="L69" s="289"/>
      <c r="M69" s="289"/>
      <c r="N69" s="195"/>
      <c r="O69" s="195"/>
      <c r="P69" s="195"/>
      <c r="Q69" s="195"/>
      <c r="R69" s="195"/>
      <c r="S69" s="195"/>
      <c r="T69" s="195"/>
      <c r="U69" s="195"/>
      <c r="V69" s="195"/>
      <c r="W69" s="195"/>
      <c r="X69" s="195"/>
      <c r="Y69" s="195"/>
      <c r="Z69" s="195"/>
      <c r="AA69" s="195"/>
      <c r="AB69" s="195"/>
      <c r="AC69" s="195"/>
      <c r="AD69" s="195"/>
      <c r="AE69" s="195"/>
      <c r="AF69" s="195"/>
      <c r="AG69" s="195"/>
      <c r="AH69" s="195"/>
      <c r="AI69" s="195"/>
      <c r="AJ69" s="195"/>
      <c r="AK69" s="195"/>
      <c r="AL69" s="195"/>
      <c r="AM69" s="195"/>
      <c r="AN69" s="195"/>
      <c r="AO69" s="195"/>
      <c r="AP69" s="195"/>
      <c r="AQ69" s="195"/>
      <c r="AR69" s="195"/>
      <c r="AS69" s="195"/>
      <c r="AT69" s="195"/>
      <c r="AU69" s="195"/>
      <c r="AV69" s="195"/>
      <c r="AW69" s="195"/>
      <c r="AX69" s="193"/>
      <c r="AZ69" s="289"/>
      <c r="BA69" s="289"/>
      <c r="BB69" s="289"/>
      <c r="BC69" s="193"/>
      <c r="BD69" s="195"/>
      <c r="BE69" s="195"/>
      <c r="BF69" s="195"/>
    </row>
    <row r="70">
      <c r="A70" s="190"/>
      <c r="B70" s="366"/>
      <c r="C70" s="367" t="str">
        <f>'Customize Here'!$Q$41</f>
        <v>Goal</v>
      </c>
      <c r="D70" s="44"/>
      <c r="E70" s="348"/>
      <c r="F70" s="348"/>
      <c r="G70" s="368"/>
      <c r="H70" s="368"/>
      <c r="I70" s="368"/>
      <c r="J70" s="368"/>
      <c r="K70" s="368"/>
      <c r="L70" s="368"/>
      <c r="M70" s="369"/>
      <c r="N70" s="370" t="str">
        <f>'Customize Here'!$Q$27</f>
        <v>%</v>
      </c>
      <c r="O70" s="371" t="str">
        <f>'Customize Here'!$Q$28</f>
        <v>✔</v>
      </c>
      <c r="P70" s="195"/>
      <c r="Q70" s="368"/>
      <c r="R70" s="368"/>
      <c r="S70" s="368"/>
      <c r="T70" s="368"/>
      <c r="U70" s="368"/>
      <c r="V70" s="368"/>
      <c r="W70" s="369"/>
      <c r="X70" s="370" t="str">
        <f>'Customize Here'!$Q$27</f>
        <v>%</v>
      </c>
      <c r="Y70" s="371" t="str">
        <f>'Customize Here'!$Q$28</f>
        <v>✔</v>
      </c>
      <c r="Z70" s="195"/>
      <c r="AA70" s="368"/>
      <c r="AB70" s="368"/>
      <c r="AC70" s="368"/>
      <c r="AD70" s="368"/>
      <c r="AE70" s="368"/>
      <c r="AF70" s="368"/>
      <c r="AG70" s="369"/>
      <c r="AH70" s="370" t="str">
        <f>'Customize Here'!$Q$27</f>
        <v>%</v>
      </c>
      <c r="AI70" s="371" t="str">
        <f>'Customize Here'!$Q$28</f>
        <v>✔</v>
      </c>
      <c r="AJ70" s="195"/>
      <c r="AK70" s="368"/>
      <c r="AL70" s="368"/>
      <c r="AM70" s="368"/>
      <c r="AN70" s="368"/>
      <c r="AO70" s="368"/>
      <c r="AP70" s="368"/>
      <c r="AQ70" s="369"/>
      <c r="AR70" s="370" t="str">
        <f>'Customize Here'!$Q$27</f>
        <v>%</v>
      </c>
      <c r="AS70" s="371" t="str">
        <f>'Customize Here'!$Q$28</f>
        <v>✔</v>
      </c>
      <c r="AT70" s="195"/>
      <c r="AU70" s="368"/>
      <c r="AV70" s="368"/>
      <c r="AW70" s="368"/>
      <c r="AX70" s="372" t="str">
        <f>'Customize Here'!$Q$28</f>
        <v>✔</v>
      </c>
      <c r="AZ70" s="194"/>
      <c r="BA70" s="194"/>
      <c r="BB70" s="194"/>
      <c r="BC70" s="194"/>
      <c r="BD70" s="194"/>
      <c r="BE70" s="194"/>
      <c r="BF70" s="195"/>
    </row>
    <row r="71">
      <c r="A71" s="190"/>
      <c r="B71" s="101"/>
      <c r="C71" s="373"/>
      <c r="D71" s="102"/>
      <c r="E71" s="348"/>
      <c r="F71" s="348"/>
      <c r="G71" s="374" t="str">
        <f>IFERROR(__xludf.DUMMYFUNCTION("iferror(sparkline(G70:M70,{""charttype"",""column"";""empty"",""zero"";""color"",if(ROUND(N71,2)&gt;=$BA$4,'Customize Here'!$M$7,'Customize Here'!$M$9)}))"),"")</f>
        <v/>
      </c>
      <c r="M71" s="102"/>
      <c r="N71" s="375" t="str">
        <f>iferror(sum(G70:M70)/($C71*7),)</f>
        <v/>
      </c>
      <c r="O71" s="376">
        <f>countif(G70:M70,"&gt;="&amp;$C71)</f>
        <v>0</v>
      </c>
      <c r="P71" s="195"/>
      <c r="Q71" s="374" t="str">
        <f>IFERROR(__xludf.DUMMYFUNCTION("iferror(sparkline(Q70:W70,{""charttype"",""column"";""empty"",""zero"";""color"",if(ROUND(X71,2)&gt;=$BA$4,'Customize Here'!$M$7,'Customize Here'!$M$9)}))"),"")</f>
        <v/>
      </c>
      <c r="W71" s="102"/>
      <c r="X71" s="375" t="str">
        <f>iferror(sum(Q70:W70)/($C71*7),)</f>
        <v/>
      </c>
      <c r="Y71" s="376">
        <f>countif(Q70:W70,"&gt;="&amp;$C71)</f>
        <v>0</v>
      </c>
      <c r="Z71" s="195"/>
      <c r="AA71" s="374" t="str">
        <f>IFERROR(__xludf.DUMMYFUNCTION("iferror(sparkline(AA70:AG70,{""charttype"",""column"";""empty"",""zero"";""color"",if(ROUND(AH71,2)&gt;=$BA$4,'Customize Here'!$M$7,'Customize Here'!$M$9)}))"),"")</f>
        <v/>
      </c>
      <c r="AG71" s="102"/>
      <c r="AH71" s="375" t="str">
        <f>iferror(sum(AA70:AG70)/($C71*7),)</f>
        <v/>
      </c>
      <c r="AI71" s="376">
        <f>countif(AA70:AG70,"&gt;="&amp;$C71)</f>
        <v>0</v>
      </c>
      <c r="AJ71" s="195"/>
      <c r="AK71" s="374" t="str">
        <f>IFERROR(__xludf.DUMMYFUNCTION("iferror(sparkline(AK70:AQ70,{""charttype"",""column"";""empty"",""zero"";""color"",if(ROUND(AR71,2)&gt;=$BA$4,'Customize Here'!$M$7,'Customize Here'!$M$9)}))"),"")</f>
        <v/>
      </c>
      <c r="AQ71" s="102"/>
      <c r="AR71" s="375" t="str">
        <f>iferror(sum(AK70:AQ70)/($C71*7),)</f>
        <v/>
      </c>
      <c r="AS71" s="376">
        <f>countif(AK70:AQ70,"&gt;="&amp;$C71)</f>
        <v>0</v>
      </c>
      <c r="AT71" s="195"/>
      <c r="AU71" s="377" t="str">
        <f>IFERROR(__xludf.DUMMYFUNCTION("iferror(sparkline(AU70:AW70,{""charttype"",""column"";""empty"",""zero"";""color"",'Customize Here'!$M$9}))"),"")</f>
        <v/>
      </c>
      <c r="AW71" s="102"/>
      <c r="AX71" s="376">
        <f>countif(AU70:AW70,"&gt;="&amp;$C71)</f>
        <v>0</v>
      </c>
      <c r="AZ71" s="378" t="str">
        <f>B70</f>
        <v/>
      </c>
      <c r="BA71" s="379">
        <f>$BE$4</f>
        <v>31</v>
      </c>
      <c r="BB71" s="380">
        <f>O71+Y71+AI71+AS71+AX71</f>
        <v>0</v>
      </c>
      <c r="BC71" s="381" t="str">
        <f>IFERROR(__xludf.DUMMYFUNCTION("IFERROR(SPARKLINE(BB71,{""charttype"",""bar"";""max"",BA71;""color1"",IF(BD71&gt;=$BA$4,'Customize Here'!$M$7,'Customize Here'!$M$9)}),)"),"")</f>
        <v/>
      </c>
      <c r="BD71" s="382">
        <f>BB71/BA71</f>
        <v>0</v>
      </c>
      <c r="BE71" s="383">
        <f>BA71-BB71</f>
        <v>31</v>
      </c>
      <c r="BF71" s="195"/>
    </row>
    <row r="72">
      <c r="A72" s="190"/>
      <c r="B72" s="83"/>
      <c r="C72" s="83"/>
      <c r="D72" s="86"/>
      <c r="E72" s="348"/>
      <c r="F72" s="348"/>
      <c r="G72" s="83"/>
      <c r="H72" s="211"/>
      <c r="I72" s="211"/>
      <c r="J72" s="211"/>
      <c r="K72" s="211"/>
      <c r="L72" s="211"/>
      <c r="M72" s="86"/>
      <c r="N72" s="322"/>
      <c r="O72" s="217"/>
      <c r="P72" s="195"/>
      <c r="Q72" s="83"/>
      <c r="R72" s="211"/>
      <c r="S72" s="211"/>
      <c r="T72" s="211"/>
      <c r="U72" s="211"/>
      <c r="V72" s="211"/>
      <c r="W72" s="86"/>
      <c r="X72" s="322"/>
      <c r="Y72" s="217"/>
      <c r="Z72" s="195"/>
      <c r="AA72" s="83"/>
      <c r="AB72" s="211"/>
      <c r="AC72" s="211"/>
      <c r="AD72" s="211"/>
      <c r="AE72" s="211"/>
      <c r="AF72" s="211"/>
      <c r="AG72" s="86"/>
      <c r="AH72" s="322"/>
      <c r="AI72" s="217"/>
      <c r="AJ72" s="195"/>
      <c r="AK72" s="83"/>
      <c r="AL72" s="211"/>
      <c r="AM72" s="211"/>
      <c r="AN72" s="211"/>
      <c r="AO72" s="211"/>
      <c r="AP72" s="211"/>
      <c r="AQ72" s="86"/>
      <c r="AR72" s="322"/>
      <c r="AS72" s="217"/>
      <c r="AT72" s="195"/>
      <c r="AU72" s="83"/>
      <c r="AV72" s="211"/>
      <c r="AW72" s="86"/>
      <c r="AX72" s="217"/>
      <c r="AZ72" s="289"/>
      <c r="BA72" s="289"/>
      <c r="BB72" s="289"/>
      <c r="BC72" s="193"/>
      <c r="BD72" s="384"/>
      <c r="BE72" s="385"/>
      <c r="BF72" s="195"/>
    </row>
    <row r="73">
      <c r="A73" s="190"/>
      <c r="B73" s="289"/>
      <c r="C73" s="348"/>
      <c r="D73" s="348"/>
      <c r="E73" s="348"/>
      <c r="F73" s="348"/>
      <c r="G73" s="289"/>
      <c r="H73" s="289"/>
      <c r="I73" s="289"/>
      <c r="J73" s="289"/>
      <c r="K73" s="289"/>
      <c r="L73" s="289"/>
      <c r="M73" s="289"/>
      <c r="N73" s="195"/>
      <c r="O73" s="195"/>
      <c r="P73" s="195"/>
      <c r="Q73" s="195"/>
      <c r="R73" s="195"/>
      <c r="S73" s="195"/>
      <c r="T73" s="195"/>
      <c r="U73" s="195"/>
      <c r="V73" s="195"/>
      <c r="W73" s="195"/>
      <c r="X73" s="195"/>
      <c r="Y73" s="195"/>
      <c r="Z73" s="195"/>
      <c r="AA73" s="195"/>
      <c r="AB73" s="195"/>
      <c r="AC73" s="195"/>
      <c r="AD73" s="195"/>
      <c r="AE73" s="195"/>
      <c r="AF73" s="195"/>
      <c r="AG73" s="195"/>
      <c r="AH73" s="195"/>
      <c r="AI73" s="195"/>
      <c r="AJ73" s="195"/>
      <c r="AK73" s="195"/>
      <c r="AL73" s="195"/>
      <c r="AM73" s="195"/>
      <c r="AN73" s="195"/>
      <c r="AO73" s="195"/>
      <c r="AP73" s="195"/>
      <c r="AQ73" s="195"/>
      <c r="AR73" s="195"/>
      <c r="AS73" s="195"/>
      <c r="AT73" s="195"/>
      <c r="AU73" s="195"/>
      <c r="AV73" s="195"/>
      <c r="AW73" s="195"/>
      <c r="AX73" s="193"/>
      <c r="AZ73" s="289"/>
      <c r="BA73" s="289"/>
      <c r="BB73" s="289"/>
      <c r="BC73" s="193"/>
      <c r="BD73" s="195"/>
      <c r="BE73" s="195"/>
      <c r="BF73" s="195"/>
    </row>
    <row r="74">
      <c r="A74" s="190"/>
      <c r="B74" s="366"/>
      <c r="C74" s="367" t="str">
        <f>'Customize Here'!$Q$41</f>
        <v>Goal</v>
      </c>
      <c r="D74" s="44"/>
      <c r="E74" s="348"/>
      <c r="F74" s="348"/>
      <c r="G74" s="368"/>
      <c r="H74" s="368"/>
      <c r="I74" s="368"/>
      <c r="J74" s="368"/>
      <c r="K74" s="368"/>
      <c r="L74" s="368"/>
      <c r="M74" s="369"/>
      <c r="N74" s="370" t="str">
        <f>'Customize Here'!$Q$27</f>
        <v>%</v>
      </c>
      <c r="O74" s="371" t="str">
        <f>'Customize Here'!$Q$28</f>
        <v>✔</v>
      </c>
      <c r="P74" s="195"/>
      <c r="Q74" s="368"/>
      <c r="R74" s="368"/>
      <c r="S74" s="368"/>
      <c r="T74" s="368"/>
      <c r="U74" s="368"/>
      <c r="V74" s="368"/>
      <c r="W74" s="369"/>
      <c r="X74" s="370" t="str">
        <f>'Customize Here'!$Q$27</f>
        <v>%</v>
      </c>
      <c r="Y74" s="371" t="str">
        <f>'Customize Here'!$Q$28</f>
        <v>✔</v>
      </c>
      <c r="Z74" s="195"/>
      <c r="AA74" s="368"/>
      <c r="AB74" s="368"/>
      <c r="AC74" s="368"/>
      <c r="AD74" s="368"/>
      <c r="AE74" s="368"/>
      <c r="AF74" s="368"/>
      <c r="AG74" s="369"/>
      <c r="AH74" s="370" t="str">
        <f>'Customize Here'!$Q$27</f>
        <v>%</v>
      </c>
      <c r="AI74" s="371" t="str">
        <f>'Customize Here'!$Q$28</f>
        <v>✔</v>
      </c>
      <c r="AJ74" s="195"/>
      <c r="AK74" s="368"/>
      <c r="AL74" s="368"/>
      <c r="AM74" s="368"/>
      <c r="AN74" s="368"/>
      <c r="AO74" s="368"/>
      <c r="AP74" s="368"/>
      <c r="AQ74" s="369"/>
      <c r="AR74" s="370" t="str">
        <f>'Customize Here'!$Q$27</f>
        <v>%</v>
      </c>
      <c r="AS74" s="371" t="str">
        <f>'Customize Here'!$Q$28</f>
        <v>✔</v>
      </c>
      <c r="AT74" s="195"/>
      <c r="AU74" s="368"/>
      <c r="AV74" s="368"/>
      <c r="AW74" s="368"/>
      <c r="AX74" s="372" t="str">
        <f>'Customize Here'!$Q$28</f>
        <v>✔</v>
      </c>
      <c r="AZ74" s="194"/>
      <c r="BA74" s="194"/>
      <c r="BB74" s="194"/>
      <c r="BC74" s="194"/>
      <c r="BD74" s="194"/>
      <c r="BE74" s="194"/>
      <c r="BF74" s="195"/>
    </row>
    <row r="75">
      <c r="A75" s="190"/>
      <c r="B75" s="101"/>
      <c r="C75" s="373"/>
      <c r="D75" s="102"/>
      <c r="E75" s="348"/>
      <c r="F75" s="348"/>
      <c r="G75" s="374" t="str">
        <f>IFERROR(__xludf.DUMMYFUNCTION("iferror(sparkline(G74:M74,{""charttype"",""column"";""empty"",""zero"";""color"",if(ROUND(N75,2)&gt;=$BA$4,'Customize Here'!$M$7,'Customize Here'!$M$9)}))"),"")</f>
        <v/>
      </c>
      <c r="M75" s="102"/>
      <c r="N75" s="375" t="str">
        <f>iferror(sum(G74:M74)/($C75*7),)</f>
        <v/>
      </c>
      <c r="O75" s="376">
        <f>countif(G74:M74,"&gt;="&amp;$C75)</f>
        <v>0</v>
      </c>
      <c r="P75" s="195"/>
      <c r="Q75" s="374" t="str">
        <f>IFERROR(__xludf.DUMMYFUNCTION("iferror(sparkline(Q74:W74,{""charttype"",""column"";""empty"",""zero"";""color"",if(ROUND(X75,2)&gt;=$BA$4,'Customize Here'!$M$7,'Customize Here'!$M$9)}))"),"")</f>
        <v/>
      </c>
      <c r="W75" s="102"/>
      <c r="X75" s="375" t="str">
        <f>iferror(sum(Q74:W74)/($C75*7),)</f>
        <v/>
      </c>
      <c r="Y75" s="376">
        <f>countif(Q74:W74,"&gt;="&amp;$C75)</f>
        <v>0</v>
      </c>
      <c r="Z75" s="195"/>
      <c r="AA75" s="374" t="str">
        <f>IFERROR(__xludf.DUMMYFUNCTION("iferror(sparkline(AA74:AG74,{""charttype"",""column"";""empty"",""zero"";""color"",if(ROUND(AH75,2)&gt;=$BA$4,'Customize Here'!$M$7,'Customize Here'!$M$9)}))"),"")</f>
        <v/>
      </c>
      <c r="AG75" s="102"/>
      <c r="AH75" s="375" t="str">
        <f>iferror(sum(AA74:AG74)/($C75*7),)</f>
        <v/>
      </c>
      <c r="AI75" s="376">
        <f>countif(AA74:AG74,"&gt;="&amp;$C75)</f>
        <v>0</v>
      </c>
      <c r="AJ75" s="195"/>
      <c r="AK75" s="374" t="str">
        <f>IFERROR(__xludf.DUMMYFUNCTION("iferror(sparkline(AK74:AQ74,{""charttype"",""column"";""empty"",""zero"";""color"",if(ROUND(AR75,2)&gt;=$BA$4,'Customize Here'!$M$7,'Customize Here'!$M$9)}))"),"")</f>
        <v/>
      </c>
      <c r="AQ75" s="102"/>
      <c r="AR75" s="375" t="str">
        <f>iferror(sum(AK74:AQ74)/($C75*7),)</f>
        <v/>
      </c>
      <c r="AS75" s="376">
        <f>countif(AK74:AQ74,"&gt;="&amp;$C75)</f>
        <v>0</v>
      </c>
      <c r="AT75" s="195"/>
      <c r="AU75" s="377" t="str">
        <f>IFERROR(__xludf.DUMMYFUNCTION("iferror(sparkline(AU74:AW74,{""charttype"",""column"";""empty"",""zero"";""color"",'Customize Here'!$M$9}))"),"")</f>
        <v/>
      </c>
      <c r="AW75" s="102"/>
      <c r="AX75" s="376">
        <f>countif(AU74:AW74,"&gt;="&amp;$C75)</f>
        <v>0</v>
      </c>
      <c r="AZ75" s="378" t="str">
        <f>B74</f>
        <v/>
      </c>
      <c r="BA75" s="379">
        <f>$BE$4</f>
        <v>31</v>
      </c>
      <c r="BB75" s="380">
        <f>O75+Y75+AI75+AS75+AX75</f>
        <v>0</v>
      </c>
      <c r="BC75" s="381" t="str">
        <f>IFERROR(__xludf.DUMMYFUNCTION("IFERROR(SPARKLINE(BB75,{""charttype"",""bar"";""max"",BA75;""color1"",IF(BD75&gt;=$BA$4,'Customize Here'!$M$7,'Customize Here'!$M$9)}),)"),"")</f>
        <v/>
      </c>
      <c r="BD75" s="382">
        <f>BB75/BA75</f>
        <v>0</v>
      </c>
      <c r="BE75" s="383">
        <f>BA75-BB75</f>
        <v>31</v>
      </c>
      <c r="BF75" s="195"/>
    </row>
    <row r="76">
      <c r="A76" s="190"/>
      <c r="B76" s="83"/>
      <c r="C76" s="83"/>
      <c r="D76" s="86"/>
      <c r="E76" s="348"/>
      <c r="F76" s="348"/>
      <c r="G76" s="83"/>
      <c r="H76" s="211"/>
      <c r="I76" s="211"/>
      <c r="J76" s="211"/>
      <c r="K76" s="211"/>
      <c r="L76" s="211"/>
      <c r="M76" s="86"/>
      <c r="N76" s="322"/>
      <c r="O76" s="217"/>
      <c r="P76" s="195"/>
      <c r="Q76" s="83"/>
      <c r="R76" s="211"/>
      <c r="S76" s="211"/>
      <c r="T76" s="211"/>
      <c r="U76" s="211"/>
      <c r="V76" s="211"/>
      <c r="W76" s="86"/>
      <c r="X76" s="322"/>
      <c r="Y76" s="217"/>
      <c r="Z76" s="195"/>
      <c r="AA76" s="83"/>
      <c r="AB76" s="211"/>
      <c r="AC76" s="211"/>
      <c r="AD76" s="211"/>
      <c r="AE76" s="211"/>
      <c r="AF76" s="211"/>
      <c r="AG76" s="86"/>
      <c r="AH76" s="322"/>
      <c r="AI76" s="217"/>
      <c r="AJ76" s="195"/>
      <c r="AK76" s="83"/>
      <c r="AL76" s="211"/>
      <c r="AM76" s="211"/>
      <c r="AN76" s="211"/>
      <c r="AO76" s="211"/>
      <c r="AP76" s="211"/>
      <c r="AQ76" s="86"/>
      <c r="AR76" s="322"/>
      <c r="AS76" s="217"/>
      <c r="AT76" s="195"/>
      <c r="AU76" s="83"/>
      <c r="AV76" s="211"/>
      <c r="AW76" s="86"/>
      <c r="AX76" s="217"/>
      <c r="AZ76" s="289"/>
      <c r="BA76" s="289"/>
      <c r="BB76" s="289"/>
      <c r="BC76" s="193"/>
      <c r="BD76" s="384"/>
      <c r="BE76" s="385"/>
      <c r="BF76" s="195"/>
    </row>
    <row r="77">
      <c r="A77" s="289"/>
      <c r="B77" s="289"/>
      <c r="C77" s="348"/>
      <c r="D77" s="348"/>
      <c r="E77" s="348"/>
      <c r="F77" s="348"/>
      <c r="G77" s="289"/>
      <c r="H77" s="289"/>
      <c r="I77" s="289"/>
      <c r="J77" s="289"/>
      <c r="K77" s="289"/>
      <c r="L77" s="289"/>
      <c r="M77" s="289"/>
      <c r="N77" s="195"/>
      <c r="O77" s="195"/>
      <c r="P77" s="195"/>
      <c r="Q77" s="195"/>
      <c r="R77" s="195"/>
      <c r="S77" s="195"/>
      <c r="T77" s="195"/>
      <c r="U77" s="195"/>
      <c r="V77" s="195"/>
      <c r="W77" s="195"/>
      <c r="X77" s="195"/>
      <c r="Y77" s="195"/>
      <c r="Z77" s="195"/>
      <c r="AA77" s="195"/>
      <c r="AB77" s="195"/>
      <c r="AC77" s="195"/>
      <c r="AD77" s="195"/>
      <c r="AE77" s="195"/>
      <c r="AF77" s="195"/>
      <c r="AG77" s="195"/>
      <c r="AH77" s="195"/>
      <c r="AI77" s="195"/>
      <c r="AJ77" s="195"/>
      <c r="AK77" s="195"/>
      <c r="AL77" s="195"/>
      <c r="AM77" s="195"/>
      <c r="AN77" s="195"/>
      <c r="AO77" s="195"/>
      <c r="AP77" s="195"/>
      <c r="AQ77" s="195"/>
      <c r="AR77" s="195"/>
      <c r="AS77" s="195"/>
      <c r="AT77" s="195"/>
      <c r="AU77" s="195"/>
      <c r="AV77" s="195"/>
      <c r="AW77" s="195"/>
      <c r="AX77" s="193"/>
      <c r="AZ77" s="289"/>
      <c r="BA77" s="289"/>
      <c r="BB77" s="289"/>
      <c r="BC77" s="193"/>
      <c r="BD77" s="195"/>
      <c r="BE77" s="195"/>
      <c r="BF77" s="195"/>
    </row>
    <row r="78">
      <c r="A78" s="190"/>
      <c r="B78" s="366"/>
      <c r="C78" s="367" t="str">
        <f>'Customize Here'!$Q$41</f>
        <v>Goal</v>
      </c>
      <c r="D78" s="44"/>
      <c r="E78" s="348"/>
      <c r="F78" s="348"/>
      <c r="G78" s="368"/>
      <c r="H78" s="368"/>
      <c r="I78" s="368"/>
      <c r="J78" s="368"/>
      <c r="K78" s="368"/>
      <c r="L78" s="368"/>
      <c r="M78" s="369"/>
      <c r="N78" s="370" t="str">
        <f>'Customize Here'!$Q$27</f>
        <v>%</v>
      </c>
      <c r="O78" s="371" t="str">
        <f>'Customize Here'!$Q$28</f>
        <v>✔</v>
      </c>
      <c r="P78" s="195"/>
      <c r="Q78" s="368"/>
      <c r="R78" s="368"/>
      <c r="S78" s="368"/>
      <c r="T78" s="368"/>
      <c r="U78" s="368"/>
      <c r="V78" s="368"/>
      <c r="W78" s="369"/>
      <c r="X78" s="370" t="str">
        <f>'Customize Here'!$Q$27</f>
        <v>%</v>
      </c>
      <c r="Y78" s="371" t="str">
        <f>'Customize Here'!$Q$28</f>
        <v>✔</v>
      </c>
      <c r="Z78" s="195"/>
      <c r="AA78" s="368"/>
      <c r="AB78" s="368"/>
      <c r="AC78" s="368"/>
      <c r="AD78" s="368"/>
      <c r="AE78" s="368"/>
      <c r="AF78" s="368"/>
      <c r="AG78" s="369"/>
      <c r="AH78" s="370" t="str">
        <f>'Customize Here'!$Q$27</f>
        <v>%</v>
      </c>
      <c r="AI78" s="371" t="str">
        <f>'Customize Here'!$Q$28</f>
        <v>✔</v>
      </c>
      <c r="AJ78" s="195"/>
      <c r="AK78" s="368"/>
      <c r="AL78" s="368"/>
      <c r="AM78" s="368"/>
      <c r="AN78" s="368"/>
      <c r="AO78" s="368"/>
      <c r="AP78" s="368"/>
      <c r="AQ78" s="369"/>
      <c r="AR78" s="370" t="str">
        <f>'Customize Here'!$Q$27</f>
        <v>%</v>
      </c>
      <c r="AS78" s="371" t="str">
        <f>'Customize Here'!$Q$28</f>
        <v>✔</v>
      </c>
      <c r="AT78" s="195"/>
      <c r="AU78" s="368"/>
      <c r="AV78" s="368"/>
      <c r="AW78" s="368"/>
      <c r="AX78" s="372" t="str">
        <f>'Customize Here'!$Q$28</f>
        <v>✔</v>
      </c>
      <c r="AZ78" s="194"/>
      <c r="BA78" s="194"/>
      <c r="BB78" s="194"/>
      <c r="BC78" s="194"/>
      <c r="BD78" s="194"/>
      <c r="BE78" s="194"/>
      <c r="BF78" s="195"/>
    </row>
    <row r="79">
      <c r="A79" s="190"/>
      <c r="B79" s="101"/>
      <c r="C79" s="373"/>
      <c r="D79" s="102"/>
      <c r="E79" s="348"/>
      <c r="F79" s="348"/>
      <c r="G79" s="374" t="str">
        <f>IFERROR(__xludf.DUMMYFUNCTION("iferror(sparkline(G78:M78,{""charttype"",""column"";""empty"",""zero"";""color"",if(ROUND(N79,2)&gt;=$BA$4,'Customize Here'!$M$7,'Customize Here'!$M$9)}))"),"")</f>
        <v/>
      </c>
      <c r="M79" s="102"/>
      <c r="N79" s="375" t="str">
        <f>iferror(sum(G78:M78)/($C79*7),)</f>
        <v/>
      </c>
      <c r="O79" s="376">
        <f>countif(G78:M78,"&gt;="&amp;$C79)</f>
        <v>0</v>
      </c>
      <c r="P79" s="195"/>
      <c r="Q79" s="374" t="str">
        <f>IFERROR(__xludf.DUMMYFUNCTION("iferror(sparkline(Q78:W78,{""charttype"",""column"";""empty"",""zero"";""color"",if(ROUND(X79,2)&gt;=$BA$4,'Customize Here'!$M$7,'Customize Here'!$M$9)}))"),"")</f>
        <v/>
      </c>
      <c r="W79" s="102"/>
      <c r="X79" s="375" t="str">
        <f>iferror(sum(Q78:W78)/($C79*7),)</f>
        <v/>
      </c>
      <c r="Y79" s="376">
        <f>countif(Q78:W78,"&gt;="&amp;$C79)</f>
        <v>0</v>
      </c>
      <c r="Z79" s="195"/>
      <c r="AA79" s="374" t="str">
        <f>IFERROR(__xludf.DUMMYFUNCTION("iferror(sparkline(AA78:AG78,{""charttype"",""column"";""empty"",""zero"";""color"",if(ROUND(AH79,2)&gt;=$BA$4,'Customize Here'!$M$7,'Customize Here'!$M$9)}))"),"")</f>
        <v/>
      </c>
      <c r="AG79" s="102"/>
      <c r="AH79" s="375" t="str">
        <f>iferror(sum(AA78:AG78)/($C79*7),)</f>
        <v/>
      </c>
      <c r="AI79" s="376">
        <f>countif(AA78:AG78,"&gt;="&amp;$C79)</f>
        <v>0</v>
      </c>
      <c r="AJ79" s="195"/>
      <c r="AK79" s="374" t="str">
        <f>IFERROR(__xludf.DUMMYFUNCTION("iferror(sparkline(AK78:AQ78,{""charttype"",""column"";""empty"",""zero"";""color"",if(ROUND(AR79,2)&gt;=$BA$4,'Customize Here'!$M$7,'Customize Here'!$M$9)}))"),"")</f>
        <v/>
      </c>
      <c r="AQ79" s="102"/>
      <c r="AR79" s="375" t="str">
        <f>iferror(sum(AK78:AQ78)/($C79*7),)</f>
        <v/>
      </c>
      <c r="AS79" s="376">
        <f>countif(AK78:AQ78,"&gt;="&amp;$C79)</f>
        <v>0</v>
      </c>
      <c r="AT79" s="195"/>
      <c r="AU79" s="377" t="str">
        <f>IFERROR(__xludf.DUMMYFUNCTION("iferror(sparkline(AU78:AW78,{""charttype"",""column"";""empty"",""zero"";""color"",'Customize Here'!$M$9}))"),"")</f>
        <v/>
      </c>
      <c r="AW79" s="102"/>
      <c r="AX79" s="376">
        <f>countif(AU78:AW78,"&gt;="&amp;$C79)</f>
        <v>0</v>
      </c>
      <c r="AZ79" s="378" t="str">
        <f>B78</f>
        <v/>
      </c>
      <c r="BA79" s="379">
        <f>$BE$4</f>
        <v>31</v>
      </c>
      <c r="BB79" s="380">
        <f>O79+Y79+AI79+AS79+AX79</f>
        <v>0</v>
      </c>
      <c r="BC79" s="381" t="str">
        <f>IFERROR(__xludf.DUMMYFUNCTION("IFERROR(SPARKLINE(BB79,{""charttype"",""bar"";""max"",BA79;""color1"",IF(BD79&gt;=$BA$4,'Customize Here'!$M$7,'Customize Here'!$M$9)}),)"),"")</f>
        <v/>
      </c>
      <c r="BD79" s="382">
        <f>BB79/BA79</f>
        <v>0</v>
      </c>
      <c r="BE79" s="383">
        <f>BA79-BB79</f>
        <v>31</v>
      </c>
      <c r="BF79" s="195"/>
    </row>
    <row r="80">
      <c r="A80" s="190"/>
      <c r="B80" s="83"/>
      <c r="C80" s="83"/>
      <c r="D80" s="86"/>
      <c r="E80" s="348"/>
      <c r="F80" s="348"/>
      <c r="G80" s="83"/>
      <c r="H80" s="211"/>
      <c r="I80" s="211"/>
      <c r="J80" s="211"/>
      <c r="K80" s="211"/>
      <c r="L80" s="211"/>
      <c r="M80" s="86"/>
      <c r="N80" s="322"/>
      <c r="O80" s="217"/>
      <c r="P80" s="195"/>
      <c r="Q80" s="83"/>
      <c r="R80" s="211"/>
      <c r="S80" s="211"/>
      <c r="T80" s="211"/>
      <c r="U80" s="211"/>
      <c r="V80" s="211"/>
      <c r="W80" s="86"/>
      <c r="X80" s="322"/>
      <c r="Y80" s="217"/>
      <c r="Z80" s="195"/>
      <c r="AA80" s="83"/>
      <c r="AB80" s="211"/>
      <c r="AC80" s="211"/>
      <c r="AD80" s="211"/>
      <c r="AE80" s="211"/>
      <c r="AF80" s="211"/>
      <c r="AG80" s="86"/>
      <c r="AH80" s="322"/>
      <c r="AI80" s="217"/>
      <c r="AJ80" s="195"/>
      <c r="AK80" s="83"/>
      <c r="AL80" s="211"/>
      <c r="AM80" s="211"/>
      <c r="AN80" s="211"/>
      <c r="AO80" s="211"/>
      <c r="AP80" s="211"/>
      <c r="AQ80" s="86"/>
      <c r="AR80" s="322"/>
      <c r="AS80" s="217"/>
      <c r="AT80" s="195"/>
      <c r="AU80" s="83"/>
      <c r="AV80" s="211"/>
      <c r="AW80" s="86"/>
      <c r="AX80" s="217"/>
      <c r="AZ80" s="289"/>
      <c r="BA80" s="289"/>
      <c r="BB80" s="289"/>
      <c r="BC80" s="193"/>
      <c r="BD80" s="384"/>
      <c r="BE80" s="385"/>
      <c r="BF80" s="195"/>
    </row>
    <row r="81">
      <c r="A81" s="190"/>
      <c r="B81" s="190"/>
      <c r="C81" s="348"/>
      <c r="D81" s="348"/>
      <c r="E81" s="348"/>
      <c r="F81" s="348"/>
      <c r="G81" s="289"/>
      <c r="H81" s="289"/>
      <c r="I81" s="289"/>
      <c r="J81" s="289"/>
      <c r="K81" s="289"/>
      <c r="L81" s="289"/>
      <c r="M81" s="289"/>
      <c r="N81" s="195"/>
      <c r="O81" s="195"/>
      <c r="P81" s="195"/>
      <c r="Q81" s="195"/>
      <c r="R81" s="195"/>
      <c r="S81" s="195"/>
      <c r="T81" s="195"/>
      <c r="U81" s="195"/>
      <c r="V81" s="195"/>
      <c r="W81" s="195"/>
      <c r="X81" s="195"/>
      <c r="Y81" s="195"/>
      <c r="Z81" s="195"/>
      <c r="AA81" s="195"/>
      <c r="AB81" s="195"/>
      <c r="AC81" s="195"/>
      <c r="AD81" s="195"/>
      <c r="AE81" s="195"/>
      <c r="AF81" s="195"/>
      <c r="AG81" s="195"/>
      <c r="AH81" s="195"/>
      <c r="AI81" s="195"/>
      <c r="AJ81" s="195"/>
      <c r="AK81" s="195"/>
      <c r="AL81" s="195"/>
      <c r="AM81" s="195"/>
      <c r="AN81" s="195"/>
      <c r="AO81" s="195"/>
      <c r="AP81" s="195"/>
      <c r="AQ81" s="195"/>
      <c r="AR81" s="195"/>
      <c r="AS81" s="195"/>
      <c r="AT81" s="195"/>
      <c r="AU81" s="195"/>
      <c r="AV81" s="195"/>
      <c r="AW81" s="195"/>
      <c r="AX81" s="193"/>
      <c r="AY81" s="193"/>
      <c r="AZ81" s="289"/>
      <c r="BA81" s="289"/>
      <c r="BB81" s="289"/>
      <c r="BC81" s="193"/>
      <c r="BD81" s="195"/>
      <c r="BE81" s="195"/>
      <c r="BF81" s="195"/>
    </row>
  </sheetData>
  <mergeCells count="259">
    <mergeCell ref="AZ2:BE3"/>
    <mergeCell ref="BA4:BB4"/>
    <mergeCell ref="BC4:BD4"/>
    <mergeCell ref="BB6:BD6"/>
    <mergeCell ref="AA2:AG2"/>
    <mergeCell ref="AH2:AH4"/>
    <mergeCell ref="AI2:AI4"/>
    <mergeCell ref="AK2:AQ2"/>
    <mergeCell ref="AR2:AR4"/>
    <mergeCell ref="AS2:AS4"/>
    <mergeCell ref="AU2:AW2"/>
    <mergeCell ref="B2:D3"/>
    <mergeCell ref="G2:M2"/>
    <mergeCell ref="N2:N4"/>
    <mergeCell ref="O2:O4"/>
    <mergeCell ref="Q2:W2"/>
    <mergeCell ref="X2:X4"/>
    <mergeCell ref="Y2:Y4"/>
    <mergeCell ref="B4:D4"/>
    <mergeCell ref="B5:D5"/>
    <mergeCell ref="G6:O6"/>
    <mergeCell ref="Q6:Y6"/>
    <mergeCell ref="AA6:AI6"/>
    <mergeCell ref="AK6:AS6"/>
    <mergeCell ref="AU6:AW6"/>
    <mergeCell ref="B6:D6"/>
    <mergeCell ref="B7:D7"/>
    <mergeCell ref="B8:D8"/>
    <mergeCell ref="B9:D9"/>
    <mergeCell ref="B10:D10"/>
    <mergeCell ref="B11:D11"/>
    <mergeCell ref="B12:D12"/>
    <mergeCell ref="B13:D13"/>
    <mergeCell ref="B14:D14"/>
    <mergeCell ref="B15:D15"/>
    <mergeCell ref="B16:D16"/>
    <mergeCell ref="B17:D17"/>
    <mergeCell ref="B18:D18"/>
    <mergeCell ref="B19:D19"/>
    <mergeCell ref="AR24:AS24"/>
    <mergeCell ref="AR25:AS25"/>
    <mergeCell ref="X24:Y24"/>
    <mergeCell ref="AA24:AG24"/>
    <mergeCell ref="AH24:AI24"/>
    <mergeCell ref="AK24:AQ24"/>
    <mergeCell ref="AU24:AW24"/>
    <mergeCell ref="BB24:BD24"/>
    <mergeCell ref="AH25:AI25"/>
    <mergeCell ref="AZ25:BA25"/>
    <mergeCell ref="B20:D20"/>
    <mergeCell ref="B21:D21"/>
    <mergeCell ref="B22:D22"/>
    <mergeCell ref="B24:D24"/>
    <mergeCell ref="G24:M24"/>
    <mergeCell ref="N24:O24"/>
    <mergeCell ref="Q24:W24"/>
    <mergeCell ref="N26:O28"/>
    <mergeCell ref="Q26:Q28"/>
    <mergeCell ref="N29:O29"/>
    <mergeCell ref="R26:R28"/>
    <mergeCell ref="S26:S28"/>
    <mergeCell ref="T26:T28"/>
    <mergeCell ref="U26:U28"/>
    <mergeCell ref="V26:V28"/>
    <mergeCell ref="W26:W28"/>
    <mergeCell ref="X29:Y29"/>
    <mergeCell ref="Q31:Y31"/>
    <mergeCell ref="N25:O25"/>
    <mergeCell ref="X25:Y25"/>
    <mergeCell ref="G26:G28"/>
    <mergeCell ref="H26:H28"/>
    <mergeCell ref="I26:I28"/>
    <mergeCell ref="J26:J28"/>
    <mergeCell ref="K26:K28"/>
    <mergeCell ref="L26:L28"/>
    <mergeCell ref="M26:M28"/>
    <mergeCell ref="C31:D31"/>
    <mergeCell ref="G31:O31"/>
    <mergeCell ref="C32:D32"/>
    <mergeCell ref="C33:D33"/>
    <mergeCell ref="C34:D34"/>
    <mergeCell ref="AH55:AH56"/>
    <mergeCell ref="AI55:AI56"/>
    <mergeCell ref="AK55:AQ56"/>
    <mergeCell ref="AR55:AR56"/>
    <mergeCell ref="AS55:AS56"/>
    <mergeCell ref="AU55:AW56"/>
    <mergeCell ref="AX55:AX56"/>
    <mergeCell ref="AA63:AG64"/>
    <mergeCell ref="AH63:AH64"/>
    <mergeCell ref="AI63:AI64"/>
    <mergeCell ref="AK63:AQ64"/>
    <mergeCell ref="AR63:AR64"/>
    <mergeCell ref="AS63:AS64"/>
    <mergeCell ref="AU63:AW64"/>
    <mergeCell ref="AX63:AX64"/>
    <mergeCell ref="AA55:AG56"/>
    <mergeCell ref="AA59:AG60"/>
    <mergeCell ref="AH59:AH60"/>
    <mergeCell ref="AI59:AI60"/>
    <mergeCell ref="AK59:AQ60"/>
    <mergeCell ref="AR59:AR60"/>
    <mergeCell ref="AS59:AS60"/>
    <mergeCell ref="AH29:AI29"/>
    <mergeCell ref="AR29:AS29"/>
    <mergeCell ref="AA31:AI31"/>
    <mergeCell ref="AK31:AS31"/>
    <mergeCell ref="AU31:AW31"/>
    <mergeCell ref="AG26:AG28"/>
    <mergeCell ref="AH26:AI28"/>
    <mergeCell ref="AK26:AK28"/>
    <mergeCell ref="AL26:AL28"/>
    <mergeCell ref="AM26:AM28"/>
    <mergeCell ref="AN26:AN28"/>
    <mergeCell ref="AO26:AO28"/>
    <mergeCell ref="AZ30:BE30"/>
    <mergeCell ref="BB31:BD31"/>
    <mergeCell ref="BB48:BD48"/>
    <mergeCell ref="BB49:BD49"/>
    <mergeCell ref="AZ50:BA50"/>
    <mergeCell ref="BB52:BD52"/>
    <mergeCell ref="AP26:AP28"/>
    <mergeCell ref="AQ26:AQ28"/>
    <mergeCell ref="AR26:AS28"/>
    <mergeCell ref="AU26:AU28"/>
    <mergeCell ref="AV26:AV28"/>
    <mergeCell ref="AW26:AW28"/>
    <mergeCell ref="BA26:BE26"/>
    <mergeCell ref="X26:Y28"/>
    <mergeCell ref="AA26:AA28"/>
    <mergeCell ref="AB26:AB28"/>
    <mergeCell ref="AC26:AC28"/>
    <mergeCell ref="AD26:AD28"/>
    <mergeCell ref="AE26:AE28"/>
    <mergeCell ref="AF26:AF28"/>
    <mergeCell ref="AA49:AI49"/>
    <mergeCell ref="AK49:AS49"/>
    <mergeCell ref="AC50:AH50"/>
    <mergeCell ref="AM50:AR50"/>
    <mergeCell ref="AA52:AI52"/>
    <mergeCell ref="AK52:AS52"/>
    <mergeCell ref="AU52:AW52"/>
    <mergeCell ref="AU59:AW60"/>
    <mergeCell ref="AX59:AX60"/>
    <mergeCell ref="N59:N60"/>
    <mergeCell ref="O59:O60"/>
    <mergeCell ref="Q59:W60"/>
    <mergeCell ref="X59:X60"/>
    <mergeCell ref="Y59:Y60"/>
    <mergeCell ref="X63:X64"/>
    <mergeCell ref="Y63:Y64"/>
    <mergeCell ref="AK67:AQ68"/>
    <mergeCell ref="AR67:AR68"/>
    <mergeCell ref="AS67:AS68"/>
    <mergeCell ref="AU67:AW68"/>
    <mergeCell ref="AX67:AX68"/>
    <mergeCell ref="Q63:W64"/>
    <mergeCell ref="Q67:W68"/>
    <mergeCell ref="X67:X68"/>
    <mergeCell ref="Y67:Y68"/>
    <mergeCell ref="AA67:AG68"/>
    <mergeCell ref="AH67:AH68"/>
    <mergeCell ref="AI67:AI68"/>
    <mergeCell ref="AH71:AH72"/>
    <mergeCell ref="AI71:AI72"/>
    <mergeCell ref="AK71:AQ72"/>
    <mergeCell ref="AR71:AR72"/>
    <mergeCell ref="AS71:AS72"/>
    <mergeCell ref="AU71:AW72"/>
    <mergeCell ref="AX71:AX72"/>
    <mergeCell ref="AU75:AW76"/>
    <mergeCell ref="AX75:AX76"/>
    <mergeCell ref="AA79:AG80"/>
    <mergeCell ref="AH79:AH80"/>
    <mergeCell ref="AI79:AI80"/>
    <mergeCell ref="AK79:AQ80"/>
    <mergeCell ref="AR79:AR80"/>
    <mergeCell ref="AS79:AS80"/>
    <mergeCell ref="AU79:AW80"/>
    <mergeCell ref="AX79:AX80"/>
    <mergeCell ref="AA71:AG72"/>
    <mergeCell ref="AA75:AG76"/>
    <mergeCell ref="AH75:AH76"/>
    <mergeCell ref="AI75:AI76"/>
    <mergeCell ref="AK75:AQ76"/>
    <mergeCell ref="AR75:AR76"/>
    <mergeCell ref="AS75:AS76"/>
    <mergeCell ref="B66:B68"/>
    <mergeCell ref="B70:B72"/>
    <mergeCell ref="B74:B76"/>
    <mergeCell ref="B78:B80"/>
    <mergeCell ref="C74:D74"/>
    <mergeCell ref="C75:D76"/>
    <mergeCell ref="C78:D78"/>
    <mergeCell ref="C79:D80"/>
    <mergeCell ref="C55:D56"/>
    <mergeCell ref="C58:D58"/>
    <mergeCell ref="B62:B64"/>
    <mergeCell ref="C62:D62"/>
    <mergeCell ref="C63:D64"/>
    <mergeCell ref="C66:D66"/>
    <mergeCell ref="C67:D68"/>
    <mergeCell ref="C70:D70"/>
    <mergeCell ref="C71:D72"/>
    <mergeCell ref="N71:N72"/>
    <mergeCell ref="O71:O72"/>
    <mergeCell ref="Q71:W72"/>
    <mergeCell ref="X71:X72"/>
    <mergeCell ref="Y71:Y72"/>
    <mergeCell ref="G71:M72"/>
    <mergeCell ref="G75:M76"/>
    <mergeCell ref="N75:N76"/>
    <mergeCell ref="O75:O76"/>
    <mergeCell ref="Q75:W76"/>
    <mergeCell ref="X75:X76"/>
    <mergeCell ref="Y75:Y76"/>
    <mergeCell ref="G49:O49"/>
    <mergeCell ref="I50:N50"/>
    <mergeCell ref="S50:X50"/>
    <mergeCell ref="G52:O52"/>
    <mergeCell ref="Q52:Y52"/>
    <mergeCell ref="C42:D42"/>
    <mergeCell ref="C43:D43"/>
    <mergeCell ref="C44:D44"/>
    <mergeCell ref="C45:D45"/>
    <mergeCell ref="C46:D46"/>
    <mergeCell ref="C47:D47"/>
    <mergeCell ref="Q49:Y49"/>
    <mergeCell ref="C35:D35"/>
    <mergeCell ref="C36:D36"/>
    <mergeCell ref="C37:D37"/>
    <mergeCell ref="C38:D38"/>
    <mergeCell ref="C39:D39"/>
    <mergeCell ref="C40:D40"/>
    <mergeCell ref="C41:D41"/>
    <mergeCell ref="Q55:W56"/>
    <mergeCell ref="X55:X56"/>
    <mergeCell ref="Y55:Y56"/>
    <mergeCell ref="C59:D60"/>
    <mergeCell ref="G59:M60"/>
    <mergeCell ref="G63:M64"/>
    <mergeCell ref="N63:N64"/>
    <mergeCell ref="O63:O64"/>
    <mergeCell ref="G67:M68"/>
    <mergeCell ref="N67:N68"/>
    <mergeCell ref="O67:O68"/>
    <mergeCell ref="B52:D52"/>
    <mergeCell ref="B54:B56"/>
    <mergeCell ref="C54:D54"/>
    <mergeCell ref="G55:M56"/>
    <mergeCell ref="N55:N56"/>
    <mergeCell ref="O55:O56"/>
    <mergeCell ref="B58:B60"/>
    <mergeCell ref="G79:M80"/>
    <mergeCell ref="N79:N80"/>
    <mergeCell ref="O79:O80"/>
    <mergeCell ref="Q79:W80"/>
    <mergeCell ref="X79:X80"/>
    <mergeCell ref="Y79:Y80"/>
  </mergeCells>
  <conditionalFormatting sqref="G1:AW1">
    <cfRule type="cellIs" dxfId="5" priority="1" operator="equal">
      <formula>"*"</formula>
    </cfRule>
  </conditionalFormatting>
  <conditionalFormatting sqref="G54:M54 Q54:W54 AA54:AG54 AK54:AQ54 AU54:AW54 G58:M58 Q58:W58 AA58:AG58 AK58:AQ58 AU58:AW58 G62:M62 Q62:W62 AA62:AG62 AK62:AQ62 AU62:AW62 G66:M66 Q66:W66 AA66:AG66 AK66:AQ66 AU66:AW66 G70:M70 Q70:W70 AA70:AG70 AK70:AQ70 AU70:AW70 G74:M74 Q74:W74 AA74:AG74 AK74:AQ74 AU74:AW74 G78:M78 Q78:W78 AA78:AG78 AK78:AQ78 AU78:AW78">
    <cfRule type="expression" dxfId="14" priority="2">
      <formula>G54&gt;=$C55</formula>
    </cfRule>
  </conditionalFormatting>
  <conditionalFormatting sqref="C32:D47">
    <cfRule type="expression" dxfId="6" priority="3">
      <formula>AND($B32&lt;&gt;"",$C32=FALSE,$D32="")</formula>
    </cfRule>
  </conditionalFormatting>
  <conditionalFormatting sqref="G1:AW1">
    <cfRule type="cellIs" dxfId="7" priority="4" operator="equal">
      <formula>"*"</formula>
    </cfRule>
  </conditionalFormatting>
  <conditionalFormatting sqref="G7:M22 Q7:W22 AA7:AG22 AK7:AQ22 AU7:AW22 G32:M47 Q32:W47 AA32:AG47 AK32:AQ47 AU32:AW47">
    <cfRule type="expression" dxfId="8" priority="5">
      <formula>AND($B7&lt;&gt;"",G7=TRUE)</formula>
    </cfRule>
  </conditionalFormatting>
  <conditionalFormatting sqref="N7:N22 X7:X22 AH7:AH22 AR7:AR22 N32:N47 X32:X47 AH32:AH47 AR32:AR47">
    <cfRule type="expression" dxfId="9" priority="6">
      <formula>N7&gt;=$BA$4</formula>
    </cfRule>
  </conditionalFormatting>
  <conditionalFormatting sqref="O32:O47 Y32:Y47 AI32:AI47 AS32:AS47">
    <cfRule type="expression" dxfId="10" priority="7">
      <formula>N32&gt;=100%</formula>
    </cfRule>
  </conditionalFormatting>
  <conditionalFormatting sqref="G32:M47 Q32:W47 AA32:AG47 AK32:AQ47">
    <cfRule type="expression" dxfId="8" priority="8">
      <formula>AND($B32&lt;&gt;"",G32=TRUE)</formula>
    </cfRule>
  </conditionalFormatting>
  <conditionalFormatting sqref="G32:M47">
    <cfRule type="expression" dxfId="8" priority="9">
      <formula>AND(COUNTIF($G32:$M32,TRUE)&gt;=$C32,$B32&lt;&gt;"",$C32&lt;&gt;"")</formula>
    </cfRule>
  </conditionalFormatting>
  <conditionalFormatting sqref="N7:N22 X7:X22 AH7:AH22 AR7:AR22">
    <cfRule type="expression" dxfId="9" priority="10">
      <formula>N7&gt;=$BA$4</formula>
    </cfRule>
  </conditionalFormatting>
  <conditionalFormatting sqref="O7:O22 Y7:Y22 AI7:AI22 AS7:AS22">
    <cfRule type="expression" dxfId="11" priority="11">
      <formula>N7&gt;=100%</formula>
    </cfRule>
  </conditionalFormatting>
  <conditionalFormatting sqref="AU7:AW22 AU32:AW47">
    <cfRule type="expression" dxfId="11" priority="12">
      <formula>AU$4=""</formula>
    </cfRule>
  </conditionalFormatting>
  <conditionalFormatting sqref="BE7:BE22">
    <cfRule type="cellIs" dxfId="12" priority="13" operator="lessThan">
      <formula>0</formula>
    </cfRule>
  </conditionalFormatting>
  <conditionalFormatting sqref="G3:M4 Q3:W4 AA3:AG4 AK3:AQ4 AU3:AW4">
    <cfRule type="expression" dxfId="5" priority="14">
      <formula>G$4=TODAY()</formula>
    </cfRule>
  </conditionalFormatting>
  <conditionalFormatting sqref="AU3:AW4">
    <cfRule type="expression" dxfId="13" priority="15">
      <formula>AU$4=""</formula>
    </cfRule>
  </conditionalFormatting>
  <conditionalFormatting sqref="Q32:W47">
    <cfRule type="expression" dxfId="8" priority="16">
      <formula>AND(COUNTIF($Q32:$W32,TRUE)&gt;=$C32,$B32&lt;&gt;"",$C32&lt;&gt;"")</formula>
    </cfRule>
  </conditionalFormatting>
  <conditionalFormatting sqref="AA32:AG47">
    <cfRule type="expression" dxfId="8" priority="17">
      <formula>AND(COUNTIF($AA32:$AG32,TRUE)&gt;=$C32,$B32&lt;&gt;"",$C32&lt;&gt;"")</formula>
    </cfRule>
  </conditionalFormatting>
  <conditionalFormatting sqref="AK32:AQ47">
    <cfRule type="expression" dxfId="8" priority="18">
      <formula>AND(COUNTIF($AK32:$AQ32,TRUE)&gt;=$C32,$B32&lt;&gt;"",$C32&lt;&gt;"")</formula>
    </cfRule>
  </conditionalFormatting>
  <dataValidations>
    <dataValidation type="list" allowBlank="1" showInputMessage="1" showErrorMessage="1" prompt="Enter a number from 1 to 6." sqref="C32:C47">
      <formula1>"1,2,3,4,5,6"</formula1>
    </dataValidation>
    <dataValidation type="custom" allowBlank="1" showDropDown="1" showInputMessage="1" showErrorMessage="1" prompt="Enter a valid date." sqref="G4">
      <formula1>OR(NOT(ISERROR(DATEVALUE(G4))), AND(ISNUMBER(G4), LEFT(CELL("format", G4))="D"))</formula1>
    </dataValidation>
    <dataValidation type="list" allowBlank="1" showDropDown="1" showInputMessage="1" showErrorMessage="1" prompt="Enter a valid Month: JANUARY, FEBRUARY, MARCH, APRIL, MAY, JUNE, JULY, AUGUST, SEPTEMBER, OCTOBER, NOVEMBER, DECEMBER." sqref="C1:E1 A1:A4 E2:E4">
      <formula1>'HIDDEN HT'!$C$6:$C$17</formula1>
    </dataValidation>
  </dataValidations>
  <hyperlinks>
    <hyperlink display="Summary" location="Summary!A1" ref="B4"/>
  </hyperlinks>
  <printOptions gridLines="1" horizontalCentered="1"/>
  <pageMargins bottom="0.75" footer="0.0" header="0.0" left="0.7" right="0.7" top="0.75"/>
  <pageSetup fitToHeight="0" cellComments="atEnd" orientation="landscape" pageOrder="overThenDown" paperHeight="17in" paperWidth="28in"/>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pane xSplit="5.0" ySplit="4.0" topLeftCell="F5" activePane="bottomRight" state="frozen"/>
      <selection activeCell="F1" sqref="F1" pane="topRight"/>
      <selection activeCell="A5" sqref="A5" pane="bottomLeft"/>
      <selection activeCell="F5" sqref="F5" pane="bottomRight"/>
    </sheetView>
  </sheetViews>
  <sheetFormatPr customHeight="1" defaultColWidth="12.63" defaultRowHeight="15.75"/>
  <cols>
    <col customWidth="1" min="1" max="1" width="1.38"/>
    <col customWidth="1" min="2" max="2" width="27.13"/>
    <col customWidth="1" min="3" max="3" width="5.63"/>
    <col customWidth="1" min="4" max="4" width="3.38"/>
    <col customWidth="1" min="5" max="5" width="1.13"/>
    <col customWidth="1" min="6" max="6" width="2.88"/>
    <col customWidth="1" min="7" max="15" width="4.88"/>
    <col customWidth="1" min="16" max="16" width="2.88"/>
    <col customWidth="1" min="17" max="25" width="4.88"/>
    <col customWidth="1" min="26" max="26" width="2.88"/>
    <col customWidth="1" min="27" max="35" width="4.88"/>
    <col customWidth="1" min="36" max="36" width="2.88"/>
    <col customWidth="1" min="37" max="43" width="4.88"/>
    <col customWidth="1" min="44" max="44" width="5.13"/>
    <col customWidth="1" min="45" max="45" width="4.88"/>
    <col customWidth="1" min="46" max="46" width="2.88"/>
    <col customWidth="1" min="47" max="49" width="4.88"/>
    <col customWidth="1" min="50" max="51" width="5.13"/>
    <col customWidth="1" min="52" max="52" width="28.5"/>
    <col customWidth="1" min="53" max="53" width="9.25"/>
    <col customWidth="1" min="54" max="54" width="5.88"/>
    <col customWidth="1" min="55" max="55" width="19.88"/>
    <col customWidth="1" min="56" max="56" width="6.88"/>
    <col customWidth="1" min="57" max="57" width="8.0"/>
    <col customWidth="1" min="58" max="58" width="18.88"/>
  </cols>
  <sheetData>
    <row r="1" ht="14.25" customHeight="1">
      <c r="A1" s="188"/>
      <c r="B1" s="189"/>
      <c r="C1" s="188"/>
      <c r="D1" s="188"/>
      <c r="E1" s="188"/>
      <c r="F1" s="190"/>
      <c r="G1" s="191"/>
      <c r="H1" s="191"/>
      <c r="I1" s="191"/>
      <c r="J1" s="191"/>
      <c r="K1" s="191"/>
      <c r="L1" s="191"/>
      <c r="M1" s="191"/>
      <c r="N1" s="192"/>
      <c r="O1" s="192"/>
      <c r="P1" s="191"/>
      <c r="Q1" s="191"/>
      <c r="R1" s="191"/>
      <c r="S1" s="191"/>
      <c r="T1" s="191"/>
      <c r="U1" s="191"/>
      <c r="V1" s="191"/>
      <c r="W1" s="191"/>
      <c r="X1" s="192"/>
      <c r="Y1" s="192"/>
      <c r="Z1" s="191"/>
      <c r="AA1" s="191"/>
      <c r="AB1" s="191"/>
      <c r="AC1" s="191"/>
      <c r="AD1" s="191"/>
      <c r="AE1" s="191"/>
      <c r="AF1" s="191"/>
      <c r="AG1" s="191"/>
      <c r="AH1" s="192"/>
      <c r="AI1" s="192"/>
      <c r="AJ1" s="191"/>
      <c r="AK1" s="191"/>
      <c r="AL1" s="191"/>
      <c r="AM1" s="191"/>
      <c r="AN1" s="191"/>
      <c r="AO1" s="191"/>
      <c r="AP1" s="191"/>
      <c r="AQ1" s="191"/>
      <c r="AR1" s="192"/>
      <c r="AS1" s="192"/>
      <c r="AT1" s="191"/>
      <c r="AU1" s="191"/>
      <c r="AV1" s="191"/>
      <c r="AW1" s="191"/>
      <c r="AX1" s="193"/>
      <c r="AY1" s="193"/>
      <c r="AZ1" s="194"/>
      <c r="BA1" s="194"/>
      <c r="BB1" s="194"/>
      <c r="BC1" s="194"/>
      <c r="BD1" s="194"/>
      <c r="BE1" s="194"/>
      <c r="BF1" s="195"/>
    </row>
    <row r="2" ht="21.75" customHeight="1">
      <c r="A2" s="188"/>
      <c r="B2" s="196" t="str">
        <f>'HIDDEN CALENDAR'!O11</f>
        <v>April - 2023</v>
      </c>
      <c r="E2" s="188"/>
      <c r="F2" s="190"/>
      <c r="G2" s="197" t="str">
        <f>"7 "&amp;'Customize Here'!$Q$20 </f>
        <v>7 Days</v>
      </c>
      <c r="H2" s="154"/>
      <c r="I2" s="154"/>
      <c r="J2" s="154"/>
      <c r="K2" s="154"/>
      <c r="L2" s="154"/>
      <c r="M2" s="198"/>
      <c r="N2" s="199" t="str">
        <f>'Customize Here'!$Q$21</f>
        <v>Completed</v>
      </c>
      <c r="O2" s="200" t="str">
        <f>'Customize Here'!$Q$22</f>
        <v>Days Missing</v>
      </c>
      <c r="P2" s="201"/>
      <c r="Q2" s="197" t="str">
        <f>"14 "&amp;'Customize Here'!$Q$20 </f>
        <v>14 Days</v>
      </c>
      <c r="R2" s="154"/>
      <c r="S2" s="154"/>
      <c r="T2" s="154"/>
      <c r="U2" s="154"/>
      <c r="V2" s="154"/>
      <c r="W2" s="198"/>
      <c r="X2" s="199" t="str">
        <f>'Customize Here'!$Q$21</f>
        <v>Completed</v>
      </c>
      <c r="Y2" s="200" t="str">
        <f>'Customize Here'!$Q$22</f>
        <v>Days Missing</v>
      </c>
      <c r="Z2" s="201"/>
      <c r="AA2" s="197" t="str">
        <f>"21 "&amp;'Customize Here'!$Q$20 </f>
        <v>21 Days</v>
      </c>
      <c r="AB2" s="154"/>
      <c r="AC2" s="154"/>
      <c r="AD2" s="154"/>
      <c r="AE2" s="154"/>
      <c r="AF2" s="154"/>
      <c r="AG2" s="198"/>
      <c r="AH2" s="199" t="str">
        <f>'Customize Here'!$Q$21</f>
        <v>Completed</v>
      </c>
      <c r="AI2" s="200" t="str">
        <f>'Customize Here'!$Q$22</f>
        <v>Days Missing</v>
      </c>
      <c r="AJ2" s="201"/>
      <c r="AK2" s="197" t="str">
        <f>"28 "&amp;'Customize Here'!$Q$20 </f>
        <v>28 Days</v>
      </c>
      <c r="AL2" s="154"/>
      <c r="AM2" s="154"/>
      <c r="AN2" s="154"/>
      <c r="AO2" s="154"/>
      <c r="AP2" s="154"/>
      <c r="AQ2" s="198"/>
      <c r="AR2" s="199" t="str">
        <f>'Customize Here'!$Q$21</f>
        <v>Completed</v>
      </c>
      <c r="AS2" s="200" t="str">
        <f>'Customize Here'!$Q$22</f>
        <v>Days Missing</v>
      </c>
      <c r="AT2" s="201"/>
      <c r="AU2" s="197" t="str">
        <f>'Customize Here'!$Q$26</f>
        <v>Extra Days</v>
      </c>
      <c r="AV2" s="154"/>
      <c r="AW2" s="155"/>
      <c r="AX2" s="201"/>
      <c r="AY2" s="201"/>
      <c r="AZ2" s="202" t="str">
        <f>'Customize Here'!$Q$19</f>
        <v>Monthly Stats</v>
      </c>
      <c r="BA2" s="43"/>
      <c r="BB2" s="43"/>
      <c r="BC2" s="43"/>
      <c r="BD2" s="43"/>
      <c r="BE2" s="44"/>
      <c r="BF2" s="203"/>
    </row>
    <row r="3" ht="18.75" customHeight="1">
      <c r="A3" s="188"/>
      <c r="E3" s="188"/>
      <c r="F3" s="204"/>
      <c r="G3" s="205" t="str">
        <f>VLOOKUP(WEEKDAY(G4),'HIDDEN CALENDAR'!$S$6:$V$12,4,0)</f>
        <v>S</v>
      </c>
      <c r="H3" s="206" t="str">
        <f>VLOOKUP(WEEKDAY(H4),'HIDDEN CALENDAR'!$S$6:$V$12,4,0)</f>
        <v>S</v>
      </c>
      <c r="I3" s="206" t="str">
        <f>VLOOKUP(WEEKDAY(I4),'HIDDEN CALENDAR'!$S$6:$V$12,4,0)</f>
        <v>M</v>
      </c>
      <c r="J3" s="206" t="str">
        <f>VLOOKUP(WEEKDAY(J4),'HIDDEN CALENDAR'!$S$6:$V$12,4,0)</f>
        <v>T</v>
      </c>
      <c r="K3" s="206" t="str">
        <f>VLOOKUP(WEEKDAY(K4),'HIDDEN CALENDAR'!$S$6:$V$12,4,0)</f>
        <v>W</v>
      </c>
      <c r="L3" s="206" t="str">
        <f>VLOOKUP(WEEKDAY(L4),'HIDDEN CALENDAR'!$S$6:$V$12,4,0)</f>
        <v>T</v>
      </c>
      <c r="M3" s="207" t="str">
        <f>VLOOKUP(WEEKDAY(M4),'HIDDEN CALENDAR'!$S$6:$V$12,4,0)</f>
        <v>F</v>
      </c>
      <c r="N3" s="208"/>
      <c r="O3" s="209"/>
      <c r="P3" s="201"/>
      <c r="Q3" s="205" t="str">
        <f>VLOOKUP(WEEKDAY(Q4),'HIDDEN CALENDAR'!$S$6:$V$12,4,0)</f>
        <v>S</v>
      </c>
      <c r="R3" s="206" t="str">
        <f>VLOOKUP(WEEKDAY(R4),'HIDDEN CALENDAR'!$S$6:$V$12,4,0)</f>
        <v>S</v>
      </c>
      <c r="S3" s="206" t="str">
        <f>VLOOKUP(WEEKDAY(S4),'HIDDEN CALENDAR'!$S$6:$V$12,4,0)</f>
        <v>M</v>
      </c>
      <c r="T3" s="206" t="str">
        <f>VLOOKUP(WEEKDAY(T4),'HIDDEN CALENDAR'!$S$6:$V$12,4,0)</f>
        <v>T</v>
      </c>
      <c r="U3" s="206" t="str">
        <f>VLOOKUP(WEEKDAY(U4),'HIDDEN CALENDAR'!$S$6:$V$12,4,0)</f>
        <v>W</v>
      </c>
      <c r="V3" s="206" t="str">
        <f>VLOOKUP(WEEKDAY(V4),'HIDDEN CALENDAR'!$S$6:$V$12,4,0)</f>
        <v>T</v>
      </c>
      <c r="W3" s="207" t="str">
        <f>VLOOKUP(WEEKDAY(W4),'HIDDEN CALENDAR'!$S$6:$V$12,4,0)</f>
        <v>F</v>
      </c>
      <c r="X3" s="208"/>
      <c r="Y3" s="209"/>
      <c r="Z3" s="201"/>
      <c r="AA3" s="205" t="str">
        <f>VLOOKUP(WEEKDAY(AA4),'HIDDEN CALENDAR'!$S$6:$V$12,4,0)</f>
        <v>S</v>
      </c>
      <c r="AB3" s="206" t="str">
        <f>VLOOKUP(WEEKDAY(AB4),'HIDDEN CALENDAR'!$S$6:$V$12,4,0)</f>
        <v>S</v>
      </c>
      <c r="AC3" s="206" t="str">
        <f>VLOOKUP(WEEKDAY(AC4),'HIDDEN CALENDAR'!$S$6:$V$12,4,0)</f>
        <v>M</v>
      </c>
      <c r="AD3" s="206" t="str">
        <f>VLOOKUP(WEEKDAY(AD4),'HIDDEN CALENDAR'!$S$6:$V$12,4,0)</f>
        <v>T</v>
      </c>
      <c r="AE3" s="206" t="str">
        <f>VLOOKUP(WEEKDAY(AE4),'HIDDEN CALENDAR'!$S$6:$V$12,4,0)</f>
        <v>W</v>
      </c>
      <c r="AF3" s="206" t="str">
        <f>VLOOKUP(WEEKDAY(AF4),'HIDDEN CALENDAR'!$S$6:$V$12,4,0)</f>
        <v>T</v>
      </c>
      <c r="AG3" s="207" t="str">
        <f>VLOOKUP(WEEKDAY(AG4),'HIDDEN CALENDAR'!$S$6:$V$12,4,0)</f>
        <v>F</v>
      </c>
      <c r="AH3" s="208"/>
      <c r="AI3" s="209"/>
      <c r="AJ3" s="201"/>
      <c r="AK3" s="205" t="str">
        <f>VLOOKUP(WEEKDAY(AK4),'HIDDEN CALENDAR'!$S$6:$V$12,4,0)</f>
        <v>S</v>
      </c>
      <c r="AL3" s="206" t="str">
        <f>VLOOKUP(WEEKDAY(AL4),'HIDDEN CALENDAR'!$S$6:$V$12,4,0)</f>
        <v>S</v>
      </c>
      <c r="AM3" s="206" t="str">
        <f>VLOOKUP(WEEKDAY(AM4),'HIDDEN CALENDAR'!$S$6:$V$12,4,0)</f>
        <v>M</v>
      </c>
      <c r="AN3" s="206" t="str">
        <f>VLOOKUP(WEEKDAY(AN4),'HIDDEN CALENDAR'!$S$6:$V$12,4,0)</f>
        <v>T</v>
      </c>
      <c r="AO3" s="206" t="str">
        <f>VLOOKUP(WEEKDAY(AO4),'HIDDEN CALENDAR'!$S$6:$V$12,4,0)</f>
        <v>W</v>
      </c>
      <c r="AP3" s="206" t="str">
        <f>VLOOKUP(WEEKDAY(AP4),'HIDDEN CALENDAR'!$S$6:$V$12,4,0)</f>
        <v>T</v>
      </c>
      <c r="AQ3" s="207" t="str">
        <f>VLOOKUP(WEEKDAY(AQ4),'HIDDEN CALENDAR'!$S$6:$V$12,4,0)</f>
        <v>F</v>
      </c>
      <c r="AR3" s="208"/>
      <c r="AS3" s="209"/>
      <c r="AT3" s="201"/>
      <c r="AU3" s="205" t="str">
        <f>IF(AU4&lt;&gt;"",VLOOKUP(WEEKDAY(AU4),'HIDDEN CALENDAR'!$S$6:$V$12,4,0),)</f>
        <v>S</v>
      </c>
      <c r="AV3" s="206" t="str">
        <f>IF(AV4&lt;&gt;"",VLOOKUP(WEEKDAY(AV4),'HIDDEN CALENDAR'!$S$6:$V$12,4,0),)</f>
        <v>S</v>
      </c>
      <c r="AW3" s="210" t="str">
        <f>IF(AW4&lt;&gt;"",VLOOKUP(WEEKDAY(AW4),'HIDDEN CALENDAR'!$S$6:$V$12,4,0),)</f>
        <v/>
      </c>
      <c r="AX3" s="201"/>
      <c r="AY3" s="201"/>
      <c r="AZ3" s="83"/>
      <c r="BA3" s="211"/>
      <c r="BB3" s="211"/>
      <c r="BC3" s="211"/>
      <c r="BD3" s="211"/>
      <c r="BE3" s="86"/>
      <c r="BF3" s="203"/>
    </row>
    <row r="4" ht="16.5" customHeight="1">
      <c r="A4" s="188"/>
      <c r="B4" s="212" t="s">
        <v>62</v>
      </c>
      <c r="E4" s="188"/>
      <c r="F4" s="204"/>
      <c r="G4" s="213">
        <f>VLOOKUP(B2,'HIDDEN CALENDAR'!$O$6:$Q$17,3,0)</f>
        <v>45017</v>
      </c>
      <c r="H4" s="214">
        <f t="shared" ref="H4:M4" si="1">G4+1</f>
        <v>45018</v>
      </c>
      <c r="I4" s="214">
        <f t="shared" si="1"/>
        <v>45019</v>
      </c>
      <c r="J4" s="214">
        <f t="shared" si="1"/>
        <v>45020</v>
      </c>
      <c r="K4" s="214">
        <f t="shared" si="1"/>
        <v>45021</v>
      </c>
      <c r="L4" s="214">
        <f t="shared" si="1"/>
        <v>45022</v>
      </c>
      <c r="M4" s="215">
        <f t="shared" si="1"/>
        <v>45023</v>
      </c>
      <c r="N4" s="216"/>
      <c r="O4" s="217"/>
      <c r="P4" s="201"/>
      <c r="Q4" s="213">
        <f>M4+1</f>
        <v>45024</v>
      </c>
      <c r="R4" s="214">
        <f t="shared" ref="R4:W4" si="2">Q4+1</f>
        <v>45025</v>
      </c>
      <c r="S4" s="214">
        <f t="shared" si="2"/>
        <v>45026</v>
      </c>
      <c r="T4" s="214">
        <f t="shared" si="2"/>
        <v>45027</v>
      </c>
      <c r="U4" s="214">
        <f t="shared" si="2"/>
        <v>45028</v>
      </c>
      <c r="V4" s="214">
        <f t="shared" si="2"/>
        <v>45029</v>
      </c>
      <c r="W4" s="215">
        <f t="shared" si="2"/>
        <v>45030</v>
      </c>
      <c r="X4" s="216"/>
      <c r="Y4" s="217"/>
      <c r="Z4" s="201"/>
      <c r="AA4" s="213">
        <f>W4+1</f>
        <v>45031</v>
      </c>
      <c r="AB4" s="214">
        <f t="shared" ref="AB4:AG4" si="3">AA4+1</f>
        <v>45032</v>
      </c>
      <c r="AC4" s="214">
        <f t="shared" si="3"/>
        <v>45033</v>
      </c>
      <c r="AD4" s="214">
        <f t="shared" si="3"/>
        <v>45034</v>
      </c>
      <c r="AE4" s="214">
        <f t="shared" si="3"/>
        <v>45035</v>
      </c>
      <c r="AF4" s="214">
        <f t="shared" si="3"/>
        <v>45036</v>
      </c>
      <c r="AG4" s="215">
        <f t="shared" si="3"/>
        <v>45037</v>
      </c>
      <c r="AH4" s="216"/>
      <c r="AI4" s="217"/>
      <c r="AJ4" s="201"/>
      <c r="AK4" s="213">
        <f>AG4+1</f>
        <v>45038</v>
      </c>
      <c r="AL4" s="214">
        <f t="shared" ref="AL4:AQ4" si="4">AK4+1</f>
        <v>45039</v>
      </c>
      <c r="AM4" s="214">
        <f t="shared" si="4"/>
        <v>45040</v>
      </c>
      <c r="AN4" s="214">
        <f t="shared" si="4"/>
        <v>45041</v>
      </c>
      <c r="AO4" s="214">
        <f t="shared" si="4"/>
        <v>45042</v>
      </c>
      <c r="AP4" s="214">
        <f t="shared" si="4"/>
        <v>45043</v>
      </c>
      <c r="AQ4" s="215">
        <f t="shared" si="4"/>
        <v>45044</v>
      </c>
      <c r="AR4" s="216"/>
      <c r="AS4" s="217"/>
      <c r="AT4" s="201"/>
      <c r="AU4" s="213">
        <f>IF(MONTH(AQ4+1)=MONTH($AQ$4),AQ4+1,)</f>
        <v>45045</v>
      </c>
      <c r="AV4" s="214">
        <f t="shared" ref="AV4:AW4" si="5">IF(MONTH(AU4+1)=MONTH($AQ$4),AU4+1,)</f>
        <v>45046</v>
      </c>
      <c r="AW4" s="218" t="str">
        <f t="shared" si="5"/>
        <v/>
      </c>
      <c r="AX4" s="193"/>
      <c r="AY4" s="193"/>
      <c r="AZ4" s="219" t="str">
        <f>'Customize Here'!$Q$39&amp;":   "</f>
        <v>Bars change color on:   </v>
      </c>
      <c r="BA4" s="220">
        <v>0.8</v>
      </c>
      <c r="BB4" s="211"/>
      <c r="BC4" s="221" t="str">
        <f>'Customize Here'!$Q$40&amp;":"</f>
        <v>Days in month:</v>
      </c>
      <c r="BD4" s="211"/>
      <c r="BE4" s="222">
        <f>day(EOMONTH(G4,0))</f>
        <v>30</v>
      </c>
      <c r="BF4" s="203"/>
    </row>
    <row r="5" ht="7.5" customHeight="1">
      <c r="A5" s="204"/>
      <c r="B5" s="223"/>
      <c r="E5" s="204"/>
      <c r="F5" s="204"/>
      <c r="G5" s="224"/>
      <c r="H5" s="224"/>
      <c r="I5" s="224"/>
      <c r="J5" s="224"/>
      <c r="K5" s="224"/>
      <c r="L5" s="224"/>
      <c r="M5" s="224"/>
      <c r="N5" s="224"/>
      <c r="O5" s="224"/>
      <c r="P5" s="201"/>
      <c r="Q5" s="224"/>
      <c r="R5" s="224"/>
      <c r="S5" s="224"/>
      <c r="T5" s="224"/>
      <c r="U5" s="224"/>
      <c r="V5" s="224"/>
      <c r="W5" s="224"/>
      <c r="X5" s="224"/>
      <c r="Y5" s="224"/>
      <c r="Z5" s="201"/>
      <c r="AA5" s="224"/>
      <c r="AB5" s="224"/>
      <c r="AC5" s="224"/>
      <c r="AD5" s="224"/>
      <c r="AE5" s="224"/>
      <c r="AF5" s="224"/>
      <c r="AG5" s="224"/>
      <c r="AH5" s="224"/>
      <c r="AI5" s="224"/>
      <c r="AJ5" s="201"/>
      <c r="AK5" s="224"/>
      <c r="AL5" s="224"/>
      <c r="AM5" s="224"/>
      <c r="AN5" s="224"/>
      <c r="AO5" s="224"/>
      <c r="AP5" s="224"/>
      <c r="AQ5" s="224"/>
      <c r="AR5" s="224"/>
      <c r="AS5" s="224"/>
      <c r="AT5" s="201"/>
      <c r="AU5" s="225"/>
      <c r="AV5" s="225"/>
      <c r="AW5" s="225"/>
      <c r="AX5" s="193"/>
      <c r="AY5" s="193"/>
      <c r="AZ5" s="201"/>
      <c r="BA5" s="226"/>
      <c r="BB5" s="226"/>
      <c r="BC5" s="226"/>
      <c r="BD5" s="226"/>
      <c r="BE5" s="226"/>
      <c r="BF5" s="203"/>
    </row>
    <row r="6" ht="20.25" customHeight="1">
      <c r="A6" s="227"/>
      <c r="B6" s="228" t="str">
        <f>'Customize Here'!$Q$15</f>
        <v>Daily Habits</v>
      </c>
      <c r="C6" s="154"/>
      <c r="D6" s="155"/>
      <c r="E6" s="227"/>
      <c r="F6" s="227"/>
      <c r="G6" s="229" t="str">
        <f>'Customize Here'!$Q$15</f>
        <v>Daily Habits</v>
      </c>
      <c r="H6" s="230"/>
      <c r="I6" s="230"/>
      <c r="J6" s="230"/>
      <c r="K6" s="230"/>
      <c r="L6" s="230"/>
      <c r="M6" s="230"/>
      <c r="N6" s="230"/>
      <c r="O6" s="108"/>
      <c r="P6" s="231"/>
      <c r="Q6" s="229" t="str">
        <f>'Customize Here'!$Q$15</f>
        <v>Daily Habits</v>
      </c>
      <c r="R6" s="230"/>
      <c r="S6" s="230"/>
      <c r="T6" s="230"/>
      <c r="U6" s="230"/>
      <c r="V6" s="230"/>
      <c r="W6" s="230"/>
      <c r="X6" s="230"/>
      <c r="Y6" s="108"/>
      <c r="Z6" s="231"/>
      <c r="AA6" s="229" t="str">
        <f>'Customize Here'!$Q$15</f>
        <v>Daily Habits</v>
      </c>
      <c r="AB6" s="230"/>
      <c r="AC6" s="230"/>
      <c r="AD6" s="230"/>
      <c r="AE6" s="230"/>
      <c r="AF6" s="230"/>
      <c r="AG6" s="230"/>
      <c r="AH6" s="230"/>
      <c r="AI6" s="108"/>
      <c r="AJ6" s="231"/>
      <c r="AK6" s="229" t="str">
        <f>'Customize Here'!$Q$15</f>
        <v>Daily Habits</v>
      </c>
      <c r="AL6" s="230"/>
      <c r="AM6" s="230"/>
      <c r="AN6" s="230"/>
      <c r="AO6" s="230"/>
      <c r="AP6" s="230"/>
      <c r="AQ6" s="230"/>
      <c r="AR6" s="230"/>
      <c r="AS6" s="108"/>
      <c r="AT6" s="231"/>
      <c r="AU6" s="232" t="str">
        <f>'Customize Here'!$Q$15</f>
        <v>Daily Habits</v>
      </c>
      <c r="AV6" s="230"/>
      <c r="AW6" s="108"/>
      <c r="AX6" s="193"/>
      <c r="AZ6" s="233" t="str">
        <f>'Customize Here'!$Q$15</f>
        <v>Daily Habits</v>
      </c>
      <c r="BA6" s="234" t="str">
        <f>'Customize Here'!$Q$29</f>
        <v>Days Expected</v>
      </c>
      <c r="BB6" s="235" t="str">
        <f>'Customize Here'!$Q$30</f>
        <v>Days Completed</v>
      </c>
      <c r="BC6" s="230"/>
      <c r="BD6" s="58"/>
      <c r="BE6" s="236" t="str">
        <f>'Customize Here'!$Q$31</f>
        <v>Days Missing</v>
      </c>
      <c r="BF6" s="203"/>
    </row>
    <row r="7">
      <c r="A7" s="237"/>
      <c r="B7" s="238"/>
      <c r="C7" s="239"/>
      <c r="D7" s="71"/>
      <c r="E7" s="237"/>
      <c r="F7" s="237"/>
      <c r="G7" s="240" t="b">
        <v>0</v>
      </c>
      <c r="H7" s="241" t="b">
        <v>0</v>
      </c>
      <c r="I7" s="241" t="b">
        <v>0</v>
      </c>
      <c r="J7" s="241" t="b">
        <v>0</v>
      </c>
      <c r="K7" s="241" t="b">
        <v>0</v>
      </c>
      <c r="L7" s="241" t="b">
        <v>0</v>
      </c>
      <c r="M7" s="242" t="b">
        <v>0</v>
      </c>
      <c r="N7" s="243" t="str">
        <f t="shared" ref="N7:N22" si="6">IF($B7&lt;&gt;"", ROUND(COUNTIF(G7:M7,"=TRUE")/7,2),)</f>
        <v/>
      </c>
      <c r="O7" s="244" t="str">
        <f t="shared" ref="O7:O22" si="7">IF($B7&lt;&gt;"", if(7-countif(G7:M7,true)&lt;=0,"",7-countif(G7:M7,true)),)</f>
        <v/>
      </c>
      <c r="P7" s="245"/>
      <c r="Q7" s="240" t="b">
        <v>0</v>
      </c>
      <c r="R7" s="241" t="b">
        <v>0</v>
      </c>
      <c r="S7" s="241" t="b">
        <v>0</v>
      </c>
      <c r="T7" s="241" t="b">
        <v>0</v>
      </c>
      <c r="U7" s="241" t="b">
        <v>0</v>
      </c>
      <c r="V7" s="241" t="b">
        <v>0</v>
      </c>
      <c r="W7" s="242" t="b">
        <v>0</v>
      </c>
      <c r="X7" s="243" t="str">
        <f t="shared" ref="X7:X22" si="8">IF($B7&lt;&gt;"", ROUND(COUNTIF(Q7:W7,"=TRUE")/7,2),)</f>
        <v/>
      </c>
      <c r="Y7" s="244" t="str">
        <f t="shared" ref="Y7:Y22" si="9">IF($B7&lt;&gt;"", if(7-countif(Q7:W7,true)&lt;=0,"",7-countif(Q7:W7,true)),)</f>
        <v/>
      </c>
      <c r="Z7" s="245"/>
      <c r="AA7" s="240" t="b">
        <v>0</v>
      </c>
      <c r="AB7" s="241" t="b">
        <v>0</v>
      </c>
      <c r="AC7" s="241" t="b">
        <v>0</v>
      </c>
      <c r="AD7" s="241" t="b">
        <v>0</v>
      </c>
      <c r="AE7" s="241" t="b">
        <v>0</v>
      </c>
      <c r="AF7" s="241" t="b">
        <v>0</v>
      </c>
      <c r="AG7" s="242" t="b">
        <v>0</v>
      </c>
      <c r="AH7" s="243" t="str">
        <f t="shared" ref="AH7:AH22" si="10">IF($B7&lt;&gt;"", ROUND(COUNTIF(AA7:AG7,"=TRUE")/7,2),)</f>
        <v/>
      </c>
      <c r="AI7" s="244" t="str">
        <f t="shared" ref="AI7:AI22" si="11">IF($B7&lt;&gt;"", if(7-countif(AA7:AG7,true)&lt;=0,"",7-countif(AA7:AG7,true)),)</f>
        <v/>
      </c>
      <c r="AJ7" s="245"/>
      <c r="AK7" s="240" t="b">
        <v>0</v>
      </c>
      <c r="AL7" s="241" t="b">
        <v>0</v>
      </c>
      <c r="AM7" s="241" t="b">
        <v>0</v>
      </c>
      <c r="AN7" s="241" t="b">
        <v>0</v>
      </c>
      <c r="AO7" s="241" t="b">
        <v>0</v>
      </c>
      <c r="AP7" s="241" t="b">
        <v>0</v>
      </c>
      <c r="AQ7" s="242" t="b">
        <v>0</v>
      </c>
      <c r="AR7" s="243" t="str">
        <f t="shared" ref="AR7:AR22" si="12">IF($B7&lt;&gt;"", ROUND(COUNTIF(AK7:AQ7,"=TRUE")/7,2),)</f>
        <v/>
      </c>
      <c r="AS7" s="244" t="str">
        <f t="shared" ref="AS7:AS22" si="13">IF($B7&lt;&gt;"", if(7-countif(AK7:AQ7,true)&lt;=0,"",7-countif(AK7:AQ7,true)),)</f>
        <v/>
      </c>
      <c r="AT7" s="245"/>
      <c r="AU7" s="240" t="b">
        <v>0</v>
      </c>
      <c r="AV7" s="241" t="b">
        <v>0</v>
      </c>
      <c r="AW7" s="246" t="b">
        <v>0</v>
      </c>
      <c r="AX7" s="193"/>
      <c r="AY7" s="193"/>
      <c r="AZ7" s="247" t="str">
        <f t="shared" ref="AZ7:AZ22" si="14">B7</f>
        <v/>
      </c>
      <c r="BA7" s="248" t="str">
        <f t="shared" ref="BA7:BA22" si="15">if(B7&lt;&gt;"",$BE$4,)</f>
        <v/>
      </c>
      <c r="BB7" s="249" t="str">
        <f t="shared" ref="BB7:BB22" si="16">IF($B7&lt;&gt;"", COUNTIF(G7:M7,"TRUE")+COUNTIF(Q7:W7,"TRUE")+COUNTIF(AA7:AG7,"TRUE")+COUNTIF(AK7:AQ7,"TRUE")+COUNTIF(AU7:AW7,"TRUE"),)</f>
        <v/>
      </c>
      <c r="BC7" s="250" t="str">
        <f t="array" ref="BC7">IFERROR(SPARKLINE(BB7,{"charttype","bar";"max",BA7;"color1",IF(BD7&gt;=$BA$4,'Customize Here'!$M$7,'Customize Here'!$M$9)}),)</f>
        <v/>
      </c>
      <c r="BD7" s="251" t="str">
        <f t="shared" ref="BD7:BD22" si="17">IFERROR(ROUND(BB7/BA7,2),)</f>
        <v/>
      </c>
      <c r="BE7" s="252" t="str">
        <f t="shared" ref="BE7:BE22" si="18">IF($B7&lt;&gt;"", BA7-BB7,)</f>
        <v/>
      </c>
      <c r="BF7" s="195"/>
    </row>
    <row r="8">
      <c r="A8" s="237"/>
      <c r="B8" s="253"/>
      <c r="C8" s="254"/>
      <c r="D8" s="111"/>
      <c r="E8" s="237"/>
      <c r="F8" s="237"/>
      <c r="G8" s="240" t="b">
        <v>0</v>
      </c>
      <c r="H8" s="241" t="b">
        <v>0</v>
      </c>
      <c r="I8" s="241" t="b">
        <v>0</v>
      </c>
      <c r="J8" s="241" t="b">
        <v>0</v>
      </c>
      <c r="K8" s="241" t="b">
        <v>0</v>
      </c>
      <c r="L8" s="241" t="b">
        <v>0</v>
      </c>
      <c r="M8" s="242" t="b">
        <v>0</v>
      </c>
      <c r="N8" s="255" t="str">
        <f t="shared" si="6"/>
        <v/>
      </c>
      <c r="O8" s="256" t="str">
        <f t="shared" si="7"/>
        <v/>
      </c>
      <c r="P8" s="245"/>
      <c r="Q8" s="240" t="b">
        <v>0</v>
      </c>
      <c r="R8" s="241" t="b">
        <v>0</v>
      </c>
      <c r="S8" s="241" t="b">
        <v>0</v>
      </c>
      <c r="T8" s="241" t="b">
        <v>0</v>
      </c>
      <c r="U8" s="241" t="b">
        <v>0</v>
      </c>
      <c r="V8" s="241" t="b">
        <v>0</v>
      </c>
      <c r="W8" s="242" t="b">
        <v>0</v>
      </c>
      <c r="X8" s="255" t="str">
        <f t="shared" si="8"/>
        <v/>
      </c>
      <c r="Y8" s="256" t="str">
        <f t="shared" si="9"/>
        <v/>
      </c>
      <c r="Z8" s="245"/>
      <c r="AA8" s="240" t="b">
        <v>0</v>
      </c>
      <c r="AB8" s="241" t="b">
        <v>0</v>
      </c>
      <c r="AC8" s="241" t="b">
        <v>0</v>
      </c>
      <c r="AD8" s="241" t="b">
        <v>0</v>
      </c>
      <c r="AE8" s="241" t="b">
        <v>0</v>
      </c>
      <c r="AF8" s="241" t="b">
        <v>0</v>
      </c>
      <c r="AG8" s="242" t="b">
        <v>0</v>
      </c>
      <c r="AH8" s="255" t="str">
        <f t="shared" si="10"/>
        <v/>
      </c>
      <c r="AI8" s="256" t="str">
        <f t="shared" si="11"/>
        <v/>
      </c>
      <c r="AJ8" s="245"/>
      <c r="AK8" s="240" t="b">
        <v>0</v>
      </c>
      <c r="AL8" s="241" t="b">
        <v>0</v>
      </c>
      <c r="AM8" s="241" t="b">
        <v>0</v>
      </c>
      <c r="AN8" s="241" t="b">
        <v>0</v>
      </c>
      <c r="AO8" s="241" t="b">
        <v>0</v>
      </c>
      <c r="AP8" s="241" t="b">
        <v>0</v>
      </c>
      <c r="AQ8" s="242" t="b">
        <v>0</v>
      </c>
      <c r="AR8" s="255" t="str">
        <f t="shared" si="12"/>
        <v/>
      </c>
      <c r="AS8" s="256" t="str">
        <f t="shared" si="13"/>
        <v/>
      </c>
      <c r="AT8" s="245"/>
      <c r="AU8" s="257" t="b">
        <v>0</v>
      </c>
      <c r="AV8" s="258" t="b">
        <v>0</v>
      </c>
      <c r="AW8" s="259" t="b">
        <v>0</v>
      </c>
      <c r="AX8" s="193"/>
      <c r="AY8" s="193"/>
      <c r="AZ8" s="260" t="str">
        <f t="shared" si="14"/>
        <v/>
      </c>
      <c r="BA8" s="261" t="str">
        <f t="shared" si="15"/>
        <v/>
      </c>
      <c r="BB8" s="262" t="str">
        <f t="shared" si="16"/>
        <v/>
      </c>
      <c r="BC8" s="263" t="str">
        <f t="array" ref="BC8">IFERROR(SPARKLINE(BB8,{"charttype","bar";"max",BA8;"color1",IF(BD8&gt;=$BA$4,'Customize Here'!$M$7,'Customize Here'!$M$9)}),)</f>
        <v/>
      </c>
      <c r="BD8" s="264" t="str">
        <f t="shared" si="17"/>
        <v/>
      </c>
      <c r="BE8" s="265" t="str">
        <f t="shared" si="18"/>
        <v/>
      </c>
      <c r="BF8" s="266"/>
    </row>
    <row r="9">
      <c r="A9" s="237"/>
      <c r="B9" s="253"/>
      <c r="C9" s="254"/>
      <c r="D9" s="111"/>
      <c r="E9" s="237"/>
      <c r="F9" s="237"/>
      <c r="G9" s="240" t="b">
        <v>0</v>
      </c>
      <c r="H9" s="241" t="b">
        <v>0</v>
      </c>
      <c r="I9" s="241" t="b">
        <v>0</v>
      </c>
      <c r="J9" s="241" t="b">
        <v>0</v>
      </c>
      <c r="K9" s="241" t="b">
        <v>0</v>
      </c>
      <c r="L9" s="241" t="b">
        <v>0</v>
      </c>
      <c r="M9" s="242" t="b">
        <v>0</v>
      </c>
      <c r="N9" s="255" t="str">
        <f t="shared" si="6"/>
        <v/>
      </c>
      <c r="O9" s="256" t="str">
        <f t="shared" si="7"/>
        <v/>
      </c>
      <c r="P9" s="245"/>
      <c r="Q9" s="240" t="b">
        <v>0</v>
      </c>
      <c r="R9" s="241" t="b">
        <v>0</v>
      </c>
      <c r="S9" s="241" t="b">
        <v>0</v>
      </c>
      <c r="T9" s="241" t="b">
        <v>0</v>
      </c>
      <c r="U9" s="241" t="b">
        <v>0</v>
      </c>
      <c r="V9" s="241" t="b">
        <v>0</v>
      </c>
      <c r="W9" s="242" t="b">
        <v>0</v>
      </c>
      <c r="X9" s="255" t="str">
        <f t="shared" si="8"/>
        <v/>
      </c>
      <c r="Y9" s="256" t="str">
        <f t="shared" si="9"/>
        <v/>
      </c>
      <c r="Z9" s="245"/>
      <c r="AA9" s="240" t="b">
        <v>0</v>
      </c>
      <c r="AB9" s="241" t="b">
        <v>0</v>
      </c>
      <c r="AC9" s="241" t="b">
        <v>0</v>
      </c>
      <c r="AD9" s="241" t="b">
        <v>0</v>
      </c>
      <c r="AE9" s="241" t="b">
        <v>0</v>
      </c>
      <c r="AF9" s="241" t="b">
        <v>0</v>
      </c>
      <c r="AG9" s="242" t="b">
        <v>0</v>
      </c>
      <c r="AH9" s="255" t="str">
        <f t="shared" si="10"/>
        <v/>
      </c>
      <c r="AI9" s="256" t="str">
        <f t="shared" si="11"/>
        <v/>
      </c>
      <c r="AJ9" s="245"/>
      <c r="AK9" s="240" t="b">
        <v>0</v>
      </c>
      <c r="AL9" s="241" t="b">
        <v>0</v>
      </c>
      <c r="AM9" s="241" t="b">
        <v>0</v>
      </c>
      <c r="AN9" s="241" t="b">
        <v>0</v>
      </c>
      <c r="AO9" s="241" t="b">
        <v>0</v>
      </c>
      <c r="AP9" s="241" t="b">
        <v>0</v>
      </c>
      <c r="AQ9" s="242" t="b">
        <v>0</v>
      </c>
      <c r="AR9" s="255" t="str">
        <f t="shared" si="12"/>
        <v/>
      </c>
      <c r="AS9" s="256" t="str">
        <f t="shared" si="13"/>
        <v/>
      </c>
      <c r="AT9" s="245"/>
      <c r="AU9" s="257" t="b">
        <v>0</v>
      </c>
      <c r="AV9" s="258" t="b">
        <v>0</v>
      </c>
      <c r="AW9" s="259" t="b">
        <v>0</v>
      </c>
      <c r="AX9" s="193"/>
      <c r="AY9" s="193"/>
      <c r="AZ9" s="260" t="str">
        <f t="shared" si="14"/>
        <v/>
      </c>
      <c r="BA9" s="261" t="str">
        <f t="shared" si="15"/>
        <v/>
      </c>
      <c r="BB9" s="262" t="str">
        <f t="shared" si="16"/>
        <v/>
      </c>
      <c r="BC9" s="263" t="str">
        <f t="array" ref="BC9">IFERROR(SPARKLINE(BB9,{"charttype","bar";"max",BA9;"color1",IF(BD9&gt;=$BA$4,'Customize Here'!$M$7,'Customize Here'!$M$9)}),)</f>
        <v/>
      </c>
      <c r="BD9" s="264" t="str">
        <f t="shared" si="17"/>
        <v/>
      </c>
      <c r="BE9" s="265" t="str">
        <f t="shared" si="18"/>
        <v/>
      </c>
      <c r="BF9" s="195"/>
    </row>
    <row r="10">
      <c r="A10" s="237"/>
      <c r="B10" s="253"/>
      <c r="C10" s="254"/>
      <c r="D10" s="111"/>
      <c r="E10" s="237"/>
      <c r="F10" s="237"/>
      <c r="G10" s="240" t="b">
        <v>0</v>
      </c>
      <c r="H10" s="241" t="b">
        <v>0</v>
      </c>
      <c r="I10" s="241" t="b">
        <v>0</v>
      </c>
      <c r="J10" s="241" t="b">
        <v>0</v>
      </c>
      <c r="K10" s="241" t="b">
        <v>0</v>
      </c>
      <c r="L10" s="241" t="b">
        <v>0</v>
      </c>
      <c r="M10" s="242" t="b">
        <v>0</v>
      </c>
      <c r="N10" s="255" t="str">
        <f t="shared" si="6"/>
        <v/>
      </c>
      <c r="O10" s="256" t="str">
        <f t="shared" si="7"/>
        <v/>
      </c>
      <c r="P10" s="245"/>
      <c r="Q10" s="240" t="b">
        <v>0</v>
      </c>
      <c r="R10" s="241" t="b">
        <v>0</v>
      </c>
      <c r="S10" s="241" t="b">
        <v>0</v>
      </c>
      <c r="T10" s="241" t="b">
        <v>0</v>
      </c>
      <c r="U10" s="241" t="b">
        <v>0</v>
      </c>
      <c r="V10" s="241" t="b">
        <v>0</v>
      </c>
      <c r="W10" s="242" t="b">
        <v>0</v>
      </c>
      <c r="X10" s="255" t="str">
        <f t="shared" si="8"/>
        <v/>
      </c>
      <c r="Y10" s="256" t="str">
        <f t="shared" si="9"/>
        <v/>
      </c>
      <c r="Z10" s="245"/>
      <c r="AA10" s="240" t="b">
        <v>0</v>
      </c>
      <c r="AB10" s="241" t="b">
        <v>0</v>
      </c>
      <c r="AC10" s="241" t="b">
        <v>0</v>
      </c>
      <c r="AD10" s="241" t="b">
        <v>0</v>
      </c>
      <c r="AE10" s="241" t="b">
        <v>0</v>
      </c>
      <c r="AF10" s="241" t="b">
        <v>0</v>
      </c>
      <c r="AG10" s="242" t="b">
        <v>0</v>
      </c>
      <c r="AH10" s="255" t="str">
        <f t="shared" si="10"/>
        <v/>
      </c>
      <c r="AI10" s="256" t="str">
        <f t="shared" si="11"/>
        <v/>
      </c>
      <c r="AJ10" s="245"/>
      <c r="AK10" s="240" t="b">
        <v>0</v>
      </c>
      <c r="AL10" s="241" t="b">
        <v>0</v>
      </c>
      <c r="AM10" s="241" t="b">
        <v>0</v>
      </c>
      <c r="AN10" s="241" t="b">
        <v>0</v>
      </c>
      <c r="AO10" s="241" t="b">
        <v>0</v>
      </c>
      <c r="AP10" s="241" t="b">
        <v>0</v>
      </c>
      <c r="AQ10" s="242" t="b">
        <v>0</v>
      </c>
      <c r="AR10" s="255" t="str">
        <f t="shared" si="12"/>
        <v/>
      </c>
      <c r="AS10" s="256" t="str">
        <f t="shared" si="13"/>
        <v/>
      </c>
      <c r="AT10" s="245"/>
      <c r="AU10" s="257" t="b">
        <v>0</v>
      </c>
      <c r="AV10" s="258" t="b">
        <v>0</v>
      </c>
      <c r="AW10" s="259" t="b">
        <v>0</v>
      </c>
      <c r="AX10" s="193"/>
      <c r="AY10" s="193"/>
      <c r="AZ10" s="260" t="str">
        <f t="shared" si="14"/>
        <v/>
      </c>
      <c r="BA10" s="261" t="str">
        <f t="shared" si="15"/>
        <v/>
      </c>
      <c r="BB10" s="262" t="str">
        <f t="shared" si="16"/>
        <v/>
      </c>
      <c r="BC10" s="263" t="str">
        <f t="array" ref="BC10">IFERROR(SPARKLINE(BB10,{"charttype","bar";"max",BA10;"color1",IF(BD10&gt;=$BA$4,'Customize Here'!$M$7,'Customize Here'!$M$9)}),)</f>
        <v/>
      </c>
      <c r="BD10" s="264" t="str">
        <f t="shared" si="17"/>
        <v/>
      </c>
      <c r="BE10" s="265" t="str">
        <f t="shared" si="18"/>
        <v/>
      </c>
      <c r="BF10" s="195"/>
    </row>
    <row r="11">
      <c r="A11" s="237"/>
      <c r="B11" s="253"/>
      <c r="C11" s="254"/>
      <c r="D11" s="111"/>
      <c r="E11" s="237"/>
      <c r="F11" s="237"/>
      <c r="G11" s="240" t="b">
        <v>0</v>
      </c>
      <c r="H11" s="241" t="b">
        <v>0</v>
      </c>
      <c r="I11" s="241" t="b">
        <v>0</v>
      </c>
      <c r="J11" s="241" t="b">
        <v>0</v>
      </c>
      <c r="K11" s="241" t="b">
        <v>0</v>
      </c>
      <c r="L11" s="241" t="b">
        <v>0</v>
      </c>
      <c r="M11" s="242" t="b">
        <v>0</v>
      </c>
      <c r="N11" s="255" t="str">
        <f t="shared" si="6"/>
        <v/>
      </c>
      <c r="O11" s="256" t="str">
        <f t="shared" si="7"/>
        <v/>
      </c>
      <c r="P11" s="245"/>
      <c r="Q11" s="240" t="b">
        <v>0</v>
      </c>
      <c r="R11" s="241" t="b">
        <v>0</v>
      </c>
      <c r="S11" s="241" t="b">
        <v>0</v>
      </c>
      <c r="T11" s="241" t="b">
        <v>0</v>
      </c>
      <c r="U11" s="241" t="b">
        <v>0</v>
      </c>
      <c r="V11" s="241" t="b">
        <v>0</v>
      </c>
      <c r="W11" s="242" t="b">
        <v>0</v>
      </c>
      <c r="X11" s="255" t="str">
        <f t="shared" si="8"/>
        <v/>
      </c>
      <c r="Y11" s="256" t="str">
        <f t="shared" si="9"/>
        <v/>
      </c>
      <c r="Z11" s="245"/>
      <c r="AA11" s="240" t="b">
        <v>0</v>
      </c>
      <c r="AB11" s="241" t="b">
        <v>0</v>
      </c>
      <c r="AC11" s="241" t="b">
        <v>0</v>
      </c>
      <c r="AD11" s="241" t="b">
        <v>0</v>
      </c>
      <c r="AE11" s="241" t="b">
        <v>0</v>
      </c>
      <c r="AF11" s="241" t="b">
        <v>0</v>
      </c>
      <c r="AG11" s="242" t="b">
        <v>0</v>
      </c>
      <c r="AH11" s="255" t="str">
        <f t="shared" si="10"/>
        <v/>
      </c>
      <c r="AI11" s="256" t="str">
        <f t="shared" si="11"/>
        <v/>
      </c>
      <c r="AJ11" s="245"/>
      <c r="AK11" s="240" t="b">
        <v>0</v>
      </c>
      <c r="AL11" s="241" t="b">
        <v>0</v>
      </c>
      <c r="AM11" s="241" t="b">
        <v>0</v>
      </c>
      <c r="AN11" s="241" t="b">
        <v>0</v>
      </c>
      <c r="AO11" s="241" t="b">
        <v>0</v>
      </c>
      <c r="AP11" s="241" t="b">
        <v>0</v>
      </c>
      <c r="AQ11" s="242" t="b">
        <v>0</v>
      </c>
      <c r="AR11" s="255" t="str">
        <f t="shared" si="12"/>
        <v/>
      </c>
      <c r="AS11" s="256" t="str">
        <f t="shared" si="13"/>
        <v/>
      </c>
      <c r="AT11" s="245"/>
      <c r="AU11" s="257" t="b">
        <v>0</v>
      </c>
      <c r="AV11" s="258" t="b">
        <v>0</v>
      </c>
      <c r="AW11" s="259" t="b">
        <v>0</v>
      </c>
      <c r="AX11" s="193"/>
      <c r="AY11" s="193"/>
      <c r="AZ11" s="260" t="str">
        <f t="shared" si="14"/>
        <v/>
      </c>
      <c r="BA11" s="261" t="str">
        <f t="shared" si="15"/>
        <v/>
      </c>
      <c r="BB11" s="262" t="str">
        <f t="shared" si="16"/>
        <v/>
      </c>
      <c r="BC11" s="263" t="str">
        <f t="array" ref="BC11">IFERROR(SPARKLINE(BB11,{"charttype","bar";"max",BA11;"color1",IF(BD11&gt;=$BA$4,'Customize Here'!$M$7,'Customize Here'!$M$9)}),)</f>
        <v/>
      </c>
      <c r="BD11" s="264" t="str">
        <f t="shared" si="17"/>
        <v/>
      </c>
      <c r="BE11" s="265" t="str">
        <f t="shared" si="18"/>
        <v/>
      </c>
      <c r="BF11" s="195"/>
    </row>
    <row r="12">
      <c r="A12" s="237"/>
      <c r="B12" s="253"/>
      <c r="C12" s="254"/>
      <c r="D12" s="111"/>
      <c r="E12" s="237"/>
      <c r="F12" s="237"/>
      <c r="G12" s="240" t="b">
        <v>0</v>
      </c>
      <c r="H12" s="241" t="b">
        <v>0</v>
      </c>
      <c r="I12" s="241" t="b">
        <v>0</v>
      </c>
      <c r="J12" s="241" t="b">
        <v>0</v>
      </c>
      <c r="K12" s="241" t="b">
        <v>0</v>
      </c>
      <c r="L12" s="241" t="b">
        <v>0</v>
      </c>
      <c r="M12" s="242" t="b">
        <v>0</v>
      </c>
      <c r="N12" s="255" t="str">
        <f t="shared" si="6"/>
        <v/>
      </c>
      <c r="O12" s="256" t="str">
        <f t="shared" si="7"/>
        <v/>
      </c>
      <c r="P12" s="245"/>
      <c r="Q12" s="240" t="b">
        <v>0</v>
      </c>
      <c r="R12" s="241" t="b">
        <v>0</v>
      </c>
      <c r="S12" s="241" t="b">
        <v>0</v>
      </c>
      <c r="T12" s="241" t="b">
        <v>0</v>
      </c>
      <c r="U12" s="241" t="b">
        <v>0</v>
      </c>
      <c r="V12" s="241" t="b">
        <v>0</v>
      </c>
      <c r="W12" s="242" t="b">
        <v>0</v>
      </c>
      <c r="X12" s="255" t="str">
        <f t="shared" si="8"/>
        <v/>
      </c>
      <c r="Y12" s="256" t="str">
        <f t="shared" si="9"/>
        <v/>
      </c>
      <c r="Z12" s="245"/>
      <c r="AA12" s="240" t="b">
        <v>0</v>
      </c>
      <c r="AB12" s="241" t="b">
        <v>0</v>
      </c>
      <c r="AC12" s="241" t="b">
        <v>0</v>
      </c>
      <c r="AD12" s="241" t="b">
        <v>0</v>
      </c>
      <c r="AE12" s="241" t="b">
        <v>0</v>
      </c>
      <c r="AF12" s="241" t="b">
        <v>0</v>
      </c>
      <c r="AG12" s="242" t="b">
        <v>0</v>
      </c>
      <c r="AH12" s="255" t="str">
        <f t="shared" si="10"/>
        <v/>
      </c>
      <c r="AI12" s="256" t="str">
        <f t="shared" si="11"/>
        <v/>
      </c>
      <c r="AJ12" s="245"/>
      <c r="AK12" s="240" t="b">
        <v>0</v>
      </c>
      <c r="AL12" s="241" t="b">
        <v>0</v>
      </c>
      <c r="AM12" s="241" t="b">
        <v>0</v>
      </c>
      <c r="AN12" s="241" t="b">
        <v>0</v>
      </c>
      <c r="AO12" s="241" t="b">
        <v>0</v>
      </c>
      <c r="AP12" s="241" t="b">
        <v>0</v>
      </c>
      <c r="AQ12" s="242" t="b">
        <v>0</v>
      </c>
      <c r="AR12" s="255" t="str">
        <f t="shared" si="12"/>
        <v/>
      </c>
      <c r="AS12" s="256" t="str">
        <f t="shared" si="13"/>
        <v/>
      </c>
      <c r="AT12" s="245"/>
      <c r="AU12" s="257" t="b">
        <v>0</v>
      </c>
      <c r="AV12" s="258" t="b">
        <v>0</v>
      </c>
      <c r="AW12" s="259" t="b">
        <v>0</v>
      </c>
      <c r="AX12" s="193"/>
      <c r="AY12" s="193"/>
      <c r="AZ12" s="260" t="str">
        <f t="shared" si="14"/>
        <v/>
      </c>
      <c r="BA12" s="261" t="str">
        <f t="shared" si="15"/>
        <v/>
      </c>
      <c r="BB12" s="262" t="str">
        <f t="shared" si="16"/>
        <v/>
      </c>
      <c r="BC12" s="263" t="str">
        <f t="array" ref="BC12">IFERROR(SPARKLINE(BB12,{"charttype","bar";"max",BA12;"color1",IF(BD12&gt;=$BA$4,'Customize Here'!$M$7,'Customize Here'!$M$9)}),)</f>
        <v/>
      </c>
      <c r="BD12" s="264" t="str">
        <f t="shared" si="17"/>
        <v/>
      </c>
      <c r="BE12" s="265" t="str">
        <f t="shared" si="18"/>
        <v/>
      </c>
      <c r="BF12" s="195"/>
    </row>
    <row r="13">
      <c r="A13" s="237"/>
      <c r="B13" s="253"/>
      <c r="C13" s="254"/>
      <c r="D13" s="111"/>
      <c r="E13" s="237"/>
      <c r="F13" s="237"/>
      <c r="G13" s="257" t="b">
        <v>0</v>
      </c>
      <c r="H13" s="258" t="b">
        <v>0</v>
      </c>
      <c r="I13" s="258" t="b">
        <v>0</v>
      </c>
      <c r="J13" s="258" t="b">
        <v>0</v>
      </c>
      <c r="K13" s="258" t="b">
        <v>0</v>
      </c>
      <c r="L13" s="258" t="b">
        <v>0</v>
      </c>
      <c r="M13" s="267" t="b">
        <v>0</v>
      </c>
      <c r="N13" s="255" t="str">
        <f t="shared" si="6"/>
        <v/>
      </c>
      <c r="O13" s="256" t="str">
        <f t="shared" si="7"/>
        <v/>
      </c>
      <c r="P13" s="245"/>
      <c r="Q13" s="257" t="b">
        <v>0</v>
      </c>
      <c r="R13" s="258" t="b">
        <v>0</v>
      </c>
      <c r="S13" s="258" t="b">
        <v>0</v>
      </c>
      <c r="T13" s="258" t="b">
        <v>0</v>
      </c>
      <c r="U13" s="258" t="b">
        <v>0</v>
      </c>
      <c r="V13" s="258" t="b">
        <v>0</v>
      </c>
      <c r="W13" s="267" t="b">
        <v>0</v>
      </c>
      <c r="X13" s="255" t="str">
        <f t="shared" si="8"/>
        <v/>
      </c>
      <c r="Y13" s="256" t="str">
        <f t="shared" si="9"/>
        <v/>
      </c>
      <c r="Z13" s="245"/>
      <c r="AA13" s="257" t="b">
        <v>0</v>
      </c>
      <c r="AB13" s="258" t="b">
        <v>0</v>
      </c>
      <c r="AC13" s="258" t="b">
        <v>0</v>
      </c>
      <c r="AD13" s="258" t="b">
        <v>0</v>
      </c>
      <c r="AE13" s="258" t="b">
        <v>0</v>
      </c>
      <c r="AF13" s="258" t="b">
        <v>0</v>
      </c>
      <c r="AG13" s="267" t="b">
        <v>0</v>
      </c>
      <c r="AH13" s="255" t="str">
        <f t="shared" si="10"/>
        <v/>
      </c>
      <c r="AI13" s="256" t="str">
        <f t="shared" si="11"/>
        <v/>
      </c>
      <c r="AJ13" s="245"/>
      <c r="AK13" s="257" t="b">
        <v>0</v>
      </c>
      <c r="AL13" s="258" t="b">
        <v>0</v>
      </c>
      <c r="AM13" s="258" t="b">
        <v>0</v>
      </c>
      <c r="AN13" s="258" t="b">
        <v>0</v>
      </c>
      <c r="AO13" s="258" t="b">
        <v>0</v>
      </c>
      <c r="AP13" s="258" t="b">
        <v>0</v>
      </c>
      <c r="AQ13" s="267" t="b">
        <v>0</v>
      </c>
      <c r="AR13" s="255" t="str">
        <f t="shared" si="12"/>
        <v/>
      </c>
      <c r="AS13" s="256" t="str">
        <f t="shared" si="13"/>
        <v/>
      </c>
      <c r="AT13" s="245"/>
      <c r="AU13" s="257" t="b">
        <v>0</v>
      </c>
      <c r="AV13" s="258" t="b">
        <v>0</v>
      </c>
      <c r="AW13" s="259" t="b">
        <v>0</v>
      </c>
      <c r="AX13" s="193"/>
      <c r="AY13" s="193"/>
      <c r="AZ13" s="260" t="str">
        <f t="shared" si="14"/>
        <v/>
      </c>
      <c r="BA13" s="261" t="str">
        <f t="shared" si="15"/>
        <v/>
      </c>
      <c r="BB13" s="262" t="str">
        <f t="shared" si="16"/>
        <v/>
      </c>
      <c r="BC13" s="263" t="str">
        <f t="array" ref="BC13">IFERROR(SPARKLINE(BB13,{"charttype","bar";"max",BA13;"color1",IF(BD13&gt;=$BA$4,'Customize Here'!$M$7,'Customize Here'!$M$9)}),)</f>
        <v/>
      </c>
      <c r="BD13" s="264" t="str">
        <f t="shared" si="17"/>
        <v/>
      </c>
      <c r="BE13" s="265" t="str">
        <f t="shared" si="18"/>
        <v/>
      </c>
      <c r="BF13" s="195"/>
    </row>
    <row r="14">
      <c r="A14" s="237"/>
      <c r="B14" s="253"/>
      <c r="C14" s="254"/>
      <c r="D14" s="111"/>
      <c r="E14" s="237"/>
      <c r="F14" s="237"/>
      <c r="G14" s="257" t="b">
        <v>0</v>
      </c>
      <c r="H14" s="258" t="b">
        <v>0</v>
      </c>
      <c r="I14" s="258" t="b">
        <v>0</v>
      </c>
      <c r="J14" s="258" t="b">
        <v>0</v>
      </c>
      <c r="K14" s="258" t="b">
        <v>0</v>
      </c>
      <c r="L14" s="258" t="b">
        <v>0</v>
      </c>
      <c r="M14" s="267" t="b">
        <v>0</v>
      </c>
      <c r="N14" s="255" t="str">
        <f t="shared" si="6"/>
        <v/>
      </c>
      <c r="O14" s="256" t="str">
        <f t="shared" si="7"/>
        <v/>
      </c>
      <c r="P14" s="268"/>
      <c r="Q14" s="257" t="b">
        <v>0</v>
      </c>
      <c r="R14" s="258" t="b">
        <v>0</v>
      </c>
      <c r="S14" s="258" t="b">
        <v>0</v>
      </c>
      <c r="T14" s="258" t="b">
        <v>0</v>
      </c>
      <c r="U14" s="258" t="b">
        <v>0</v>
      </c>
      <c r="V14" s="258" t="b">
        <v>0</v>
      </c>
      <c r="W14" s="267" t="b">
        <v>0</v>
      </c>
      <c r="X14" s="255" t="str">
        <f t="shared" si="8"/>
        <v/>
      </c>
      <c r="Y14" s="256" t="str">
        <f t="shared" si="9"/>
        <v/>
      </c>
      <c r="Z14" s="268"/>
      <c r="AA14" s="257" t="b">
        <v>0</v>
      </c>
      <c r="AB14" s="258" t="b">
        <v>0</v>
      </c>
      <c r="AC14" s="258" t="b">
        <v>0</v>
      </c>
      <c r="AD14" s="258" t="b">
        <v>0</v>
      </c>
      <c r="AE14" s="258" t="b">
        <v>0</v>
      </c>
      <c r="AF14" s="258" t="b">
        <v>0</v>
      </c>
      <c r="AG14" s="267" t="b">
        <v>0</v>
      </c>
      <c r="AH14" s="255" t="str">
        <f t="shared" si="10"/>
        <v/>
      </c>
      <c r="AI14" s="256" t="str">
        <f t="shared" si="11"/>
        <v/>
      </c>
      <c r="AJ14" s="268"/>
      <c r="AK14" s="257" t="b">
        <v>0</v>
      </c>
      <c r="AL14" s="258" t="b">
        <v>0</v>
      </c>
      <c r="AM14" s="258" t="b">
        <v>0</v>
      </c>
      <c r="AN14" s="258" t="b">
        <v>0</v>
      </c>
      <c r="AO14" s="258" t="b">
        <v>0</v>
      </c>
      <c r="AP14" s="258" t="b">
        <v>0</v>
      </c>
      <c r="AQ14" s="267" t="b">
        <v>0</v>
      </c>
      <c r="AR14" s="255" t="str">
        <f t="shared" si="12"/>
        <v/>
      </c>
      <c r="AS14" s="256" t="str">
        <f t="shared" si="13"/>
        <v/>
      </c>
      <c r="AT14" s="268"/>
      <c r="AU14" s="257" t="b">
        <v>0</v>
      </c>
      <c r="AV14" s="258" t="b">
        <v>0</v>
      </c>
      <c r="AW14" s="259" t="b">
        <v>0</v>
      </c>
      <c r="AX14" s="193"/>
      <c r="AY14" s="193"/>
      <c r="AZ14" s="260" t="str">
        <f t="shared" si="14"/>
        <v/>
      </c>
      <c r="BA14" s="261" t="str">
        <f t="shared" si="15"/>
        <v/>
      </c>
      <c r="BB14" s="262" t="str">
        <f t="shared" si="16"/>
        <v/>
      </c>
      <c r="BC14" s="263" t="str">
        <f t="array" ref="BC14">IFERROR(SPARKLINE(BB14,{"charttype","bar";"max",BA14;"color1",IF(BD14&gt;=$BA$4,'Customize Here'!$M$7,'Customize Here'!$M$9)}),)</f>
        <v/>
      </c>
      <c r="BD14" s="264" t="str">
        <f t="shared" si="17"/>
        <v/>
      </c>
      <c r="BE14" s="265" t="str">
        <f t="shared" si="18"/>
        <v/>
      </c>
      <c r="BF14" s="195"/>
    </row>
    <row r="15">
      <c r="A15" s="237"/>
      <c r="B15" s="253"/>
      <c r="C15" s="254"/>
      <c r="D15" s="111"/>
      <c r="E15" s="237"/>
      <c r="F15" s="237"/>
      <c r="G15" s="257" t="b">
        <v>0</v>
      </c>
      <c r="H15" s="258" t="b">
        <v>0</v>
      </c>
      <c r="I15" s="258" t="b">
        <v>0</v>
      </c>
      <c r="J15" s="258" t="b">
        <v>0</v>
      </c>
      <c r="K15" s="258" t="b">
        <v>0</v>
      </c>
      <c r="L15" s="258" t="b">
        <v>0</v>
      </c>
      <c r="M15" s="267" t="b">
        <v>0</v>
      </c>
      <c r="N15" s="255" t="str">
        <f t="shared" si="6"/>
        <v/>
      </c>
      <c r="O15" s="256" t="str">
        <f t="shared" si="7"/>
        <v/>
      </c>
      <c r="P15" s="268"/>
      <c r="Q15" s="257" t="b">
        <v>0</v>
      </c>
      <c r="R15" s="258" t="b">
        <v>0</v>
      </c>
      <c r="S15" s="258" t="b">
        <v>0</v>
      </c>
      <c r="T15" s="258" t="b">
        <v>0</v>
      </c>
      <c r="U15" s="258" t="b">
        <v>0</v>
      </c>
      <c r="V15" s="258" t="b">
        <v>0</v>
      </c>
      <c r="W15" s="267" t="b">
        <v>0</v>
      </c>
      <c r="X15" s="255" t="str">
        <f t="shared" si="8"/>
        <v/>
      </c>
      <c r="Y15" s="256" t="str">
        <f t="shared" si="9"/>
        <v/>
      </c>
      <c r="Z15" s="268"/>
      <c r="AA15" s="257" t="b">
        <v>0</v>
      </c>
      <c r="AB15" s="258" t="b">
        <v>0</v>
      </c>
      <c r="AC15" s="258" t="b">
        <v>0</v>
      </c>
      <c r="AD15" s="258" t="b">
        <v>0</v>
      </c>
      <c r="AE15" s="258" t="b">
        <v>0</v>
      </c>
      <c r="AF15" s="258" t="b">
        <v>0</v>
      </c>
      <c r="AG15" s="267" t="b">
        <v>0</v>
      </c>
      <c r="AH15" s="255" t="str">
        <f t="shared" si="10"/>
        <v/>
      </c>
      <c r="AI15" s="256" t="str">
        <f t="shared" si="11"/>
        <v/>
      </c>
      <c r="AJ15" s="268"/>
      <c r="AK15" s="257" t="b">
        <v>0</v>
      </c>
      <c r="AL15" s="258" t="b">
        <v>0</v>
      </c>
      <c r="AM15" s="258" t="b">
        <v>0</v>
      </c>
      <c r="AN15" s="258" t="b">
        <v>0</v>
      </c>
      <c r="AO15" s="258" t="b">
        <v>0</v>
      </c>
      <c r="AP15" s="258" t="b">
        <v>0</v>
      </c>
      <c r="AQ15" s="267" t="b">
        <v>0</v>
      </c>
      <c r="AR15" s="255" t="str">
        <f t="shared" si="12"/>
        <v/>
      </c>
      <c r="AS15" s="256" t="str">
        <f t="shared" si="13"/>
        <v/>
      </c>
      <c r="AT15" s="268"/>
      <c r="AU15" s="257" t="b">
        <v>0</v>
      </c>
      <c r="AV15" s="258" t="b">
        <v>0</v>
      </c>
      <c r="AW15" s="259" t="b">
        <v>0</v>
      </c>
      <c r="AX15" s="193"/>
      <c r="AY15" s="193"/>
      <c r="AZ15" s="260" t="str">
        <f t="shared" si="14"/>
        <v/>
      </c>
      <c r="BA15" s="261" t="str">
        <f t="shared" si="15"/>
        <v/>
      </c>
      <c r="BB15" s="262" t="str">
        <f t="shared" si="16"/>
        <v/>
      </c>
      <c r="BC15" s="263" t="str">
        <f t="array" ref="BC15">IFERROR(SPARKLINE(BB15,{"charttype","bar";"max",BA15;"color1",IF(BD15&gt;=$BA$4,'Customize Here'!$M$7,'Customize Here'!$M$9)}),)</f>
        <v/>
      </c>
      <c r="BD15" s="264" t="str">
        <f t="shared" si="17"/>
        <v/>
      </c>
      <c r="BE15" s="265" t="str">
        <f t="shared" si="18"/>
        <v/>
      </c>
      <c r="BF15" s="195"/>
    </row>
    <row r="16">
      <c r="A16" s="237"/>
      <c r="B16" s="253"/>
      <c r="C16" s="254"/>
      <c r="D16" s="111"/>
      <c r="E16" s="237"/>
      <c r="F16" s="237"/>
      <c r="G16" s="257" t="b">
        <v>0</v>
      </c>
      <c r="H16" s="258" t="b">
        <v>0</v>
      </c>
      <c r="I16" s="258" t="b">
        <v>0</v>
      </c>
      <c r="J16" s="258" t="b">
        <v>0</v>
      </c>
      <c r="K16" s="258" t="b">
        <v>0</v>
      </c>
      <c r="L16" s="258" t="b">
        <v>0</v>
      </c>
      <c r="M16" s="267" t="b">
        <v>0</v>
      </c>
      <c r="N16" s="255" t="str">
        <f t="shared" si="6"/>
        <v/>
      </c>
      <c r="O16" s="256" t="str">
        <f t="shared" si="7"/>
        <v/>
      </c>
      <c r="P16" s="268"/>
      <c r="Q16" s="257" t="b">
        <v>0</v>
      </c>
      <c r="R16" s="258" t="b">
        <v>0</v>
      </c>
      <c r="S16" s="258" t="b">
        <v>0</v>
      </c>
      <c r="T16" s="258" t="b">
        <v>0</v>
      </c>
      <c r="U16" s="258" t="b">
        <v>0</v>
      </c>
      <c r="V16" s="258" t="b">
        <v>0</v>
      </c>
      <c r="W16" s="267" t="b">
        <v>0</v>
      </c>
      <c r="X16" s="255" t="str">
        <f t="shared" si="8"/>
        <v/>
      </c>
      <c r="Y16" s="256" t="str">
        <f t="shared" si="9"/>
        <v/>
      </c>
      <c r="Z16" s="268"/>
      <c r="AA16" s="257" t="b">
        <v>0</v>
      </c>
      <c r="AB16" s="258" t="b">
        <v>0</v>
      </c>
      <c r="AC16" s="258" t="b">
        <v>0</v>
      </c>
      <c r="AD16" s="258" t="b">
        <v>0</v>
      </c>
      <c r="AE16" s="258" t="b">
        <v>0</v>
      </c>
      <c r="AF16" s="258" t="b">
        <v>0</v>
      </c>
      <c r="AG16" s="267" t="b">
        <v>0</v>
      </c>
      <c r="AH16" s="255" t="str">
        <f t="shared" si="10"/>
        <v/>
      </c>
      <c r="AI16" s="256" t="str">
        <f t="shared" si="11"/>
        <v/>
      </c>
      <c r="AJ16" s="268"/>
      <c r="AK16" s="257" t="b">
        <v>0</v>
      </c>
      <c r="AL16" s="258" t="b">
        <v>0</v>
      </c>
      <c r="AM16" s="258" t="b">
        <v>0</v>
      </c>
      <c r="AN16" s="258" t="b">
        <v>0</v>
      </c>
      <c r="AO16" s="258" t="b">
        <v>0</v>
      </c>
      <c r="AP16" s="258" t="b">
        <v>0</v>
      </c>
      <c r="AQ16" s="267" t="b">
        <v>0</v>
      </c>
      <c r="AR16" s="255" t="str">
        <f t="shared" si="12"/>
        <v/>
      </c>
      <c r="AS16" s="256" t="str">
        <f t="shared" si="13"/>
        <v/>
      </c>
      <c r="AT16" s="268"/>
      <c r="AU16" s="257" t="b">
        <v>0</v>
      </c>
      <c r="AV16" s="258" t="b">
        <v>0</v>
      </c>
      <c r="AW16" s="259" t="b">
        <v>0</v>
      </c>
      <c r="AX16" s="193"/>
      <c r="AY16" s="193"/>
      <c r="AZ16" s="260" t="str">
        <f t="shared" si="14"/>
        <v/>
      </c>
      <c r="BA16" s="261" t="str">
        <f t="shared" si="15"/>
        <v/>
      </c>
      <c r="BB16" s="262" t="str">
        <f t="shared" si="16"/>
        <v/>
      </c>
      <c r="BC16" s="263" t="str">
        <f t="array" ref="BC16">IFERROR(SPARKLINE(BB16,{"charttype","bar";"max",BA16;"color1",IF(BD16&gt;=$BA$4,'Customize Here'!$M$7,'Customize Here'!$M$9)}),)</f>
        <v/>
      </c>
      <c r="BD16" s="264" t="str">
        <f t="shared" si="17"/>
        <v/>
      </c>
      <c r="BE16" s="265" t="str">
        <f t="shared" si="18"/>
        <v/>
      </c>
      <c r="BF16" s="195"/>
    </row>
    <row r="17">
      <c r="A17" s="237"/>
      <c r="B17" s="253"/>
      <c r="C17" s="254"/>
      <c r="D17" s="111"/>
      <c r="E17" s="237"/>
      <c r="F17" s="237"/>
      <c r="G17" s="257" t="b">
        <v>0</v>
      </c>
      <c r="H17" s="258" t="b">
        <v>0</v>
      </c>
      <c r="I17" s="258" t="b">
        <v>0</v>
      </c>
      <c r="J17" s="258" t="b">
        <v>0</v>
      </c>
      <c r="K17" s="258" t="b">
        <v>0</v>
      </c>
      <c r="L17" s="258" t="b">
        <v>0</v>
      </c>
      <c r="M17" s="267" t="b">
        <v>0</v>
      </c>
      <c r="N17" s="255" t="str">
        <f t="shared" si="6"/>
        <v/>
      </c>
      <c r="O17" s="256" t="str">
        <f t="shared" si="7"/>
        <v/>
      </c>
      <c r="P17" s="268"/>
      <c r="Q17" s="257" t="b">
        <v>0</v>
      </c>
      <c r="R17" s="258" t="b">
        <v>0</v>
      </c>
      <c r="S17" s="258" t="b">
        <v>0</v>
      </c>
      <c r="T17" s="258" t="b">
        <v>0</v>
      </c>
      <c r="U17" s="258" t="b">
        <v>0</v>
      </c>
      <c r="V17" s="258" t="b">
        <v>0</v>
      </c>
      <c r="W17" s="267" t="b">
        <v>0</v>
      </c>
      <c r="X17" s="255" t="str">
        <f t="shared" si="8"/>
        <v/>
      </c>
      <c r="Y17" s="256" t="str">
        <f t="shared" si="9"/>
        <v/>
      </c>
      <c r="Z17" s="268"/>
      <c r="AA17" s="257" t="b">
        <v>0</v>
      </c>
      <c r="AB17" s="258" t="b">
        <v>0</v>
      </c>
      <c r="AC17" s="258" t="b">
        <v>0</v>
      </c>
      <c r="AD17" s="258" t="b">
        <v>0</v>
      </c>
      <c r="AE17" s="258" t="b">
        <v>0</v>
      </c>
      <c r="AF17" s="258" t="b">
        <v>0</v>
      </c>
      <c r="AG17" s="267" t="b">
        <v>0</v>
      </c>
      <c r="AH17" s="255" t="str">
        <f t="shared" si="10"/>
        <v/>
      </c>
      <c r="AI17" s="256" t="str">
        <f t="shared" si="11"/>
        <v/>
      </c>
      <c r="AJ17" s="268"/>
      <c r="AK17" s="257" t="b">
        <v>0</v>
      </c>
      <c r="AL17" s="258" t="b">
        <v>0</v>
      </c>
      <c r="AM17" s="258" t="b">
        <v>0</v>
      </c>
      <c r="AN17" s="258" t="b">
        <v>0</v>
      </c>
      <c r="AO17" s="258" t="b">
        <v>0</v>
      </c>
      <c r="AP17" s="258" t="b">
        <v>0</v>
      </c>
      <c r="AQ17" s="267" t="b">
        <v>0</v>
      </c>
      <c r="AR17" s="255" t="str">
        <f t="shared" si="12"/>
        <v/>
      </c>
      <c r="AS17" s="256" t="str">
        <f t="shared" si="13"/>
        <v/>
      </c>
      <c r="AT17" s="268"/>
      <c r="AU17" s="257" t="b">
        <v>0</v>
      </c>
      <c r="AV17" s="258" t="b">
        <v>0</v>
      </c>
      <c r="AW17" s="259" t="b">
        <v>0</v>
      </c>
      <c r="AX17" s="193"/>
      <c r="AY17" s="193"/>
      <c r="AZ17" s="260" t="str">
        <f t="shared" si="14"/>
        <v/>
      </c>
      <c r="BA17" s="261" t="str">
        <f t="shared" si="15"/>
        <v/>
      </c>
      <c r="BB17" s="262" t="str">
        <f t="shared" si="16"/>
        <v/>
      </c>
      <c r="BC17" s="263" t="str">
        <f t="array" ref="BC17">IFERROR(SPARKLINE(BB17,{"charttype","bar";"max",BA17;"color1",IF(BD17&gt;=$BA$4,'Customize Here'!$M$7,'Customize Here'!$M$9)}),)</f>
        <v/>
      </c>
      <c r="BD17" s="264" t="str">
        <f t="shared" si="17"/>
        <v/>
      </c>
      <c r="BE17" s="265" t="str">
        <f t="shared" si="18"/>
        <v/>
      </c>
      <c r="BF17" s="195"/>
    </row>
    <row r="18">
      <c r="A18" s="237"/>
      <c r="B18" s="253"/>
      <c r="C18" s="254"/>
      <c r="D18" s="111"/>
      <c r="E18" s="237"/>
      <c r="F18" s="237"/>
      <c r="G18" s="257" t="b">
        <v>0</v>
      </c>
      <c r="H18" s="258" t="b">
        <v>0</v>
      </c>
      <c r="I18" s="258" t="b">
        <v>0</v>
      </c>
      <c r="J18" s="258" t="b">
        <v>0</v>
      </c>
      <c r="K18" s="258" t="b">
        <v>0</v>
      </c>
      <c r="L18" s="258" t="b">
        <v>0</v>
      </c>
      <c r="M18" s="267" t="b">
        <v>0</v>
      </c>
      <c r="N18" s="255" t="str">
        <f t="shared" si="6"/>
        <v/>
      </c>
      <c r="O18" s="256" t="str">
        <f t="shared" si="7"/>
        <v/>
      </c>
      <c r="P18" s="268"/>
      <c r="Q18" s="257" t="b">
        <v>0</v>
      </c>
      <c r="R18" s="258" t="b">
        <v>0</v>
      </c>
      <c r="S18" s="258" t="b">
        <v>0</v>
      </c>
      <c r="T18" s="258" t="b">
        <v>0</v>
      </c>
      <c r="U18" s="258" t="b">
        <v>0</v>
      </c>
      <c r="V18" s="258" t="b">
        <v>0</v>
      </c>
      <c r="W18" s="267" t="b">
        <v>0</v>
      </c>
      <c r="X18" s="255" t="str">
        <f t="shared" si="8"/>
        <v/>
      </c>
      <c r="Y18" s="256" t="str">
        <f t="shared" si="9"/>
        <v/>
      </c>
      <c r="Z18" s="268"/>
      <c r="AA18" s="257" t="b">
        <v>0</v>
      </c>
      <c r="AB18" s="258" t="b">
        <v>0</v>
      </c>
      <c r="AC18" s="258" t="b">
        <v>0</v>
      </c>
      <c r="AD18" s="258" t="b">
        <v>0</v>
      </c>
      <c r="AE18" s="258" t="b">
        <v>0</v>
      </c>
      <c r="AF18" s="258" t="b">
        <v>0</v>
      </c>
      <c r="AG18" s="267" t="b">
        <v>0</v>
      </c>
      <c r="AH18" s="255" t="str">
        <f t="shared" si="10"/>
        <v/>
      </c>
      <c r="AI18" s="256" t="str">
        <f t="shared" si="11"/>
        <v/>
      </c>
      <c r="AJ18" s="268"/>
      <c r="AK18" s="257" t="b">
        <v>0</v>
      </c>
      <c r="AL18" s="258" t="b">
        <v>0</v>
      </c>
      <c r="AM18" s="258" t="b">
        <v>0</v>
      </c>
      <c r="AN18" s="258" t="b">
        <v>0</v>
      </c>
      <c r="AO18" s="258" t="b">
        <v>0</v>
      </c>
      <c r="AP18" s="258" t="b">
        <v>0</v>
      </c>
      <c r="AQ18" s="267" t="b">
        <v>0</v>
      </c>
      <c r="AR18" s="255" t="str">
        <f t="shared" si="12"/>
        <v/>
      </c>
      <c r="AS18" s="256" t="str">
        <f t="shared" si="13"/>
        <v/>
      </c>
      <c r="AT18" s="268"/>
      <c r="AU18" s="257" t="b">
        <v>0</v>
      </c>
      <c r="AV18" s="258" t="b">
        <v>0</v>
      </c>
      <c r="AW18" s="259" t="b">
        <v>0</v>
      </c>
      <c r="AX18" s="193"/>
      <c r="AY18" s="193"/>
      <c r="AZ18" s="269" t="str">
        <f t="shared" si="14"/>
        <v/>
      </c>
      <c r="BA18" s="261" t="str">
        <f t="shared" si="15"/>
        <v/>
      </c>
      <c r="BB18" s="262" t="str">
        <f t="shared" si="16"/>
        <v/>
      </c>
      <c r="BC18" s="263" t="str">
        <f t="array" ref="BC18">IFERROR(SPARKLINE(BB18,{"charttype","bar";"max",BA18;"color1",IF(BD18&gt;=$BA$4,'Customize Here'!$M$7,'Customize Here'!$M$9)}),)</f>
        <v/>
      </c>
      <c r="BD18" s="264" t="str">
        <f t="shared" si="17"/>
        <v/>
      </c>
      <c r="BE18" s="265" t="str">
        <f t="shared" si="18"/>
        <v/>
      </c>
      <c r="BF18" s="195"/>
    </row>
    <row r="19">
      <c r="A19" s="237"/>
      <c r="B19" s="253"/>
      <c r="C19" s="254"/>
      <c r="D19" s="111"/>
      <c r="E19" s="237"/>
      <c r="F19" s="237"/>
      <c r="G19" s="270" t="b">
        <v>0</v>
      </c>
      <c r="H19" s="258" t="b">
        <v>0</v>
      </c>
      <c r="I19" s="271" t="b">
        <v>0</v>
      </c>
      <c r="J19" s="258" t="b">
        <v>0</v>
      </c>
      <c r="K19" s="258" t="b">
        <v>0</v>
      </c>
      <c r="L19" s="258" t="b">
        <v>0</v>
      </c>
      <c r="M19" s="272" t="b">
        <v>0</v>
      </c>
      <c r="N19" s="255" t="str">
        <f t="shared" si="6"/>
        <v/>
      </c>
      <c r="O19" s="256" t="str">
        <f t="shared" si="7"/>
        <v/>
      </c>
      <c r="P19" s="268"/>
      <c r="Q19" s="270" t="b">
        <v>0</v>
      </c>
      <c r="R19" s="258" t="b">
        <v>0</v>
      </c>
      <c r="S19" s="271" t="b">
        <v>0</v>
      </c>
      <c r="T19" s="258" t="b">
        <v>0</v>
      </c>
      <c r="U19" s="258" t="b">
        <v>0</v>
      </c>
      <c r="V19" s="258" t="b">
        <v>0</v>
      </c>
      <c r="W19" s="272" t="b">
        <v>0</v>
      </c>
      <c r="X19" s="255" t="str">
        <f t="shared" si="8"/>
        <v/>
      </c>
      <c r="Y19" s="256" t="str">
        <f t="shared" si="9"/>
        <v/>
      </c>
      <c r="Z19" s="268"/>
      <c r="AA19" s="270" t="b">
        <v>0</v>
      </c>
      <c r="AB19" s="258" t="b">
        <v>0</v>
      </c>
      <c r="AC19" s="271" t="b">
        <v>0</v>
      </c>
      <c r="AD19" s="258" t="b">
        <v>0</v>
      </c>
      <c r="AE19" s="258" t="b">
        <v>0</v>
      </c>
      <c r="AF19" s="258" t="b">
        <v>0</v>
      </c>
      <c r="AG19" s="272" t="b">
        <v>0</v>
      </c>
      <c r="AH19" s="255" t="str">
        <f t="shared" si="10"/>
        <v/>
      </c>
      <c r="AI19" s="256" t="str">
        <f t="shared" si="11"/>
        <v/>
      </c>
      <c r="AJ19" s="268"/>
      <c r="AK19" s="270" t="b">
        <v>0</v>
      </c>
      <c r="AL19" s="258" t="b">
        <v>0</v>
      </c>
      <c r="AM19" s="271" t="b">
        <v>0</v>
      </c>
      <c r="AN19" s="258" t="b">
        <v>0</v>
      </c>
      <c r="AO19" s="258" t="b">
        <v>0</v>
      </c>
      <c r="AP19" s="258" t="b">
        <v>0</v>
      </c>
      <c r="AQ19" s="272" t="b">
        <v>0</v>
      </c>
      <c r="AR19" s="255" t="str">
        <f t="shared" si="12"/>
        <v/>
      </c>
      <c r="AS19" s="256" t="str">
        <f t="shared" si="13"/>
        <v/>
      </c>
      <c r="AT19" s="268"/>
      <c r="AU19" s="270" t="b">
        <v>0</v>
      </c>
      <c r="AV19" s="258" t="b">
        <v>0</v>
      </c>
      <c r="AW19" s="273" t="b">
        <v>0</v>
      </c>
      <c r="AX19" s="193"/>
      <c r="AY19" s="193"/>
      <c r="AZ19" s="269" t="str">
        <f t="shared" si="14"/>
        <v/>
      </c>
      <c r="BA19" s="261" t="str">
        <f t="shared" si="15"/>
        <v/>
      </c>
      <c r="BB19" s="262" t="str">
        <f t="shared" si="16"/>
        <v/>
      </c>
      <c r="BC19" s="263" t="str">
        <f t="array" ref="BC19">IFERROR(SPARKLINE(BB19,{"charttype","bar";"max",BA19;"color1",IF(BD19&gt;=$BA$4,'Customize Here'!$M$7,'Customize Here'!$M$9)}),)</f>
        <v/>
      </c>
      <c r="BD19" s="264" t="str">
        <f t="shared" si="17"/>
        <v/>
      </c>
      <c r="BE19" s="265" t="str">
        <f t="shared" si="18"/>
        <v/>
      </c>
      <c r="BF19" s="195"/>
    </row>
    <row r="20">
      <c r="A20" s="237"/>
      <c r="B20" s="253"/>
      <c r="C20" s="254"/>
      <c r="D20" s="111"/>
      <c r="E20" s="237"/>
      <c r="F20" s="237"/>
      <c r="G20" s="257" t="b">
        <v>0</v>
      </c>
      <c r="H20" s="258" t="b">
        <v>0</v>
      </c>
      <c r="I20" s="271" t="b">
        <v>0</v>
      </c>
      <c r="J20" s="271" t="b">
        <v>0</v>
      </c>
      <c r="K20" s="271" t="b">
        <v>0</v>
      </c>
      <c r="L20" s="271" t="b">
        <v>0</v>
      </c>
      <c r="M20" s="272" t="b">
        <v>0</v>
      </c>
      <c r="N20" s="255" t="str">
        <f t="shared" si="6"/>
        <v/>
      </c>
      <c r="O20" s="256" t="str">
        <f t="shared" si="7"/>
        <v/>
      </c>
      <c r="P20" s="268"/>
      <c r="Q20" s="257" t="b">
        <v>0</v>
      </c>
      <c r="R20" s="258" t="b">
        <v>0</v>
      </c>
      <c r="S20" s="271" t="b">
        <v>0</v>
      </c>
      <c r="T20" s="271" t="b">
        <v>0</v>
      </c>
      <c r="U20" s="271" t="b">
        <v>0</v>
      </c>
      <c r="V20" s="271" t="b">
        <v>0</v>
      </c>
      <c r="W20" s="272" t="b">
        <v>0</v>
      </c>
      <c r="X20" s="255" t="str">
        <f t="shared" si="8"/>
        <v/>
      </c>
      <c r="Y20" s="256" t="str">
        <f t="shared" si="9"/>
        <v/>
      </c>
      <c r="Z20" s="268"/>
      <c r="AA20" s="257" t="b">
        <v>0</v>
      </c>
      <c r="AB20" s="258" t="b">
        <v>0</v>
      </c>
      <c r="AC20" s="271" t="b">
        <v>0</v>
      </c>
      <c r="AD20" s="271" t="b">
        <v>0</v>
      </c>
      <c r="AE20" s="271" t="b">
        <v>0</v>
      </c>
      <c r="AF20" s="271" t="b">
        <v>0</v>
      </c>
      <c r="AG20" s="272" t="b">
        <v>0</v>
      </c>
      <c r="AH20" s="255" t="str">
        <f t="shared" si="10"/>
        <v/>
      </c>
      <c r="AI20" s="256" t="str">
        <f t="shared" si="11"/>
        <v/>
      </c>
      <c r="AJ20" s="268"/>
      <c r="AK20" s="257" t="b">
        <v>0</v>
      </c>
      <c r="AL20" s="258" t="b">
        <v>0</v>
      </c>
      <c r="AM20" s="271" t="b">
        <v>0</v>
      </c>
      <c r="AN20" s="271" t="b">
        <v>0</v>
      </c>
      <c r="AO20" s="271" t="b">
        <v>0</v>
      </c>
      <c r="AP20" s="271" t="b">
        <v>0</v>
      </c>
      <c r="AQ20" s="272" t="b">
        <v>0</v>
      </c>
      <c r="AR20" s="255" t="str">
        <f t="shared" si="12"/>
        <v/>
      </c>
      <c r="AS20" s="256" t="str">
        <f t="shared" si="13"/>
        <v/>
      </c>
      <c r="AT20" s="268"/>
      <c r="AU20" s="257" t="b">
        <v>0</v>
      </c>
      <c r="AV20" s="258" t="b">
        <v>0</v>
      </c>
      <c r="AW20" s="273" t="b">
        <v>0</v>
      </c>
      <c r="AX20" s="193"/>
      <c r="AY20" s="193"/>
      <c r="AZ20" s="269" t="str">
        <f t="shared" si="14"/>
        <v/>
      </c>
      <c r="BA20" s="261" t="str">
        <f t="shared" si="15"/>
        <v/>
      </c>
      <c r="BB20" s="262" t="str">
        <f t="shared" si="16"/>
        <v/>
      </c>
      <c r="BC20" s="263" t="str">
        <f t="array" ref="BC20">IFERROR(SPARKLINE(BB20,{"charttype","bar";"max",BA20;"color1",IF(BD20&gt;=$BA$4,'Customize Here'!$M$7,'Customize Here'!$M$9)}),)</f>
        <v/>
      </c>
      <c r="BD20" s="264" t="str">
        <f t="shared" si="17"/>
        <v/>
      </c>
      <c r="BE20" s="265" t="str">
        <f t="shared" si="18"/>
        <v/>
      </c>
      <c r="BF20" s="195"/>
    </row>
    <row r="21">
      <c r="A21" s="237"/>
      <c r="B21" s="253"/>
      <c r="C21" s="254"/>
      <c r="D21" s="111"/>
      <c r="E21" s="237"/>
      <c r="F21" s="237"/>
      <c r="G21" s="270" t="b">
        <v>0</v>
      </c>
      <c r="H21" s="258" t="b">
        <v>0</v>
      </c>
      <c r="I21" s="271" t="b">
        <v>0</v>
      </c>
      <c r="J21" s="271" t="b">
        <v>0</v>
      </c>
      <c r="K21" s="271" t="b">
        <v>0</v>
      </c>
      <c r="L21" s="271" t="b">
        <v>0</v>
      </c>
      <c r="M21" s="272" t="b">
        <v>0</v>
      </c>
      <c r="N21" s="255" t="str">
        <f t="shared" si="6"/>
        <v/>
      </c>
      <c r="O21" s="256" t="str">
        <f t="shared" si="7"/>
        <v/>
      </c>
      <c r="P21" s="268"/>
      <c r="Q21" s="270" t="b">
        <v>0</v>
      </c>
      <c r="R21" s="258" t="b">
        <v>0</v>
      </c>
      <c r="S21" s="271" t="b">
        <v>0</v>
      </c>
      <c r="T21" s="271" t="b">
        <v>0</v>
      </c>
      <c r="U21" s="271" t="b">
        <v>0</v>
      </c>
      <c r="V21" s="271" t="b">
        <v>0</v>
      </c>
      <c r="W21" s="272" t="b">
        <v>0</v>
      </c>
      <c r="X21" s="255" t="str">
        <f t="shared" si="8"/>
        <v/>
      </c>
      <c r="Y21" s="256" t="str">
        <f t="shared" si="9"/>
        <v/>
      </c>
      <c r="Z21" s="268"/>
      <c r="AA21" s="270" t="b">
        <v>0</v>
      </c>
      <c r="AB21" s="258" t="b">
        <v>0</v>
      </c>
      <c r="AC21" s="271" t="b">
        <v>0</v>
      </c>
      <c r="AD21" s="271" t="b">
        <v>0</v>
      </c>
      <c r="AE21" s="271" t="b">
        <v>0</v>
      </c>
      <c r="AF21" s="271" t="b">
        <v>0</v>
      </c>
      <c r="AG21" s="272" t="b">
        <v>0</v>
      </c>
      <c r="AH21" s="255" t="str">
        <f t="shared" si="10"/>
        <v/>
      </c>
      <c r="AI21" s="256" t="str">
        <f t="shared" si="11"/>
        <v/>
      </c>
      <c r="AJ21" s="268"/>
      <c r="AK21" s="270" t="b">
        <v>0</v>
      </c>
      <c r="AL21" s="258" t="b">
        <v>0</v>
      </c>
      <c r="AM21" s="271" t="b">
        <v>0</v>
      </c>
      <c r="AN21" s="271" t="b">
        <v>0</v>
      </c>
      <c r="AO21" s="271" t="b">
        <v>0</v>
      </c>
      <c r="AP21" s="271" t="b">
        <v>0</v>
      </c>
      <c r="AQ21" s="272" t="b">
        <v>0</v>
      </c>
      <c r="AR21" s="255" t="str">
        <f t="shared" si="12"/>
        <v/>
      </c>
      <c r="AS21" s="256" t="str">
        <f t="shared" si="13"/>
        <v/>
      </c>
      <c r="AT21" s="268"/>
      <c r="AU21" s="270" t="b">
        <v>0</v>
      </c>
      <c r="AV21" s="258" t="b">
        <v>0</v>
      </c>
      <c r="AW21" s="273" t="b">
        <v>0</v>
      </c>
      <c r="AX21" s="193"/>
      <c r="AY21" s="193"/>
      <c r="AZ21" s="269" t="str">
        <f t="shared" si="14"/>
        <v/>
      </c>
      <c r="BA21" s="261" t="str">
        <f t="shared" si="15"/>
        <v/>
      </c>
      <c r="BB21" s="262" t="str">
        <f t="shared" si="16"/>
        <v/>
      </c>
      <c r="BC21" s="263" t="str">
        <f t="array" ref="BC21">IFERROR(SPARKLINE(BB21,{"charttype","bar";"max",BA21;"color1",IF(BD21&gt;=$BA$4,'Customize Here'!$M$7,'Customize Here'!$M$9)}),)</f>
        <v/>
      </c>
      <c r="BD21" s="264" t="str">
        <f t="shared" si="17"/>
        <v/>
      </c>
      <c r="BE21" s="265" t="str">
        <f t="shared" si="18"/>
        <v/>
      </c>
      <c r="BF21" s="195"/>
    </row>
    <row r="22">
      <c r="A22" s="237"/>
      <c r="B22" s="274"/>
      <c r="C22" s="275"/>
      <c r="D22" s="119"/>
      <c r="E22" s="237"/>
      <c r="F22" s="237"/>
      <c r="G22" s="276" t="b">
        <v>0</v>
      </c>
      <c r="H22" s="277" t="b">
        <v>0</v>
      </c>
      <c r="I22" s="278" t="b">
        <v>0</v>
      </c>
      <c r="J22" s="278" t="b">
        <v>0</v>
      </c>
      <c r="K22" s="278" t="b">
        <v>0</v>
      </c>
      <c r="L22" s="278" t="b">
        <v>0</v>
      </c>
      <c r="M22" s="279" t="b">
        <v>0</v>
      </c>
      <c r="N22" s="280" t="str">
        <f t="shared" si="6"/>
        <v/>
      </c>
      <c r="O22" s="281" t="str">
        <f t="shared" si="7"/>
        <v/>
      </c>
      <c r="P22" s="268"/>
      <c r="Q22" s="276" t="b">
        <v>0</v>
      </c>
      <c r="R22" s="277" t="b">
        <v>0</v>
      </c>
      <c r="S22" s="278" t="b">
        <v>0</v>
      </c>
      <c r="T22" s="278" t="b">
        <v>0</v>
      </c>
      <c r="U22" s="278" t="b">
        <v>0</v>
      </c>
      <c r="V22" s="278" t="b">
        <v>0</v>
      </c>
      <c r="W22" s="279" t="b">
        <v>0</v>
      </c>
      <c r="X22" s="280" t="str">
        <f t="shared" si="8"/>
        <v/>
      </c>
      <c r="Y22" s="281" t="str">
        <f t="shared" si="9"/>
        <v/>
      </c>
      <c r="Z22" s="268"/>
      <c r="AA22" s="276" t="b">
        <v>0</v>
      </c>
      <c r="AB22" s="277" t="b">
        <v>0</v>
      </c>
      <c r="AC22" s="278" t="b">
        <v>0</v>
      </c>
      <c r="AD22" s="278" t="b">
        <v>0</v>
      </c>
      <c r="AE22" s="278" t="b">
        <v>0</v>
      </c>
      <c r="AF22" s="278" t="b">
        <v>0</v>
      </c>
      <c r="AG22" s="279" t="b">
        <v>0</v>
      </c>
      <c r="AH22" s="280" t="str">
        <f t="shared" si="10"/>
        <v/>
      </c>
      <c r="AI22" s="281" t="str">
        <f t="shared" si="11"/>
        <v/>
      </c>
      <c r="AJ22" s="268"/>
      <c r="AK22" s="276" t="b">
        <v>0</v>
      </c>
      <c r="AL22" s="277" t="b">
        <v>0</v>
      </c>
      <c r="AM22" s="278" t="b">
        <v>0</v>
      </c>
      <c r="AN22" s="278" t="b">
        <v>0</v>
      </c>
      <c r="AO22" s="278" t="b">
        <v>0</v>
      </c>
      <c r="AP22" s="278" t="b">
        <v>0</v>
      </c>
      <c r="AQ22" s="279" t="b">
        <v>0</v>
      </c>
      <c r="AR22" s="280" t="str">
        <f t="shared" si="12"/>
        <v/>
      </c>
      <c r="AS22" s="281" t="str">
        <f t="shared" si="13"/>
        <v/>
      </c>
      <c r="AT22" s="268"/>
      <c r="AU22" s="276" t="b">
        <v>0</v>
      </c>
      <c r="AV22" s="277" t="b">
        <v>0</v>
      </c>
      <c r="AW22" s="282" t="b">
        <v>0</v>
      </c>
      <c r="AX22" s="193"/>
      <c r="AY22" s="193"/>
      <c r="AZ22" s="283" t="str">
        <f t="shared" si="14"/>
        <v/>
      </c>
      <c r="BA22" s="284" t="str">
        <f t="shared" si="15"/>
        <v/>
      </c>
      <c r="BB22" s="285" t="str">
        <f t="shared" si="16"/>
        <v/>
      </c>
      <c r="BC22" s="286" t="str">
        <f t="array" ref="BC22">IFERROR(SPARKLINE(BB22,{"charttype","bar";"max",BA22;"color1",IF(BD22&gt;=$BA$4,'Customize Here'!$M$7,'Customize Here'!$M$9)}),)</f>
        <v/>
      </c>
      <c r="BD22" s="287" t="str">
        <f t="shared" si="17"/>
        <v/>
      </c>
      <c r="BE22" s="288" t="str">
        <f t="shared" si="18"/>
        <v/>
      </c>
      <c r="BF22" s="195"/>
    </row>
    <row r="23" ht="6.0" customHeight="1">
      <c r="A23" s="193"/>
      <c r="B23" s="193"/>
      <c r="C23" s="195"/>
      <c r="D23" s="289"/>
      <c r="E23" s="289"/>
      <c r="F23" s="289"/>
      <c r="G23" s="195"/>
      <c r="H23" s="195"/>
      <c r="I23" s="195"/>
      <c r="J23" s="195"/>
      <c r="K23" s="195"/>
      <c r="L23" s="195"/>
      <c r="M23" s="195"/>
      <c r="N23" s="195"/>
      <c r="O23" s="195"/>
      <c r="P23" s="195"/>
      <c r="Q23" s="195"/>
      <c r="R23" s="195"/>
      <c r="S23" s="195"/>
      <c r="T23" s="195"/>
      <c r="U23" s="195"/>
      <c r="V23" s="195"/>
      <c r="W23" s="195"/>
      <c r="X23" s="195"/>
      <c r="Y23" s="195"/>
      <c r="Z23" s="195"/>
      <c r="AA23" s="195"/>
      <c r="AB23" s="195"/>
      <c r="AC23" s="195"/>
      <c r="AD23" s="195"/>
      <c r="AE23" s="195"/>
      <c r="AF23" s="195"/>
      <c r="AG23" s="195"/>
      <c r="AH23" s="195"/>
      <c r="AI23" s="195"/>
      <c r="AJ23" s="195"/>
      <c r="AK23" s="195"/>
      <c r="AL23" s="195"/>
      <c r="AM23" s="195"/>
      <c r="AN23" s="195"/>
      <c r="AO23" s="195"/>
      <c r="AP23" s="195"/>
      <c r="AQ23" s="195"/>
      <c r="AR23" s="195"/>
      <c r="AS23" s="195"/>
      <c r="AT23" s="195"/>
      <c r="AU23" s="195"/>
      <c r="AV23" s="195"/>
      <c r="AW23" s="195"/>
      <c r="AX23" s="193"/>
      <c r="AY23" s="193"/>
      <c r="AZ23" s="289"/>
      <c r="BA23" s="289"/>
      <c r="BB23" s="289"/>
      <c r="BC23" s="193"/>
      <c r="BD23" s="195"/>
      <c r="BE23" s="195"/>
      <c r="BF23" s="195"/>
    </row>
    <row r="24" ht="23.25" customHeight="1">
      <c r="A24" s="290"/>
      <c r="B24" s="291" t="s">
        <v>56</v>
      </c>
      <c r="E24" s="292"/>
      <c r="F24" s="292"/>
      <c r="G24" s="293" t="str">
        <f>'Customize Here'!$Q$23</f>
        <v>Daily Tasks Completed</v>
      </c>
      <c r="H24" s="43"/>
      <c r="I24" s="43"/>
      <c r="J24" s="43"/>
      <c r="K24" s="43"/>
      <c r="L24" s="43"/>
      <c r="M24" s="294"/>
      <c r="N24" s="295" t="str">
        <f>'Customize Here'!$Q$24</f>
        <v>Week</v>
      </c>
      <c r="O24" s="44"/>
      <c r="P24" s="296"/>
      <c r="Q24" s="293" t="str">
        <f>'Customize Here'!$Q$23</f>
        <v>Daily Tasks Completed</v>
      </c>
      <c r="R24" s="43"/>
      <c r="S24" s="43"/>
      <c r="T24" s="43"/>
      <c r="U24" s="43"/>
      <c r="V24" s="43"/>
      <c r="W24" s="294"/>
      <c r="X24" s="295" t="str">
        <f>'Customize Here'!$Q$24</f>
        <v>Week</v>
      </c>
      <c r="Y24" s="44"/>
      <c r="Z24" s="296"/>
      <c r="AA24" s="293" t="str">
        <f>'Customize Here'!$Q$23</f>
        <v>Daily Tasks Completed</v>
      </c>
      <c r="AB24" s="43"/>
      <c r="AC24" s="43"/>
      <c r="AD24" s="43"/>
      <c r="AE24" s="43"/>
      <c r="AF24" s="43"/>
      <c r="AG24" s="294"/>
      <c r="AH24" s="295" t="str">
        <f>'Customize Here'!$Q$24</f>
        <v>Week</v>
      </c>
      <c r="AI24" s="44"/>
      <c r="AJ24" s="296"/>
      <c r="AK24" s="293" t="str">
        <f>'Customize Here'!$Q$23</f>
        <v>Daily Tasks Completed</v>
      </c>
      <c r="AL24" s="43"/>
      <c r="AM24" s="43"/>
      <c r="AN24" s="43"/>
      <c r="AO24" s="43"/>
      <c r="AP24" s="43"/>
      <c r="AQ24" s="294"/>
      <c r="AR24" s="295" t="str">
        <f>'Customize Here'!$Q$24</f>
        <v>Week</v>
      </c>
      <c r="AS24" s="44"/>
      <c r="AT24" s="296"/>
      <c r="AU24" s="297" t="str">
        <f>'Customize Here'!$Q$23</f>
        <v>Daily Tasks Completed</v>
      </c>
      <c r="AV24" s="154"/>
      <c r="AW24" s="155"/>
      <c r="AX24" s="290"/>
      <c r="AY24" s="290"/>
      <c r="AZ24" s="298"/>
      <c r="BA24" s="299"/>
      <c r="BB24" s="300" t="str">
        <f>'Customize Here'!$Q$32&amp;" "&amp;BB25&amp;" / "&amp;BB25+BE25</f>
        <v>Tasks Completed 0 / 0</v>
      </c>
      <c r="BC24" s="43"/>
      <c r="BD24" s="294"/>
      <c r="BE24" s="301" t="str">
        <f>'Customize Here'!$Q$35</f>
        <v>Missing</v>
      </c>
      <c r="BF24" s="296"/>
    </row>
    <row r="25">
      <c r="A25" s="193"/>
      <c r="B25" s="193"/>
      <c r="C25" s="195"/>
      <c r="D25" s="289"/>
      <c r="E25" s="289"/>
      <c r="F25" s="289"/>
      <c r="G25" s="302">
        <f t="shared" ref="G25:M25" si="19">COUNTIFS(G7:G22,TRUE,$B$7:$B$22,"&lt;&gt;")</f>
        <v>0</v>
      </c>
      <c r="H25" s="303">
        <f t="shared" si="19"/>
        <v>0</v>
      </c>
      <c r="I25" s="303">
        <f t="shared" si="19"/>
        <v>0</v>
      </c>
      <c r="J25" s="303">
        <f t="shared" si="19"/>
        <v>0</v>
      </c>
      <c r="K25" s="303">
        <f t="shared" si="19"/>
        <v>0</v>
      </c>
      <c r="L25" s="303">
        <f t="shared" si="19"/>
        <v>0</v>
      </c>
      <c r="M25" s="304">
        <f t="shared" si="19"/>
        <v>0</v>
      </c>
      <c r="N25" s="305">
        <f>sum(G25:M25)</f>
        <v>0</v>
      </c>
      <c r="O25" s="306"/>
      <c r="P25" s="195"/>
      <c r="Q25" s="302">
        <f t="shared" ref="Q25:W25" si="20">COUNTIFS(Q7:Q22,TRUE,$B$7:$B$22,"&lt;&gt;")</f>
        <v>0</v>
      </c>
      <c r="R25" s="303">
        <f t="shared" si="20"/>
        <v>0</v>
      </c>
      <c r="S25" s="303">
        <f t="shared" si="20"/>
        <v>0</v>
      </c>
      <c r="T25" s="303">
        <f t="shared" si="20"/>
        <v>0</v>
      </c>
      <c r="U25" s="303">
        <f t="shared" si="20"/>
        <v>0</v>
      </c>
      <c r="V25" s="303">
        <f t="shared" si="20"/>
        <v>0</v>
      </c>
      <c r="W25" s="304">
        <f t="shared" si="20"/>
        <v>0</v>
      </c>
      <c r="X25" s="305">
        <f>sum(Q25:W25)</f>
        <v>0</v>
      </c>
      <c r="Y25" s="306"/>
      <c r="Z25" s="195"/>
      <c r="AA25" s="302">
        <f t="shared" ref="AA25:AG25" si="21">COUNTIFS(AA7:AA22,TRUE,$B$7:$B$22,"&lt;&gt;")</f>
        <v>0</v>
      </c>
      <c r="AB25" s="303">
        <f t="shared" si="21"/>
        <v>0</v>
      </c>
      <c r="AC25" s="303">
        <f t="shared" si="21"/>
        <v>0</v>
      </c>
      <c r="AD25" s="303">
        <f t="shared" si="21"/>
        <v>0</v>
      </c>
      <c r="AE25" s="303">
        <f t="shared" si="21"/>
        <v>0</v>
      </c>
      <c r="AF25" s="303">
        <f t="shared" si="21"/>
        <v>0</v>
      </c>
      <c r="AG25" s="304">
        <f t="shared" si="21"/>
        <v>0</v>
      </c>
      <c r="AH25" s="305">
        <f>sum(AA25:AG25)</f>
        <v>0</v>
      </c>
      <c r="AI25" s="306"/>
      <c r="AJ25" s="195"/>
      <c r="AK25" s="302">
        <f t="shared" ref="AK25:AQ25" si="22">COUNTIFS(AK7:AK22,TRUE,$B$7:$B$22,"&lt;&gt;")</f>
        <v>0</v>
      </c>
      <c r="AL25" s="303">
        <f t="shared" si="22"/>
        <v>0</v>
      </c>
      <c r="AM25" s="303">
        <f t="shared" si="22"/>
        <v>0</v>
      </c>
      <c r="AN25" s="303">
        <f t="shared" si="22"/>
        <v>0</v>
      </c>
      <c r="AO25" s="303">
        <f t="shared" si="22"/>
        <v>0</v>
      </c>
      <c r="AP25" s="303">
        <f t="shared" si="22"/>
        <v>0</v>
      </c>
      <c r="AQ25" s="304">
        <f t="shared" si="22"/>
        <v>0</v>
      </c>
      <c r="AR25" s="305">
        <f>sum(AK25:AQ25)</f>
        <v>0</v>
      </c>
      <c r="AS25" s="306"/>
      <c r="AT25" s="195"/>
      <c r="AU25" s="307">
        <f t="shared" ref="AU25:AW25" si="23">COUNTIFS(AU7:AU22,TRUE,$B$7:$B$22,"&lt;&gt;")</f>
        <v>0</v>
      </c>
      <c r="AV25" s="308">
        <f t="shared" si="23"/>
        <v>0</v>
      </c>
      <c r="AW25" s="309">
        <f t="shared" si="23"/>
        <v>0</v>
      </c>
      <c r="AX25" s="193"/>
      <c r="AY25" s="193"/>
      <c r="AZ25" s="310" t="str">
        <f>'Customize Here'!$Q$33&amp;": "</f>
        <v>Monthly Daily Habits Progress: </v>
      </c>
      <c r="BA25" s="311"/>
      <c r="BB25" s="312">
        <f>sum(BB7:BB22)</f>
        <v>0</v>
      </c>
      <c r="BC25" s="313" t="str">
        <f t="array" ref="BC25">IF(BB25+BE25&gt;0,IFERROR(SPARKLINE(BB25,{"charttype","bar";"max",BB25+BE25;"color1",IF(BD25&gt;=$BA$4,'Customize Here'!$M$7,'Customize Here'!$M$9)}),),)</f>
        <v/>
      </c>
      <c r="BD25" s="314" t="str">
        <f>IFERROR(BB25/(BB25+BE25),)</f>
        <v/>
      </c>
      <c r="BE25" s="315">
        <f>sum(BE7:BE22)</f>
        <v>0</v>
      </c>
      <c r="BF25" s="195"/>
    </row>
    <row r="26">
      <c r="A26" s="193"/>
      <c r="B26" s="193"/>
      <c r="C26" s="195"/>
      <c r="D26" s="289"/>
      <c r="E26" s="289"/>
      <c r="F26" s="289"/>
      <c r="G26" s="316" t="str">
        <f>IFERROR(__xludf.DUMMYFUNCTION("SPARKLINE(G25,{""charttype"",""column"";""ymin"",0;""ymax"",COUNTA($B$7:$B$22);""color"",IF(G29&gt;=$BA$4,'Customize Here'!$M$7,'Customize Here'!$M$9)})"),"")</f>
        <v/>
      </c>
      <c r="H26" s="317" t="str">
        <f>IFERROR(__xludf.DUMMYFUNCTION("SPARKLINE(H25,{""charttype"",""column"";""ymin"",0;""ymax"",COUNTA($B$7:$B$22);""color"",IF(H29&gt;=$BA$4,'Customize Here'!$M$7,'Customize Here'!$M$9)})"),"")</f>
        <v/>
      </c>
      <c r="I26" s="317" t="str">
        <f>IFERROR(__xludf.DUMMYFUNCTION("SPARKLINE(I25,{""charttype"",""column"";""ymin"",0;""ymax"",COUNTA($B$7:$B$22);""color"",IF(I29&gt;=$BA$4,'Customize Here'!$M$7,'Customize Here'!$M$9)})"),"")</f>
        <v/>
      </c>
      <c r="J26" s="317" t="str">
        <f>IFERROR(__xludf.DUMMYFUNCTION("SPARKLINE(J25,{""charttype"",""column"";""ymin"",0;""ymax"",COUNTA($B$7:$B$22);""color"",IF(J29&gt;=$BA$4,'Customize Here'!$M$7,'Customize Here'!$M$9)})"),"")</f>
        <v/>
      </c>
      <c r="K26" s="317" t="str">
        <f>IFERROR(__xludf.DUMMYFUNCTION("SPARKLINE(K25,{""charttype"",""column"";""ymin"",0;""ymax"",COUNTA($B$7:$B$22);""color"",IF(K29&gt;=$BA$4,'Customize Here'!$M$7,'Customize Here'!$M$9)})"),"")</f>
        <v/>
      </c>
      <c r="L26" s="317" t="str">
        <f>IFERROR(__xludf.DUMMYFUNCTION("SPARKLINE(L25,{""charttype"",""column"";""ymin"",0;""ymax"",COUNTA($B$7:$B$22);""color"",IF(L29&gt;=$BA$4,'Customize Here'!$M$7,'Customize Here'!$M$9)})"),"")</f>
        <v/>
      </c>
      <c r="M26" s="318" t="str">
        <f>IFERROR(__xludf.DUMMYFUNCTION("SPARKLINE(M25,{""charttype"",""column"";""ymin"",0;""ymax"",COUNTA($B$7:$B$22);""color"",IF(M29&gt;=$BA$4,'Customize Here'!$M$7,'Customize Here'!$M$9)})"),"")</f>
        <v/>
      </c>
      <c r="N26" s="319" t="str">
        <f>IFERROR(__xludf.DUMMYFUNCTION("SPARKLINE(N25,{""charttype"",""column"";""ymin"",0;""ymax"",COUNTA($B$7:$B$22)*7;""color"",IF(N29&gt;=$BA$4,'Customize Here'!$M$7,'Customize Here'!$M$9)})"),"")</f>
        <v/>
      </c>
      <c r="O26" s="44"/>
      <c r="P26" s="195"/>
      <c r="Q26" s="316" t="str">
        <f>IFERROR(__xludf.DUMMYFUNCTION("SPARKLINE(Q25,{""charttype"",""column"";""ymin"",0;""ymax"",COUNTA($B$7:$B$22);""color"",IF(Q29&gt;=$BA$4,'Customize Here'!$M$7,'Customize Here'!$M$9)})"),"")</f>
        <v/>
      </c>
      <c r="R26" s="317" t="str">
        <f>IFERROR(__xludf.DUMMYFUNCTION("SPARKLINE(R25,{""charttype"",""column"";""ymin"",0;""ymax"",COUNTA($B$7:$B$22);""color"",IF(R29&gt;=$BA$4,'Customize Here'!$M$7,'Customize Here'!$M$9)})"),"")</f>
        <v/>
      </c>
      <c r="S26" s="317" t="str">
        <f>IFERROR(__xludf.DUMMYFUNCTION("SPARKLINE(S25,{""charttype"",""column"";""ymin"",0;""ymax"",COUNTA($B$7:$B$22);""color"",IF(S29&gt;=$BA$4,'Customize Here'!$M$7,'Customize Here'!$M$9)})"),"")</f>
        <v/>
      </c>
      <c r="T26" s="317" t="str">
        <f>IFERROR(__xludf.DUMMYFUNCTION("SPARKLINE(T25,{""charttype"",""column"";""ymin"",0;""ymax"",COUNTA($B$7:$B$22);""color"",IF(T29&gt;=$BA$4,'Customize Here'!$M$7,'Customize Here'!$M$9)})"),"")</f>
        <v/>
      </c>
      <c r="U26" s="317" t="str">
        <f>IFERROR(__xludf.DUMMYFUNCTION("SPARKLINE(U25,{""charttype"",""column"";""ymin"",0;""ymax"",COUNTA($B$7:$B$22);""color"",IF(U29&gt;=$BA$4,'Customize Here'!$M$7,'Customize Here'!$M$9)})"),"")</f>
        <v/>
      </c>
      <c r="V26" s="317" t="str">
        <f>IFERROR(__xludf.DUMMYFUNCTION("SPARKLINE(V25,{""charttype"",""column"";""ymin"",0;""ymax"",COUNTA($B$7:$B$22);""color"",IF(V29&gt;=$BA$4,'Customize Here'!$M$7,'Customize Here'!$M$9)})"),"")</f>
        <v/>
      </c>
      <c r="W26" s="318" t="str">
        <f>IFERROR(__xludf.DUMMYFUNCTION("SPARKLINE(W25,{""charttype"",""column"";""ymin"",0;""ymax"",COUNTA($B$7:$B$22);""color"",IF(W29&gt;=$BA$4,'Customize Here'!$M$7,'Customize Here'!$M$9)})"),"")</f>
        <v/>
      </c>
      <c r="X26" s="319" t="str">
        <f>IFERROR(__xludf.DUMMYFUNCTION("SPARKLINE(X25,{""charttype"",""column"";""ymin"",0;""ymax"",COUNTA($B$7:$B$22)*7;""color"",IF(X29&gt;=$BA$4,'Customize Here'!$M$7,'Customize Here'!$M$9)})"),"")</f>
        <v/>
      </c>
      <c r="Y26" s="44"/>
      <c r="Z26" s="195"/>
      <c r="AA26" s="316" t="str">
        <f>IFERROR(__xludf.DUMMYFUNCTION("SPARKLINE(AA25,{""charttype"",""column"";""ymin"",0;""ymax"",COUNTA($B$7:$B$22);""color"",IF(AA29&gt;=$BA$4,'Customize Here'!$M$7,'Customize Here'!$M$9)})"),"")</f>
        <v/>
      </c>
      <c r="AB26" s="317" t="str">
        <f>IFERROR(__xludf.DUMMYFUNCTION("SPARKLINE(AB25,{""charttype"",""column"";""ymin"",0;""ymax"",COUNTA($B$7:$B$22);""color"",IF(AB29&gt;=$BA$4,'Customize Here'!$M$7,'Customize Here'!$M$9)})"),"")</f>
        <v/>
      </c>
      <c r="AC26" s="317" t="str">
        <f>IFERROR(__xludf.DUMMYFUNCTION("SPARKLINE(AC25,{""charttype"",""column"";""ymin"",0;""ymax"",COUNTA($B$7:$B$22);""color"",IF(AC29&gt;=$BA$4,'Customize Here'!$M$7,'Customize Here'!$M$9)})"),"")</f>
        <v/>
      </c>
      <c r="AD26" s="317" t="str">
        <f>IFERROR(__xludf.DUMMYFUNCTION("SPARKLINE(AD25,{""charttype"",""column"";""ymin"",0;""ymax"",COUNTA($B$7:$B$22);""color"",IF(AD29&gt;=$BA$4,'Customize Here'!$M$7,'Customize Here'!$M$9)})"),"")</f>
        <v/>
      </c>
      <c r="AE26" s="317" t="str">
        <f>IFERROR(__xludf.DUMMYFUNCTION("SPARKLINE(AE25,{""charttype"",""column"";""ymin"",0;""ymax"",COUNTA($B$7:$B$22);""color"",IF(AE29&gt;=$BA$4,'Customize Here'!$M$7,'Customize Here'!$M$9)})"),"")</f>
        <v/>
      </c>
      <c r="AF26" s="317" t="str">
        <f>IFERROR(__xludf.DUMMYFUNCTION("SPARKLINE(AF25,{""charttype"",""column"";""ymin"",0;""ymax"",COUNTA($B$7:$B$22);""color"",IF(AF29&gt;=$BA$4,'Customize Here'!$M$7,'Customize Here'!$M$9)})"),"")</f>
        <v/>
      </c>
      <c r="AG26" s="318" t="str">
        <f>IFERROR(__xludf.DUMMYFUNCTION("SPARKLINE(AG25,{""charttype"",""column"";""ymin"",0;""ymax"",COUNTA($B$7:$B$22);""color"",IF(AG29&gt;=$BA$4,'Customize Here'!$M$7,'Customize Here'!$M$9)})"),"")</f>
        <v/>
      </c>
      <c r="AH26" s="319" t="str">
        <f>IFERROR(__xludf.DUMMYFUNCTION("SPARKLINE(AH25,{""charttype"",""column"";""ymin"",0;""ymax"",COUNTA($B$7:$B$22)*7;""color"",IF(AH29&gt;=$BA$4,'Customize Here'!$M$7,'Customize Here'!$M$9)})"),"")</f>
        <v/>
      </c>
      <c r="AI26" s="44"/>
      <c r="AJ26" s="195"/>
      <c r="AK26" s="316" t="str">
        <f>IFERROR(__xludf.DUMMYFUNCTION("SPARKLINE(AK25,{""charttype"",""column"";""ymin"",0;""ymax"",COUNTA($B$7:$B$22);""color"",IF(AK29&gt;=$BA$4,'Customize Here'!$M$7,'Customize Here'!$M$9)})"),"")</f>
        <v/>
      </c>
      <c r="AL26" s="317" t="str">
        <f>IFERROR(__xludf.DUMMYFUNCTION("SPARKLINE(AL25,{""charttype"",""column"";""ymin"",0;""ymax"",COUNTA($B$7:$B$22);""color"",IF(AL29&gt;=$BA$4,'Customize Here'!$M$7,'Customize Here'!$M$9)})"),"")</f>
        <v/>
      </c>
      <c r="AM26" s="317" t="str">
        <f>IFERROR(__xludf.DUMMYFUNCTION("SPARKLINE(AM25,{""charttype"",""column"";""ymin"",0;""ymax"",COUNTA($B$7:$B$22);""color"",IF(AM29&gt;=$BA$4,'Customize Here'!$M$7,'Customize Here'!$M$9)})"),"")</f>
        <v/>
      </c>
      <c r="AN26" s="317" t="str">
        <f>IFERROR(__xludf.DUMMYFUNCTION("SPARKLINE(AN25,{""charttype"",""column"";""ymin"",0;""ymax"",COUNTA($B$7:$B$22);""color"",IF(AN29&gt;=$BA$4,'Customize Here'!$M$7,'Customize Here'!$M$9)})"),"")</f>
        <v/>
      </c>
      <c r="AO26" s="317" t="str">
        <f>IFERROR(__xludf.DUMMYFUNCTION("SPARKLINE(AO25,{""charttype"",""column"";""ymin"",0;""ymax"",COUNTA($B$7:$B$22);""color"",IF(AO29&gt;=$BA$4,'Customize Here'!$M$7,'Customize Here'!$M$9)})"),"")</f>
        <v/>
      </c>
      <c r="AP26" s="317" t="str">
        <f>IFERROR(__xludf.DUMMYFUNCTION("SPARKLINE(AP25,{""charttype"",""column"";""ymin"",0;""ymax"",COUNTA($B$7:$B$22);""color"",IF(AP29&gt;=$BA$4,'Customize Here'!$M$7,'Customize Here'!$M$9)})"),"")</f>
        <v/>
      </c>
      <c r="AQ26" s="318" t="str">
        <f>IFERROR(__xludf.DUMMYFUNCTION("SPARKLINE(AQ25,{""charttype"",""column"";""ymin"",0;""ymax"",COUNTA($B$7:$B$22);""color"",IF(AQ29&gt;=$BA$4,'Customize Here'!$M$7,'Customize Here'!$M$9)})"),"")</f>
        <v/>
      </c>
      <c r="AR26" s="319" t="str">
        <f>IFERROR(__xludf.DUMMYFUNCTION("SPARKLINE(AR25,{""charttype"",""column"";""ymin"",0;""ymax"",COUNTA($B$7:$B$22)*7;""color"",IF(AR29&gt;=$BA$4,'Customize Here'!$M$7,'Customize Here'!$M$9)})"),"")</f>
        <v/>
      </c>
      <c r="AS26" s="44"/>
      <c r="AT26" s="195"/>
      <c r="AU26" s="316" t="str">
        <f>IFERROR(__xludf.DUMMYFUNCTION("SPARKLINE(AU25,{""charttype"",""column"";""ymin"",0;""ymax"",COUNTA($B$7:$B$22);""color"",IF(AU29&gt;=$BA$4,'Customize Here'!$M$7,'Customize Here'!$M$9)})"),"")</f>
        <v/>
      </c>
      <c r="AV26" s="317" t="str">
        <f>IFERROR(__xludf.DUMMYFUNCTION("SPARKLINE(AV25,{""charttype"",""column"";""ymin"",0;""ymax"",COUNTA($B$7:$B$22);""color"",IF(AV29&gt;=$BA$4,'Customize Here'!$M$7,'Customize Here'!$M$9)})"),"")</f>
        <v/>
      </c>
      <c r="AW26" s="318" t="str">
        <f>IFERROR(__xludf.DUMMYFUNCTION("SPARKLINE(AW25,{""charttype"",""column"";""ymin"",0;""ymax"",COUNTA($B$7:$B$22);""color"",IF(AW29&gt;=$BA$4,'Customize Here'!$M$7,'Customize Here'!$M$9)})"),"")</f>
        <v/>
      </c>
      <c r="AX26" s="193"/>
      <c r="AY26" s="193"/>
      <c r="AZ26" s="289"/>
      <c r="BA26" s="320" t="str">
        <f>counta($B$7:$D$22)&amp;" daily habits x "&amp;$BE$4&amp;" days = "&amp;BE25+BB25&amp;" tasks ("&amp;BB25&amp;" completed "&amp;BE25&amp;" left)"</f>
        <v>0 daily habits x 30 days = 0 tasks (0 completed 0 left)</v>
      </c>
      <c r="BF26" s="195"/>
    </row>
    <row r="27">
      <c r="A27" s="193"/>
      <c r="B27" s="193"/>
      <c r="C27" s="195"/>
      <c r="D27" s="289"/>
      <c r="E27" s="289"/>
      <c r="F27" s="289"/>
      <c r="G27" s="321"/>
      <c r="H27" s="208"/>
      <c r="I27" s="208"/>
      <c r="J27" s="208"/>
      <c r="K27" s="208"/>
      <c r="L27" s="208"/>
      <c r="M27" s="209"/>
      <c r="N27" s="101"/>
      <c r="O27" s="102"/>
      <c r="P27" s="195"/>
      <c r="Q27" s="321"/>
      <c r="R27" s="208"/>
      <c r="S27" s="208"/>
      <c r="T27" s="208"/>
      <c r="U27" s="208"/>
      <c r="V27" s="208"/>
      <c r="W27" s="209"/>
      <c r="X27" s="101"/>
      <c r="Y27" s="102"/>
      <c r="Z27" s="195"/>
      <c r="AA27" s="321"/>
      <c r="AB27" s="208"/>
      <c r="AC27" s="208"/>
      <c r="AD27" s="208"/>
      <c r="AE27" s="208"/>
      <c r="AF27" s="208"/>
      <c r="AG27" s="209"/>
      <c r="AH27" s="101"/>
      <c r="AI27" s="102"/>
      <c r="AJ27" s="195"/>
      <c r="AK27" s="321"/>
      <c r="AL27" s="208"/>
      <c r="AM27" s="208"/>
      <c r="AN27" s="208"/>
      <c r="AO27" s="208"/>
      <c r="AP27" s="208"/>
      <c r="AQ27" s="209"/>
      <c r="AR27" s="101"/>
      <c r="AS27" s="102"/>
      <c r="AT27" s="195"/>
      <c r="AU27" s="321"/>
      <c r="AV27" s="208"/>
      <c r="AW27" s="209"/>
      <c r="AX27" s="193"/>
      <c r="AY27" s="193"/>
      <c r="BF27" s="195"/>
    </row>
    <row r="28" ht="24.75" customHeight="1">
      <c r="A28" s="193"/>
      <c r="B28" s="193"/>
      <c r="C28" s="195"/>
      <c r="D28" s="289"/>
      <c r="E28" s="289"/>
      <c r="F28" s="289"/>
      <c r="G28" s="322"/>
      <c r="H28" s="216"/>
      <c r="I28" s="216"/>
      <c r="J28" s="216"/>
      <c r="K28" s="216"/>
      <c r="L28" s="216"/>
      <c r="M28" s="217"/>
      <c r="N28" s="83"/>
      <c r="O28" s="86"/>
      <c r="P28" s="195"/>
      <c r="Q28" s="322"/>
      <c r="R28" s="216"/>
      <c r="S28" s="216"/>
      <c r="T28" s="216"/>
      <c r="U28" s="216"/>
      <c r="V28" s="216"/>
      <c r="W28" s="217"/>
      <c r="X28" s="83"/>
      <c r="Y28" s="86"/>
      <c r="Z28" s="195"/>
      <c r="AA28" s="322"/>
      <c r="AB28" s="216"/>
      <c r="AC28" s="216"/>
      <c r="AD28" s="216"/>
      <c r="AE28" s="216"/>
      <c r="AF28" s="216"/>
      <c r="AG28" s="217"/>
      <c r="AH28" s="83"/>
      <c r="AI28" s="86"/>
      <c r="AJ28" s="195"/>
      <c r="AK28" s="322"/>
      <c r="AL28" s="216"/>
      <c r="AM28" s="216"/>
      <c r="AN28" s="216"/>
      <c r="AO28" s="216"/>
      <c r="AP28" s="216"/>
      <c r="AQ28" s="217"/>
      <c r="AR28" s="83"/>
      <c r="AS28" s="86"/>
      <c r="AT28" s="195"/>
      <c r="AU28" s="322"/>
      <c r="AV28" s="216"/>
      <c r="AW28" s="217"/>
      <c r="AX28" s="193"/>
      <c r="AY28" s="193"/>
      <c r="AZ28" s="289"/>
      <c r="BA28" s="323"/>
      <c r="BB28" s="323"/>
      <c r="BC28" s="323"/>
      <c r="BD28" s="323"/>
      <c r="BE28" s="323"/>
      <c r="BF28" s="195"/>
    </row>
    <row r="29">
      <c r="A29" s="324"/>
      <c r="B29" s="324"/>
      <c r="C29" s="195"/>
      <c r="D29" s="289"/>
      <c r="E29" s="289"/>
      <c r="F29" s="289"/>
      <c r="G29" s="325" t="str">
        <f t="shared" ref="G29:M29" si="24">iferror(ROUND(G25/COUNTA($B$7:$B$22),2),)</f>
        <v/>
      </c>
      <c r="H29" s="326" t="str">
        <f t="shared" si="24"/>
        <v/>
      </c>
      <c r="I29" s="326" t="str">
        <f t="shared" si="24"/>
        <v/>
      </c>
      <c r="J29" s="326" t="str">
        <f t="shared" si="24"/>
        <v/>
      </c>
      <c r="K29" s="326" t="str">
        <f t="shared" si="24"/>
        <v/>
      </c>
      <c r="L29" s="326" t="str">
        <f t="shared" si="24"/>
        <v/>
      </c>
      <c r="M29" s="327" t="str">
        <f t="shared" si="24"/>
        <v/>
      </c>
      <c r="N29" s="326" t="str">
        <f>iferror(ROUND(N25/(COUNTA($B$7:$B$22)*7),2),)</f>
        <v/>
      </c>
      <c r="O29" s="86"/>
      <c r="P29" s="195"/>
      <c r="Q29" s="325" t="str">
        <f t="shared" ref="Q29:W29" si="25">iferror(ROUND(Q25/COUNTA($B$7:$B$22),2),)</f>
        <v/>
      </c>
      <c r="R29" s="326" t="str">
        <f t="shared" si="25"/>
        <v/>
      </c>
      <c r="S29" s="326" t="str">
        <f t="shared" si="25"/>
        <v/>
      </c>
      <c r="T29" s="326" t="str">
        <f t="shared" si="25"/>
        <v/>
      </c>
      <c r="U29" s="326" t="str">
        <f t="shared" si="25"/>
        <v/>
      </c>
      <c r="V29" s="326" t="str">
        <f t="shared" si="25"/>
        <v/>
      </c>
      <c r="W29" s="327" t="str">
        <f t="shared" si="25"/>
        <v/>
      </c>
      <c r="X29" s="326" t="str">
        <f>iferror(ROUND(X25/(COUNTA($B$7:$B$22)*7),2),)</f>
        <v/>
      </c>
      <c r="Y29" s="86"/>
      <c r="Z29" s="195"/>
      <c r="AA29" s="325" t="str">
        <f t="shared" ref="AA29:AG29" si="26">iferror(ROUND(AA25/COUNTA($B$7:$B$22),2),)</f>
        <v/>
      </c>
      <c r="AB29" s="326" t="str">
        <f t="shared" si="26"/>
        <v/>
      </c>
      <c r="AC29" s="326" t="str">
        <f t="shared" si="26"/>
        <v/>
      </c>
      <c r="AD29" s="326" t="str">
        <f t="shared" si="26"/>
        <v/>
      </c>
      <c r="AE29" s="326" t="str">
        <f t="shared" si="26"/>
        <v/>
      </c>
      <c r="AF29" s="326" t="str">
        <f t="shared" si="26"/>
        <v/>
      </c>
      <c r="AG29" s="327" t="str">
        <f t="shared" si="26"/>
        <v/>
      </c>
      <c r="AH29" s="326" t="str">
        <f>iferror(ROUND(AH25/(COUNTA($B$7:$B$22)*7),2),)</f>
        <v/>
      </c>
      <c r="AI29" s="86"/>
      <c r="AJ29" s="195"/>
      <c r="AK29" s="325" t="str">
        <f t="shared" ref="AK29:AQ29" si="27">iferror(ROUND(AK25/COUNTA($B$7:$B$22),2),)</f>
        <v/>
      </c>
      <c r="AL29" s="326" t="str">
        <f t="shared" si="27"/>
        <v/>
      </c>
      <c r="AM29" s="326" t="str">
        <f t="shared" si="27"/>
        <v/>
      </c>
      <c r="AN29" s="326" t="str">
        <f t="shared" si="27"/>
        <v/>
      </c>
      <c r="AO29" s="326" t="str">
        <f t="shared" si="27"/>
        <v/>
      </c>
      <c r="AP29" s="326" t="str">
        <f t="shared" si="27"/>
        <v/>
      </c>
      <c r="AQ29" s="327" t="str">
        <f t="shared" si="27"/>
        <v/>
      </c>
      <c r="AR29" s="326" t="str">
        <f>iferror(ROUND(AR25/(COUNTA($B$7:$B$22)*7),2),)</f>
        <v/>
      </c>
      <c r="AS29" s="86"/>
      <c r="AT29" s="195"/>
      <c r="AU29" s="325" t="str">
        <f t="shared" ref="AU29:AW29" si="28">iferror(ROUND(AU25/COUNTA($B$7:$B$22),2),)</f>
        <v/>
      </c>
      <c r="AV29" s="326" t="str">
        <f t="shared" si="28"/>
        <v/>
      </c>
      <c r="AW29" s="328" t="str">
        <f t="shared" si="28"/>
        <v/>
      </c>
      <c r="AX29" s="193"/>
      <c r="AY29" s="193"/>
      <c r="AZ29" s="194"/>
      <c r="BA29" s="194"/>
      <c r="BB29" s="194"/>
      <c r="BC29" s="194"/>
      <c r="BD29" s="194"/>
      <c r="BE29" s="194"/>
      <c r="BF29" s="195"/>
    </row>
    <row r="30" ht="18.75" customHeight="1">
      <c r="A30" s="223"/>
      <c r="B30" s="223"/>
      <c r="C30" s="226"/>
      <c r="D30" s="226"/>
      <c r="E30" s="237"/>
      <c r="F30" s="237"/>
      <c r="G30" s="224"/>
      <c r="H30" s="224"/>
      <c r="I30" s="224"/>
      <c r="J30" s="224"/>
      <c r="K30" s="224"/>
      <c r="L30" s="224"/>
      <c r="M30" s="224"/>
      <c r="N30" s="224"/>
      <c r="O30" s="224"/>
      <c r="P30" s="245"/>
      <c r="Q30" s="224"/>
      <c r="R30" s="224"/>
      <c r="S30" s="224"/>
      <c r="T30" s="224"/>
      <c r="U30" s="224"/>
      <c r="V30" s="224"/>
      <c r="W30" s="224"/>
      <c r="X30" s="224"/>
      <c r="Y30" s="224"/>
      <c r="Z30" s="245"/>
      <c r="AA30" s="224"/>
      <c r="AB30" s="224"/>
      <c r="AC30" s="224"/>
      <c r="AD30" s="224"/>
      <c r="AE30" s="224"/>
      <c r="AF30" s="224"/>
      <c r="AG30" s="224"/>
      <c r="AH30" s="224"/>
      <c r="AI30" s="224"/>
      <c r="AJ30" s="245"/>
      <c r="AK30" s="224"/>
      <c r="AL30" s="224"/>
      <c r="AM30" s="224"/>
      <c r="AN30" s="224"/>
      <c r="AO30" s="224"/>
      <c r="AP30" s="224"/>
      <c r="AQ30" s="224"/>
      <c r="AR30" s="224"/>
      <c r="AS30" s="224"/>
      <c r="AT30" s="245"/>
      <c r="AU30" s="225"/>
      <c r="AV30" s="225"/>
      <c r="AW30" s="225"/>
      <c r="AX30" s="193"/>
      <c r="AY30" s="193"/>
      <c r="AZ30" s="329" t="s">
        <v>135</v>
      </c>
      <c r="BF30" s="330"/>
    </row>
    <row r="31" ht="22.5" customHeight="1">
      <c r="A31" s="331"/>
      <c r="B31" s="332" t="str">
        <f>'Customize Here'!$Q$16</f>
        <v>Other Habits</v>
      </c>
      <c r="C31" s="333" t="str">
        <f>'Customize Here'!$Q$17</f>
        <v>Days/Week</v>
      </c>
      <c r="D31" s="44"/>
      <c r="E31" s="237"/>
      <c r="F31" s="237"/>
      <c r="G31" s="229" t="str">
        <f>'Customize Here'!$Q$16</f>
        <v>Other Habits</v>
      </c>
      <c r="H31" s="230"/>
      <c r="I31" s="230"/>
      <c r="J31" s="230"/>
      <c r="K31" s="230"/>
      <c r="L31" s="230"/>
      <c r="M31" s="230"/>
      <c r="N31" s="230"/>
      <c r="O31" s="108"/>
      <c r="P31" s="231"/>
      <c r="Q31" s="229" t="str">
        <f>'Customize Here'!$Q$16</f>
        <v>Other Habits</v>
      </c>
      <c r="R31" s="230"/>
      <c r="S31" s="230"/>
      <c r="T31" s="230"/>
      <c r="U31" s="230"/>
      <c r="V31" s="230"/>
      <c r="W31" s="230"/>
      <c r="X31" s="230"/>
      <c r="Y31" s="108"/>
      <c r="Z31" s="231"/>
      <c r="AA31" s="229" t="str">
        <f>'Customize Here'!$Q$16</f>
        <v>Other Habits</v>
      </c>
      <c r="AB31" s="230"/>
      <c r="AC31" s="230"/>
      <c r="AD31" s="230"/>
      <c r="AE31" s="230"/>
      <c r="AF31" s="230"/>
      <c r="AG31" s="230"/>
      <c r="AH31" s="230"/>
      <c r="AI31" s="108"/>
      <c r="AJ31" s="231"/>
      <c r="AK31" s="229" t="str">
        <f>'Customize Here'!$Q$16</f>
        <v>Other Habits</v>
      </c>
      <c r="AL31" s="230"/>
      <c r="AM31" s="230"/>
      <c r="AN31" s="230"/>
      <c r="AO31" s="230"/>
      <c r="AP31" s="230"/>
      <c r="AQ31" s="230"/>
      <c r="AR31" s="230"/>
      <c r="AS31" s="108"/>
      <c r="AT31" s="231"/>
      <c r="AU31" s="232" t="str">
        <f>'Customize Here'!$Q$16</f>
        <v>Other Habits</v>
      </c>
      <c r="AV31" s="230"/>
      <c r="AW31" s="108"/>
      <c r="AX31" s="193"/>
      <c r="AZ31" s="233" t="str">
        <f>'Customize Here'!$Q$16</f>
        <v>Other Habits</v>
      </c>
      <c r="BA31" s="234" t="str">
        <f>'Customize Here'!$Q$36</f>
        <v>Weeks</v>
      </c>
      <c r="BB31" s="235" t="str">
        <f>'Customize Here'!$Q$37</f>
        <v>Weeks Completed</v>
      </c>
      <c r="BC31" s="230"/>
      <c r="BD31" s="58"/>
      <c r="BE31" s="236" t="str">
        <f>'Customize Here'!$Q$38</f>
        <v>Weeks Missing</v>
      </c>
      <c r="BF31" s="330"/>
    </row>
    <row r="32" ht="18.0" customHeight="1">
      <c r="A32" s="334"/>
      <c r="B32" s="335"/>
      <c r="C32" s="336"/>
      <c r="D32" s="71"/>
      <c r="E32" s="237"/>
      <c r="F32" s="237"/>
      <c r="G32" s="240" t="b">
        <v>0</v>
      </c>
      <c r="H32" s="241" t="b">
        <v>0</v>
      </c>
      <c r="I32" s="241" t="b">
        <v>0</v>
      </c>
      <c r="J32" s="241" t="b">
        <v>0</v>
      </c>
      <c r="K32" s="241" t="b">
        <v>0</v>
      </c>
      <c r="L32" s="241" t="b">
        <v>0</v>
      </c>
      <c r="M32" s="241" t="b">
        <v>0</v>
      </c>
      <c r="N32" s="243" t="str">
        <f t="shared" ref="N32:N47" si="29">IF($C32&lt;&gt;"",IF($B32&lt;&gt;"",ROUND(COUNTIF(G32:M32,TRUE)/$C32,2),),)</f>
        <v/>
      </c>
      <c r="O32" s="244" t="str">
        <f t="shared" ref="O32:O47" si="30">IF($B32&lt;&gt;"",IF(($C32-COUNTIF(G32:M32,TRUE))&gt;0,$C32-COUNTIF(G32:M32,TRUE),""),)</f>
        <v/>
      </c>
      <c r="P32" s="245"/>
      <c r="Q32" s="240" t="b">
        <v>0</v>
      </c>
      <c r="R32" s="337" t="b">
        <v>0</v>
      </c>
      <c r="S32" s="241" t="b">
        <v>0</v>
      </c>
      <c r="T32" s="241" t="b">
        <v>0</v>
      </c>
      <c r="U32" s="241" t="b">
        <v>0</v>
      </c>
      <c r="V32" s="241" t="b">
        <v>0</v>
      </c>
      <c r="W32" s="242" t="b">
        <v>0</v>
      </c>
      <c r="X32" s="243" t="str">
        <f t="shared" ref="X32:X47" si="31">IF($C32&lt;&gt;"",IF($B32&lt;&gt;"",ROUND(COUNTIF(Q32:W32,TRUE)/$C32,2),),)</f>
        <v/>
      </c>
      <c r="Y32" s="244" t="str">
        <f t="shared" ref="Y32:Y47" si="32">IF($B32&lt;&gt;"",IF(($C32-COUNTIF(Q32:W32,TRUE))&gt;0,$C32-COUNTIF(Q32:W32,TRUE),""),)</f>
        <v/>
      </c>
      <c r="Z32" s="245"/>
      <c r="AA32" s="240" t="b">
        <v>0</v>
      </c>
      <c r="AB32" s="337" t="b">
        <v>0</v>
      </c>
      <c r="AC32" s="241" t="b">
        <v>0</v>
      </c>
      <c r="AD32" s="241" t="b">
        <v>0</v>
      </c>
      <c r="AE32" s="241" t="b">
        <v>0</v>
      </c>
      <c r="AF32" s="241" t="b">
        <v>0</v>
      </c>
      <c r="AG32" s="242" t="b">
        <v>0</v>
      </c>
      <c r="AH32" s="243" t="str">
        <f t="shared" ref="AH32:AH47" si="33">IF($C32&lt;&gt;"",IF($B32&lt;&gt;"",ROUND(COUNTIF(AA32:AG32,TRUE)/$C32,2),),)</f>
        <v/>
      </c>
      <c r="AI32" s="244" t="str">
        <f t="shared" ref="AI32:AI47" si="34">IF($B32&lt;&gt;"",IF(($C32-COUNTIF(AA32:AG32,TRUE))&gt;0,$C32-COUNTIF(AA32:AG32,TRUE),""),)</f>
        <v/>
      </c>
      <c r="AJ32" s="245"/>
      <c r="AK32" s="241" t="b">
        <v>0</v>
      </c>
      <c r="AL32" s="241" t="b">
        <v>0</v>
      </c>
      <c r="AM32" s="241" t="b">
        <v>0</v>
      </c>
      <c r="AN32" s="241" t="b">
        <v>0</v>
      </c>
      <c r="AO32" s="241" t="b">
        <v>0</v>
      </c>
      <c r="AP32" s="241" t="b">
        <v>0</v>
      </c>
      <c r="AQ32" s="241" t="b">
        <v>0</v>
      </c>
      <c r="AR32" s="243" t="str">
        <f t="shared" ref="AR32:AR47" si="35">IF($C32&lt;&gt;"",IF($B32&lt;&gt;"",ROUND(COUNTIF(AK32:AQ32,TRUE)/$C32,2),),)</f>
        <v/>
      </c>
      <c r="AS32" s="244" t="str">
        <f t="shared" ref="AS32:AS47" si="36">IF($B32&lt;&gt;"",IF(($C32-COUNTIF(AK32:AQ32,TRUE))&gt;0,$C32-COUNTIF(AK32:AQ32,TRUE),""),)</f>
        <v/>
      </c>
      <c r="AT32" s="245"/>
      <c r="AU32" s="240" t="b">
        <v>0</v>
      </c>
      <c r="AV32" s="241" t="b">
        <v>0</v>
      </c>
      <c r="AW32" s="246" t="b">
        <v>0</v>
      </c>
      <c r="AX32" s="193"/>
      <c r="AY32" s="193"/>
      <c r="AZ32" s="260" t="str">
        <f t="shared" ref="AZ32:AZ47" si="37">B32</f>
        <v/>
      </c>
      <c r="BA32" s="338" t="str">
        <f t="shared" ref="BA32:BA47" si="38">IF(B32&lt;&gt;"",4,)</f>
        <v/>
      </c>
      <c r="BB32" s="262" t="str">
        <f t="shared" ref="BB32:BB47" si="39">IF(B32&lt;&gt;"", countif(N32,"&gt;=100%")+countif(X32,"&gt;=100%")+countif(AH32,"&gt;=100%")+countif(AR32,"&gt;=100%"),)</f>
        <v/>
      </c>
      <c r="BC32" s="339" t="str">
        <f t="array" ref="BC32">IFERROR(SPARKLINE(BB32,{"charttype","bar";"max",BA32;"color1",IF(BD32&gt;=$BA$4,'Customize Here'!$M$7,'Customize Here'!$M$9)}),)</f>
        <v/>
      </c>
      <c r="BD32" s="264" t="str">
        <f t="shared" ref="BD32:BD47" si="40">IFERROR(ROUND(BB32/BA32,2),)</f>
        <v/>
      </c>
      <c r="BE32" s="340" t="str">
        <f t="shared" ref="BE32:BE47" si="41">IF($B32&lt;&gt;"", IF(BA32-BB32&gt;0,BA32-BB32,),)</f>
        <v/>
      </c>
      <c r="BF32" s="330"/>
    </row>
    <row r="33">
      <c r="A33" s="334"/>
      <c r="B33" s="341"/>
      <c r="C33" s="342"/>
      <c r="D33" s="111"/>
      <c r="E33" s="237"/>
      <c r="F33" s="237"/>
      <c r="G33" s="257" t="b">
        <v>0</v>
      </c>
      <c r="H33" s="258" t="b">
        <v>0</v>
      </c>
      <c r="I33" s="258" t="b">
        <v>0</v>
      </c>
      <c r="J33" s="258" t="b">
        <v>0</v>
      </c>
      <c r="K33" s="258" t="b">
        <v>0</v>
      </c>
      <c r="L33" s="258" t="b">
        <v>0</v>
      </c>
      <c r="M33" s="258" t="b">
        <v>0</v>
      </c>
      <c r="N33" s="255" t="str">
        <f t="shared" si="29"/>
        <v/>
      </c>
      <c r="O33" s="256" t="str">
        <f t="shared" si="30"/>
        <v/>
      </c>
      <c r="P33" s="245"/>
      <c r="Q33" s="257" t="b">
        <v>0</v>
      </c>
      <c r="R33" s="271" t="b">
        <v>0</v>
      </c>
      <c r="S33" s="258" t="b">
        <v>0</v>
      </c>
      <c r="T33" s="258" t="b">
        <v>0</v>
      </c>
      <c r="U33" s="258" t="b">
        <v>0</v>
      </c>
      <c r="V33" s="258" t="b">
        <v>0</v>
      </c>
      <c r="W33" s="267" t="b">
        <v>0</v>
      </c>
      <c r="X33" s="255" t="str">
        <f t="shared" si="31"/>
        <v/>
      </c>
      <c r="Y33" s="256" t="str">
        <f t="shared" si="32"/>
        <v/>
      </c>
      <c r="Z33" s="245"/>
      <c r="AA33" s="257" t="b">
        <v>0</v>
      </c>
      <c r="AB33" s="271" t="b">
        <v>0</v>
      </c>
      <c r="AC33" s="258" t="b">
        <v>0</v>
      </c>
      <c r="AD33" s="258" t="b">
        <v>0</v>
      </c>
      <c r="AE33" s="258" t="b">
        <v>0</v>
      </c>
      <c r="AF33" s="258" t="b">
        <v>0</v>
      </c>
      <c r="AG33" s="267" t="b">
        <v>0</v>
      </c>
      <c r="AH33" s="255" t="str">
        <f t="shared" si="33"/>
        <v/>
      </c>
      <c r="AI33" s="256" t="str">
        <f t="shared" si="34"/>
        <v/>
      </c>
      <c r="AJ33" s="245"/>
      <c r="AK33" s="258" t="b">
        <v>0</v>
      </c>
      <c r="AL33" s="258" t="b">
        <v>0</v>
      </c>
      <c r="AM33" s="258" t="b">
        <v>0</v>
      </c>
      <c r="AN33" s="258" t="b">
        <v>0</v>
      </c>
      <c r="AO33" s="258" t="b">
        <v>0</v>
      </c>
      <c r="AP33" s="258" t="b">
        <v>0</v>
      </c>
      <c r="AQ33" s="258" t="b">
        <v>0</v>
      </c>
      <c r="AR33" s="255" t="str">
        <f t="shared" si="35"/>
        <v/>
      </c>
      <c r="AS33" s="256" t="str">
        <f t="shared" si="36"/>
        <v/>
      </c>
      <c r="AT33" s="245"/>
      <c r="AU33" s="257" t="b">
        <v>0</v>
      </c>
      <c r="AV33" s="258" t="b">
        <v>0</v>
      </c>
      <c r="AW33" s="259" t="b">
        <v>0</v>
      </c>
      <c r="AX33" s="193"/>
      <c r="AY33" s="193"/>
      <c r="AZ33" s="260" t="str">
        <f t="shared" si="37"/>
        <v/>
      </c>
      <c r="BA33" s="261" t="str">
        <f t="shared" si="38"/>
        <v/>
      </c>
      <c r="BB33" s="262" t="str">
        <f t="shared" si="39"/>
        <v/>
      </c>
      <c r="BC33" s="263" t="str">
        <f t="array" ref="BC33">IFERROR(SPARKLINE(BB33,{"charttype","bar";"max",BA33;"color1",IF(BD33&gt;=$BA$4,'Customize Here'!$M$7,'Customize Here'!$M$9)}),)</f>
        <v/>
      </c>
      <c r="BD33" s="264" t="str">
        <f t="shared" si="40"/>
        <v/>
      </c>
      <c r="BE33" s="340" t="str">
        <f t="shared" si="41"/>
        <v/>
      </c>
      <c r="BF33" s="330"/>
    </row>
    <row r="34">
      <c r="A34" s="334"/>
      <c r="B34" s="341"/>
      <c r="C34" s="342"/>
      <c r="D34" s="111"/>
      <c r="E34" s="237"/>
      <c r="F34" s="237"/>
      <c r="G34" s="257" t="b">
        <v>0</v>
      </c>
      <c r="H34" s="258" t="b">
        <v>0</v>
      </c>
      <c r="I34" s="258" t="b">
        <v>0</v>
      </c>
      <c r="J34" s="258" t="b">
        <v>0</v>
      </c>
      <c r="K34" s="258" t="b">
        <v>0</v>
      </c>
      <c r="L34" s="258" t="b">
        <v>0</v>
      </c>
      <c r="M34" s="258" t="b">
        <v>0</v>
      </c>
      <c r="N34" s="255" t="str">
        <f t="shared" si="29"/>
        <v/>
      </c>
      <c r="O34" s="256" t="str">
        <f t="shared" si="30"/>
        <v/>
      </c>
      <c r="P34" s="245"/>
      <c r="Q34" s="257" t="b">
        <v>0</v>
      </c>
      <c r="R34" s="271" t="b">
        <v>0</v>
      </c>
      <c r="S34" s="258" t="b">
        <v>0</v>
      </c>
      <c r="T34" s="258" t="b">
        <v>0</v>
      </c>
      <c r="U34" s="258" t="b">
        <v>0</v>
      </c>
      <c r="V34" s="258" t="b">
        <v>0</v>
      </c>
      <c r="W34" s="267" t="b">
        <v>0</v>
      </c>
      <c r="X34" s="255" t="str">
        <f t="shared" si="31"/>
        <v/>
      </c>
      <c r="Y34" s="256" t="str">
        <f t="shared" si="32"/>
        <v/>
      </c>
      <c r="Z34" s="245"/>
      <c r="AA34" s="257" t="b">
        <v>0</v>
      </c>
      <c r="AB34" s="271" t="b">
        <v>0</v>
      </c>
      <c r="AC34" s="258" t="b">
        <v>0</v>
      </c>
      <c r="AD34" s="258" t="b">
        <v>0</v>
      </c>
      <c r="AE34" s="258" t="b">
        <v>0</v>
      </c>
      <c r="AF34" s="258" t="b">
        <v>0</v>
      </c>
      <c r="AG34" s="267" t="b">
        <v>0</v>
      </c>
      <c r="AH34" s="255" t="str">
        <f t="shared" si="33"/>
        <v/>
      </c>
      <c r="AI34" s="256" t="str">
        <f t="shared" si="34"/>
        <v/>
      </c>
      <c r="AJ34" s="245"/>
      <c r="AK34" s="258" t="b">
        <v>0</v>
      </c>
      <c r="AL34" s="258" t="b">
        <v>0</v>
      </c>
      <c r="AM34" s="258" t="b">
        <v>0</v>
      </c>
      <c r="AN34" s="258" t="b">
        <v>0</v>
      </c>
      <c r="AO34" s="258" t="b">
        <v>0</v>
      </c>
      <c r="AP34" s="258" t="b">
        <v>0</v>
      </c>
      <c r="AQ34" s="258" t="b">
        <v>0</v>
      </c>
      <c r="AR34" s="255" t="str">
        <f t="shared" si="35"/>
        <v/>
      </c>
      <c r="AS34" s="256" t="str">
        <f t="shared" si="36"/>
        <v/>
      </c>
      <c r="AT34" s="245"/>
      <c r="AU34" s="257" t="b">
        <v>0</v>
      </c>
      <c r="AV34" s="258" t="b">
        <v>0</v>
      </c>
      <c r="AW34" s="259" t="b">
        <v>0</v>
      </c>
      <c r="AX34" s="193"/>
      <c r="AY34" s="193"/>
      <c r="AZ34" s="260" t="str">
        <f t="shared" si="37"/>
        <v/>
      </c>
      <c r="BA34" s="261" t="str">
        <f t="shared" si="38"/>
        <v/>
      </c>
      <c r="BB34" s="262" t="str">
        <f t="shared" si="39"/>
        <v/>
      </c>
      <c r="BC34" s="263" t="str">
        <f t="array" ref="BC34">IFERROR(SPARKLINE(BB34,{"charttype","bar";"max",BA34;"color1",IF(BD34&gt;=$BA$4,'Customize Here'!$M$7,'Customize Here'!$M$9)}),)</f>
        <v/>
      </c>
      <c r="BD34" s="264" t="str">
        <f t="shared" si="40"/>
        <v/>
      </c>
      <c r="BE34" s="340" t="str">
        <f t="shared" si="41"/>
        <v/>
      </c>
      <c r="BF34" s="330"/>
    </row>
    <row r="35" ht="18.0" customHeight="1">
      <c r="A35" s="334"/>
      <c r="B35" s="341"/>
      <c r="C35" s="342"/>
      <c r="D35" s="111"/>
      <c r="E35" s="237"/>
      <c r="F35" s="237"/>
      <c r="G35" s="257" t="b">
        <v>0</v>
      </c>
      <c r="H35" s="258" t="b">
        <v>0</v>
      </c>
      <c r="I35" s="258" t="b">
        <v>0</v>
      </c>
      <c r="J35" s="258" t="b">
        <v>0</v>
      </c>
      <c r="K35" s="258" t="b">
        <v>0</v>
      </c>
      <c r="L35" s="258" t="b">
        <v>0</v>
      </c>
      <c r="M35" s="258" t="b">
        <v>0</v>
      </c>
      <c r="N35" s="255" t="str">
        <f t="shared" si="29"/>
        <v/>
      </c>
      <c r="O35" s="256" t="str">
        <f t="shared" si="30"/>
        <v/>
      </c>
      <c r="P35" s="245"/>
      <c r="Q35" s="257" t="b">
        <v>0</v>
      </c>
      <c r="R35" s="258" t="b">
        <v>0</v>
      </c>
      <c r="S35" s="258" t="b">
        <v>0</v>
      </c>
      <c r="T35" s="258" t="b">
        <v>0</v>
      </c>
      <c r="U35" s="258" t="b">
        <v>0</v>
      </c>
      <c r="V35" s="258" t="b">
        <v>0</v>
      </c>
      <c r="W35" s="267" t="b">
        <v>0</v>
      </c>
      <c r="X35" s="255" t="str">
        <f t="shared" si="31"/>
        <v/>
      </c>
      <c r="Y35" s="256" t="str">
        <f t="shared" si="32"/>
        <v/>
      </c>
      <c r="Z35" s="245"/>
      <c r="AA35" s="257" t="b">
        <v>0</v>
      </c>
      <c r="AB35" s="258" t="b">
        <v>0</v>
      </c>
      <c r="AC35" s="258" t="b">
        <v>0</v>
      </c>
      <c r="AD35" s="258" t="b">
        <v>0</v>
      </c>
      <c r="AE35" s="258" t="b">
        <v>0</v>
      </c>
      <c r="AF35" s="258" t="b">
        <v>0</v>
      </c>
      <c r="AG35" s="267" t="b">
        <v>0</v>
      </c>
      <c r="AH35" s="255" t="str">
        <f t="shared" si="33"/>
        <v/>
      </c>
      <c r="AI35" s="256" t="str">
        <f t="shared" si="34"/>
        <v/>
      </c>
      <c r="AJ35" s="245"/>
      <c r="AK35" s="258" t="b">
        <v>0</v>
      </c>
      <c r="AL35" s="258" t="b">
        <v>0</v>
      </c>
      <c r="AM35" s="258" t="b">
        <v>0</v>
      </c>
      <c r="AN35" s="258" t="b">
        <v>0</v>
      </c>
      <c r="AO35" s="258" t="b">
        <v>0</v>
      </c>
      <c r="AP35" s="258" t="b">
        <v>0</v>
      </c>
      <c r="AQ35" s="258" t="b">
        <v>0</v>
      </c>
      <c r="AR35" s="255" t="str">
        <f t="shared" si="35"/>
        <v/>
      </c>
      <c r="AS35" s="256" t="str">
        <f t="shared" si="36"/>
        <v/>
      </c>
      <c r="AT35" s="245"/>
      <c r="AU35" s="257" t="b">
        <v>0</v>
      </c>
      <c r="AV35" s="258" t="b">
        <v>0</v>
      </c>
      <c r="AW35" s="259" t="b">
        <v>0</v>
      </c>
      <c r="AX35" s="193"/>
      <c r="AY35" s="193"/>
      <c r="AZ35" s="260" t="str">
        <f t="shared" si="37"/>
        <v/>
      </c>
      <c r="BA35" s="261" t="str">
        <f t="shared" si="38"/>
        <v/>
      </c>
      <c r="BB35" s="262" t="str">
        <f t="shared" si="39"/>
        <v/>
      </c>
      <c r="BC35" s="263" t="str">
        <f t="array" ref="BC35">IFERROR(SPARKLINE(BB35,{"charttype","bar";"max",BA35;"color1",IF(BD35&gt;=$BA$4,'Customize Here'!$M$7,'Customize Here'!$M$9)}),)</f>
        <v/>
      </c>
      <c r="BD35" s="264" t="str">
        <f t="shared" si="40"/>
        <v/>
      </c>
      <c r="BE35" s="340" t="str">
        <f t="shared" si="41"/>
        <v/>
      </c>
      <c r="BF35" s="330"/>
    </row>
    <row r="36" ht="18.0" customHeight="1">
      <c r="A36" s="334"/>
      <c r="B36" s="341"/>
      <c r="C36" s="342"/>
      <c r="D36" s="111"/>
      <c r="E36" s="237"/>
      <c r="F36" s="237"/>
      <c r="G36" s="257" t="b">
        <v>0</v>
      </c>
      <c r="H36" s="258" t="b">
        <v>0</v>
      </c>
      <c r="I36" s="258" t="b">
        <v>0</v>
      </c>
      <c r="J36" s="258" t="b">
        <v>0</v>
      </c>
      <c r="K36" s="258" t="b">
        <v>0</v>
      </c>
      <c r="L36" s="258" t="b">
        <v>0</v>
      </c>
      <c r="M36" s="258" t="b">
        <v>0</v>
      </c>
      <c r="N36" s="255" t="str">
        <f t="shared" si="29"/>
        <v/>
      </c>
      <c r="O36" s="256" t="str">
        <f t="shared" si="30"/>
        <v/>
      </c>
      <c r="P36" s="245"/>
      <c r="Q36" s="257" t="b">
        <v>0</v>
      </c>
      <c r="R36" s="258" t="b">
        <v>0</v>
      </c>
      <c r="S36" s="258" t="b">
        <v>0</v>
      </c>
      <c r="T36" s="258" t="b">
        <v>0</v>
      </c>
      <c r="U36" s="258" t="b">
        <v>0</v>
      </c>
      <c r="V36" s="258" t="b">
        <v>0</v>
      </c>
      <c r="W36" s="267" t="b">
        <v>0</v>
      </c>
      <c r="X36" s="255" t="str">
        <f t="shared" si="31"/>
        <v/>
      </c>
      <c r="Y36" s="256" t="str">
        <f t="shared" si="32"/>
        <v/>
      </c>
      <c r="Z36" s="245"/>
      <c r="AA36" s="257" t="b">
        <v>0</v>
      </c>
      <c r="AB36" s="258" t="b">
        <v>0</v>
      </c>
      <c r="AC36" s="258" t="b">
        <v>0</v>
      </c>
      <c r="AD36" s="258" t="b">
        <v>0</v>
      </c>
      <c r="AE36" s="258" t="b">
        <v>0</v>
      </c>
      <c r="AF36" s="258" t="b">
        <v>0</v>
      </c>
      <c r="AG36" s="267" t="b">
        <v>0</v>
      </c>
      <c r="AH36" s="255" t="str">
        <f t="shared" si="33"/>
        <v/>
      </c>
      <c r="AI36" s="256" t="str">
        <f t="shared" si="34"/>
        <v/>
      </c>
      <c r="AJ36" s="245"/>
      <c r="AK36" s="258" t="b">
        <v>0</v>
      </c>
      <c r="AL36" s="258" t="b">
        <v>0</v>
      </c>
      <c r="AM36" s="258" t="b">
        <v>0</v>
      </c>
      <c r="AN36" s="258" t="b">
        <v>0</v>
      </c>
      <c r="AO36" s="258" t="b">
        <v>0</v>
      </c>
      <c r="AP36" s="258" t="b">
        <v>0</v>
      </c>
      <c r="AQ36" s="258" t="b">
        <v>0</v>
      </c>
      <c r="AR36" s="255" t="str">
        <f t="shared" si="35"/>
        <v/>
      </c>
      <c r="AS36" s="256" t="str">
        <f t="shared" si="36"/>
        <v/>
      </c>
      <c r="AT36" s="245"/>
      <c r="AU36" s="257" t="b">
        <v>0</v>
      </c>
      <c r="AV36" s="258" t="b">
        <v>0</v>
      </c>
      <c r="AW36" s="259" t="b">
        <v>0</v>
      </c>
      <c r="AX36" s="193"/>
      <c r="AY36" s="193"/>
      <c r="AZ36" s="260" t="str">
        <f t="shared" si="37"/>
        <v/>
      </c>
      <c r="BA36" s="261" t="str">
        <f t="shared" si="38"/>
        <v/>
      </c>
      <c r="BB36" s="262" t="str">
        <f t="shared" si="39"/>
        <v/>
      </c>
      <c r="BC36" s="263" t="str">
        <f t="array" ref="BC36">IFERROR(SPARKLINE(BB36,{"charttype","bar";"max",BA36;"color1",IF(BD36&gt;=$BA$4,'Customize Here'!$M$7,'Customize Here'!$M$9)}),)</f>
        <v/>
      </c>
      <c r="BD36" s="264" t="str">
        <f t="shared" si="40"/>
        <v/>
      </c>
      <c r="BE36" s="340" t="str">
        <f t="shared" si="41"/>
        <v/>
      </c>
      <c r="BF36" s="330"/>
    </row>
    <row r="37" ht="18.0" customHeight="1">
      <c r="A37" s="334"/>
      <c r="B37" s="341"/>
      <c r="C37" s="342"/>
      <c r="D37" s="111"/>
      <c r="E37" s="237"/>
      <c r="F37" s="237"/>
      <c r="G37" s="257" t="b">
        <v>0</v>
      </c>
      <c r="H37" s="258" t="b">
        <v>0</v>
      </c>
      <c r="I37" s="258" t="b">
        <v>0</v>
      </c>
      <c r="J37" s="258" t="b">
        <v>0</v>
      </c>
      <c r="K37" s="258" t="b">
        <v>0</v>
      </c>
      <c r="L37" s="258" t="b">
        <v>0</v>
      </c>
      <c r="M37" s="258" t="b">
        <v>0</v>
      </c>
      <c r="N37" s="255" t="str">
        <f t="shared" si="29"/>
        <v/>
      </c>
      <c r="O37" s="256" t="str">
        <f t="shared" si="30"/>
        <v/>
      </c>
      <c r="P37" s="245"/>
      <c r="Q37" s="257" t="b">
        <v>0</v>
      </c>
      <c r="R37" s="258" t="b">
        <v>0</v>
      </c>
      <c r="S37" s="258" t="b">
        <v>0</v>
      </c>
      <c r="T37" s="258" t="b">
        <v>0</v>
      </c>
      <c r="U37" s="258" t="b">
        <v>0</v>
      </c>
      <c r="V37" s="258" t="b">
        <v>0</v>
      </c>
      <c r="W37" s="267" t="b">
        <v>0</v>
      </c>
      <c r="X37" s="255" t="str">
        <f t="shared" si="31"/>
        <v/>
      </c>
      <c r="Y37" s="256" t="str">
        <f t="shared" si="32"/>
        <v/>
      </c>
      <c r="Z37" s="245"/>
      <c r="AA37" s="257" t="b">
        <v>0</v>
      </c>
      <c r="AB37" s="258" t="b">
        <v>0</v>
      </c>
      <c r="AC37" s="258" t="b">
        <v>0</v>
      </c>
      <c r="AD37" s="258" t="b">
        <v>0</v>
      </c>
      <c r="AE37" s="258" t="b">
        <v>0</v>
      </c>
      <c r="AF37" s="258" t="b">
        <v>0</v>
      </c>
      <c r="AG37" s="267" t="b">
        <v>0</v>
      </c>
      <c r="AH37" s="255" t="str">
        <f t="shared" si="33"/>
        <v/>
      </c>
      <c r="AI37" s="256" t="str">
        <f t="shared" si="34"/>
        <v/>
      </c>
      <c r="AJ37" s="245"/>
      <c r="AK37" s="258" t="b">
        <v>0</v>
      </c>
      <c r="AL37" s="258" t="b">
        <v>0</v>
      </c>
      <c r="AM37" s="258" t="b">
        <v>0</v>
      </c>
      <c r="AN37" s="258" t="b">
        <v>0</v>
      </c>
      <c r="AO37" s="258" t="b">
        <v>0</v>
      </c>
      <c r="AP37" s="258" t="b">
        <v>0</v>
      </c>
      <c r="AQ37" s="258" t="b">
        <v>0</v>
      </c>
      <c r="AR37" s="255" t="str">
        <f t="shared" si="35"/>
        <v/>
      </c>
      <c r="AS37" s="256" t="str">
        <f t="shared" si="36"/>
        <v/>
      </c>
      <c r="AT37" s="245"/>
      <c r="AU37" s="257" t="b">
        <v>0</v>
      </c>
      <c r="AV37" s="258" t="b">
        <v>0</v>
      </c>
      <c r="AW37" s="259" t="b">
        <v>0</v>
      </c>
      <c r="AX37" s="193"/>
      <c r="AY37" s="193"/>
      <c r="AZ37" s="260" t="str">
        <f t="shared" si="37"/>
        <v/>
      </c>
      <c r="BA37" s="261" t="str">
        <f t="shared" si="38"/>
        <v/>
      </c>
      <c r="BB37" s="262" t="str">
        <f t="shared" si="39"/>
        <v/>
      </c>
      <c r="BC37" s="263" t="str">
        <f t="array" ref="BC37">IFERROR(SPARKLINE(BB37,{"charttype","bar";"max",BA37;"color1",IF(BD37&gt;=$BA$4,'Customize Here'!$M$7,'Customize Here'!$M$9)}),)</f>
        <v/>
      </c>
      <c r="BD37" s="264" t="str">
        <f t="shared" si="40"/>
        <v/>
      </c>
      <c r="BE37" s="340" t="str">
        <f t="shared" si="41"/>
        <v/>
      </c>
      <c r="BF37" s="330"/>
    </row>
    <row r="38" ht="18.0" customHeight="1">
      <c r="A38" s="334"/>
      <c r="B38" s="341"/>
      <c r="C38" s="342"/>
      <c r="D38" s="111"/>
      <c r="E38" s="237"/>
      <c r="F38" s="237"/>
      <c r="G38" s="257" t="b">
        <v>0</v>
      </c>
      <c r="H38" s="258" t="b">
        <v>0</v>
      </c>
      <c r="I38" s="258" t="b">
        <v>0</v>
      </c>
      <c r="J38" s="258" t="b">
        <v>0</v>
      </c>
      <c r="K38" s="258" t="b">
        <v>0</v>
      </c>
      <c r="L38" s="258" t="b">
        <v>0</v>
      </c>
      <c r="M38" s="258" t="b">
        <v>0</v>
      </c>
      <c r="N38" s="255" t="str">
        <f t="shared" si="29"/>
        <v/>
      </c>
      <c r="O38" s="256" t="str">
        <f t="shared" si="30"/>
        <v/>
      </c>
      <c r="P38" s="245"/>
      <c r="Q38" s="257" t="b">
        <v>0</v>
      </c>
      <c r="R38" s="258" t="b">
        <v>0</v>
      </c>
      <c r="S38" s="258" t="b">
        <v>0</v>
      </c>
      <c r="T38" s="258" t="b">
        <v>0</v>
      </c>
      <c r="U38" s="258" t="b">
        <v>0</v>
      </c>
      <c r="V38" s="258" t="b">
        <v>0</v>
      </c>
      <c r="W38" s="267" t="b">
        <v>0</v>
      </c>
      <c r="X38" s="255" t="str">
        <f t="shared" si="31"/>
        <v/>
      </c>
      <c r="Y38" s="256" t="str">
        <f t="shared" si="32"/>
        <v/>
      </c>
      <c r="Z38" s="245"/>
      <c r="AA38" s="257" t="b">
        <v>0</v>
      </c>
      <c r="AB38" s="258" t="b">
        <v>0</v>
      </c>
      <c r="AC38" s="258" t="b">
        <v>0</v>
      </c>
      <c r="AD38" s="258" t="b">
        <v>0</v>
      </c>
      <c r="AE38" s="258" t="b">
        <v>0</v>
      </c>
      <c r="AF38" s="258" t="b">
        <v>0</v>
      </c>
      <c r="AG38" s="267" t="b">
        <v>0</v>
      </c>
      <c r="AH38" s="255" t="str">
        <f t="shared" si="33"/>
        <v/>
      </c>
      <c r="AI38" s="256" t="str">
        <f t="shared" si="34"/>
        <v/>
      </c>
      <c r="AJ38" s="245"/>
      <c r="AK38" s="258" t="b">
        <v>0</v>
      </c>
      <c r="AL38" s="258" t="b">
        <v>0</v>
      </c>
      <c r="AM38" s="258" t="b">
        <v>0</v>
      </c>
      <c r="AN38" s="258" t="b">
        <v>0</v>
      </c>
      <c r="AO38" s="258" t="b">
        <v>0</v>
      </c>
      <c r="AP38" s="258" t="b">
        <v>0</v>
      </c>
      <c r="AQ38" s="258" t="b">
        <v>0</v>
      </c>
      <c r="AR38" s="255" t="str">
        <f t="shared" si="35"/>
        <v/>
      </c>
      <c r="AS38" s="256" t="str">
        <f t="shared" si="36"/>
        <v/>
      </c>
      <c r="AT38" s="245"/>
      <c r="AU38" s="257" t="b">
        <v>0</v>
      </c>
      <c r="AV38" s="258" t="b">
        <v>0</v>
      </c>
      <c r="AW38" s="259" t="b">
        <v>0</v>
      </c>
      <c r="AX38" s="193"/>
      <c r="AY38" s="193"/>
      <c r="AZ38" s="260" t="str">
        <f t="shared" si="37"/>
        <v/>
      </c>
      <c r="BA38" s="261" t="str">
        <f t="shared" si="38"/>
        <v/>
      </c>
      <c r="BB38" s="262" t="str">
        <f t="shared" si="39"/>
        <v/>
      </c>
      <c r="BC38" s="263" t="str">
        <f t="array" ref="BC38">IFERROR(SPARKLINE(BB38,{"charttype","bar";"max",BA38;"color1",IF(BD38&gt;=$BA$4,'Customize Here'!$M$7,'Customize Here'!$M$9)}),)</f>
        <v/>
      </c>
      <c r="BD38" s="264" t="str">
        <f t="shared" si="40"/>
        <v/>
      </c>
      <c r="BE38" s="340" t="str">
        <f t="shared" si="41"/>
        <v/>
      </c>
      <c r="BF38" s="330"/>
    </row>
    <row r="39" ht="18.0" customHeight="1">
      <c r="A39" s="334"/>
      <c r="B39" s="341"/>
      <c r="C39" s="342"/>
      <c r="D39" s="111"/>
      <c r="E39" s="237"/>
      <c r="F39" s="237"/>
      <c r="G39" s="257" t="b">
        <v>0</v>
      </c>
      <c r="H39" s="258" t="b">
        <v>0</v>
      </c>
      <c r="I39" s="258" t="b">
        <v>0</v>
      </c>
      <c r="J39" s="258" t="b">
        <v>0</v>
      </c>
      <c r="K39" s="258" t="b">
        <v>0</v>
      </c>
      <c r="L39" s="258" t="b">
        <v>0</v>
      </c>
      <c r="M39" s="258" t="b">
        <v>0</v>
      </c>
      <c r="N39" s="255" t="str">
        <f t="shared" si="29"/>
        <v/>
      </c>
      <c r="O39" s="256" t="str">
        <f t="shared" si="30"/>
        <v/>
      </c>
      <c r="P39" s="245"/>
      <c r="Q39" s="257" t="b">
        <v>0</v>
      </c>
      <c r="R39" s="258" t="b">
        <v>0</v>
      </c>
      <c r="S39" s="258" t="b">
        <v>0</v>
      </c>
      <c r="T39" s="258" t="b">
        <v>0</v>
      </c>
      <c r="U39" s="258" t="b">
        <v>0</v>
      </c>
      <c r="V39" s="258" t="b">
        <v>0</v>
      </c>
      <c r="W39" s="267" t="b">
        <v>0</v>
      </c>
      <c r="X39" s="255" t="str">
        <f t="shared" si="31"/>
        <v/>
      </c>
      <c r="Y39" s="256" t="str">
        <f t="shared" si="32"/>
        <v/>
      </c>
      <c r="Z39" s="245"/>
      <c r="AA39" s="257" t="b">
        <v>0</v>
      </c>
      <c r="AB39" s="258" t="b">
        <v>0</v>
      </c>
      <c r="AC39" s="258" t="b">
        <v>0</v>
      </c>
      <c r="AD39" s="258" t="b">
        <v>0</v>
      </c>
      <c r="AE39" s="258" t="b">
        <v>0</v>
      </c>
      <c r="AF39" s="258" t="b">
        <v>0</v>
      </c>
      <c r="AG39" s="267" t="b">
        <v>0</v>
      </c>
      <c r="AH39" s="255" t="str">
        <f t="shared" si="33"/>
        <v/>
      </c>
      <c r="AI39" s="256" t="str">
        <f t="shared" si="34"/>
        <v/>
      </c>
      <c r="AJ39" s="245"/>
      <c r="AK39" s="258" t="b">
        <v>0</v>
      </c>
      <c r="AL39" s="258" t="b">
        <v>0</v>
      </c>
      <c r="AM39" s="258" t="b">
        <v>0</v>
      </c>
      <c r="AN39" s="258" t="b">
        <v>0</v>
      </c>
      <c r="AO39" s="258" t="b">
        <v>0</v>
      </c>
      <c r="AP39" s="258" t="b">
        <v>0</v>
      </c>
      <c r="AQ39" s="258" t="b">
        <v>0</v>
      </c>
      <c r="AR39" s="255" t="str">
        <f t="shared" si="35"/>
        <v/>
      </c>
      <c r="AS39" s="256" t="str">
        <f t="shared" si="36"/>
        <v/>
      </c>
      <c r="AT39" s="245"/>
      <c r="AU39" s="257" t="b">
        <v>0</v>
      </c>
      <c r="AV39" s="258" t="b">
        <v>0</v>
      </c>
      <c r="AW39" s="259" t="b">
        <v>0</v>
      </c>
      <c r="AX39" s="193"/>
      <c r="AY39" s="193"/>
      <c r="AZ39" s="260" t="str">
        <f t="shared" si="37"/>
        <v/>
      </c>
      <c r="BA39" s="261" t="str">
        <f t="shared" si="38"/>
        <v/>
      </c>
      <c r="BB39" s="262" t="str">
        <f t="shared" si="39"/>
        <v/>
      </c>
      <c r="BC39" s="263" t="str">
        <f t="array" ref="BC39">IFERROR(SPARKLINE(BB39,{"charttype","bar";"max",BA39;"color1",IF(BD39&gt;=$BA$4,'Customize Here'!$M$7,'Customize Here'!$M$9)}),)</f>
        <v/>
      </c>
      <c r="BD39" s="264" t="str">
        <f t="shared" si="40"/>
        <v/>
      </c>
      <c r="BE39" s="340" t="str">
        <f t="shared" si="41"/>
        <v/>
      </c>
      <c r="BF39" s="330"/>
    </row>
    <row r="40" ht="18.0" customHeight="1">
      <c r="A40" s="334"/>
      <c r="B40" s="341"/>
      <c r="C40" s="342"/>
      <c r="D40" s="111"/>
      <c r="E40" s="237"/>
      <c r="F40" s="237"/>
      <c r="G40" s="257" t="b">
        <v>0</v>
      </c>
      <c r="H40" s="258" t="b">
        <v>0</v>
      </c>
      <c r="I40" s="258" t="b">
        <v>0</v>
      </c>
      <c r="J40" s="258" t="b">
        <v>0</v>
      </c>
      <c r="K40" s="258" t="b">
        <v>0</v>
      </c>
      <c r="L40" s="258" t="b">
        <v>0</v>
      </c>
      <c r="M40" s="258" t="b">
        <v>0</v>
      </c>
      <c r="N40" s="255" t="str">
        <f t="shared" si="29"/>
        <v/>
      </c>
      <c r="O40" s="256" t="str">
        <f t="shared" si="30"/>
        <v/>
      </c>
      <c r="P40" s="245"/>
      <c r="Q40" s="257" t="b">
        <v>0</v>
      </c>
      <c r="R40" s="258" t="b">
        <v>0</v>
      </c>
      <c r="S40" s="258" t="b">
        <v>0</v>
      </c>
      <c r="T40" s="258" t="b">
        <v>0</v>
      </c>
      <c r="U40" s="258" t="b">
        <v>0</v>
      </c>
      <c r="V40" s="258" t="b">
        <v>0</v>
      </c>
      <c r="W40" s="267" t="b">
        <v>0</v>
      </c>
      <c r="X40" s="255" t="str">
        <f t="shared" si="31"/>
        <v/>
      </c>
      <c r="Y40" s="256" t="str">
        <f t="shared" si="32"/>
        <v/>
      </c>
      <c r="Z40" s="245"/>
      <c r="AA40" s="257" t="b">
        <v>0</v>
      </c>
      <c r="AB40" s="258" t="b">
        <v>0</v>
      </c>
      <c r="AC40" s="258" t="b">
        <v>0</v>
      </c>
      <c r="AD40" s="258" t="b">
        <v>0</v>
      </c>
      <c r="AE40" s="258" t="b">
        <v>0</v>
      </c>
      <c r="AF40" s="258" t="b">
        <v>0</v>
      </c>
      <c r="AG40" s="267" t="b">
        <v>0</v>
      </c>
      <c r="AH40" s="255" t="str">
        <f t="shared" si="33"/>
        <v/>
      </c>
      <c r="AI40" s="256" t="str">
        <f t="shared" si="34"/>
        <v/>
      </c>
      <c r="AJ40" s="245"/>
      <c r="AK40" s="258" t="b">
        <v>0</v>
      </c>
      <c r="AL40" s="258" t="b">
        <v>0</v>
      </c>
      <c r="AM40" s="258" t="b">
        <v>0</v>
      </c>
      <c r="AN40" s="258" t="b">
        <v>0</v>
      </c>
      <c r="AO40" s="258" t="b">
        <v>0</v>
      </c>
      <c r="AP40" s="258" t="b">
        <v>0</v>
      </c>
      <c r="AQ40" s="258" t="b">
        <v>0</v>
      </c>
      <c r="AR40" s="255" t="str">
        <f t="shared" si="35"/>
        <v/>
      </c>
      <c r="AS40" s="256" t="str">
        <f t="shared" si="36"/>
        <v/>
      </c>
      <c r="AT40" s="245"/>
      <c r="AU40" s="257" t="b">
        <v>0</v>
      </c>
      <c r="AV40" s="258" t="b">
        <v>0</v>
      </c>
      <c r="AW40" s="259" t="b">
        <v>0</v>
      </c>
      <c r="AX40" s="193"/>
      <c r="AY40" s="193"/>
      <c r="AZ40" s="260" t="str">
        <f t="shared" si="37"/>
        <v/>
      </c>
      <c r="BA40" s="261" t="str">
        <f t="shared" si="38"/>
        <v/>
      </c>
      <c r="BB40" s="262" t="str">
        <f t="shared" si="39"/>
        <v/>
      </c>
      <c r="BC40" s="263" t="str">
        <f t="array" ref="BC40">IFERROR(SPARKLINE(BB40,{"charttype","bar";"max",BA40;"color1",IF(BD40&gt;=$BA$4,'Customize Here'!$M$7,'Customize Here'!$M$9)}),)</f>
        <v/>
      </c>
      <c r="BD40" s="264" t="str">
        <f t="shared" si="40"/>
        <v/>
      </c>
      <c r="BE40" s="340" t="str">
        <f t="shared" si="41"/>
        <v/>
      </c>
      <c r="BF40" s="330"/>
    </row>
    <row r="41" ht="18.0" customHeight="1">
      <c r="A41" s="334"/>
      <c r="B41" s="341"/>
      <c r="C41" s="342"/>
      <c r="D41" s="111"/>
      <c r="E41" s="237"/>
      <c r="F41" s="237"/>
      <c r="G41" s="257" t="b">
        <v>0</v>
      </c>
      <c r="H41" s="258" t="b">
        <v>0</v>
      </c>
      <c r="I41" s="258" t="b">
        <v>0</v>
      </c>
      <c r="J41" s="258" t="b">
        <v>0</v>
      </c>
      <c r="K41" s="258" t="b">
        <v>0</v>
      </c>
      <c r="L41" s="258" t="b">
        <v>0</v>
      </c>
      <c r="M41" s="258" t="b">
        <v>0</v>
      </c>
      <c r="N41" s="255" t="str">
        <f t="shared" si="29"/>
        <v/>
      </c>
      <c r="O41" s="256" t="str">
        <f t="shared" si="30"/>
        <v/>
      </c>
      <c r="P41" s="245"/>
      <c r="Q41" s="257" t="b">
        <v>0</v>
      </c>
      <c r="R41" s="258" t="b">
        <v>0</v>
      </c>
      <c r="S41" s="258" t="b">
        <v>0</v>
      </c>
      <c r="T41" s="258" t="b">
        <v>0</v>
      </c>
      <c r="U41" s="258" t="b">
        <v>0</v>
      </c>
      <c r="V41" s="258" t="b">
        <v>0</v>
      </c>
      <c r="W41" s="267" t="b">
        <v>0</v>
      </c>
      <c r="X41" s="255" t="str">
        <f t="shared" si="31"/>
        <v/>
      </c>
      <c r="Y41" s="256" t="str">
        <f t="shared" si="32"/>
        <v/>
      </c>
      <c r="Z41" s="245"/>
      <c r="AA41" s="257" t="b">
        <v>0</v>
      </c>
      <c r="AB41" s="258" t="b">
        <v>0</v>
      </c>
      <c r="AC41" s="258" t="b">
        <v>0</v>
      </c>
      <c r="AD41" s="258" t="b">
        <v>0</v>
      </c>
      <c r="AE41" s="258" t="b">
        <v>0</v>
      </c>
      <c r="AF41" s="258" t="b">
        <v>0</v>
      </c>
      <c r="AG41" s="267" t="b">
        <v>0</v>
      </c>
      <c r="AH41" s="255" t="str">
        <f t="shared" si="33"/>
        <v/>
      </c>
      <c r="AI41" s="256" t="str">
        <f t="shared" si="34"/>
        <v/>
      </c>
      <c r="AJ41" s="245"/>
      <c r="AK41" s="258" t="b">
        <v>0</v>
      </c>
      <c r="AL41" s="258" t="b">
        <v>0</v>
      </c>
      <c r="AM41" s="258" t="b">
        <v>0</v>
      </c>
      <c r="AN41" s="258" t="b">
        <v>0</v>
      </c>
      <c r="AO41" s="258" t="b">
        <v>0</v>
      </c>
      <c r="AP41" s="258" t="b">
        <v>0</v>
      </c>
      <c r="AQ41" s="258" t="b">
        <v>0</v>
      </c>
      <c r="AR41" s="255" t="str">
        <f t="shared" si="35"/>
        <v/>
      </c>
      <c r="AS41" s="256" t="str">
        <f t="shared" si="36"/>
        <v/>
      </c>
      <c r="AT41" s="245"/>
      <c r="AU41" s="257" t="b">
        <v>0</v>
      </c>
      <c r="AV41" s="258" t="b">
        <v>0</v>
      </c>
      <c r="AW41" s="259" t="b">
        <v>0</v>
      </c>
      <c r="AX41" s="193"/>
      <c r="AY41" s="193"/>
      <c r="AZ41" s="260" t="str">
        <f t="shared" si="37"/>
        <v/>
      </c>
      <c r="BA41" s="261" t="str">
        <f t="shared" si="38"/>
        <v/>
      </c>
      <c r="BB41" s="262" t="str">
        <f t="shared" si="39"/>
        <v/>
      </c>
      <c r="BC41" s="263" t="str">
        <f t="array" ref="BC41">IFERROR(SPARKLINE(BB41,{"charttype","bar";"max",BA41;"color1",IF(BD41&gt;=$BA$4,'Customize Here'!$M$7,'Customize Here'!$M$9)}),)</f>
        <v/>
      </c>
      <c r="BD41" s="264" t="str">
        <f t="shared" si="40"/>
        <v/>
      </c>
      <c r="BE41" s="340" t="str">
        <f t="shared" si="41"/>
        <v/>
      </c>
      <c r="BF41" s="330"/>
    </row>
    <row r="42" ht="18.0" customHeight="1">
      <c r="A42" s="334"/>
      <c r="B42" s="341"/>
      <c r="C42" s="342"/>
      <c r="D42" s="111"/>
      <c r="E42" s="237"/>
      <c r="F42" s="237"/>
      <c r="G42" s="257" t="b">
        <v>0</v>
      </c>
      <c r="H42" s="258" t="b">
        <v>0</v>
      </c>
      <c r="I42" s="258" t="b">
        <v>0</v>
      </c>
      <c r="J42" s="258" t="b">
        <v>0</v>
      </c>
      <c r="K42" s="258" t="b">
        <v>0</v>
      </c>
      <c r="L42" s="258" t="b">
        <v>0</v>
      </c>
      <c r="M42" s="258" t="b">
        <v>0</v>
      </c>
      <c r="N42" s="255" t="str">
        <f t="shared" si="29"/>
        <v/>
      </c>
      <c r="O42" s="256" t="str">
        <f t="shared" si="30"/>
        <v/>
      </c>
      <c r="P42" s="245"/>
      <c r="Q42" s="257" t="b">
        <v>0</v>
      </c>
      <c r="R42" s="258" t="b">
        <v>0</v>
      </c>
      <c r="S42" s="258" t="b">
        <v>0</v>
      </c>
      <c r="T42" s="258" t="b">
        <v>0</v>
      </c>
      <c r="U42" s="258" t="b">
        <v>0</v>
      </c>
      <c r="V42" s="258" t="b">
        <v>0</v>
      </c>
      <c r="W42" s="267" t="b">
        <v>0</v>
      </c>
      <c r="X42" s="255" t="str">
        <f t="shared" si="31"/>
        <v/>
      </c>
      <c r="Y42" s="256" t="str">
        <f t="shared" si="32"/>
        <v/>
      </c>
      <c r="Z42" s="245"/>
      <c r="AA42" s="257" t="b">
        <v>0</v>
      </c>
      <c r="AB42" s="258" t="b">
        <v>0</v>
      </c>
      <c r="AC42" s="258" t="b">
        <v>0</v>
      </c>
      <c r="AD42" s="258" t="b">
        <v>0</v>
      </c>
      <c r="AE42" s="258" t="b">
        <v>0</v>
      </c>
      <c r="AF42" s="258" t="b">
        <v>0</v>
      </c>
      <c r="AG42" s="267" t="b">
        <v>0</v>
      </c>
      <c r="AH42" s="255" t="str">
        <f t="shared" si="33"/>
        <v/>
      </c>
      <c r="AI42" s="256" t="str">
        <f t="shared" si="34"/>
        <v/>
      </c>
      <c r="AJ42" s="245"/>
      <c r="AK42" s="257" t="b">
        <v>0</v>
      </c>
      <c r="AL42" s="258" t="b">
        <v>0</v>
      </c>
      <c r="AM42" s="258" t="b">
        <v>0</v>
      </c>
      <c r="AN42" s="258" t="b">
        <v>0</v>
      </c>
      <c r="AO42" s="258" t="b">
        <v>0</v>
      </c>
      <c r="AP42" s="258" t="b">
        <v>0</v>
      </c>
      <c r="AQ42" s="267" t="b">
        <v>0</v>
      </c>
      <c r="AR42" s="255" t="str">
        <f t="shared" si="35"/>
        <v/>
      </c>
      <c r="AS42" s="256" t="str">
        <f t="shared" si="36"/>
        <v/>
      </c>
      <c r="AT42" s="245"/>
      <c r="AU42" s="257" t="b">
        <v>0</v>
      </c>
      <c r="AV42" s="258" t="b">
        <v>0</v>
      </c>
      <c r="AW42" s="259" t="b">
        <v>0</v>
      </c>
      <c r="AX42" s="193"/>
      <c r="AY42" s="193"/>
      <c r="AZ42" s="269" t="str">
        <f t="shared" si="37"/>
        <v/>
      </c>
      <c r="BA42" s="261" t="str">
        <f t="shared" si="38"/>
        <v/>
      </c>
      <c r="BB42" s="262" t="str">
        <f t="shared" si="39"/>
        <v/>
      </c>
      <c r="BC42" s="263" t="str">
        <f t="array" ref="BC42">IFERROR(SPARKLINE(BB42,{"charttype","bar";"max",BA42;"color1",IF(BD42&gt;=$BA$4,'Customize Here'!$M$7,'Customize Here'!$M$9)}),)</f>
        <v/>
      </c>
      <c r="BD42" s="264" t="str">
        <f t="shared" si="40"/>
        <v/>
      </c>
      <c r="BE42" s="340" t="str">
        <f t="shared" si="41"/>
        <v/>
      </c>
      <c r="BF42" s="330"/>
    </row>
    <row r="43" ht="18.0" customHeight="1">
      <c r="A43" s="334"/>
      <c r="B43" s="341"/>
      <c r="C43" s="342"/>
      <c r="D43" s="111"/>
      <c r="E43" s="237"/>
      <c r="F43" s="237"/>
      <c r="G43" s="257" t="b">
        <v>0</v>
      </c>
      <c r="H43" s="258" t="b">
        <v>0</v>
      </c>
      <c r="I43" s="258" t="b">
        <v>0</v>
      </c>
      <c r="J43" s="258" t="b">
        <v>0</v>
      </c>
      <c r="K43" s="258" t="b">
        <v>0</v>
      </c>
      <c r="L43" s="258" t="b">
        <v>0</v>
      </c>
      <c r="M43" s="258" t="b">
        <v>0</v>
      </c>
      <c r="N43" s="255" t="str">
        <f t="shared" si="29"/>
        <v/>
      </c>
      <c r="O43" s="256" t="str">
        <f t="shared" si="30"/>
        <v/>
      </c>
      <c r="P43" s="245"/>
      <c r="Q43" s="257" t="b">
        <v>0</v>
      </c>
      <c r="R43" s="258" t="b">
        <v>0</v>
      </c>
      <c r="S43" s="258" t="b">
        <v>0</v>
      </c>
      <c r="T43" s="258" t="b">
        <v>0</v>
      </c>
      <c r="U43" s="258" t="b">
        <v>0</v>
      </c>
      <c r="V43" s="258" t="b">
        <v>0</v>
      </c>
      <c r="W43" s="267" t="b">
        <v>0</v>
      </c>
      <c r="X43" s="255" t="str">
        <f t="shared" si="31"/>
        <v/>
      </c>
      <c r="Y43" s="256" t="str">
        <f t="shared" si="32"/>
        <v/>
      </c>
      <c r="Z43" s="245"/>
      <c r="AA43" s="257" t="b">
        <v>0</v>
      </c>
      <c r="AB43" s="258" t="b">
        <v>0</v>
      </c>
      <c r="AC43" s="258" t="b">
        <v>0</v>
      </c>
      <c r="AD43" s="258" t="b">
        <v>0</v>
      </c>
      <c r="AE43" s="258" t="b">
        <v>0</v>
      </c>
      <c r="AF43" s="258" t="b">
        <v>0</v>
      </c>
      <c r="AG43" s="267" t="b">
        <v>0</v>
      </c>
      <c r="AH43" s="255" t="str">
        <f t="shared" si="33"/>
        <v/>
      </c>
      <c r="AI43" s="256" t="str">
        <f t="shared" si="34"/>
        <v/>
      </c>
      <c r="AJ43" s="245"/>
      <c r="AK43" s="257" t="b">
        <v>0</v>
      </c>
      <c r="AL43" s="258" t="b">
        <v>0</v>
      </c>
      <c r="AM43" s="258" t="b">
        <v>0</v>
      </c>
      <c r="AN43" s="258" t="b">
        <v>0</v>
      </c>
      <c r="AO43" s="258" t="b">
        <v>0</v>
      </c>
      <c r="AP43" s="258" t="b">
        <v>0</v>
      </c>
      <c r="AQ43" s="267" t="b">
        <v>0</v>
      </c>
      <c r="AR43" s="255" t="str">
        <f t="shared" si="35"/>
        <v/>
      </c>
      <c r="AS43" s="256" t="str">
        <f t="shared" si="36"/>
        <v/>
      </c>
      <c r="AT43" s="245"/>
      <c r="AU43" s="257" t="b">
        <v>0</v>
      </c>
      <c r="AV43" s="258" t="b">
        <v>0</v>
      </c>
      <c r="AW43" s="259" t="b">
        <v>0</v>
      </c>
      <c r="AX43" s="193"/>
      <c r="AY43" s="193"/>
      <c r="AZ43" s="269" t="str">
        <f t="shared" si="37"/>
        <v/>
      </c>
      <c r="BA43" s="261" t="str">
        <f t="shared" si="38"/>
        <v/>
      </c>
      <c r="BB43" s="262" t="str">
        <f t="shared" si="39"/>
        <v/>
      </c>
      <c r="BC43" s="263" t="str">
        <f t="array" ref="BC43">IFERROR(SPARKLINE(BB43,{"charttype","bar";"max",BA43;"color1",IF(BD43&gt;=$BA$4,'Customize Here'!$M$7,'Customize Here'!$M$9)}),)</f>
        <v/>
      </c>
      <c r="BD43" s="264" t="str">
        <f t="shared" si="40"/>
        <v/>
      </c>
      <c r="BE43" s="340" t="str">
        <f t="shared" si="41"/>
        <v/>
      </c>
      <c r="BF43" s="330"/>
    </row>
    <row r="44" ht="18.0" customHeight="1">
      <c r="A44" s="334"/>
      <c r="B44" s="341"/>
      <c r="C44" s="342"/>
      <c r="D44" s="111"/>
      <c r="E44" s="237"/>
      <c r="F44" s="237"/>
      <c r="G44" s="257" t="b">
        <v>0</v>
      </c>
      <c r="H44" s="258" t="b">
        <v>0</v>
      </c>
      <c r="I44" s="258" t="b">
        <v>0</v>
      </c>
      <c r="J44" s="258" t="b">
        <v>0</v>
      </c>
      <c r="K44" s="258" t="b">
        <v>0</v>
      </c>
      <c r="L44" s="258" t="b">
        <v>0</v>
      </c>
      <c r="M44" s="258" t="b">
        <v>0</v>
      </c>
      <c r="N44" s="255" t="str">
        <f t="shared" si="29"/>
        <v/>
      </c>
      <c r="O44" s="256" t="str">
        <f t="shared" si="30"/>
        <v/>
      </c>
      <c r="P44" s="245"/>
      <c r="Q44" s="257" t="b">
        <v>0</v>
      </c>
      <c r="R44" s="258" t="b">
        <v>0</v>
      </c>
      <c r="S44" s="258" t="b">
        <v>0</v>
      </c>
      <c r="T44" s="258" t="b">
        <v>0</v>
      </c>
      <c r="U44" s="258" t="b">
        <v>0</v>
      </c>
      <c r="V44" s="258" t="b">
        <v>0</v>
      </c>
      <c r="W44" s="267" t="b">
        <v>0</v>
      </c>
      <c r="X44" s="255" t="str">
        <f t="shared" si="31"/>
        <v/>
      </c>
      <c r="Y44" s="256" t="str">
        <f t="shared" si="32"/>
        <v/>
      </c>
      <c r="Z44" s="245"/>
      <c r="AA44" s="257" t="b">
        <v>0</v>
      </c>
      <c r="AB44" s="258" t="b">
        <v>0</v>
      </c>
      <c r="AC44" s="258" t="b">
        <v>0</v>
      </c>
      <c r="AD44" s="258" t="b">
        <v>0</v>
      </c>
      <c r="AE44" s="258" t="b">
        <v>0</v>
      </c>
      <c r="AF44" s="258" t="b">
        <v>0</v>
      </c>
      <c r="AG44" s="267" t="b">
        <v>0</v>
      </c>
      <c r="AH44" s="255" t="str">
        <f t="shared" si="33"/>
        <v/>
      </c>
      <c r="AI44" s="256" t="str">
        <f t="shared" si="34"/>
        <v/>
      </c>
      <c r="AJ44" s="245"/>
      <c r="AK44" s="257" t="b">
        <v>0</v>
      </c>
      <c r="AL44" s="258" t="b">
        <v>0</v>
      </c>
      <c r="AM44" s="258" t="b">
        <v>0</v>
      </c>
      <c r="AN44" s="258" t="b">
        <v>0</v>
      </c>
      <c r="AO44" s="258" t="b">
        <v>0</v>
      </c>
      <c r="AP44" s="258" t="b">
        <v>0</v>
      </c>
      <c r="AQ44" s="267" t="b">
        <v>0</v>
      </c>
      <c r="AR44" s="255" t="str">
        <f t="shared" si="35"/>
        <v/>
      </c>
      <c r="AS44" s="256" t="str">
        <f t="shared" si="36"/>
        <v/>
      </c>
      <c r="AT44" s="245"/>
      <c r="AU44" s="270" t="b">
        <v>0</v>
      </c>
      <c r="AV44" s="258" t="b">
        <v>0</v>
      </c>
      <c r="AW44" s="273" t="b">
        <v>0</v>
      </c>
      <c r="AX44" s="193"/>
      <c r="AY44" s="193"/>
      <c r="AZ44" s="269" t="str">
        <f t="shared" si="37"/>
        <v/>
      </c>
      <c r="BA44" s="261" t="str">
        <f t="shared" si="38"/>
        <v/>
      </c>
      <c r="BB44" s="262" t="str">
        <f t="shared" si="39"/>
        <v/>
      </c>
      <c r="BC44" s="263" t="str">
        <f t="array" ref="BC44">IFERROR(SPARKLINE(BB44,{"charttype","bar";"max",BA44;"color1",IF(BD44&gt;=$BA$4,'Customize Here'!$M$7,'Customize Here'!$M$9)}),)</f>
        <v/>
      </c>
      <c r="BD44" s="264" t="str">
        <f t="shared" si="40"/>
        <v/>
      </c>
      <c r="BE44" s="340" t="str">
        <f t="shared" si="41"/>
        <v/>
      </c>
      <c r="BF44" s="330"/>
    </row>
    <row r="45" ht="18.0" customHeight="1">
      <c r="A45" s="334"/>
      <c r="B45" s="341"/>
      <c r="C45" s="342"/>
      <c r="D45" s="111"/>
      <c r="E45" s="237"/>
      <c r="F45" s="237"/>
      <c r="G45" s="257" t="b">
        <v>0</v>
      </c>
      <c r="H45" s="258" t="b">
        <v>0</v>
      </c>
      <c r="I45" s="258" t="b">
        <v>0</v>
      </c>
      <c r="J45" s="258" t="b">
        <v>0</v>
      </c>
      <c r="K45" s="258" t="b">
        <v>0</v>
      </c>
      <c r="L45" s="258" t="b">
        <v>0</v>
      </c>
      <c r="M45" s="258" t="b">
        <v>0</v>
      </c>
      <c r="N45" s="255" t="str">
        <f t="shared" si="29"/>
        <v/>
      </c>
      <c r="O45" s="256" t="str">
        <f t="shared" si="30"/>
        <v/>
      </c>
      <c r="P45" s="245"/>
      <c r="Q45" s="257" t="b">
        <v>0</v>
      </c>
      <c r="R45" s="258" t="b">
        <v>0</v>
      </c>
      <c r="S45" s="258" t="b">
        <v>0</v>
      </c>
      <c r="T45" s="258" t="b">
        <v>0</v>
      </c>
      <c r="U45" s="258" t="b">
        <v>0</v>
      </c>
      <c r="V45" s="258" t="b">
        <v>0</v>
      </c>
      <c r="W45" s="267" t="b">
        <v>0</v>
      </c>
      <c r="X45" s="255" t="str">
        <f t="shared" si="31"/>
        <v/>
      </c>
      <c r="Y45" s="256" t="str">
        <f t="shared" si="32"/>
        <v/>
      </c>
      <c r="Z45" s="245"/>
      <c r="AA45" s="257" t="b">
        <v>0</v>
      </c>
      <c r="AB45" s="258" t="b">
        <v>0</v>
      </c>
      <c r="AC45" s="258" t="b">
        <v>0</v>
      </c>
      <c r="AD45" s="258" t="b">
        <v>0</v>
      </c>
      <c r="AE45" s="258" t="b">
        <v>0</v>
      </c>
      <c r="AF45" s="258" t="b">
        <v>0</v>
      </c>
      <c r="AG45" s="267" t="b">
        <v>0</v>
      </c>
      <c r="AH45" s="255" t="str">
        <f t="shared" si="33"/>
        <v/>
      </c>
      <c r="AI45" s="256" t="str">
        <f t="shared" si="34"/>
        <v/>
      </c>
      <c r="AJ45" s="245"/>
      <c r="AK45" s="257" t="b">
        <v>0</v>
      </c>
      <c r="AL45" s="258" t="b">
        <v>0</v>
      </c>
      <c r="AM45" s="258" t="b">
        <v>0</v>
      </c>
      <c r="AN45" s="258" t="b">
        <v>0</v>
      </c>
      <c r="AO45" s="258" t="b">
        <v>0</v>
      </c>
      <c r="AP45" s="258" t="b">
        <v>0</v>
      </c>
      <c r="AQ45" s="267" t="b">
        <v>0</v>
      </c>
      <c r="AR45" s="255" t="str">
        <f t="shared" si="35"/>
        <v/>
      </c>
      <c r="AS45" s="256" t="str">
        <f t="shared" si="36"/>
        <v/>
      </c>
      <c r="AT45" s="245"/>
      <c r="AU45" s="257" t="b">
        <v>0</v>
      </c>
      <c r="AV45" s="258" t="b">
        <v>0</v>
      </c>
      <c r="AW45" s="273" t="b">
        <v>0</v>
      </c>
      <c r="AX45" s="193"/>
      <c r="AY45" s="193"/>
      <c r="AZ45" s="269" t="str">
        <f t="shared" si="37"/>
        <v/>
      </c>
      <c r="BA45" s="261" t="str">
        <f t="shared" si="38"/>
        <v/>
      </c>
      <c r="BB45" s="262" t="str">
        <f t="shared" si="39"/>
        <v/>
      </c>
      <c r="BC45" s="263" t="str">
        <f t="array" ref="BC45">IFERROR(SPARKLINE(BB45,{"charttype","bar";"max",BA45;"color1",IF(BD45&gt;=$BA$4,'Customize Here'!$M$7,'Customize Here'!$M$9)}),)</f>
        <v/>
      </c>
      <c r="BD45" s="264" t="str">
        <f t="shared" si="40"/>
        <v/>
      </c>
      <c r="BE45" s="340" t="str">
        <f t="shared" si="41"/>
        <v/>
      </c>
      <c r="BF45" s="330"/>
    </row>
    <row r="46" ht="18.0" customHeight="1">
      <c r="A46" s="334"/>
      <c r="B46" s="341"/>
      <c r="C46" s="342"/>
      <c r="D46" s="111"/>
      <c r="E46" s="237"/>
      <c r="F46" s="237"/>
      <c r="G46" s="257" t="b">
        <v>0</v>
      </c>
      <c r="H46" s="258" t="b">
        <v>0</v>
      </c>
      <c r="I46" s="258" t="b">
        <v>0</v>
      </c>
      <c r="J46" s="258" t="b">
        <v>0</v>
      </c>
      <c r="K46" s="258" t="b">
        <v>0</v>
      </c>
      <c r="L46" s="258" t="b">
        <v>0</v>
      </c>
      <c r="M46" s="258" t="b">
        <v>0</v>
      </c>
      <c r="N46" s="255" t="str">
        <f t="shared" si="29"/>
        <v/>
      </c>
      <c r="O46" s="256" t="str">
        <f t="shared" si="30"/>
        <v/>
      </c>
      <c r="P46" s="245"/>
      <c r="Q46" s="257" t="b">
        <v>0</v>
      </c>
      <c r="R46" s="258" t="b">
        <v>0</v>
      </c>
      <c r="S46" s="258" t="b">
        <v>0</v>
      </c>
      <c r="T46" s="258" t="b">
        <v>0</v>
      </c>
      <c r="U46" s="258" t="b">
        <v>0</v>
      </c>
      <c r="V46" s="258" t="b">
        <v>0</v>
      </c>
      <c r="W46" s="267" t="b">
        <v>0</v>
      </c>
      <c r="X46" s="255" t="str">
        <f t="shared" si="31"/>
        <v/>
      </c>
      <c r="Y46" s="256" t="str">
        <f t="shared" si="32"/>
        <v/>
      </c>
      <c r="Z46" s="245"/>
      <c r="AA46" s="257" t="b">
        <v>0</v>
      </c>
      <c r="AB46" s="258" t="b">
        <v>0</v>
      </c>
      <c r="AC46" s="258" t="b">
        <v>0</v>
      </c>
      <c r="AD46" s="258" t="b">
        <v>0</v>
      </c>
      <c r="AE46" s="258" t="b">
        <v>0</v>
      </c>
      <c r="AF46" s="258" t="b">
        <v>0</v>
      </c>
      <c r="AG46" s="267" t="b">
        <v>0</v>
      </c>
      <c r="AH46" s="255" t="str">
        <f t="shared" si="33"/>
        <v/>
      </c>
      <c r="AI46" s="256" t="str">
        <f t="shared" si="34"/>
        <v/>
      </c>
      <c r="AJ46" s="245"/>
      <c r="AK46" s="257" t="b">
        <v>0</v>
      </c>
      <c r="AL46" s="258" t="b">
        <v>0</v>
      </c>
      <c r="AM46" s="258" t="b">
        <v>0</v>
      </c>
      <c r="AN46" s="258" t="b">
        <v>0</v>
      </c>
      <c r="AO46" s="258" t="b">
        <v>0</v>
      </c>
      <c r="AP46" s="258" t="b">
        <v>0</v>
      </c>
      <c r="AQ46" s="267" t="b">
        <v>0</v>
      </c>
      <c r="AR46" s="255" t="str">
        <f t="shared" si="35"/>
        <v/>
      </c>
      <c r="AS46" s="256" t="str">
        <f t="shared" si="36"/>
        <v/>
      </c>
      <c r="AT46" s="245"/>
      <c r="AU46" s="270" t="b">
        <v>0</v>
      </c>
      <c r="AV46" s="258" t="b">
        <v>0</v>
      </c>
      <c r="AW46" s="273" t="b">
        <v>0</v>
      </c>
      <c r="AX46" s="193"/>
      <c r="AY46" s="193"/>
      <c r="AZ46" s="269" t="str">
        <f t="shared" si="37"/>
        <v/>
      </c>
      <c r="BA46" s="261" t="str">
        <f t="shared" si="38"/>
        <v/>
      </c>
      <c r="BB46" s="262" t="str">
        <f t="shared" si="39"/>
        <v/>
      </c>
      <c r="BC46" s="263" t="str">
        <f t="array" ref="BC46">IFERROR(SPARKLINE(BB46,{"charttype","bar";"max",BA46;"color1",IF(BD46&gt;=$BA$4,'Customize Here'!$M$7,'Customize Here'!$M$9)}),)</f>
        <v/>
      </c>
      <c r="BD46" s="264" t="str">
        <f t="shared" si="40"/>
        <v/>
      </c>
      <c r="BE46" s="340" t="str">
        <f t="shared" si="41"/>
        <v/>
      </c>
      <c r="BF46" s="330"/>
    </row>
    <row r="47" ht="18.0" customHeight="1">
      <c r="A47" s="334"/>
      <c r="B47" s="343"/>
      <c r="C47" s="344"/>
      <c r="D47" s="119"/>
      <c r="E47" s="237"/>
      <c r="F47" s="237"/>
      <c r="G47" s="345" t="b">
        <v>0</v>
      </c>
      <c r="H47" s="277" t="b">
        <v>0</v>
      </c>
      <c r="I47" s="277" t="b">
        <v>0</v>
      </c>
      <c r="J47" s="277" t="b">
        <v>0</v>
      </c>
      <c r="K47" s="277" t="b">
        <v>0</v>
      </c>
      <c r="L47" s="277" t="b">
        <v>0</v>
      </c>
      <c r="M47" s="277" t="b">
        <v>0</v>
      </c>
      <c r="N47" s="280" t="str">
        <f t="shared" si="29"/>
        <v/>
      </c>
      <c r="O47" s="281" t="str">
        <f t="shared" si="30"/>
        <v/>
      </c>
      <c r="P47" s="245"/>
      <c r="Q47" s="345" t="b">
        <v>0</v>
      </c>
      <c r="R47" s="277" t="b">
        <v>0</v>
      </c>
      <c r="S47" s="277" t="b">
        <v>0</v>
      </c>
      <c r="T47" s="277" t="b">
        <v>0</v>
      </c>
      <c r="U47" s="277" t="b">
        <v>0</v>
      </c>
      <c r="V47" s="277" t="b">
        <v>0</v>
      </c>
      <c r="W47" s="346" t="b">
        <v>0</v>
      </c>
      <c r="X47" s="280" t="str">
        <f t="shared" si="31"/>
        <v/>
      </c>
      <c r="Y47" s="281" t="str">
        <f t="shared" si="32"/>
        <v/>
      </c>
      <c r="Z47" s="245"/>
      <c r="AA47" s="345" t="b">
        <v>0</v>
      </c>
      <c r="AB47" s="277" t="b">
        <v>0</v>
      </c>
      <c r="AC47" s="277" t="b">
        <v>0</v>
      </c>
      <c r="AD47" s="277" t="b">
        <v>0</v>
      </c>
      <c r="AE47" s="277" t="b">
        <v>0</v>
      </c>
      <c r="AF47" s="277" t="b">
        <v>0</v>
      </c>
      <c r="AG47" s="346" t="b">
        <v>0</v>
      </c>
      <c r="AH47" s="280" t="str">
        <f t="shared" si="33"/>
        <v/>
      </c>
      <c r="AI47" s="281" t="str">
        <f t="shared" si="34"/>
        <v/>
      </c>
      <c r="AJ47" s="245"/>
      <c r="AK47" s="345" t="b">
        <v>0</v>
      </c>
      <c r="AL47" s="277" t="b">
        <v>0</v>
      </c>
      <c r="AM47" s="277" t="b">
        <v>0</v>
      </c>
      <c r="AN47" s="277" t="b">
        <v>0</v>
      </c>
      <c r="AO47" s="277" t="b">
        <v>0</v>
      </c>
      <c r="AP47" s="277" t="b">
        <v>0</v>
      </c>
      <c r="AQ47" s="346" t="b">
        <v>0</v>
      </c>
      <c r="AR47" s="280" t="str">
        <f t="shared" si="35"/>
        <v/>
      </c>
      <c r="AS47" s="281" t="str">
        <f t="shared" si="36"/>
        <v/>
      </c>
      <c r="AT47" s="245"/>
      <c r="AU47" s="276" t="b">
        <v>0</v>
      </c>
      <c r="AV47" s="277" t="b">
        <v>0</v>
      </c>
      <c r="AW47" s="282" t="b">
        <v>0</v>
      </c>
      <c r="AX47" s="193"/>
      <c r="AY47" s="193"/>
      <c r="AZ47" s="283" t="str">
        <f t="shared" si="37"/>
        <v/>
      </c>
      <c r="BA47" s="284" t="str">
        <f t="shared" si="38"/>
        <v/>
      </c>
      <c r="BB47" s="285" t="str">
        <f t="shared" si="39"/>
        <v/>
      </c>
      <c r="BC47" s="286" t="str">
        <f t="array" ref="BC47">IFERROR(SPARKLINE(BB47,{"charttype","bar";"max",BA47;"color1",IF(BD47&gt;=$BA$4,'Customize Here'!$M$7,'Customize Here'!$M$9)}),)</f>
        <v/>
      </c>
      <c r="BD47" s="287" t="str">
        <f t="shared" si="40"/>
        <v/>
      </c>
      <c r="BE47" s="347" t="str">
        <f t="shared" si="41"/>
        <v/>
      </c>
      <c r="BF47" s="330"/>
    </row>
    <row r="48" ht="7.5" customHeight="1">
      <c r="A48" s="193"/>
      <c r="B48" s="193"/>
      <c r="C48" s="195"/>
      <c r="D48" s="289"/>
      <c r="E48" s="289"/>
      <c r="F48" s="289"/>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5"/>
      <c r="AE48" s="195"/>
      <c r="AF48" s="195"/>
      <c r="AG48" s="195"/>
      <c r="AH48" s="195"/>
      <c r="AI48" s="195"/>
      <c r="AJ48" s="195"/>
      <c r="AK48" s="195"/>
      <c r="AL48" s="195"/>
      <c r="AM48" s="195"/>
      <c r="AN48" s="195"/>
      <c r="AO48" s="195"/>
      <c r="AP48" s="195"/>
      <c r="AQ48" s="195"/>
      <c r="AR48" s="195"/>
      <c r="AS48" s="195"/>
      <c r="AT48" s="195"/>
      <c r="AU48" s="195"/>
      <c r="AV48" s="195"/>
      <c r="AW48" s="195"/>
      <c r="AX48" s="193"/>
      <c r="AY48" s="193"/>
      <c r="AZ48" s="348"/>
      <c r="BA48" s="349"/>
      <c r="BB48" s="349"/>
      <c r="BE48" s="349"/>
      <c r="BF48" s="195"/>
    </row>
    <row r="49" ht="22.5" customHeight="1">
      <c r="A49" s="290"/>
      <c r="B49" s="290"/>
      <c r="C49" s="296"/>
      <c r="D49" s="292"/>
      <c r="E49" s="292"/>
      <c r="F49" s="292"/>
      <c r="G49" s="350" t="str">
        <f>'Customize Here'!$Q$25</f>
        <v>Weekly Tasks Completed</v>
      </c>
      <c r="H49" s="154"/>
      <c r="I49" s="154"/>
      <c r="J49" s="154"/>
      <c r="K49" s="154"/>
      <c r="L49" s="154"/>
      <c r="M49" s="154"/>
      <c r="N49" s="154"/>
      <c r="O49" s="155"/>
      <c r="P49" s="296"/>
      <c r="Q49" s="350" t="str">
        <f>'Customize Here'!$Q$25</f>
        <v>Weekly Tasks Completed</v>
      </c>
      <c r="R49" s="154"/>
      <c r="S49" s="154"/>
      <c r="T49" s="154"/>
      <c r="U49" s="154"/>
      <c r="V49" s="154"/>
      <c r="W49" s="154"/>
      <c r="X49" s="154"/>
      <c r="Y49" s="155"/>
      <c r="Z49" s="296"/>
      <c r="AA49" s="350" t="str">
        <f>'Customize Here'!$Q$25</f>
        <v>Weekly Tasks Completed</v>
      </c>
      <c r="AB49" s="154"/>
      <c r="AC49" s="154"/>
      <c r="AD49" s="154"/>
      <c r="AE49" s="154"/>
      <c r="AF49" s="154"/>
      <c r="AG49" s="154"/>
      <c r="AH49" s="154"/>
      <c r="AI49" s="155"/>
      <c r="AJ49" s="296"/>
      <c r="AK49" s="350" t="str">
        <f>'Customize Here'!$Q$25</f>
        <v>Weekly Tasks Completed</v>
      </c>
      <c r="AL49" s="154"/>
      <c r="AM49" s="154"/>
      <c r="AN49" s="154"/>
      <c r="AO49" s="154"/>
      <c r="AP49" s="154"/>
      <c r="AQ49" s="154"/>
      <c r="AR49" s="154"/>
      <c r="AS49" s="155"/>
      <c r="AT49" s="296"/>
      <c r="AU49" s="296"/>
      <c r="AV49" s="296"/>
      <c r="AW49" s="296"/>
      <c r="AX49" s="290"/>
      <c r="AY49" s="290"/>
      <c r="AZ49" s="298"/>
      <c r="BA49" s="299"/>
      <c r="BB49" s="300" t="str">
        <f>'Customize Here'!$Q$21&amp;" "&amp;BB50&amp;" / "&amp;BB50+BE50</f>
        <v>Completed 0 / 0</v>
      </c>
      <c r="BC49" s="43"/>
      <c r="BD49" s="294"/>
      <c r="BE49" s="301" t="str">
        <f>'Customize Here'!$Q$35</f>
        <v>Missing</v>
      </c>
      <c r="BF49" s="296"/>
    </row>
    <row r="50">
      <c r="A50" s="193"/>
      <c r="B50" s="193"/>
      <c r="C50" s="195"/>
      <c r="D50" s="289"/>
      <c r="E50" s="289"/>
      <c r="F50" s="289"/>
      <c r="G50" s="351">
        <f>COUNTIF(N32:N47,"&gt;=100%")</f>
        <v>0</v>
      </c>
      <c r="H50" s="352" t="str">
        <f>"/ "&amp;COUNTA($B$32:$B$47)</f>
        <v>/ 0</v>
      </c>
      <c r="I50" s="353" t="str">
        <f t="array" ref="I50">if(COUNTA($B$32:$B$47)&gt;=1,IFERROR(SPARKLINE(G50,{"charttype","bar";"max",COUNTA($B$32:$B$47);"color1",IF(O50&gt;=$BA$4,'Customize Here'!$M$7,'Customize Here'!$M$9)}),),"")</f>
        <v/>
      </c>
      <c r="J50" s="211"/>
      <c r="K50" s="211"/>
      <c r="L50" s="211"/>
      <c r="M50" s="211"/>
      <c r="N50" s="84"/>
      <c r="O50" s="354" t="str">
        <f>iferror(ROUND(G50/COUNTA($B$32:$B$47),2),)</f>
        <v/>
      </c>
      <c r="P50" s="195"/>
      <c r="Q50" s="351">
        <f>COUNTIF(X32:X47,"&gt;=100%")</f>
        <v>0</v>
      </c>
      <c r="R50" s="352" t="str">
        <f>"/ "&amp;COUNTA($B$32:$B$47)</f>
        <v>/ 0</v>
      </c>
      <c r="S50" s="353" t="str">
        <f t="array" ref="S50">if(COUNTA($B$32:$B$47)&gt;=1,IFERROR(SPARKLINE(Q50,{"charttype","bar";"max",COUNTA($B$32:$B$47);"color1",IF(Y50&gt;=$BA$4,'Customize Here'!$M$7,'Customize Here'!$M$9)}),),"")</f>
        <v/>
      </c>
      <c r="T50" s="211"/>
      <c r="U50" s="211"/>
      <c r="V50" s="211"/>
      <c r="W50" s="211"/>
      <c r="X50" s="84"/>
      <c r="Y50" s="354" t="str">
        <f>iferror(ROUND(Q50/COUNTA($B$32:$B$47),2),)</f>
        <v/>
      </c>
      <c r="Z50" s="195"/>
      <c r="AA50" s="351">
        <f>COUNTIF(AH32:AH47,"&gt;=100%")</f>
        <v>0</v>
      </c>
      <c r="AB50" s="352" t="str">
        <f>"/ "&amp;COUNTA($B$32:$B$47)</f>
        <v>/ 0</v>
      </c>
      <c r="AC50" s="353" t="str">
        <f t="array" ref="AC50">if(COUNTA($B$32:$B$47)&gt;=1,IFERROR(SPARKLINE(AA50,{"charttype","bar";"max",COUNTA($B$32:$B$47);"color1",IF(AI50&gt;=$BA$4,'Customize Here'!$M$7,'Customize Here'!$M$9)}),),"")</f>
        <v/>
      </c>
      <c r="AD50" s="211"/>
      <c r="AE50" s="211"/>
      <c r="AF50" s="211"/>
      <c r="AG50" s="211"/>
      <c r="AH50" s="84"/>
      <c r="AI50" s="354" t="str">
        <f>iferror(ROUND(AA50/COUNTA($B$32:$B$47),2),)</f>
        <v/>
      </c>
      <c r="AJ50" s="195"/>
      <c r="AK50" s="351">
        <f>COUNTIF(AR32:AR47,"&gt;=100%")</f>
        <v>0</v>
      </c>
      <c r="AL50" s="352" t="str">
        <f>"/ "&amp;COUNTA($B$32:$B$47)</f>
        <v>/ 0</v>
      </c>
      <c r="AM50" s="353" t="str">
        <f t="array" ref="AM50">if(COUNTA($B$32:$B$47)&gt;=1,IFERROR(SPARKLINE(AK50,{"charttype","bar";"max",COUNTA($B$32:$B$47);"color1",IF(AS50&gt;=$BA$4,'Customize Here'!$M$7,'Customize Here'!$M$9)}),),"")</f>
        <v/>
      </c>
      <c r="AN50" s="211"/>
      <c r="AO50" s="211"/>
      <c r="AP50" s="211"/>
      <c r="AQ50" s="211"/>
      <c r="AR50" s="84"/>
      <c r="AS50" s="354" t="str">
        <f>iferror(ROUND(AK50/COUNTA($B$32:$B$47),2),)</f>
        <v/>
      </c>
      <c r="AT50" s="195"/>
      <c r="AU50" s="195"/>
      <c r="AV50" s="195"/>
      <c r="AW50" s="195"/>
      <c r="AX50" s="193"/>
      <c r="AY50" s="193"/>
      <c r="AZ50" s="310" t="str">
        <f>'Customize Here'!$Q$33&amp;":  "</f>
        <v>Monthly Daily Habits Progress:  </v>
      </c>
      <c r="BA50" s="355"/>
      <c r="BB50" s="356">
        <f>sum(BB32:BB47)</f>
        <v>0</v>
      </c>
      <c r="BC50" s="313" t="str">
        <f t="array" ref="BC50">IF(BB50+BE50&gt;0,IFERROR(SPARKLINE(BB50,{"charttype","bar";"max",BB50+BE50;"color1",IF(BD50&gt;=$BA$4, 'Customize Here'!$M$7,'Customize Here'!$M$9)}),),)</f>
        <v/>
      </c>
      <c r="BD50" s="357" t="str">
        <f>IFERROR(BB50/(BB50+BE50),)</f>
        <v/>
      </c>
      <c r="BE50" s="358">
        <f>sum(BE32:BE47)</f>
        <v>0</v>
      </c>
      <c r="BF50" s="195"/>
    </row>
    <row r="51" ht="18.75" customHeight="1">
      <c r="A51" s="193"/>
      <c r="B51" s="193"/>
      <c r="C51" s="195"/>
      <c r="D51" s="289"/>
      <c r="E51" s="289"/>
      <c r="F51" s="289"/>
      <c r="G51" s="195"/>
      <c r="H51" s="195"/>
      <c r="I51" s="195"/>
      <c r="J51" s="195"/>
      <c r="K51" s="195"/>
      <c r="L51" s="195"/>
      <c r="M51" s="195"/>
      <c r="N51" s="195"/>
      <c r="O51" s="195"/>
      <c r="P51" s="195"/>
      <c r="Q51" s="195"/>
      <c r="R51" s="195"/>
      <c r="S51" s="195"/>
      <c r="T51" s="195"/>
      <c r="U51" s="195"/>
      <c r="V51" s="195"/>
      <c r="W51" s="195"/>
      <c r="X51" s="195"/>
      <c r="Y51" s="195"/>
      <c r="Z51" s="195"/>
      <c r="AA51" s="195"/>
      <c r="AB51" s="195"/>
      <c r="AC51" s="195"/>
      <c r="AD51" s="195"/>
      <c r="AE51" s="195"/>
      <c r="AF51" s="195"/>
      <c r="AG51" s="195"/>
      <c r="AH51" s="195"/>
      <c r="AI51" s="195"/>
      <c r="AJ51" s="195"/>
      <c r="AK51" s="195"/>
      <c r="AL51" s="195"/>
      <c r="AM51" s="195"/>
      <c r="AN51" s="195"/>
      <c r="AO51" s="195"/>
      <c r="AP51" s="195"/>
      <c r="AQ51" s="195"/>
      <c r="AR51" s="195"/>
      <c r="AS51" s="195"/>
      <c r="AT51" s="195"/>
      <c r="AU51" s="195"/>
      <c r="AV51" s="195"/>
      <c r="AW51" s="195"/>
      <c r="AX51" s="193"/>
      <c r="AY51" s="193"/>
      <c r="AZ51" s="194"/>
      <c r="BA51" s="194"/>
      <c r="BB51" s="194"/>
      <c r="BC51" s="194"/>
      <c r="BD51" s="194"/>
      <c r="BE51" s="194"/>
      <c r="BF51" s="195"/>
    </row>
    <row r="52">
      <c r="A52" s="193"/>
      <c r="B52" s="359" t="str">
        <f>'Customize Here'!$Q$18</f>
        <v>Numeric Trackers</v>
      </c>
      <c r="C52" s="360"/>
      <c r="D52" s="158"/>
      <c r="E52" s="289"/>
      <c r="F52" s="289"/>
      <c r="G52" s="361" t="str">
        <f>'Customize Here'!$Q$18</f>
        <v>Numeric Trackers</v>
      </c>
      <c r="H52" s="360"/>
      <c r="I52" s="360"/>
      <c r="J52" s="360"/>
      <c r="K52" s="360"/>
      <c r="L52" s="360"/>
      <c r="M52" s="360"/>
      <c r="N52" s="360"/>
      <c r="O52" s="158"/>
      <c r="P52" s="195"/>
      <c r="Q52" s="361" t="str">
        <f>'Customize Here'!$Q$18</f>
        <v>Numeric Trackers</v>
      </c>
      <c r="R52" s="360"/>
      <c r="S52" s="360"/>
      <c r="T52" s="360"/>
      <c r="U52" s="360"/>
      <c r="V52" s="360"/>
      <c r="W52" s="360"/>
      <c r="X52" s="360"/>
      <c r="Y52" s="158"/>
      <c r="Z52" s="195"/>
      <c r="AA52" s="361" t="str">
        <f>'Customize Here'!$Q$18</f>
        <v>Numeric Trackers</v>
      </c>
      <c r="AB52" s="360"/>
      <c r="AC52" s="360"/>
      <c r="AD52" s="360"/>
      <c r="AE52" s="360"/>
      <c r="AF52" s="360"/>
      <c r="AG52" s="360"/>
      <c r="AH52" s="360"/>
      <c r="AI52" s="158"/>
      <c r="AJ52" s="195"/>
      <c r="AK52" s="361" t="str">
        <f>'Customize Here'!$Q$18</f>
        <v>Numeric Trackers</v>
      </c>
      <c r="AL52" s="360"/>
      <c r="AM52" s="360"/>
      <c r="AN52" s="360"/>
      <c r="AO52" s="360"/>
      <c r="AP52" s="360"/>
      <c r="AQ52" s="360"/>
      <c r="AR52" s="360"/>
      <c r="AS52" s="158"/>
      <c r="AT52" s="195"/>
      <c r="AU52" s="362" t="str">
        <f>'Customize Here'!$Q$18</f>
        <v>Numeric Trackers</v>
      </c>
      <c r="AV52" s="360"/>
      <c r="AW52" s="158"/>
      <c r="AX52" s="193"/>
      <c r="AZ52" s="194"/>
      <c r="BA52" s="363" t="str">
        <f>'Customize Here'!$Q$29</f>
        <v>Days Expected</v>
      </c>
      <c r="BB52" s="364" t="str">
        <f>'Customize Here'!$Q$30</f>
        <v>Days Completed</v>
      </c>
      <c r="BC52" s="360"/>
      <c r="BD52" s="311"/>
      <c r="BE52" s="365" t="str">
        <f>'Customize Here'!$Q$31</f>
        <v>Days Missing</v>
      </c>
      <c r="BF52" s="195"/>
    </row>
    <row r="53" ht="9.0" customHeight="1">
      <c r="A53" s="193"/>
      <c r="B53" s="193"/>
      <c r="C53" s="195"/>
      <c r="D53" s="289"/>
      <c r="E53" s="289"/>
      <c r="F53" s="289"/>
      <c r="G53" s="195"/>
      <c r="H53" s="195"/>
      <c r="I53" s="195"/>
      <c r="J53" s="195"/>
      <c r="K53" s="195"/>
      <c r="L53" s="195"/>
      <c r="M53" s="195"/>
      <c r="N53" s="195"/>
      <c r="O53" s="195"/>
      <c r="P53" s="195"/>
      <c r="Q53" s="195"/>
      <c r="R53" s="195"/>
      <c r="S53" s="195"/>
      <c r="T53" s="195"/>
      <c r="U53" s="195"/>
      <c r="V53" s="195"/>
      <c r="W53" s="195"/>
      <c r="X53" s="195"/>
      <c r="Y53" s="195"/>
      <c r="Z53" s="195"/>
      <c r="AA53" s="195"/>
      <c r="AB53" s="195"/>
      <c r="AC53" s="195"/>
      <c r="AD53" s="195"/>
      <c r="AE53" s="195"/>
      <c r="AF53" s="195"/>
      <c r="AG53" s="195"/>
      <c r="AH53" s="195"/>
      <c r="AI53" s="195"/>
      <c r="AJ53" s="195"/>
      <c r="AK53" s="195"/>
      <c r="AL53" s="195"/>
      <c r="AM53" s="195"/>
      <c r="AN53" s="195"/>
      <c r="AO53" s="195"/>
      <c r="AP53" s="195"/>
      <c r="AQ53" s="195"/>
      <c r="AR53" s="195"/>
      <c r="AS53" s="195"/>
      <c r="AT53" s="195"/>
      <c r="AU53" s="195"/>
      <c r="AV53" s="195"/>
      <c r="AW53" s="195"/>
      <c r="AX53" s="193"/>
      <c r="AZ53" s="194"/>
      <c r="BA53" s="194"/>
      <c r="BB53" s="194"/>
      <c r="BC53" s="194"/>
      <c r="BD53" s="194"/>
      <c r="BE53" s="194"/>
      <c r="BF53" s="195"/>
    </row>
    <row r="54">
      <c r="A54" s="190"/>
      <c r="B54" s="366"/>
      <c r="C54" s="367" t="str">
        <f>'Customize Here'!$Q$41</f>
        <v>Goal</v>
      </c>
      <c r="D54" s="44"/>
      <c r="E54" s="348"/>
      <c r="F54" s="348"/>
      <c r="G54" s="368"/>
      <c r="H54" s="368"/>
      <c r="I54" s="368"/>
      <c r="J54" s="368"/>
      <c r="K54" s="368"/>
      <c r="L54" s="368"/>
      <c r="M54" s="369"/>
      <c r="N54" s="370" t="str">
        <f>'Customize Here'!$Q$27</f>
        <v>%</v>
      </c>
      <c r="O54" s="371" t="str">
        <f>'Customize Here'!$Q$28</f>
        <v>✔</v>
      </c>
      <c r="P54" s="195"/>
      <c r="Q54" s="368"/>
      <c r="R54" s="368"/>
      <c r="S54" s="368"/>
      <c r="T54" s="368"/>
      <c r="U54" s="368"/>
      <c r="V54" s="368"/>
      <c r="W54" s="369"/>
      <c r="X54" s="370" t="str">
        <f>'Customize Here'!$Q$27</f>
        <v>%</v>
      </c>
      <c r="Y54" s="371" t="str">
        <f>'Customize Here'!$Q$28</f>
        <v>✔</v>
      </c>
      <c r="Z54" s="195"/>
      <c r="AA54" s="368"/>
      <c r="AB54" s="368"/>
      <c r="AC54" s="368"/>
      <c r="AD54" s="368"/>
      <c r="AE54" s="368"/>
      <c r="AF54" s="368"/>
      <c r="AG54" s="369"/>
      <c r="AH54" s="370" t="str">
        <f>'Customize Here'!$Q$27</f>
        <v>%</v>
      </c>
      <c r="AI54" s="371" t="str">
        <f>'Customize Here'!$Q$28</f>
        <v>✔</v>
      </c>
      <c r="AJ54" s="195"/>
      <c r="AK54" s="368"/>
      <c r="AL54" s="368"/>
      <c r="AM54" s="368"/>
      <c r="AN54" s="368"/>
      <c r="AO54" s="368"/>
      <c r="AP54" s="368"/>
      <c r="AQ54" s="369"/>
      <c r="AR54" s="370" t="str">
        <f>'Customize Here'!$Q$27</f>
        <v>%</v>
      </c>
      <c r="AS54" s="371" t="str">
        <f>'Customize Here'!$Q$28</f>
        <v>✔</v>
      </c>
      <c r="AT54" s="195"/>
      <c r="AU54" s="368"/>
      <c r="AV54" s="368"/>
      <c r="AW54" s="368"/>
      <c r="AX54" s="372" t="str">
        <f>'Customize Here'!$Q$28</f>
        <v>✔</v>
      </c>
      <c r="AZ54" s="194"/>
      <c r="BA54" s="194"/>
      <c r="BB54" s="194"/>
      <c r="BC54" s="194"/>
      <c r="BD54" s="194"/>
      <c r="BE54" s="194"/>
      <c r="BF54" s="195"/>
    </row>
    <row r="55">
      <c r="A55" s="190"/>
      <c r="B55" s="101"/>
      <c r="C55" s="373"/>
      <c r="D55" s="102"/>
      <c r="E55" s="348"/>
      <c r="F55" s="348"/>
      <c r="G55" s="374" t="str">
        <f>IFERROR(__xludf.DUMMYFUNCTION("iferror(sparkline(G54:M54,{""charttype"",""column"";""empty"",""zero"";""color"",if(ROUND(N55,2)&gt;=$BA$4,'Customize Here'!$M$7,'Customize Here'!$M$9)}))"),"")</f>
        <v/>
      </c>
      <c r="M55" s="102"/>
      <c r="N55" s="375" t="str">
        <f>iferror(sum(G54:M54)/($C55*7),)</f>
        <v/>
      </c>
      <c r="O55" s="376">
        <f>countif(G54:M54,"&gt;="&amp;$C55)</f>
        <v>0</v>
      </c>
      <c r="P55" s="195"/>
      <c r="Q55" s="374" t="str">
        <f>IFERROR(__xludf.DUMMYFUNCTION("iferror(sparkline(Q54:W54,{""charttype"",""column"";""empty"",""zero"";""color"",if(ROUND(X55,2)&gt;=$BA$4,'Customize Here'!$M$7,'Customize Here'!$M$9)}))"),"")</f>
        <v/>
      </c>
      <c r="W55" s="102"/>
      <c r="X55" s="375" t="str">
        <f>iferror(sum(Q54:W54)/($C55*7),)</f>
        <v/>
      </c>
      <c r="Y55" s="376">
        <f>countif(Q54:W54,"&gt;="&amp;$C55)</f>
        <v>0</v>
      </c>
      <c r="Z55" s="195"/>
      <c r="AA55" s="374" t="str">
        <f>IFERROR(__xludf.DUMMYFUNCTION("iferror(sparkline(AA54:AG54,{""charttype"",""column"";""empty"",""zero"";""color"",if(ROUND(AH55,2)&gt;=$BA$4,'Customize Here'!$M$7,'Customize Here'!$M$9)}))"),"")</f>
        <v/>
      </c>
      <c r="AG55" s="102"/>
      <c r="AH55" s="375" t="str">
        <f>iferror(sum(AA54:AG54)/($C55*7),)</f>
        <v/>
      </c>
      <c r="AI55" s="376">
        <f>countif(AA54:AG54,"&gt;="&amp;$C55)</f>
        <v>0</v>
      </c>
      <c r="AJ55" s="195"/>
      <c r="AK55" s="374" t="str">
        <f>IFERROR(__xludf.DUMMYFUNCTION("iferror(sparkline(AK54:AQ54,{""charttype"",""column"";""empty"",""zero"";""color"",if(ROUND(AR55,2)&gt;=$BA$4,'Customize Here'!$M$7,'Customize Here'!$M$9)}))"),"")</f>
        <v/>
      </c>
      <c r="AQ55" s="102"/>
      <c r="AR55" s="375" t="str">
        <f>iferror(sum(AK54:AQ54)/($C55*7),)</f>
        <v/>
      </c>
      <c r="AS55" s="376">
        <f>countif(AK54:AQ54,"&gt;="&amp;$C55)</f>
        <v>0</v>
      </c>
      <c r="AT55" s="195"/>
      <c r="AU55" s="377" t="str">
        <f>IFERROR(__xludf.DUMMYFUNCTION("iferror(sparkline(AU54:AW54,{""charttype"",""column"";""empty"",""zero"";""color"",'Customize Here'!$M$9}))"),"")</f>
        <v/>
      </c>
      <c r="AW55" s="102"/>
      <c r="AX55" s="376">
        <f>countif(AU54:AW54,"&gt;="&amp;$C55)</f>
        <v>0</v>
      </c>
      <c r="AZ55" s="378" t="str">
        <f>B54</f>
        <v/>
      </c>
      <c r="BA55" s="379">
        <f>$BE$4</f>
        <v>30</v>
      </c>
      <c r="BB55" s="380">
        <f>O55+Y55+AI55+AS55+AX55</f>
        <v>0</v>
      </c>
      <c r="BC55" s="381" t="str">
        <f>IFERROR(__xludf.DUMMYFUNCTION("IFERROR(SPARKLINE(BB55,{""charttype"",""bar"";""max"",BA55;""color1"",IF(BD55&gt;=$BA$4,'Customize Here'!$M$7,'Customize Here'!$M$9)}),)"),"")</f>
        <v/>
      </c>
      <c r="BD55" s="382">
        <f>BB55/BA55</f>
        <v>0</v>
      </c>
      <c r="BE55" s="383">
        <f>BA55-BB55</f>
        <v>30</v>
      </c>
      <c r="BF55" s="195"/>
    </row>
    <row r="56">
      <c r="A56" s="190"/>
      <c r="B56" s="83"/>
      <c r="C56" s="83"/>
      <c r="D56" s="86"/>
      <c r="E56" s="348"/>
      <c r="F56" s="348"/>
      <c r="G56" s="83"/>
      <c r="H56" s="211"/>
      <c r="I56" s="211"/>
      <c r="J56" s="211"/>
      <c r="K56" s="211"/>
      <c r="L56" s="211"/>
      <c r="M56" s="86"/>
      <c r="N56" s="322"/>
      <c r="O56" s="217"/>
      <c r="P56" s="195"/>
      <c r="Q56" s="83"/>
      <c r="R56" s="211"/>
      <c r="S56" s="211"/>
      <c r="T56" s="211"/>
      <c r="U56" s="211"/>
      <c r="V56" s="211"/>
      <c r="W56" s="86"/>
      <c r="X56" s="322"/>
      <c r="Y56" s="217"/>
      <c r="Z56" s="195"/>
      <c r="AA56" s="83"/>
      <c r="AB56" s="211"/>
      <c r="AC56" s="211"/>
      <c r="AD56" s="211"/>
      <c r="AE56" s="211"/>
      <c r="AF56" s="211"/>
      <c r="AG56" s="86"/>
      <c r="AH56" s="322"/>
      <c r="AI56" s="217"/>
      <c r="AJ56" s="195"/>
      <c r="AK56" s="83"/>
      <c r="AL56" s="211"/>
      <c r="AM56" s="211"/>
      <c r="AN56" s="211"/>
      <c r="AO56" s="211"/>
      <c r="AP56" s="211"/>
      <c r="AQ56" s="86"/>
      <c r="AR56" s="322"/>
      <c r="AS56" s="217"/>
      <c r="AT56" s="195"/>
      <c r="AU56" s="83"/>
      <c r="AV56" s="211"/>
      <c r="AW56" s="86"/>
      <c r="AX56" s="217"/>
      <c r="AZ56" s="289"/>
      <c r="BA56" s="289"/>
      <c r="BB56" s="289"/>
      <c r="BC56" s="193"/>
      <c r="BD56" s="384"/>
      <c r="BE56" s="385"/>
      <c r="BF56" s="195"/>
    </row>
    <row r="57">
      <c r="A57" s="289"/>
      <c r="B57" s="289"/>
      <c r="C57" s="348"/>
      <c r="D57" s="348"/>
      <c r="E57" s="348"/>
      <c r="F57" s="348"/>
      <c r="G57" s="289"/>
      <c r="H57" s="289"/>
      <c r="I57" s="289"/>
      <c r="J57" s="289"/>
      <c r="K57" s="289"/>
      <c r="L57" s="289"/>
      <c r="M57" s="289"/>
      <c r="N57" s="195"/>
      <c r="O57" s="195"/>
      <c r="P57" s="195"/>
      <c r="Q57" s="195"/>
      <c r="R57" s="195"/>
      <c r="S57" s="195"/>
      <c r="T57" s="195"/>
      <c r="U57" s="195"/>
      <c r="V57" s="195"/>
      <c r="W57" s="195"/>
      <c r="X57" s="195"/>
      <c r="Y57" s="195"/>
      <c r="Z57" s="195"/>
      <c r="AA57" s="195"/>
      <c r="AB57" s="195"/>
      <c r="AC57" s="195"/>
      <c r="AD57" s="195"/>
      <c r="AE57" s="195"/>
      <c r="AF57" s="195"/>
      <c r="AG57" s="195"/>
      <c r="AH57" s="195"/>
      <c r="AI57" s="195"/>
      <c r="AJ57" s="195"/>
      <c r="AK57" s="195"/>
      <c r="AL57" s="195"/>
      <c r="AM57" s="195"/>
      <c r="AN57" s="195"/>
      <c r="AO57" s="195"/>
      <c r="AP57" s="195"/>
      <c r="AQ57" s="195"/>
      <c r="AR57" s="195"/>
      <c r="AS57" s="195"/>
      <c r="AT57" s="195"/>
      <c r="AU57" s="195"/>
      <c r="AV57" s="195"/>
      <c r="AW57" s="195"/>
      <c r="AX57" s="193"/>
      <c r="AZ57" s="289"/>
      <c r="BA57" s="289"/>
      <c r="BB57" s="289"/>
      <c r="BC57" s="193"/>
      <c r="BD57" s="195"/>
      <c r="BE57" s="195"/>
      <c r="BF57" s="195"/>
    </row>
    <row r="58">
      <c r="A58" s="190"/>
      <c r="B58" s="366"/>
      <c r="C58" s="367" t="str">
        <f>'Customize Here'!$Q$41</f>
        <v>Goal</v>
      </c>
      <c r="D58" s="44"/>
      <c r="E58" s="348"/>
      <c r="F58" s="348"/>
      <c r="G58" s="368"/>
      <c r="H58" s="368"/>
      <c r="I58" s="368"/>
      <c r="J58" s="368"/>
      <c r="K58" s="368"/>
      <c r="L58" s="368"/>
      <c r="M58" s="369"/>
      <c r="N58" s="370" t="str">
        <f>'Customize Here'!$Q$27</f>
        <v>%</v>
      </c>
      <c r="O58" s="371" t="str">
        <f>'Customize Here'!$Q$28</f>
        <v>✔</v>
      </c>
      <c r="P58" s="195"/>
      <c r="Q58" s="368"/>
      <c r="R58" s="368"/>
      <c r="S58" s="368"/>
      <c r="T58" s="368"/>
      <c r="U58" s="368"/>
      <c r="V58" s="368"/>
      <c r="W58" s="369"/>
      <c r="X58" s="370" t="str">
        <f>'Customize Here'!$Q$27</f>
        <v>%</v>
      </c>
      <c r="Y58" s="371" t="str">
        <f>'Customize Here'!$Q$28</f>
        <v>✔</v>
      </c>
      <c r="Z58" s="195"/>
      <c r="AA58" s="368"/>
      <c r="AB58" s="368"/>
      <c r="AC58" s="368"/>
      <c r="AD58" s="368"/>
      <c r="AE58" s="368"/>
      <c r="AF58" s="368"/>
      <c r="AG58" s="369"/>
      <c r="AH58" s="370" t="str">
        <f>'Customize Here'!$Q$27</f>
        <v>%</v>
      </c>
      <c r="AI58" s="371" t="str">
        <f>'Customize Here'!$Q$28</f>
        <v>✔</v>
      </c>
      <c r="AJ58" s="195"/>
      <c r="AK58" s="368"/>
      <c r="AL58" s="368"/>
      <c r="AM58" s="368"/>
      <c r="AN58" s="368"/>
      <c r="AO58" s="368"/>
      <c r="AP58" s="368"/>
      <c r="AQ58" s="369"/>
      <c r="AR58" s="370" t="str">
        <f>'Customize Here'!$Q$27</f>
        <v>%</v>
      </c>
      <c r="AS58" s="371" t="str">
        <f>'Customize Here'!$Q$28</f>
        <v>✔</v>
      </c>
      <c r="AT58" s="195"/>
      <c r="AU58" s="368"/>
      <c r="AV58" s="368"/>
      <c r="AW58" s="368"/>
      <c r="AX58" s="372" t="str">
        <f>'Customize Here'!$Q$28</f>
        <v>✔</v>
      </c>
      <c r="AZ58" s="194"/>
      <c r="BA58" s="194"/>
      <c r="BB58" s="194"/>
      <c r="BC58" s="194"/>
      <c r="BD58" s="194"/>
      <c r="BE58" s="194"/>
      <c r="BF58" s="195"/>
    </row>
    <row r="59">
      <c r="A59" s="190"/>
      <c r="B59" s="101"/>
      <c r="C59" s="373"/>
      <c r="D59" s="102"/>
      <c r="E59" s="348"/>
      <c r="F59" s="348"/>
      <c r="G59" s="374" t="str">
        <f>IFERROR(__xludf.DUMMYFUNCTION("iferror(sparkline(G58:M58,{""charttype"",""column"";""empty"",""zero"";""color"",if(ROUND(N59,2)&gt;=$BA$4,'Customize Here'!$M$7,'Customize Here'!$M$9)}))"),"")</f>
        <v/>
      </c>
      <c r="M59" s="102"/>
      <c r="N59" s="375" t="str">
        <f>iferror(sum(G58:M58)/($C59*7),)</f>
        <v/>
      </c>
      <c r="O59" s="376">
        <f>countif(G58:M58,"&gt;="&amp;$C59)</f>
        <v>0</v>
      </c>
      <c r="P59" s="195"/>
      <c r="Q59" s="374" t="str">
        <f>IFERROR(__xludf.DUMMYFUNCTION("iferror(sparkline(Q58:W58,{""charttype"",""column"";""empty"",""zero"";""color"",if(ROUND(X59,2)&gt;=$BA$4,'Customize Here'!$M$7,'Customize Here'!$M$9)}))"),"")</f>
        <v/>
      </c>
      <c r="W59" s="102"/>
      <c r="X59" s="375" t="str">
        <f>iferror(sum(Q58:W58)/($C59*7),)</f>
        <v/>
      </c>
      <c r="Y59" s="376">
        <f>countif(Q58:W58,"&gt;="&amp;$C59)</f>
        <v>0</v>
      </c>
      <c r="Z59" s="195"/>
      <c r="AA59" s="374" t="str">
        <f>IFERROR(__xludf.DUMMYFUNCTION("iferror(sparkline(AA58:AG58,{""charttype"",""column"";""empty"",""zero"";""color"",if(ROUND(AH59,2)&gt;=$BA$4,'Customize Here'!$M$7,'Customize Here'!$M$9)}))"),"")</f>
        <v/>
      </c>
      <c r="AG59" s="102"/>
      <c r="AH59" s="375" t="str">
        <f>iferror(sum(AA58:AG58)/($C59*7),)</f>
        <v/>
      </c>
      <c r="AI59" s="376">
        <f>countif(AA58:AG58,"&gt;="&amp;$C59)</f>
        <v>0</v>
      </c>
      <c r="AJ59" s="195"/>
      <c r="AK59" s="374" t="str">
        <f>IFERROR(__xludf.DUMMYFUNCTION("iferror(sparkline(AK58:AQ58,{""charttype"",""column"";""empty"",""zero"";""color"",if(ROUND(AR59,2)&gt;=$BA$4,'Customize Here'!$M$7,'Customize Here'!$M$9)}))"),"")</f>
        <v/>
      </c>
      <c r="AQ59" s="102"/>
      <c r="AR59" s="375" t="str">
        <f>iferror(sum(AK58:AQ58)/($C59*7),)</f>
        <v/>
      </c>
      <c r="AS59" s="376">
        <f>countif(AK58:AQ58,"&gt;="&amp;$C59)</f>
        <v>0</v>
      </c>
      <c r="AT59" s="195"/>
      <c r="AU59" s="377" t="str">
        <f>IFERROR(__xludf.DUMMYFUNCTION("iferror(sparkline(AU58:AW58,{""charttype"",""column"";""empty"",""zero"";""color"",'Customize Here'!$M$9}))"),"")</f>
        <v/>
      </c>
      <c r="AW59" s="102"/>
      <c r="AX59" s="376">
        <f>countif(AU58:AW58,"&gt;="&amp;$C59)</f>
        <v>0</v>
      </c>
      <c r="AZ59" s="378" t="str">
        <f>B58</f>
        <v/>
      </c>
      <c r="BA59" s="379">
        <f>$BE$4</f>
        <v>30</v>
      </c>
      <c r="BB59" s="380">
        <f>O59+Y59+AI59+AS59+AX59</f>
        <v>0</v>
      </c>
      <c r="BC59" s="381" t="str">
        <f>IFERROR(__xludf.DUMMYFUNCTION("IFERROR(SPARKLINE(BB59,{""charttype"",""bar"";""max"",BA59;""color1"",IF(BD59&gt;=$BA$4,'Customize Here'!$M$7,'Customize Here'!$M$9)}),)"),"")</f>
        <v/>
      </c>
      <c r="BD59" s="382">
        <f>BB59/BA59</f>
        <v>0</v>
      </c>
      <c r="BE59" s="383">
        <f>BA59-BB59</f>
        <v>30</v>
      </c>
      <c r="BF59" s="195"/>
    </row>
    <row r="60">
      <c r="A60" s="190"/>
      <c r="B60" s="83"/>
      <c r="C60" s="83"/>
      <c r="D60" s="86"/>
      <c r="E60" s="348"/>
      <c r="F60" s="348"/>
      <c r="G60" s="83"/>
      <c r="H60" s="211"/>
      <c r="I60" s="211"/>
      <c r="J60" s="211"/>
      <c r="K60" s="211"/>
      <c r="L60" s="211"/>
      <c r="M60" s="86"/>
      <c r="N60" s="322"/>
      <c r="O60" s="217"/>
      <c r="P60" s="195"/>
      <c r="Q60" s="83"/>
      <c r="R60" s="211"/>
      <c r="S60" s="211"/>
      <c r="T60" s="211"/>
      <c r="U60" s="211"/>
      <c r="V60" s="211"/>
      <c r="W60" s="86"/>
      <c r="X60" s="322"/>
      <c r="Y60" s="217"/>
      <c r="Z60" s="195"/>
      <c r="AA60" s="83"/>
      <c r="AB60" s="211"/>
      <c r="AC60" s="211"/>
      <c r="AD60" s="211"/>
      <c r="AE60" s="211"/>
      <c r="AF60" s="211"/>
      <c r="AG60" s="86"/>
      <c r="AH60" s="322"/>
      <c r="AI60" s="217"/>
      <c r="AJ60" s="195"/>
      <c r="AK60" s="83"/>
      <c r="AL60" s="211"/>
      <c r="AM60" s="211"/>
      <c r="AN60" s="211"/>
      <c r="AO60" s="211"/>
      <c r="AP60" s="211"/>
      <c r="AQ60" s="86"/>
      <c r="AR60" s="322"/>
      <c r="AS60" s="217"/>
      <c r="AT60" s="195"/>
      <c r="AU60" s="83"/>
      <c r="AV60" s="211"/>
      <c r="AW60" s="86"/>
      <c r="AX60" s="217"/>
      <c r="AZ60" s="289"/>
      <c r="BA60" s="289"/>
      <c r="BB60" s="289"/>
      <c r="BC60" s="193"/>
      <c r="BD60" s="384"/>
      <c r="BE60" s="385"/>
      <c r="BF60" s="195"/>
    </row>
    <row r="61">
      <c r="A61" s="289"/>
      <c r="B61" s="289"/>
      <c r="C61" s="348"/>
      <c r="D61" s="348"/>
      <c r="E61" s="348"/>
      <c r="F61" s="348"/>
      <c r="G61" s="289"/>
      <c r="H61" s="289"/>
      <c r="I61" s="289"/>
      <c r="J61" s="289"/>
      <c r="K61" s="289"/>
      <c r="L61" s="289"/>
      <c r="M61" s="289"/>
      <c r="N61" s="195"/>
      <c r="O61" s="195"/>
      <c r="P61" s="195"/>
      <c r="Q61" s="195"/>
      <c r="R61" s="195"/>
      <c r="S61" s="195"/>
      <c r="T61" s="195"/>
      <c r="U61" s="195"/>
      <c r="V61" s="195"/>
      <c r="W61" s="195"/>
      <c r="X61" s="195"/>
      <c r="Y61" s="195"/>
      <c r="Z61" s="195"/>
      <c r="AA61" s="195"/>
      <c r="AB61" s="195"/>
      <c r="AC61" s="195"/>
      <c r="AD61" s="195"/>
      <c r="AE61" s="195"/>
      <c r="AF61" s="195"/>
      <c r="AG61" s="195"/>
      <c r="AH61" s="195"/>
      <c r="AI61" s="195"/>
      <c r="AJ61" s="195"/>
      <c r="AK61" s="195"/>
      <c r="AL61" s="195"/>
      <c r="AM61" s="195"/>
      <c r="AN61" s="195"/>
      <c r="AO61" s="195"/>
      <c r="AP61" s="195"/>
      <c r="AQ61" s="195"/>
      <c r="AR61" s="195"/>
      <c r="AS61" s="195"/>
      <c r="AT61" s="195"/>
      <c r="AU61" s="195"/>
      <c r="AV61" s="195"/>
      <c r="AW61" s="195"/>
      <c r="AX61" s="193"/>
      <c r="AZ61" s="289"/>
      <c r="BA61" s="289"/>
      <c r="BB61" s="289"/>
      <c r="BC61" s="193"/>
      <c r="BD61" s="195"/>
      <c r="BE61" s="195"/>
      <c r="BF61" s="195"/>
    </row>
    <row r="62">
      <c r="A62" s="190"/>
      <c r="B62" s="366"/>
      <c r="C62" s="367" t="str">
        <f>'Customize Here'!$Q$41</f>
        <v>Goal</v>
      </c>
      <c r="D62" s="44"/>
      <c r="E62" s="348"/>
      <c r="F62" s="348"/>
      <c r="G62" s="368"/>
      <c r="H62" s="368"/>
      <c r="I62" s="368"/>
      <c r="J62" s="368"/>
      <c r="K62" s="368"/>
      <c r="L62" s="368"/>
      <c r="M62" s="369"/>
      <c r="N62" s="370" t="str">
        <f>'Customize Here'!$Q$27</f>
        <v>%</v>
      </c>
      <c r="O62" s="371" t="str">
        <f>'Customize Here'!$Q$28</f>
        <v>✔</v>
      </c>
      <c r="P62" s="195"/>
      <c r="Q62" s="368"/>
      <c r="R62" s="368"/>
      <c r="S62" s="368"/>
      <c r="T62" s="368"/>
      <c r="U62" s="368"/>
      <c r="V62" s="368"/>
      <c r="W62" s="369"/>
      <c r="X62" s="370" t="str">
        <f>'Customize Here'!$Q$27</f>
        <v>%</v>
      </c>
      <c r="Y62" s="371" t="str">
        <f>'Customize Here'!$Q$28</f>
        <v>✔</v>
      </c>
      <c r="Z62" s="195"/>
      <c r="AA62" s="368"/>
      <c r="AB62" s="368"/>
      <c r="AC62" s="368"/>
      <c r="AD62" s="368"/>
      <c r="AE62" s="368"/>
      <c r="AF62" s="368"/>
      <c r="AG62" s="369"/>
      <c r="AH62" s="370" t="str">
        <f>'Customize Here'!$Q$27</f>
        <v>%</v>
      </c>
      <c r="AI62" s="371" t="str">
        <f>'Customize Here'!$Q$28</f>
        <v>✔</v>
      </c>
      <c r="AJ62" s="195"/>
      <c r="AK62" s="368"/>
      <c r="AL62" s="368"/>
      <c r="AM62" s="368"/>
      <c r="AN62" s="368"/>
      <c r="AO62" s="368"/>
      <c r="AP62" s="368"/>
      <c r="AQ62" s="369"/>
      <c r="AR62" s="370" t="str">
        <f>'Customize Here'!$Q$27</f>
        <v>%</v>
      </c>
      <c r="AS62" s="371" t="str">
        <f>'Customize Here'!$Q$28</f>
        <v>✔</v>
      </c>
      <c r="AT62" s="195"/>
      <c r="AU62" s="368"/>
      <c r="AV62" s="368"/>
      <c r="AW62" s="368"/>
      <c r="AX62" s="372" t="str">
        <f>'Customize Here'!$Q$28</f>
        <v>✔</v>
      </c>
      <c r="AZ62" s="194"/>
      <c r="BA62" s="194"/>
      <c r="BB62" s="194"/>
      <c r="BC62" s="194"/>
      <c r="BD62" s="194"/>
      <c r="BE62" s="194"/>
      <c r="BF62" s="195"/>
    </row>
    <row r="63">
      <c r="A63" s="190"/>
      <c r="B63" s="101"/>
      <c r="C63" s="373"/>
      <c r="D63" s="102"/>
      <c r="E63" s="348"/>
      <c r="F63" s="348"/>
      <c r="G63" s="374" t="str">
        <f>IFERROR(__xludf.DUMMYFUNCTION("iferror(sparkline(G62:M62,{""charttype"",""column"";""empty"",""zero"";""color"",if(ROUND(N63,2)&gt;=$BA$4,'Customize Here'!$M$7,'Customize Here'!$M$9)}))"),"")</f>
        <v/>
      </c>
      <c r="M63" s="102"/>
      <c r="N63" s="375" t="str">
        <f>iferror(sum(G62:M62)/($C63*7),)</f>
        <v/>
      </c>
      <c r="O63" s="376">
        <f>countif(G62:M62,"&gt;="&amp;$C63)</f>
        <v>0</v>
      </c>
      <c r="P63" s="195"/>
      <c r="Q63" s="374" t="str">
        <f>IFERROR(__xludf.DUMMYFUNCTION("iferror(sparkline(Q62:W62,{""charttype"",""column"";""empty"",""zero"";""color"",if(ROUND(X63,2)&gt;=$BA$4,'Customize Here'!$M$7,'Customize Here'!$M$9)}))"),"")</f>
        <v/>
      </c>
      <c r="W63" s="102"/>
      <c r="X63" s="375" t="str">
        <f>iferror(sum(Q62:W62)/($C63*7),)</f>
        <v/>
      </c>
      <c r="Y63" s="376">
        <f>countif(Q62:W62,"&gt;="&amp;$C63)</f>
        <v>0</v>
      </c>
      <c r="Z63" s="195"/>
      <c r="AA63" s="374" t="str">
        <f>IFERROR(__xludf.DUMMYFUNCTION("iferror(sparkline(AA62:AG62,{""charttype"",""column"";""empty"",""zero"";""color"",if(ROUND(AH63,2)&gt;=$BA$4,'Customize Here'!$M$7,'Customize Here'!$M$9)}))"),"")</f>
        <v/>
      </c>
      <c r="AG63" s="102"/>
      <c r="AH63" s="375" t="str">
        <f>iferror(sum(AA62:AG62)/($C63*7),)</f>
        <v/>
      </c>
      <c r="AI63" s="376">
        <f>countif(AA62:AG62,"&gt;="&amp;$C63)</f>
        <v>0</v>
      </c>
      <c r="AJ63" s="195"/>
      <c r="AK63" s="374" t="str">
        <f>IFERROR(__xludf.DUMMYFUNCTION("iferror(sparkline(AK62:AQ62,{""charttype"",""column"";""empty"",""zero"";""color"",if(ROUND(AR63,2)&gt;=$BA$4,'Customize Here'!$M$7,'Customize Here'!$M$9)}))"),"")</f>
        <v/>
      </c>
      <c r="AQ63" s="102"/>
      <c r="AR63" s="375" t="str">
        <f>iferror(sum(AK62:AQ62)/($C63*7),)</f>
        <v/>
      </c>
      <c r="AS63" s="376">
        <f>countif(AK62:AQ62,"&gt;="&amp;$C63)</f>
        <v>0</v>
      </c>
      <c r="AT63" s="195"/>
      <c r="AU63" s="377" t="str">
        <f>IFERROR(__xludf.DUMMYFUNCTION("iferror(sparkline(AU62:AW62,{""charttype"",""column"";""empty"",""zero"";""color"",'Customize Here'!$M$9}))"),"")</f>
        <v/>
      </c>
      <c r="AW63" s="102"/>
      <c r="AX63" s="376">
        <f>countif(AU62:AW62,"&gt;="&amp;$C63)</f>
        <v>0</v>
      </c>
      <c r="AZ63" s="378" t="str">
        <f>B62</f>
        <v/>
      </c>
      <c r="BA63" s="379">
        <f>$BE$4</f>
        <v>30</v>
      </c>
      <c r="BB63" s="380">
        <f>O63+Y63+AI63+AS63+AX63</f>
        <v>0</v>
      </c>
      <c r="BC63" s="381" t="str">
        <f>IFERROR(__xludf.DUMMYFUNCTION("IFERROR(SPARKLINE(BB63,{""charttype"",""bar"";""max"",BA63;""color1"",IF(BD63&gt;=$BA$4,'Customize Here'!$M$7,'Customize Here'!$M$9)}),)"),"")</f>
        <v/>
      </c>
      <c r="BD63" s="382">
        <f>BB63/BA63</f>
        <v>0</v>
      </c>
      <c r="BE63" s="383">
        <f>BA63-BB63</f>
        <v>30</v>
      </c>
      <c r="BF63" s="195"/>
    </row>
    <row r="64">
      <c r="A64" s="190"/>
      <c r="B64" s="83"/>
      <c r="C64" s="83"/>
      <c r="D64" s="86"/>
      <c r="E64" s="348"/>
      <c r="F64" s="348"/>
      <c r="G64" s="83"/>
      <c r="H64" s="211"/>
      <c r="I64" s="211"/>
      <c r="J64" s="211"/>
      <c r="K64" s="211"/>
      <c r="L64" s="211"/>
      <c r="M64" s="86"/>
      <c r="N64" s="322"/>
      <c r="O64" s="217"/>
      <c r="P64" s="195"/>
      <c r="Q64" s="83"/>
      <c r="R64" s="211"/>
      <c r="S64" s="211"/>
      <c r="T64" s="211"/>
      <c r="U64" s="211"/>
      <c r="V64" s="211"/>
      <c r="W64" s="86"/>
      <c r="X64" s="322"/>
      <c r="Y64" s="217"/>
      <c r="Z64" s="195"/>
      <c r="AA64" s="83"/>
      <c r="AB64" s="211"/>
      <c r="AC64" s="211"/>
      <c r="AD64" s="211"/>
      <c r="AE64" s="211"/>
      <c r="AF64" s="211"/>
      <c r="AG64" s="86"/>
      <c r="AH64" s="322"/>
      <c r="AI64" s="217"/>
      <c r="AJ64" s="195"/>
      <c r="AK64" s="83"/>
      <c r="AL64" s="211"/>
      <c r="AM64" s="211"/>
      <c r="AN64" s="211"/>
      <c r="AO64" s="211"/>
      <c r="AP64" s="211"/>
      <c r="AQ64" s="86"/>
      <c r="AR64" s="322"/>
      <c r="AS64" s="217"/>
      <c r="AT64" s="195"/>
      <c r="AU64" s="83"/>
      <c r="AV64" s="211"/>
      <c r="AW64" s="86"/>
      <c r="AX64" s="217"/>
      <c r="AZ64" s="289"/>
      <c r="BA64" s="289"/>
      <c r="BB64" s="289"/>
      <c r="BC64" s="193"/>
      <c r="BD64" s="384"/>
      <c r="BE64" s="385"/>
      <c r="BF64" s="195"/>
    </row>
    <row r="65">
      <c r="A65" s="289"/>
      <c r="B65" s="289"/>
      <c r="C65" s="348"/>
      <c r="D65" s="348"/>
      <c r="E65" s="348"/>
      <c r="F65" s="348"/>
      <c r="G65" s="289"/>
      <c r="H65" s="289"/>
      <c r="I65" s="289"/>
      <c r="J65" s="289"/>
      <c r="K65" s="289"/>
      <c r="L65" s="289"/>
      <c r="M65" s="289"/>
      <c r="N65" s="195"/>
      <c r="O65" s="195"/>
      <c r="P65" s="195"/>
      <c r="Q65" s="195"/>
      <c r="R65" s="195"/>
      <c r="S65" s="195"/>
      <c r="T65" s="195"/>
      <c r="U65" s="195"/>
      <c r="V65" s="195"/>
      <c r="W65" s="195"/>
      <c r="X65" s="195"/>
      <c r="Y65" s="195"/>
      <c r="Z65" s="195"/>
      <c r="AA65" s="195"/>
      <c r="AB65" s="195"/>
      <c r="AC65" s="195"/>
      <c r="AD65" s="195"/>
      <c r="AE65" s="195"/>
      <c r="AF65" s="195"/>
      <c r="AG65" s="195"/>
      <c r="AH65" s="195"/>
      <c r="AI65" s="195"/>
      <c r="AJ65" s="195"/>
      <c r="AK65" s="195"/>
      <c r="AL65" s="195"/>
      <c r="AM65" s="195"/>
      <c r="AN65" s="195"/>
      <c r="AO65" s="195"/>
      <c r="AP65" s="195"/>
      <c r="AQ65" s="195"/>
      <c r="AR65" s="195"/>
      <c r="AS65" s="195"/>
      <c r="AT65" s="195"/>
      <c r="AU65" s="195"/>
      <c r="AV65" s="195"/>
      <c r="AW65" s="195"/>
      <c r="AX65" s="193"/>
      <c r="AZ65" s="289"/>
      <c r="BA65" s="289"/>
      <c r="BB65" s="289"/>
      <c r="BC65" s="193"/>
      <c r="BD65" s="195"/>
      <c r="BE65" s="195"/>
      <c r="BF65" s="195"/>
    </row>
    <row r="66">
      <c r="A66" s="190"/>
      <c r="B66" s="366"/>
      <c r="C66" s="367" t="str">
        <f>'Customize Here'!$Q$41</f>
        <v>Goal</v>
      </c>
      <c r="D66" s="44"/>
      <c r="E66" s="348"/>
      <c r="F66" s="348"/>
      <c r="G66" s="368"/>
      <c r="H66" s="368"/>
      <c r="I66" s="368"/>
      <c r="J66" s="368"/>
      <c r="K66" s="368"/>
      <c r="L66" s="368"/>
      <c r="M66" s="369"/>
      <c r="N66" s="370" t="str">
        <f>'Customize Here'!$Q$27</f>
        <v>%</v>
      </c>
      <c r="O66" s="371" t="str">
        <f>'Customize Here'!$Q$28</f>
        <v>✔</v>
      </c>
      <c r="P66" s="195"/>
      <c r="Q66" s="368"/>
      <c r="R66" s="368"/>
      <c r="S66" s="368"/>
      <c r="T66" s="368"/>
      <c r="U66" s="368"/>
      <c r="V66" s="368"/>
      <c r="W66" s="369"/>
      <c r="X66" s="370" t="str">
        <f>'Customize Here'!$Q$27</f>
        <v>%</v>
      </c>
      <c r="Y66" s="371" t="str">
        <f>'Customize Here'!$Q$28</f>
        <v>✔</v>
      </c>
      <c r="Z66" s="195"/>
      <c r="AA66" s="368"/>
      <c r="AB66" s="368"/>
      <c r="AC66" s="368"/>
      <c r="AD66" s="368"/>
      <c r="AE66" s="368"/>
      <c r="AF66" s="368"/>
      <c r="AG66" s="369"/>
      <c r="AH66" s="370" t="str">
        <f>'Customize Here'!$Q$27</f>
        <v>%</v>
      </c>
      <c r="AI66" s="371" t="str">
        <f>'Customize Here'!$Q$28</f>
        <v>✔</v>
      </c>
      <c r="AJ66" s="195"/>
      <c r="AK66" s="368"/>
      <c r="AL66" s="368"/>
      <c r="AM66" s="368"/>
      <c r="AN66" s="368"/>
      <c r="AO66" s="368"/>
      <c r="AP66" s="368"/>
      <c r="AQ66" s="369"/>
      <c r="AR66" s="370" t="str">
        <f>'Customize Here'!$Q$27</f>
        <v>%</v>
      </c>
      <c r="AS66" s="371" t="str">
        <f>'Customize Here'!$Q$28</f>
        <v>✔</v>
      </c>
      <c r="AT66" s="195"/>
      <c r="AU66" s="368"/>
      <c r="AV66" s="368"/>
      <c r="AW66" s="368"/>
      <c r="AX66" s="372" t="str">
        <f>'Customize Here'!$Q$28</f>
        <v>✔</v>
      </c>
      <c r="AZ66" s="194"/>
      <c r="BA66" s="194"/>
      <c r="BB66" s="194"/>
      <c r="BC66" s="194"/>
      <c r="BD66" s="194"/>
      <c r="BE66" s="194"/>
      <c r="BF66" s="195"/>
    </row>
    <row r="67">
      <c r="A67" s="190"/>
      <c r="B67" s="101"/>
      <c r="C67" s="373"/>
      <c r="D67" s="102"/>
      <c r="E67" s="348"/>
      <c r="F67" s="348"/>
      <c r="G67" s="374" t="str">
        <f>IFERROR(__xludf.DUMMYFUNCTION("iferror(sparkline(G66:M66,{""charttype"",""column"";""empty"",""zero"";""color"",if(ROUND(N67,2)&gt;=$BA$4,'Customize Here'!$M$7,'Customize Here'!$M$9)}))"),"")</f>
        <v/>
      </c>
      <c r="M67" s="102"/>
      <c r="N67" s="375" t="str">
        <f>iferror(sum(G66:M66)/($C67*7),)</f>
        <v/>
      </c>
      <c r="O67" s="376">
        <f>countif(G66:M66,"&gt;="&amp;$C67)</f>
        <v>0</v>
      </c>
      <c r="P67" s="195"/>
      <c r="Q67" s="374" t="str">
        <f>IFERROR(__xludf.DUMMYFUNCTION("iferror(sparkline(Q66:W66,{""charttype"",""column"";""empty"",""zero"";""color"",if(ROUND(X67,2)&gt;=$BA$4,'Customize Here'!$M$7,'Customize Here'!$M$9)}))"),"")</f>
        <v/>
      </c>
      <c r="W67" s="102"/>
      <c r="X67" s="375" t="str">
        <f>iferror(sum(Q66:W66)/($C67*7),)</f>
        <v/>
      </c>
      <c r="Y67" s="376">
        <f>countif(Q66:W66,"&gt;="&amp;$C67)</f>
        <v>0</v>
      </c>
      <c r="Z67" s="195"/>
      <c r="AA67" s="374" t="str">
        <f>IFERROR(__xludf.DUMMYFUNCTION("iferror(sparkline(AA66:AG66,{""charttype"",""column"";""empty"",""zero"";""color"",if(ROUND(AH67,2)&gt;=$BA$4,'Customize Here'!$M$7,'Customize Here'!$M$9)}))"),"")</f>
        <v/>
      </c>
      <c r="AG67" s="102"/>
      <c r="AH67" s="375" t="str">
        <f>iferror(sum(AA66:AG66)/($C67*7),)</f>
        <v/>
      </c>
      <c r="AI67" s="376">
        <f>countif(AA66:AG66,"&gt;="&amp;$C67)</f>
        <v>0</v>
      </c>
      <c r="AJ67" s="195"/>
      <c r="AK67" s="374" t="str">
        <f>IFERROR(__xludf.DUMMYFUNCTION("iferror(sparkline(AK66:AQ66,{""charttype"",""column"";""empty"",""zero"";""color"",if(ROUND(AR67,2)&gt;=$BA$4,'Customize Here'!$M$7,'Customize Here'!$M$9)}))"),"")</f>
        <v/>
      </c>
      <c r="AQ67" s="102"/>
      <c r="AR67" s="375" t="str">
        <f>iferror(sum(AK66:AQ66)/($C67*7),)</f>
        <v/>
      </c>
      <c r="AS67" s="376">
        <f>countif(AK66:AQ66,"&gt;="&amp;$C67)</f>
        <v>0</v>
      </c>
      <c r="AT67" s="195"/>
      <c r="AU67" s="377" t="str">
        <f>IFERROR(__xludf.DUMMYFUNCTION("iferror(sparkline(AU66:AW66,{""charttype"",""column"";""empty"",""zero"";""color"",'Customize Here'!$M$9}))"),"")</f>
        <v/>
      </c>
      <c r="AW67" s="102"/>
      <c r="AX67" s="376">
        <f>countif(AU66:AW66,"&gt;="&amp;$C67)</f>
        <v>0</v>
      </c>
      <c r="AZ67" s="378" t="str">
        <f>B66</f>
        <v/>
      </c>
      <c r="BA67" s="379">
        <f>$BE$4</f>
        <v>30</v>
      </c>
      <c r="BB67" s="380">
        <f>O67+Y67+AI67+AS67+AX67</f>
        <v>0</v>
      </c>
      <c r="BC67" s="381" t="str">
        <f>IFERROR(__xludf.DUMMYFUNCTION("IFERROR(SPARKLINE(BB67,{""charttype"",""bar"";""max"",BA67;""color1"",IF(BD67&gt;=$BA$4,'Customize Here'!$M$7,'Customize Here'!$M$9)}),)"),"")</f>
        <v/>
      </c>
      <c r="BD67" s="382">
        <f>BB67/BA67</f>
        <v>0</v>
      </c>
      <c r="BE67" s="383">
        <f>BA67-BB67</f>
        <v>30</v>
      </c>
      <c r="BF67" s="195"/>
    </row>
    <row r="68">
      <c r="A68" s="190"/>
      <c r="B68" s="83"/>
      <c r="C68" s="83"/>
      <c r="D68" s="86"/>
      <c r="E68" s="348"/>
      <c r="F68" s="348"/>
      <c r="G68" s="83"/>
      <c r="H68" s="211"/>
      <c r="I68" s="211"/>
      <c r="J68" s="211"/>
      <c r="K68" s="211"/>
      <c r="L68" s="211"/>
      <c r="M68" s="86"/>
      <c r="N68" s="322"/>
      <c r="O68" s="217"/>
      <c r="P68" s="195"/>
      <c r="Q68" s="83"/>
      <c r="R68" s="211"/>
      <c r="S68" s="211"/>
      <c r="T68" s="211"/>
      <c r="U68" s="211"/>
      <c r="V68" s="211"/>
      <c r="W68" s="86"/>
      <c r="X68" s="322"/>
      <c r="Y68" s="217"/>
      <c r="Z68" s="195"/>
      <c r="AA68" s="83"/>
      <c r="AB68" s="211"/>
      <c r="AC68" s="211"/>
      <c r="AD68" s="211"/>
      <c r="AE68" s="211"/>
      <c r="AF68" s="211"/>
      <c r="AG68" s="86"/>
      <c r="AH68" s="322"/>
      <c r="AI68" s="217"/>
      <c r="AJ68" s="195"/>
      <c r="AK68" s="83"/>
      <c r="AL68" s="211"/>
      <c r="AM68" s="211"/>
      <c r="AN68" s="211"/>
      <c r="AO68" s="211"/>
      <c r="AP68" s="211"/>
      <c r="AQ68" s="86"/>
      <c r="AR68" s="322"/>
      <c r="AS68" s="217"/>
      <c r="AT68" s="195"/>
      <c r="AU68" s="83"/>
      <c r="AV68" s="211"/>
      <c r="AW68" s="86"/>
      <c r="AX68" s="217"/>
      <c r="AZ68" s="289"/>
      <c r="BA68" s="289"/>
      <c r="BB68" s="289"/>
      <c r="BC68" s="193"/>
      <c r="BD68" s="384"/>
      <c r="BE68" s="385"/>
      <c r="BF68" s="195"/>
    </row>
    <row r="69">
      <c r="A69" s="289"/>
      <c r="B69" s="289"/>
      <c r="C69" s="348"/>
      <c r="D69" s="348"/>
      <c r="E69" s="348"/>
      <c r="F69" s="348"/>
      <c r="G69" s="289"/>
      <c r="H69" s="289"/>
      <c r="I69" s="289"/>
      <c r="J69" s="289"/>
      <c r="K69" s="289"/>
      <c r="L69" s="289"/>
      <c r="M69" s="289"/>
      <c r="N69" s="195"/>
      <c r="O69" s="195"/>
      <c r="P69" s="195"/>
      <c r="Q69" s="195"/>
      <c r="R69" s="195"/>
      <c r="S69" s="195"/>
      <c r="T69" s="195"/>
      <c r="U69" s="195"/>
      <c r="V69" s="195"/>
      <c r="W69" s="195"/>
      <c r="X69" s="195"/>
      <c r="Y69" s="195"/>
      <c r="Z69" s="195"/>
      <c r="AA69" s="195"/>
      <c r="AB69" s="195"/>
      <c r="AC69" s="195"/>
      <c r="AD69" s="195"/>
      <c r="AE69" s="195"/>
      <c r="AF69" s="195"/>
      <c r="AG69" s="195"/>
      <c r="AH69" s="195"/>
      <c r="AI69" s="195"/>
      <c r="AJ69" s="195"/>
      <c r="AK69" s="195"/>
      <c r="AL69" s="195"/>
      <c r="AM69" s="195"/>
      <c r="AN69" s="195"/>
      <c r="AO69" s="195"/>
      <c r="AP69" s="195"/>
      <c r="AQ69" s="195"/>
      <c r="AR69" s="195"/>
      <c r="AS69" s="195"/>
      <c r="AT69" s="195"/>
      <c r="AU69" s="195"/>
      <c r="AV69" s="195"/>
      <c r="AW69" s="195"/>
      <c r="AX69" s="193"/>
      <c r="AZ69" s="289"/>
      <c r="BA69" s="289"/>
      <c r="BB69" s="289"/>
      <c r="BC69" s="193"/>
      <c r="BD69" s="195"/>
      <c r="BE69" s="195"/>
      <c r="BF69" s="195"/>
    </row>
    <row r="70">
      <c r="A70" s="190"/>
      <c r="B70" s="366"/>
      <c r="C70" s="367" t="str">
        <f>'Customize Here'!$Q$41</f>
        <v>Goal</v>
      </c>
      <c r="D70" s="44"/>
      <c r="E70" s="348"/>
      <c r="F70" s="348"/>
      <c r="G70" s="368"/>
      <c r="H70" s="368"/>
      <c r="I70" s="368"/>
      <c r="J70" s="368"/>
      <c r="K70" s="368"/>
      <c r="L70" s="368"/>
      <c r="M70" s="369"/>
      <c r="N70" s="370" t="str">
        <f>'Customize Here'!$Q$27</f>
        <v>%</v>
      </c>
      <c r="O70" s="371" t="str">
        <f>'Customize Here'!$Q$28</f>
        <v>✔</v>
      </c>
      <c r="P70" s="195"/>
      <c r="Q70" s="368"/>
      <c r="R70" s="368"/>
      <c r="S70" s="368"/>
      <c r="T70" s="368"/>
      <c r="U70" s="368"/>
      <c r="V70" s="368"/>
      <c r="W70" s="369"/>
      <c r="X70" s="370" t="str">
        <f>'Customize Here'!$Q$27</f>
        <v>%</v>
      </c>
      <c r="Y70" s="371" t="str">
        <f>'Customize Here'!$Q$28</f>
        <v>✔</v>
      </c>
      <c r="Z70" s="195"/>
      <c r="AA70" s="368"/>
      <c r="AB70" s="368"/>
      <c r="AC70" s="368"/>
      <c r="AD70" s="368"/>
      <c r="AE70" s="368"/>
      <c r="AF70" s="368"/>
      <c r="AG70" s="369"/>
      <c r="AH70" s="370" t="str">
        <f>'Customize Here'!$Q$27</f>
        <v>%</v>
      </c>
      <c r="AI70" s="371" t="str">
        <f>'Customize Here'!$Q$28</f>
        <v>✔</v>
      </c>
      <c r="AJ70" s="195"/>
      <c r="AK70" s="368"/>
      <c r="AL70" s="368"/>
      <c r="AM70" s="368"/>
      <c r="AN70" s="368"/>
      <c r="AO70" s="368"/>
      <c r="AP70" s="368"/>
      <c r="AQ70" s="369"/>
      <c r="AR70" s="370" t="str">
        <f>'Customize Here'!$Q$27</f>
        <v>%</v>
      </c>
      <c r="AS70" s="371" t="str">
        <f>'Customize Here'!$Q$28</f>
        <v>✔</v>
      </c>
      <c r="AT70" s="195"/>
      <c r="AU70" s="368"/>
      <c r="AV70" s="368"/>
      <c r="AW70" s="368"/>
      <c r="AX70" s="372" t="str">
        <f>'Customize Here'!$Q$28</f>
        <v>✔</v>
      </c>
      <c r="AZ70" s="194"/>
      <c r="BA70" s="194"/>
      <c r="BB70" s="194"/>
      <c r="BC70" s="194"/>
      <c r="BD70" s="194"/>
      <c r="BE70" s="194"/>
      <c r="BF70" s="195"/>
    </row>
    <row r="71">
      <c r="A71" s="190"/>
      <c r="B71" s="101"/>
      <c r="C71" s="373"/>
      <c r="D71" s="102"/>
      <c r="E71" s="348"/>
      <c r="F71" s="348"/>
      <c r="G71" s="374" t="str">
        <f>IFERROR(__xludf.DUMMYFUNCTION("iferror(sparkline(G70:M70,{""charttype"",""column"";""empty"",""zero"";""color"",if(ROUND(N71,2)&gt;=$BA$4,'Customize Here'!$M$7,'Customize Here'!$M$9)}))"),"")</f>
        <v/>
      </c>
      <c r="M71" s="102"/>
      <c r="N71" s="375" t="str">
        <f>iferror(sum(G70:M70)/($C71*7),)</f>
        <v/>
      </c>
      <c r="O71" s="376">
        <f>countif(G70:M70,"&gt;="&amp;$C71)</f>
        <v>0</v>
      </c>
      <c r="P71" s="195"/>
      <c r="Q71" s="374" t="str">
        <f>IFERROR(__xludf.DUMMYFUNCTION("iferror(sparkline(Q70:W70,{""charttype"",""column"";""empty"",""zero"";""color"",if(ROUND(X71,2)&gt;=$BA$4,'Customize Here'!$M$7,'Customize Here'!$M$9)}))"),"")</f>
        <v/>
      </c>
      <c r="W71" s="102"/>
      <c r="X71" s="375" t="str">
        <f>iferror(sum(Q70:W70)/($C71*7),)</f>
        <v/>
      </c>
      <c r="Y71" s="376">
        <f>countif(Q70:W70,"&gt;="&amp;$C71)</f>
        <v>0</v>
      </c>
      <c r="Z71" s="195"/>
      <c r="AA71" s="374" t="str">
        <f>IFERROR(__xludf.DUMMYFUNCTION("iferror(sparkline(AA70:AG70,{""charttype"",""column"";""empty"",""zero"";""color"",if(ROUND(AH71,2)&gt;=$BA$4,'Customize Here'!$M$7,'Customize Here'!$M$9)}))"),"")</f>
        <v/>
      </c>
      <c r="AG71" s="102"/>
      <c r="AH71" s="375" t="str">
        <f>iferror(sum(AA70:AG70)/($C71*7),)</f>
        <v/>
      </c>
      <c r="AI71" s="376">
        <f>countif(AA70:AG70,"&gt;="&amp;$C71)</f>
        <v>0</v>
      </c>
      <c r="AJ71" s="195"/>
      <c r="AK71" s="374" t="str">
        <f>IFERROR(__xludf.DUMMYFUNCTION("iferror(sparkline(AK70:AQ70,{""charttype"",""column"";""empty"",""zero"";""color"",if(ROUND(AR71,2)&gt;=$BA$4,'Customize Here'!$M$7,'Customize Here'!$M$9)}))"),"")</f>
        <v/>
      </c>
      <c r="AQ71" s="102"/>
      <c r="AR71" s="375" t="str">
        <f>iferror(sum(AK70:AQ70)/($C71*7),)</f>
        <v/>
      </c>
      <c r="AS71" s="376">
        <f>countif(AK70:AQ70,"&gt;="&amp;$C71)</f>
        <v>0</v>
      </c>
      <c r="AT71" s="195"/>
      <c r="AU71" s="377" t="str">
        <f>IFERROR(__xludf.DUMMYFUNCTION("iferror(sparkline(AU70:AW70,{""charttype"",""column"";""empty"",""zero"";""color"",'Customize Here'!$M$9}))"),"")</f>
        <v/>
      </c>
      <c r="AW71" s="102"/>
      <c r="AX71" s="376">
        <f>countif(AU70:AW70,"&gt;="&amp;$C71)</f>
        <v>0</v>
      </c>
      <c r="AZ71" s="378" t="str">
        <f>B70</f>
        <v/>
      </c>
      <c r="BA71" s="379">
        <f>$BE$4</f>
        <v>30</v>
      </c>
      <c r="BB71" s="380">
        <f>O71+Y71+AI71+AS71+AX71</f>
        <v>0</v>
      </c>
      <c r="BC71" s="381" t="str">
        <f>IFERROR(__xludf.DUMMYFUNCTION("IFERROR(SPARKLINE(BB71,{""charttype"",""bar"";""max"",BA71;""color1"",IF(BD71&gt;=$BA$4,'Customize Here'!$M$7,'Customize Here'!$M$9)}),)"),"")</f>
        <v/>
      </c>
      <c r="BD71" s="382">
        <f>BB71/BA71</f>
        <v>0</v>
      </c>
      <c r="BE71" s="383">
        <f>BA71-BB71</f>
        <v>30</v>
      </c>
      <c r="BF71" s="195"/>
    </row>
    <row r="72">
      <c r="A72" s="190"/>
      <c r="B72" s="83"/>
      <c r="C72" s="83"/>
      <c r="D72" s="86"/>
      <c r="E72" s="348"/>
      <c r="F72" s="348"/>
      <c r="G72" s="83"/>
      <c r="H72" s="211"/>
      <c r="I72" s="211"/>
      <c r="J72" s="211"/>
      <c r="K72" s="211"/>
      <c r="L72" s="211"/>
      <c r="M72" s="86"/>
      <c r="N72" s="322"/>
      <c r="O72" s="217"/>
      <c r="P72" s="195"/>
      <c r="Q72" s="83"/>
      <c r="R72" s="211"/>
      <c r="S72" s="211"/>
      <c r="T72" s="211"/>
      <c r="U72" s="211"/>
      <c r="V72" s="211"/>
      <c r="W72" s="86"/>
      <c r="X72" s="322"/>
      <c r="Y72" s="217"/>
      <c r="Z72" s="195"/>
      <c r="AA72" s="83"/>
      <c r="AB72" s="211"/>
      <c r="AC72" s="211"/>
      <c r="AD72" s="211"/>
      <c r="AE72" s="211"/>
      <c r="AF72" s="211"/>
      <c r="AG72" s="86"/>
      <c r="AH72" s="322"/>
      <c r="AI72" s="217"/>
      <c r="AJ72" s="195"/>
      <c r="AK72" s="83"/>
      <c r="AL72" s="211"/>
      <c r="AM72" s="211"/>
      <c r="AN72" s="211"/>
      <c r="AO72" s="211"/>
      <c r="AP72" s="211"/>
      <c r="AQ72" s="86"/>
      <c r="AR72" s="322"/>
      <c r="AS72" s="217"/>
      <c r="AT72" s="195"/>
      <c r="AU72" s="83"/>
      <c r="AV72" s="211"/>
      <c r="AW72" s="86"/>
      <c r="AX72" s="217"/>
      <c r="AZ72" s="289"/>
      <c r="BA72" s="289"/>
      <c r="BB72" s="289"/>
      <c r="BC72" s="193"/>
      <c r="BD72" s="384"/>
      <c r="BE72" s="385"/>
      <c r="BF72" s="195"/>
    </row>
    <row r="73">
      <c r="A73" s="190"/>
      <c r="B73" s="289"/>
      <c r="C73" s="348"/>
      <c r="D73" s="348"/>
      <c r="E73" s="348"/>
      <c r="F73" s="348"/>
      <c r="G73" s="289"/>
      <c r="H73" s="289"/>
      <c r="I73" s="289"/>
      <c r="J73" s="289"/>
      <c r="K73" s="289"/>
      <c r="L73" s="289"/>
      <c r="M73" s="289"/>
      <c r="N73" s="195"/>
      <c r="O73" s="195"/>
      <c r="P73" s="195"/>
      <c r="Q73" s="195"/>
      <c r="R73" s="195"/>
      <c r="S73" s="195"/>
      <c r="T73" s="195"/>
      <c r="U73" s="195"/>
      <c r="V73" s="195"/>
      <c r="W73" s="195"/>
      <c r="X73" s="195"/>
      <c r="Y73" s="195"/>
      <c r="Z73" s="195"/>
      <c r="AA73" s="195"/>
      <c r="AB73" s="195"/>
      <c r="AC73" s="195"/>
      <c r="AD73" s="195"/>
      <c r="AE73" s="195"/>
      <c r="AF73" s="195"/>
      <c r="AG73" s="195"/>
      <c r="AH73" s="195"/>
      <c r="AI73" s="195"/>
      <c r="AJ73" s="195"/>
      <c r="AK73" s="195"/>
      <c r="AL73" s="195"/>
      <c r="AM73" s="195"/>
      <c r="AN73" s="195"/>
      <c r="AO73" s="195"/>
      <c r="AP73" s="195"/>
      <c r="AQ73" s="195"/>
      <c r="AR73" s="195"/>
      <c r="AS73" s="195"/>
      <c r="AT73" s="195"/>
      <c r="AU73" s="195"/>
      <c r="AV73" s="195"/>
      <c r="AW73" s="195"/>
      <c r="AX73" s="193"/>
      <c r="AZ73" s="289"/>
      <c r="BA73" s="289"/>
      <c r="BB73" s="289"/>
      <c r="BC73" s="193"/>
      <c r="BD73" s="195"/>
      <c r="BE73" s="195"/>
      <c r="BF73" s="195"/>
    </row>
    <row r="74">
      <c r="A74" s="190"/>
      <c r="B74" s="366"/>
      <c r="C74" s="367" t="str">
        <f>'Customize Here'!$Q$41</f>
        <v>Goal</v>
      </c>
      <c r="D74" s="44"/>
      <c r="E74" s="348"/>
      <c r="F74" s="348"/>
      <c r="G74" s="368"/>
      <c r="H74" s="368"/>
      <c r="I74" s="368"/>
      <c r="J74" s="368"/>
      <c r="K74" s="368"/>
      <c r="L74" s="368"/>
      <c r="M74" s="369"/>
      <c r="N74" s="370" t="str">
        <f>'Customize Here'!$Q$27</f>
        <v>%</v>
      </c>
      <c r="O74" s="371" t="str">
        <f>'Customize Here'!$Q$28</f>
        <v>✔</v>
      </c>
      <c r="P74" s="195"/>
      <c r="Q74" s="368"/>
      <c r="R74" s="368"/>
      <c r="S74" s="368"/>
      <c r="T74" s="368"/>
      <c r="U74" s="368"/>
      <c r="V74" s="368"/>
      <c r="W74" s="369"/>
      <c r="X74" s="370" t="str">
        <f>'Customize Here'!$Q$27</f>
        <v>%</v>
      </c>
      <c r="Y74" s="371" t="str">
        <f>'Customize Here'!$Q$28</f>
        <v>✔</v>
      </c>
      <c r="Z74" s="195"/>
      <c r="AA74" s="368"/>
      <c r="AB74" s="368"/>
      <c r="AC74" s="368"/>
      <c r="AD74" s="368"/>
      <c r="AE74" s="368"/>
      <c r="AF74" s="368"/>
      <c r="AG74" s="369"/>
      <c r="AH74" s="370" t="str">
        <f>'Customize Here'!$Q$27</f>
        <v>%</v>
      </c>
      <c r="AI74" s="371" t="str">
        <f>'Customize Here'!$Q$28</f>
        <v>✔</v>
      </c>
      <c r="AJ74" s="195"/>
      <c r="AK74" s="368"/>
      <c r="AL74" s="368"/>
      <c r="AM74" s="368"/>
      <c r="AN74" s="368"/>
      <c r="AO74" s="368"/>
      <c r="AP74" s="368"/>
      <c r="AQ74" s="369"/>
      <c r="AR74" s="370" t="str">
        <f>'Customize Here'!$Q$27</f>
        <v>%</v>
      </c>
      <c r="AS74" s="371" t="str">
        <f>'Customize Here'!$Q$28</f>
        <v>✔</v>
      </c>
      <c r="AT74" s="195"/>
      <c r="AU74" s="368"/>
      <c r="AV74" s="368"/>
      <c r="AW74" s="368"/>
      <c r="AX74" s="372" t="str">
        <f>'Customize Here'!$Q$28</f>
        <v>✔</v>
      </c>
      <c r="AZ74" s="194"/>
      <c r="BA74" s="194"/>
      <c r="BB74" s="194"/>
      <c r="BC74" s="194"/>
      <c r="BD74" s="194"/>
      <c r="BE74" s="194"/>
      <c r="BF74" s="195"/>
    </row>
    <row r="75">
      <c r="A75" s="190"/>
      <c r="B75" s="101"/>
      <c r="C75" s="373"/>
      <c r="D75" s="102"/>
      <c r="E75" s="348"/>
      <c r="F75" s="348"/>
      <c r="G75" s="374" t="str">
        <f>IFERROR(__xludf.DUMMYFUNCTION("iferror(sparkline(G74:M74,{""charttype"",""column"";""empty"",""zero"";""color"",if(ROUND(N75,2)&gt;=$BA$4,'Customize Here'!$M$7,'Customize Here'!$M$9)}))"),"")</f>
        <v/>
      </c>
      <c r="M75" s="102"/>
      <c r="N75" s="375" t="str">
        <f>iferror(sum(G74:M74)/($C75*7),)</f>
        <v/>
      </c>
      <c r="O75" s="376">
        <f>countif(G74:M74,"&gt;="&amp;$C75)</f>
        <v>0</v>
      </c>
      <c r="P75" s="195"/>
      <c r="Q75" s="374" t="str">
        <f>IFERROR(__xludf.DUMMYFUNCTION("iferror(sparkline(Q74:W74,{""charttype"",""column"";""empty"",""zero"";""color"",if(ROUND(X75,2)&gt;=$BA$4,'Customize Here'!$M$7,'Customize Here'!$M$9)}))"),"")</f>
        <v/>
      </c>
      <c r="W75" s="102"/>
      <c r="X75" s="375" t="str">
        <f>iferror(sum(Q74:W74)/($C75*7),)</f>
        <v/>
      </c>
      <c r="Y75" s="376">
        <f>countif(Q74:W74,"&gt;="&amp;$C75)</f>
        <v>0</v>
      </c>
      <c r="Z75" s="195"/>
      <c r="AA75" s="374" t="str">
        <f>IFERROR(__xludf.DUMMYFUNCTION("iferror(sparkline(AA74:AG74,{""charttype"",""column"";""empty"",""zero"";""color"",if(ROUND(AH75,2)&gt;=$BA$4,'Customize Here'!$M$7,'Customize Here'!$M$9)}))"),"")</f>
        <v/>
      </c>
      <c r="AG75" s="102"/>
      <c r="AH75" s="375" t="str">
        <f>iferror(sum(AA74:AG74)/($C75*7),)</f>
        <v/>
      </c>
      <c r="AI75" s="376">
        <f>countif(AA74:AG74,"&gt;="&amp;$C75)</f>
        <v>0</v>
      </c>
      <c r="AJ75" s="195"/>
      <c r="AK75" s="374" t="str">
        <f>IFERROR(__xludf.DUMMYFUNCTION("iferror(sparkline(AK74:AQ74,{""charttype"",""column"";""empty"",""zero"";""color"",if(ROUND(AR75,2)&gt;=$BA$4,'Customize Here'!$M$7,'Customize Here'!$M$9)}))"),"")</f>
        <v/>
      </c>
      <c r="AQ75" s="102"/>
      <c r="AR75" s="375" t="str">
        <f>iferror(sum(AK74:AQ74)/($C75*7),)</f>
        <v/>
      </c>
      <c r="AS75" s="376">
        <f>countif(AK74:AQ74,"&gt;="&amp;$C75)</f>
        <v>0</v>
      </c>
      <c r="AT75" s="195"/>
      <c r="AU75" s="377" t="str">
        <f>IFERROR(__xludf.DUMMYFUNCTION("iferror(sparkline(AU74:AW74,{""charttype"",""column"";""empty"",""zero"";""color"",'Customize Here'!$M$9}))"),"")</f>
        <v/>
      </c>
      <c r="AW75" s="102"/>
      <c r="AX75" s="376">
        <f>countif(AU74:AW74,"&gt;="&amp;$C75)</f>
        <v>0</v>
      </c>
      <c r="AZ75" s="378" t="str">
        <f>B74</f>
        <v/>
      </c>
      <c r="BA75" s="379">
        <f>$BE$4</f>
        <v>30</v>
      </c>
      <c r="BB75" s="380">
        <f>O75+Y75+AI75+AS75+AX75</f>
        <v>0</v>
      </c>
      <c r="BC75" s="381" t="str">
        <f>IFERROR(__xludf.DUMMYFUNCTION("IFERROR(SPARKLINE(BB75,{""charttype"",""bar"";""max"",BA75;""color1"",IF(BD75&gt;=$BA$4,'Customize Here'!$M$7,'Customize Here'!$M$9)}),)"),"")</f>
        <v/>
      </c>
      <c r="BD75" s="382">
        <f>BB75/BA75</f>
        <v>0</v>
      </c>
      <c r="BE75" s="383">
        <f>BA75-BB75</f>
        <v>30</v>
      </c>
      <c r="BF75" s="195"/>
    </row>
    <row r="76">
      <c r="A76" s="190"/>
      <c r="B76" s="83"/>
      <c r="C76" s="83"/>
      <c r="D76" s="86"/>
      <c r="E76" s="348"/>
      <c r="F76" s="348"/>
      <c r="G76" s="83"/>
      <c r="H76" s="211"/>
      <c r="I76" s="211"/>
      <c r="J76" s="211"/>
      <c r="K76" s="211"/>
      <c r="L76" s="211"/>
      <c r="M76" s="86"/>
      <c r="N76" s="322"/>
      <c r="O76" s="217"/>
      <c r="P76" s="195"/>
      <c r="Q76" s="83"/>
      <c r="R76" s="211"/>
      <c r="S76" s="211"/>
      <c r="T76" s="211"/>
      <c r="U76" s="211"/>
      <c r="V76" s="211"/>
      <c r="W76" s="86"/>
      <c r="X76" s="322"/>
      <c r="Y76" s="217"/>
      <c r="Z76" s="195"/>
      <c r="AA76" s="83"/>
      <c r="AB76" s="211"/>
      <c r="AC76" s="211"/>
      <c r="AD76" s="211"/>
      <c r="AE76" s="211"/>
      <c r="AF76" s="211"/>
      <c r="AG76" s="86"/>
      <c r="AH76" s="322"/>
      <c r="AI76" s="217"/>
      <c r="AJ76" s="195"/>
      <c r="AK76" s="83"/>
      <c r="AL76" s="211"/>
      <c r="AM76" s="211"/>
      <c r="AN76" s="211"/>
      <c r="AO76" s="211"/>
      <c r="AP76" s="211"/>
      <c r="AQ76" s="86"/>
      <c r="AR76" s="322"/>
      <c r="AS76" s="217"/>
      <c r="AT76" s="195"/>
      <c r="AU76" s="83"/>
      <c r="AV76" s="211"/>
      <c r="AW76" s="86"/>
      <c r="AX76" s="217"/>
      <c r="AZ76" s="289"/>
      <c r="BA76" s="289"/>
      <c r="BB76" s="289"/>
      <c r="BC76" s="193"/>
      <c r="BD76" s="384"/>
      <c r="BE76" s="385"/>
      <c r="BF76" s="195"/>
    </row>
    <row r="77">
      <c r="A77" s="289"/>
      <c r="B77" s="289"/>
      <c r="C77" s="348"/>
      <c r="D77" s="348"/>
      <c r="E77" s="348"/>
      <c r="F77" s="348"/>
      <c r="G77" s="289"/>
      <c r="H77" s="289"/>
      <c r="I77" s="289"/>
      <c r="J77" s="289"/>
      <c r="K77" s="289"/>
      <c r="L77" s="289"/>
      <c r="M77" s="289"/>
      <c r="N77" s="195"/>
      <c r="O77" s="195"/>
      <c r="P77" s="195"/>
      <c r="Q77" s="195"/>
      <c r="R77" s="195"/>
      <c r="S77" s="195"/>
      <c r="T77" s="195"/>
      <c r="U77" s="195"/>
      <c r="V77" s="195"/>
      <c r="W77" s="195"/>
      <c r="X77" s="195"/>
      <c r="Y77" s="195"/>
      <c r="Z77" s="195"/>
      <c r="AA77" s="195"/>
      <c r="AB77" s="195"/>
      <c r="AC77" s="195"/>
      <c r="AD77" s="195"/>
      <c r="AE77" s="195"/>
      <c r="AF77" s="195"/>
      <c r="AG77" s="195"/>
      <c r="AH77" s="195"/>
      <c r="AI77" s="195"/>
      <c r="AJ77" s="195"/>
      <c r="AK77" s="195"/>
      <c r="AL77" s="195"/>
      <c r="AM77" s="195"/>
      <c r="AN77" s="195"/>
      <c r="AO77" s="195"/>
      <c r="AP77" s="195"/>
      <c r="AQ77" s="195"/>
      <c r="AR77" s="195"/>
      <c r="AS77" s="195"/>
      <c r="AT77" s="195"/>
      <c r="AU77" s="195"/>
      <c r="AV77" s="195"/>
      <c r="AW77" s="195"/>
      <c r="AX77" s="193"/>
      <c r="AZ77" s="289"/>
      <c r="BA77" s="289"/>
      <c r="BB77" s="289"/>
      <c r="BC77" s="193"/>
      <c r="BD77" s="195"/>
      <c r="BE77" s="195"/>
      <c r="BF77" s="195"/>
    </row>
    <row r="78">
      <c r="A78" s="190"/>
      <c r="B78" s="366"/>
      <c r="C78" s="367" t="str">
        <f>'Customize Here'!$Q$41</f>
        <v>Goal</v>
      </c>
      <c r="D78" s="44"/>
      <c r="E78" s="348"/>
      <c r="F78" s="348"/>
      <c r="G78" s="368"/>
      <c r="H78" s="368"/>
      <c r="I78" s="368"/>
      <c r="J78" s="368"/>
      <c r="K78" s="368"/>
      <c r="L78" s="368"/>
      <c r="M78" s="369"/>
      <c r="N78" s="370" t="str">
        <f>'Customize Here'!$Q$27</f>
        <v>%</v>
      </c>
      <c r="O78" s="371" t="str">
        <f>'Customize Here'!$Q$28</f>
        <v>✔</v>
      </c>
      <c r="P78" s="195"/>
      <c r="Q78" s="368"/>
      <c r="R78" s="368"/>
      <c r="S78" s="368"/>
      <c r="T78" s="368"/>
      <c r="U78" s="368"/>
      <c r="V78" s="368"/>
      <c r="W78" s="369"/>
      <c r="X78" s="370" t="str">
        <f>'Customize Here'!$Q$27</f>
        <v>%</v>
      </c>
      <c r="Y78" s="371" t="str">
        <f>'Customize Here'!$Q$28</f>
        <v>✔</v>
      </c>
      <c r="Z78" s="195"/>
      <c r="AA78" s="368"/>
      <c r="AB78" s="368"/>
      <c r="AC78" s="368"/>
      <c r="AD78" s="368"/>
      <c r="AE78" s="368"/>
      <c r="AF78" s="368"/>
      <c r="AG78" s="369"/>
      <c r="AH78" s="370" t="str">
        <f>'Customize Here'!$Q$27</f>
        <v>%</v>
      </c>
      <c r="AI78" s="371" t="str">
        <f>'Customize Here'!$Q$28</f>
        <v>✔</v>
      </c>
      <c r="AJ78" s="195"/>
      <c r="AK78" s="368"/>
      <c r="AL78" s="368"/>
      <c r="AM78" s="368"/>
      <c r="AN78" s="368"/>
      <c r="AO78" s="368"/>
      <c r="AP78" s="368"/>
      <c r="AQ78" s="369"/>
      <c r="AR78" s="370" t="str">
        <f>'Customize Here'!$Q$27</f>
        <v>%</v>
      </c>
      <c r="AS78" s="371" t="str">
        <f>'Customize Here'!$Q$28</f>
        <v>✔</v>
      </c>
      <c r="AT78" s="195"/>
      <c r="AU78" s="368"/>
      <c r="AV78" s="368"/>
      <c r="AW78" s="368"/>
      <c r="AX78" s="372" t="str">
        <f>'Customize Here'!$Q$28</f>
        <v>✔</v>
      </c>
      <c r="AZ78" s="194"/>
      <c r="BA78" s="194"/>
      <c r="BB78" s="194"/>
      <c r="BC78" s="194"/>
      <c r="BD78" s="194"/>
      <c r="BE78" s="194"/>
      <c r="BF78" s="195"/>
    </row>
    <row r="79">
      <c r="A79" s="190"/>
      <c r="B79" s="101"/>
      <c r="C79" s="373"/>
      <c r="D79" s="102"/>
      <c r="E79" s="348"/>
      <c r="F79" s="348"/>
      <c r="G79" s="374" t="str">
        <f>IFERROR(__xludf.DUMMYFUNCTION("iferror(sparkline(G78:M78,{""charttype"",""column"";""empty"",""zero"";""color"",if(ROUND(N79,2)&gt;=$BA$4,'Customize Here'!$M$7,'Customize Here'!$M$9)}))"),"")</f>
        <v/>
      </c>
      <c r="M79" s="102"/>
      <c r="N79" s="375" t="str">
        <f>iferror(sum(G78:M78)/($C79*7),)</f>
        <v/>
      </c>
      <c r="O79" s="376">
        <f>countif(G78:M78,"&gt;="&amp;$C79)</f>
        <v>0</v>
      </c>
      <c r="P79" s="195"/>
      <c r="Q79" s="374" t="str">
        <f>IFERROR(__xludf.DUMMYFUNCTION("iferror(sparkline(Q78:W78,{""charttype"",""column"";""empty"",""zero"";""color"",if(ROUND(X79,2)&gt;=$BA$4,'Customize Here'!$M$7,'Customize Here'!$M$9)}))"),"")</f>
        <v/>
      </c>
      <c r="W79" s="102"/>
      <c r="X79" s="375" t="str">
        <f>iferror(sum(Q78:W78)/($C79*7),)</f>
        <v/>
      </c>
      <c r="Y79" s="376">
        <f>countif(Q78:W78,"&gt;="&amp;$C79)</f>
        <v>0</v>
      </c>
      <c r="Z79" s="195"/>
      <c r="AA79" s="374" t="str">
        <f>IFERROR(__xludf.DUMMYFUNCTION("iferror(sparkline(AA78:AG78,{""charttype"",""column"";""empty"",""zero"";""color"",if(ROUND(AH79,2)&gt;=$BA$4,'Customize Here'!$M$7,'Customize Here'!$M$9)}))"),"")</f>
        <v/>
      </c>
      <c r="AG79" s="102"/>
      <c r="AH79" s="375" t="str">
        <f>iferror(sum(AA78:AG78)/($C79*7),)</f>
        <v/>
      </c>
      <c r="AI79" s="376">
        <f>countif(AA78:AG78,"&gt;="&amp;$C79)</f>
        <v>0</v>
      </c>
      <c r="AJ79" s="195"/>
      <c r="AK79" s="374" t="str">
        <f>IFERROR(__xludf.DUMMYFUNCTION("iferror(sparkline(AK78:AQ78,{""charttype"",""column"";""empty"",""zero"";""color"",if(ROUND(AR79,2)&gt;=$BA$4,'Customize Here'!$M$7,'Customize Here'!$M$9)}))"),"")</f>
        <v/>
      </c>
      <c r="AQ79" s="102"/>
      <c r="AR79" s="375" t="str">
        <f>iferror(sum(AK78:AQ78)/($C79*7),)</f>
        <v/>
      </c>
      <c r="AS79" s="376">
        <f>countif(AK78:AQ78,"&gt;="&amp;$C79)</f>
        <v>0</v>
      </c>
      <c r="AT79" s="195"/>
      <c r="AU79" s="377" t="str">
        <f>IFERROR(__xludf.DUMMYFUNCTION("iferror(sparkline(AU78:AW78,{""charttype"",""column"";""empty"",""zero"";""color"",'Customize Here'!$M$9}))"),"")</f>
        <v/>
      </c>
      <c r="AW79" s="102"/>
      <c r="AX79" s="376">
        <f>countif(AU78:AW78,"&gt;="&amp;$C79)</f>
        <v>0</v>
      </c>
      <c r="AZ79" s="378" t="str">
        <f>B78</f>
        <v/>
      </c>
      <c r="BA79" s="379">
        <f>$BE$4</f>
        <v>30</v>
      </c>
      <c r="BB79" s="380">
        <f>O79+Y79+AI79+AS79+AX79</f>
        <v>0</v>
      </c>
      <c r="BC79" s="381" t="str">
        <f>IFERROR(__xludf.DUMMYFUNCTION("IFERROR(SPARKLINE(BB79,{""charttype"",""bar"";""max"",BA79;""color1"",IF(BD79&gt;=$BA$4,'Customize Here'!$M$7,'Customize Here'!$M$9)}),)"),"")</f>
        <v/>
      </c>
      <c r="BD79" s="382">
        <f>BB79/BA79</f>
        <v>0</v>
      </c>
      <c r="BE79" s="383">
        <f>BA79-BB79</f>
        <v>30</v>
      </c>
      <c r="BF79" s="195"/>
    </row>
    <row r="80">
      <c r="A80" s="190"/>
      <c r="B80" s="83"/>
      <c r="C80" s="83"/>
      <c r="D80" s="86"/>
      <c r="E80" s="348"/>
      <c r="F80" s="348"/>
      <c r="G80" s="83"/>
      <c r="H80" s="211"/>
      <c r="I80" s="211"/>
      <c r="J80" s="211"/>
      <c r="K80" s="211"/>
      <c r="L80" s="211"/>
      <c r="M80" s="86"/>
      <c r="N80" s="322"/>
      <c r="O80" s="217"/>
      <c r="P80" s="195"/>
      <c r="Q80" s="83"/>
      <c r="R80" s="211"/>
      <c r="S80" s="211"/>
      <c r="T80" s="211"/>
      <c r="U80" s="211"/>
      <c r="V80" s="211"/>
      <c r="W80" s="86"/>
      <c r="X80" s="322"/>
      <c r="Y80" s="217"/>
      <c r="Z80" s="195"/>
      <c r="AA80" s="83"/>
      <c r="AB80" s="211"/>
      <c r="AC80" s="211"/>
      <c r="AD80" s="211"/>
      <c r="AE80" s="211"/>
      <c r="AF80" s="211"/>
      <c r="AG80" s="86"/>
      <c r="AH80" s="322"/>
      <c r="AI80" s="217"/>
      <c r="AJ80" s="195"/>
      <c r="AK80" s="83"/>
      <c r="AL80" s="211"/>
      <c r="AM80" s="211"/>
      <c r="AN80" s="211"/>
      <c r="AO80" s="211"/>
      <c r="AP80" s="211"/>
      <c r="AQ80" s="86"/>
      <c r="AR80" s="322"/>
      <c r="AS80" s="217"/>
      <c r="AT80" s="195"/>
      <c r="AU80" s="83"/>
      <c r="AV80" s="211"/>
      <c r="AW80" s="86"/>
      <c r="AX80" s="217"/>
      <c r="AZ80" s="289"/>
      <c r="BA80" s="289"/>
      <c r="BB80" s="289"/>
      <c r="BC80" s="193"/>
      <c r="BD80" s="384"/>
      <c r="BE80" s="385"/>
      <c r="BF80" s="195"/>
    </row>
    <row r="81">
      <c r="A81" s="190"/>
      <c r="B81" s="190"/>
      <c r="C81" s="348"/>
      <c r="D81" s="348"/>
      <c r="E81" s="348"/>
      <c r="F81" s="348"/>
      <c r="G81" s="289"/>
      <c r="H81" s="289"/>
      <c r="I81" s="289"/>
      <c r="J81" s="289"/>
      <c r="K81" s="289"/>
      <c r="L81" s="289"/>
      <c r="M81" s="289"/>
      <c r="N81" s="195"/>
      <c r="O81" s="195"/>
      <c r="P81" s="195"/>
      <c r="Q81" s="195"/>
      <c r="R81" s="195"/>
      <c r="S81" s="195"/>
      <c r="T81" s="195"/>
      <c r="U81" s="195"/>
      <c r="V81" s="195"/>
      <c r="W81" s="195"/>
      <c r="X81" s="195"/>
      <c r="Y81" s="195"/>
      <c r="Z81" s="195"/>
      <c r="AA81" s="195"/>
      <c r="AB81" s="195"/>
      <c r="AC81" s="195"/>
      <c r="AD81" s="195"/>
      <c r="AE81" s="195"/>
      <c r="AF81" s="195"/>
      <c r="AG81" s="195"/>
      <c r="AH81" s="195"/>
      <c r="AI81" s="195"/>
      <c r="AJ81" s="195"/>
      <c r="AK81" s="195"/>
      <c r="AL81" s="195"/>
      <c r="AM81" s="195"/>
      <c r="AN81" s="195"/>
      <c r="AO81" s="195"/>
      <c r="AP81" s="195"/>
      <c r="AQ81" s="195"/>
      <c r="AR81" s="195"/>
      <c r="AS81" s="195"/>
      <c r="AT81" s="195"/>
      <c r="AU81" s="195"/>
      <c r="AV81" s="195"/>
      <c r="AW81" s="195"/>
      <c r="AX81" s="193"/>
      <c r="AY81" s="193"/>
      <c r="AZ81" s="289"/>
      <c r="BA81" s="289"/>
      <c r="BB81" s="289"/>
      <c r="BC81" s="193"/>
      <c r="BD81" s="195"/>
      <c r="BE81" s="195"/>
      <c r="BF81" s="195"/>
    </row>
  </sheetData>
  <mergeCells count="259">
    <mergeCell ref="AZ2:BE3"/>
    <mergeCell ref="BA4:BB4"/>
    <mergeCell ref="BC4:BD4"/>
    <mergeCell ref="BB6:BD6"/>
    <mergeCell ref="AA2:AG2"/>
    <mergeCell ref="AH2:AH4"/>
    <mergeCell ref="AI2:AI4"/>
    <mergeCell ref="AK2:AQ2"/>
    <mergeCell ref="AR2:AR4"/>
    <mergeCell ref="AS2:AS4"/>
    <mergeCell ref="AU2:AW2"/>
    <mergeCell ref="B2:D3"/>
    <mergeCell ref="G2:M2"/>
    <mergeCell ref="N2:N4"/>
    <mergeCell ref="O2:O4"/>
    <mergeCell ref="Q2:W2"/>
    <mergeCell ref="X2:X4"/>
    <mergeCell ref="Y2:Y4"/>
    <mergeCell ref="B4:D4"/>
    <mergeCell ref="B5:D5"/>
    <mergeCell ref="G6:O6"/>
    <mergeCell ref="Q6:Y6"/>
    <mergeCell ref="AA6:AI6"/>
    <mergeCell ref="AK6:AS6"/>
    <mergeCell ref="AU6:AW6"/>
    <mergeCell ref="B6:D6"/>
    <mergeCell ref="B7:D7"/>
    <mergeCell ref="B8:D8"/>
    <mergeCell ref="B9:D9"/>
    <mergeCell ref="B10:D10"/>
    <mergeCell ref="B11:D11"/>
    <mergeCell ref="B12:D12"/>
    <mergeCell ref="B13:D13"/>
    <mergeCell ref="B14:D14"/>
    <mergeCell ref="B15:D15"/>
    <mergeCell ref="B16:D16"/>
    <mergeCell ref="B17:D17"/>
    <mergeCell ref="B18:D18"/>
    <mergeCell ref="B19:D19"/>
    <mergeCell ref="AR24:AS24"/>
    <mergeCell ref="AR25:AS25"/>
    <mergeCell ref="X24:Y24"/>
    <mergeCell ref="AA24:AG24"/>
    <mergeCell ref="AH24:AI24"/>
    <mergeCell ref="AK24:AQ24"/>
    <mergeCell ref="AU24:AW24"/>
    <mergeCell ref="BB24:BD24"/>
    <mergeCell ref="AH25:AI25"/>
    <mergeCell ref="AZ25:BA25"/>
    <mergeCell ref="B20:D20"/>
    <mergeCell ref="B21:D21"/>
    <mergeCell ref="B22:D22"/>
    <mergeCell ref="B24:D24"/>
    <mergeCell ref="G24:M24"/>
    <mergeCell ref="N24:O24"/>
    <mergeCell ref="Q24:W24"/>
    <mergeCell ref="N26:O28"/>
    <mergeCell ref="Q26:Q28"/>
    <mergeCell ref="N29:O29"/>
    <mergeCell ref="R26:R28"/>
    <mergeCell ref="S26:S28"/>
    <mergeCell ref="T26:T28"/>
    <mergeCell ref="U26:U28"/>
    <mergeCell ref="V26:V28"/>
    <mergeCell ref="W26:W28"/>
    <mergeCell ref="X29:Y29"/>
    <mergeCell ref="Q31:Y31"/>
    <mergeCell ref="N25:O25"/>
    <mergeCell ref="X25:Y25"/>
    <mergeCell ref="G26:G28"/>
    <mergeCell ref="H26:H28"/>
    <mergeCell ref="I26:I28"/>
    <mergeCell ref="J26:J28"/>
    <mergeCell ref="K26:K28"/>
    <mergeCell ref="L26:L28"/>
    <mergeCell ref="M26:M28"/>
    <mergeCell ref="C31:D31"/>
    <mergeCell ref="G31:O31"/>
    <mergeCell ref="C32:D32"/>
    <mergeCell ref="C33:D33"/>
    <mergeCell ref="C34:D34"/>
    <mergeCell ref="AH55:AH56"/>
    <mergeCell ref="AI55:AI56"/>
    <mergeCell ref="AK55:AQ56"/>
    <mergeCell ref="AR55:AR56"/>
    <mergeCell ref="AS55:AS56"/>
    <mergeCell ref="AU55:AW56"/>
    <mergeCell ref="AX55:AX56"/>
    <mergeCell ref="AA63:AG64"/>
    <mergeCell ref="AH63:AH64"/>
    <mergeCell ref="AI63:AI64"/>
    <mergeCell ref="AK63:AQ64"/>
    <mergeCell ref="AR63:AR64"/>
    <mergeCell ref="AS63:AS64"/>
    <mergeCell ref="AU63:AW64"/>
    <mergeCell ref="AX63:AX64"/>
    <mergeCell ref="AA55:AG56"/>
    <mergeCell ref="AA59:AG60"/>
    <mergeCell ref="AH59:AH60"/>
    <mergeCell ref="AI59:AI60"/>
    <mergeCell ref="AK59:AQ60"/>
    <mergeCell ref="AR59:AR60"/>
    <mergeCell ref="AS59:AS60"/>
    <mergeCell ref="AH29:AI29"/>
    <mergeCell ref="AR29:AS29"/>
    <mergeCell ref="AA31:AI31"/>
    <mergeCell ref="AK31:AS31"/>
    <mergeCell ref="AU31:AW31"/>
    <mergeCell ref="AG26:AG28"/>
    <mergeCell ref="AH26:AI28"/>
    <mergeCell ref="AK26:AK28"/>
    <mergeCell ref="AL26:AL28"/>
    <mergeCell ref="AM26:AM28"/>
    <mergeCell ref="AN26:AN28"/>
    <mergeCell ref="AO26:AO28"/>
    <mergeCell ref="AZ30:BE30"/>
    <mergeCell ref="BB31:BD31"/>
    <mergeCell ref="BB48:BD48"/>
    <mergeCell ref="BB49:BD49"/>
    <mergeCell ref="AZ50:BA50"/>
    <mergeCell ref="BB52:BD52"/>
    <mergeCell ref="AP26:AP28"/>
    <mergeCell ref="AQ26:AQ28"/>
    <mergeCell ref="AR26:AS28"/>
    <mergeCell ref="AU26:AU28"/>
    <mergeCell ref="AV26:AV28"/>
    <mergeCell ref="AW26:AW28"/>
    <mergeCell ref="BA26:BE26"/>
    <mergeCell ref="X26:Y28"/>
    <mergeCell ref="AA26:AA28"/>
    <mergeCell ref="AB26:AB28"/>
    <mergeCell ref="AC26:AC28"/>
    <mergeCell ref="AD26:AD28"/>
    <mergeCell ref="AE26:AE28"/>
    <mergeCell ref="AF26:AF28"/>
    <mergeCell ref="AA49:AI49"/>
    <mergeCell ref="AK49:AS49"/>
    <mergeCell ref="AC50:AH50"/>
    <mergeCell ref="AM50:AR50"/>
    <mergeCell ref="AA52:AI52"/>
    <mergeCell ref="AK52:AS52"/>
    <mergeCell ref="AU52:AW52"/>
    <mergeCell ref="AU59:AW60"/>
    <mergeCell ref="AX59:AX60"/>
    <mergeCell ref="N59:N60"/>
    <mergeCell ref="O59:O60"/>
    <mergeCell ref="Q59:W60"/>
    <mergeCell ref="X59:X60"/>
    <mergeCell ref="Y59:Y60"/>
    <mergeCell ref="X63:X64"/>
    <mergeCell ref="Y63:Y64"/>
    <mergeCell ref="AK67:AQ68"/>
    <mergeCell ref="AR67:AR68"/>
    <mergeCell ref="AS67:AS68"/>
    <mergeCell ref="AU67:AW68"/>
    <mergeCell ref="AX67:AX68"/>
    <mergeCell ref="Q63:W64"/>
    <mergeCell ref="Q67:W68"/>
    <mergeCell ref="X67:X68"/>
    <mergeCell ref="Y67:Y68"/>
    <mergeCell ref="AA67:AG68"/>
    <mergeCell ref="AH67:AH68"/>
    <mergeCell ref="AI67:AI68"/>
    <mergeCell ref="AH71:AH72"/>
    <mergeCell ref="AI71:AI72"/>
    <mergeCell ref="AK71:AQ72"/>
    <mergeCell ref="AR71:AR72"/>
    <mergeCell ref="AS71:AS72"/>
    <mergeCell ref="AU71:AW72"/>
    <mergeCell ref="AX71:AX72"/>
    <mergeCell ref="AU75:AW76"/>
    <mergeCell ref="AX75:AX76"/>
    <mergeCell ref="AA79:AG80"/>
    <mergeCell ref="AH79:AH80"/>
    <mergeCell ref="AI79:AI80"/>
    <mergeCell ref="AK79:AQ80"/>
    <mergeCell ref="AR79:AR80"/>
    <mergeCell ref="AS79:AS80"/>
    <mergeCell ref="AU79:AW80"/>
    <mergeCell ref="AX79:AX80"/>
    <mergeCell ref="AA71:AG72"/>
    <mergeCell ref="AA75:AG76"/>
    <mergeCell ref="AH75:AH76"/>
    <mergeCell ref="AI75:AI76"/>
    <mergeCell ref="AK75:AQ76"/>
    <mergeCell ref="AR75:AR76"/>
    <mergeCell ref="AS75:AS76"/>
    <mergeCell ref="B66:B68"/>
    <mergeCell ref="B70:B72"/>
    <mergeCell ref="B74:B76"/>
    <mergeCell ref="B78:B80"/>
    <mergeCell ref="C74:D74"/>
    <mergeCell ref="C75:D76"/>
    <mergeCell ref="C78:D78"/>
    <mergeCell ref="C79:D80"/>
    <mergeCell ref="C55:D56"/>
    <mergeCell ref="C58:D58"/>
    <mergeCell ref="B62:B64"/>
    <mergeCell ref="C62:D62"/>
    <mergeCell ref="C63:D64"/>
    <mergeCell ref="C66:D66"/>
    <mergeCell ref="C67:D68"/>
    <mergeCell ref="C70:D70"/>
    <mergeCell ref="C71:D72"/>
    <mergeCell ref="N71:N72"/>
    <mergeCell ref="O71:O72"/>
    <mergeCell ref="Q71:W72"/>
    <mergeCell ref="X71:X72"/>
    <mergeCell ref="Y71:Y72"/>
    <mergeCell ref="G71:M72"/>
    <mergeCell ref="G75:M76"/>
    <mergeCell ref="N75:N76"/>
    <mergeCell ref="O75:O76"/>
    <mergeCell ref="Q75:W76"/>
    <mergeCell ref="X75:X76"/>
    <mergeCell ref="Y75:Y76"/>
    <mergeCell ref="G49:O49"/>
    <mergeCell ref="I50:N50"/>
    <mergeCell ref="S50:X50"/>
    <mergeCell ref="G52:O52"/>
    <mergeCell ref="Q52:Y52"/>
    <mergeCell ref="C42:D42"/>
    <mergeCell ref="C43:D43"/>
    <mergeCell ref="C44:D44"/>
    <mergeCell ref="C45:D45"/>
    <mergeCell ref="C46:D46"/>
    <mergeCell ref="C47:D47"/>
    <mergeCell ref="Q49:Y49"/>
    <mergeCell ref="C35:D35"/>
    <mergeCell ref="C36:D36"/>
    <mergeCell ref="C37:D37"/>
    <mergeCell ref="C38:D38"/>
    <mergeCell ref="C39:D39"/>
    <mergeCell ref="C40:D40"/>
    <mergeCell ref="C41:D41"/>
    <mergeCell ref="Q55:W56"/>
    <mergeCell ref="X55:X56"/>
    <mergeCell ref="Y55:Y56"/>
    <mergeCell ref="C59:D60"/>
    <mergeCell ref="G59:M60"/>
    <mergeCell ref="G63:M64"/>
    <mergeCell ref="N63:N64"/>
    <mergeCell ref="O63:O64"/>
    <mergeCell ref="G67:M68"/>
    <mergeCell ref="N67:N68"/>
    <mergeCell ref="O67:O68"/>
    <mergeCell ref="B52:D52"/>
    <mergeCell ref="B54:B56"/>
    <mergeCell ref="C54:D54"/>
    <mergeCell ref="G55:M56"/>
    <mergeCell ref="N55:N56"/>
    <mergeCell ref="O55:O56"/>
    <mergeCell ref="B58:B60"/>
    <mergeCell ref="G79:M80"/>
    <mergeCell ref="N79:N80"/>
    <mergeCell ref="O79:O80"/>
    <mergeCell ref="Q79:W80"/>
    <mergeCell ref="X79:X80"/>
    <mergeCell ref="Y79:Y80"/>
  </mergeCells>
  <conditionalFormatting sqref="G1:AW1">
    <cfRule type="cellIs" dxfId="5" priority="1" operator="equal">
      <formula>"*"</formula>
    </cfRule>
  </conditionalFormatting>
  <conditionalFormatting sqref="G54:M54 Q54:W54 AA54:AG54 AK54:AQ54 AU54:AW54 G58:M58 Q58:W58 AA58:AG58 AK58:AQ58 AU58:AW58 G62:M62 Q62:W62 AA62:AG62 AK62:AQ62 AU62:AW62 G66:M66 Q66:W66 AA66:AG66 AK66:AQ66 AU66:AW66 G70:M70 Q70:W70 AA70:AG70 AK70:AQ70 AU70:AW70 G74:M74 Q74:W74 AA74:AG74 AK74:AQ74 AU74:AW74 G78:M78 Q78:W78 AA78:AG78 AK78:AQ78 AU78:AW78">
    <cfRule type="expression" dxfId="14" priority="2">
      <formula>G54&gt;=$C55</formula>
    </cfRule>
  </conditionalFormatting>
  <conditionalFormatting sqref="C32:D47">
    <cfRule type="expression" dxfId="6" priority="3">
      <formula>AND($B32&lt;&gt;"",$C32=FALSE,$D32="")</formula>
    </cfRule>
  </conditionalFormatting>
  <conditionalFormatting sqref="G1:AW1">
    <cfRule type="cellIs" dxfId="7" priority="4" operator="equal">
      <formula>"*"</formula>
    </cfRule>
  </conditionalFormatting>
  <conditionalFormatting sqref="G7:M22 Q7:W22 AA7:AG22 AK7:AQ22 AU7:AW22 G32:M47 Q32:W47 AA32:AG47 AK32:AQ47 AU32:AW47">
    <cfRule type="expression" dxfId="8" priority="5">
      <formula>AND($B7&lt;&gt;"",G7=TRUE)</formula>
    </cfRule>
  </conditionalFormatting>
  <conditionalFormatting sqref="N7:N22 X7:X22 AH7:AH22 AR7:AR22 N32:N47 X32:X47 AH32:AH47 AR32:AR47">
    <cfRule type="expression" dxfId="9" priority="6">
      <formula>N7&gt;=$BA$4</formula>
    </cfRule>
  </conditionalFormatting>
  <conditionalFormatting sqref="O32:O47 Y32:Y47 AI32:AI47 AS32:AS47">
    <cfRule type="expression" dxfId="10" priority="7">
      <formula>N32&gt;=100%</formula>
    </cfRule>
  </conditionalFormatting>
  <conditionalFormatting sqref="G32:M47 Q32:W47 AA32:AG47 AK32:AQ47">
    <cfRule type="expression" dxfId="8" priority="8">
      <formula>AND($B32&lt;&gt;"",G32=TRUE)</formula>
    </cfRule>
  </conditionalFormatting>
  <conditionalFormatting sqref="G32:M47">
    <cfRule type="expression" dxfId="8" priority="9">
      <formula>AND(COUNTIF($G32:$M32,TRUE)&gt;=$C32,$B32&lt;&gt;"",$C32&lt;&gt;"")</formula>
    </cfRule>
  </conditionalFormatting>
  <conditionalFormatting sqref="N7:N22 X7:X22 AH7:AH22 AR7:AR22">
    <cfRule type="expression" dxfId="9" priority="10">
      <formula>N7&gt;=$BA$4</formula>
    </cfRule>
  </conditionalFormatting>
  <conditionalFormatting sqref="O7:O22 Y7:Y22 AI7:AI22 AS7:AS22">
    <cfRule type="expression" dxfId="11" priority="11">
      <formula>N7&gt;=100%</formula>
    </cfRule>
  </conditionalFormatting>
  <conditionalFormatting sqref="AU7:AW22 AU32:AW47">
    <cfRule type="expression" dxfId="11" priority="12">
      <formula>AU$4=""</formula>
    </cfRule>
  </conditionalFormatting>
  <conditionalFormatting sqref="BE7:BE22">
    <cfRule type="cellIs" dxfId="12" priority="13" operator="lessThan">
      <formula>0</formula>
    </cfRule>
  </conditionalFormatting>
  <conditionalFormatting sqref="G3:M4 Q3:W4 AA3:AG4 AK3:AQ4 AU3:AW4">
    <cfRule type="expression" dxfId="5" priority="14">
      <formula>G$4=TODAY()</formula>
    </cfRule>
  </conditionalFormatting>
  <conditionalFormatting sqref="AU3:AW4">
    <cfRule type="expression" dxfId="13" priority="15">
      <formula>AU$4=""</formula>
    </cfRule>
  </conditionalFormatting>
  <conditionalFormatting sqref="Q32:W47">
    <cfRule type="expression" dxfId="8" priority="16">
      <formula>AND(COUNTIF($Q32:$W32,TRUE)&gt;=$C32,$B32&lt;&gt;"",$C32&lt;&gt;"")</formula>
    </cfRule>
  </conditionalFormatting>
  <conditionalFormatting sqref="AA32:AG47">
    <cfRule type="expression" dxfId="8" priority="17">
      <formula>AND(COUNTIF($AA32:$AG32,TRUE)&gt;=$C32,$B32&lt;&gt;"",$C32&lt;&gt;"")</formula>
    </cfRule>
  </conditionalFormatting>
  <conditionalFormatting sqref="AK32:AQ47">
    <cfRule type="expression" dxfId="8" priority="18">
      <formula>AND(COUNTIF($AK32:$AQ32,TRUE)&gt;=$C32,$B32&lt;&gt;"",$C32&lt;&gt;"")</formula>
    </cfRule>
  </conditionalFormatting>
  <dataValidations>
    <dataValidation type="list" allowBlank="1" showInputMessage="1" showErrorMessage="1" prompt="Enter a number from 1 to 6." sqref="C32:C47">
      <formula1>"1,2,3,4,5,6"</formula1>
    </dataValidation>
    <dataValidation type="custom" allowBlank="1" showDropDown="1" showInputMessage="1" showErrorMessage="1" prompt="Enter a valid date." sqref="G4">
      <formula1>OR(NOT(ISERROR(DATEVALUE(G4))), AND(ISNUMBER(G4), LEFT(CELL("format", G4))="D"))</formula1>
    </dataValidation>
    <dataValidation type="list" allowBlank="1" showDropDown="1" showInputMessage="1" showErrorMessage="1" prompt="Enter a valid Month: JANUARY, FEBRUARY, MARCH, APRIL, MAY, JUNE, JULY, AUGUST, SEPTEMBER, OCTOBER, NOVEMBER, DECEMBER." sqref="C1:E1 A1:A4 E2:E4">
      <formula1>'HIDDEN HT'!$C$6:$C$17</formula1>
    </dataValidation>
  </dataValidations>
  <hyperlinks>
    <hyperlink display="Summary" location="Summary!A1" ref="B4"/>
  </hyperlinks>
  <printOptions gridLines="1" horizontalCentered="1"/>
  <pageMargins bottom="0.75" footer="0.0" header="0.0" left="0.7" right="0.7" top="0.75"/>
  <pageSetup fitToHeight="0" cellComments="atEnd" orientation="landscape" pageOrder="overThenDown" paperHeight="17in" paperWidth="28in"/>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pane xSplit="5.0" ySplit="4.0" topLeftCell="F5" activePane="bottomRight" state="frozen"/>
      <selection activeCell="F1" sqref="F1" pane="topRight"/>
      <selection activeCell="A5" sqref="A5" pane="bottomLeft"/>
      <selection activeCell="F5" sqref="F5" pane="bottomRight"/>
    </sheetView>
  </sheetViews>
  <sheetFormatPr customHeight="1" defaultColWidth="12.63" defaultRowHeight="15.75"/>
  <cols>
    <col customWidth="1" min="1" max="1" width="1.38"/>
    <col customWidth="1" min="2" max="2" width="27.13"/>
    <col customWidth="1" min="3" max="3" width="5.63"/>
    <col customWidth="1" min="4" max="4" width="3.38"/>
    <col customWidth="1" min="5" max="5" width="1.13"/>
    <col customWidth="1" min="6" max="6" width="2.88"/>
    <col customWidth="1" min="7" max="15" width="4.88"/>
    <col customWidth="1" min="16" max="16" width="2.88"/>
    <col customWidth="1" min="17" max="25" width="4.88"/>
    <col customWidth="1" min="26" max="26" width="2.88"/>
    <col customWidth="1" min="27" max="35" width="4.88"/>
    <col customWidth="1" min="36" max="36" width="2.88"/>
    <col customWidth="1" min="37" max="43" width="4.88"/>
    <col customWidth="1" min="44" max="44" width="5.13"/>
    <col customWidth="1" min="45" max="45" width="4.88"/>
    <col customWidth="1" min="46" max="46" width="2.88"/>
    <col customWidth="1" min="47" max="49" width="4.88"/>
    <col customWidth="1" min="50" max="51" width="5.13"/>
    <col customWidth="1" min="52" max="52" width="28.5"/>
    <col customWidth="1" min="53" max="53" width="9.25"/>
    <col customWidth="1" min="54" max="54" width="5.88"/>
    <col customWidth="1" min="55" max="55" width="19.88"/>
    <col customWidth="1" min="56" max="56" width="6.88"/>
    <col customWidth="1" min="57" max="57" width="8.0"/>
    <col customWidth="1" min="58" max="58" width="18.88"/>
  </cols>
  <sheetData>
    <row r="1" ht="14.25" customHeight="1">
      <c r="A1" s="188"/>
      <c r="B1" s="189"/>
      <c r="C1" s="188"/>
      <c r="D1" s="188"/>
      <c r="E1" s="188"/>
      <c r="F1" s="190"/>
      <c r="G1" s="191"/>
      <c r="H1" s="191"/>
      <c r="I1" s="191"/>
      <c r="J1" s="191"/>
      <c r="K1" s="191"/>
      <c r="L1" s="191"/>
      <c r="M1" s="191"/>
      <c r="N1" s="192"/>
      <c r="O1" s="192"/>
      <c r="P1" s="191"/>
      <c r="Q1" s="191"/>
      <c r="R1" s="191"/>
      <c r="S1" s="191"/>
      <c r="T1" s="191"/>
      <c r="U1" s="191"/>
      <c r="V1" s="191"/>
      <c r="W1" s="191"/>
      <c r="X1" s="192"/>
      <c r="Y1" s="192"/>
      <c r="Z1" s="191"/>
      <c r="AA1" s="191"/>
      <c r="AB1" s="191"/>
      <c r="AC1" s="191"/>
      <c r="AD1" s="191"/>
      <c r="AE1" s="191"/>
      <c r="AF1" s="191"/>
      <c r="AG1" s="191"/>
      <c r="AH1" s="192"/>
      <c r="AI1" s="192"/>
      <c r="AJ1" s="191"/>
      <c r="AK1" s="191"/>
      <c r="AL1" s="191"/>
      <c r="AM1" s="191"/>
      <c r="AN1" s="191"/>
      <c r="AO1" s="191"/>
      <c r="AP1" s="191"/>
      <c r="AQ1" s="191"/>
      <c r="AR1" s="192"/>
      <c r="AS1" s="192"/>
      <c r="AT1" s="191"/>
      <c r="AU1" s="191"/>
      <c r="AV1" s="191"/>
      <c r="AW1" s="191"/>
      <c r="AX1" s="193"/>
      <c r="AY1" s="193"/>
      <c r="AZ1" s="194"/>
      <c r="BA1" s="194"/>
      <c r="BB1" s="194"/>
      <c r="BC1" s="194"/>
      <c r="BD1" s="194"/>
      <c r="BE1" s="194"/>
      <c r="BF1" s="195"/>
    </row>
    <row r="2" ht="21.75" customHeight="1">
      <c r="A2" s="188"/>
      <c r="B2" s="196" t="str">
        <f>'HIDDEN CALENDAR'!O12</f>
        <v>May - 2023</v>
      </c>
      <c r="E2" s="188"/>
      <c r="F2" s="190"/>
      <c r="G2" s="197" t="str">
        <f>"7 "&amp;'Customize Here'!$Q$20 </f>
        <v>7 Days</v>
      </c>
      <c r="H2" s="154"/>
      <c r="I2" s="154"/>
      <c r="J2" s="154"/>
      <c r="K2" s="154"/>
      <c r="L2" s="154"/>
      <c r="M2" s="198"/>
      <c r="N2" s="199" t="str">
        <f>'Customize Here'!$Q$21</f>
        <v>Completed</v>
      </c>
      <c r="O2" s="200" t="str">
        <f>'Customize Here'!$Q$22</f>
        <v>Days Missing</v>
      </c>
      <c r="P2" s="201"/>
      <c r="Q2" s="197" t="str">
        <f>"14 "&amp;'Customize Here'!$Q$20 </f>
        <v>14 Days</v>
      </c>
      <c r="R2" s="154"/>
      <c r="S2" s="154"/>
      <c r="T2" s="154"/>
      <c r="U2" s="154"/>
      <c r="V2" s="154"/>
      <c r="W2" s="198"/>
      <c r="X2" s="199" t="str">
        <f>'Customize Here'!$Q$21</f>
        <v>Completed</v>
      </c>
      <c r="Y2" s="200" t="str">
        <f>'Customize Here'!$Q$22</f>
        <v>Days Missing</v>
      </c>
      <c r="Z2" s="201"/>
      <c r="AA2" s="197" t="str">
        <f>"21 "&amp;'Customize Here'!$Q$20 </f>
        <v>21 Days</v>
      </c>
      <c r="AB2" s="154"/>
      <c r="AC2" s="154"/>
      <c r="AD2" s="154"/>
      <c r="AE2" s="154"/>
      <c r="AF2" s="154"/>
      <c r="AG2" s="198"/>
      <c r="AH2" s="199" t="str">
        <f>'Customize Here'!$Q$21</f>
        <v>Completed</v>
      </c>
      <c r="AI2" s="200" t="str">
        <f>'Customize Here'!$Q$22</f>
        <v>Days Missing</v>
      </c>
      <c r="AJ2" s="201"/>
      <c r="AK2" s="197" t="str">
        <f>"28 "&amp;'Customize Here'!$Q$20 </f>
        <v>28 Days</v>
      </c>
      <c r="AL2" s="154"/>
      <c r="AM2" s="154"/>
      <c r="AN2" s="154"/>
      <c r="AO2" s="154"/>
      <c r="AP2" s="154"/>
      <c r="AQ2" s="198"/>
      <c r="AR2" s="199" t="str">
        <f>'Customize Here'!$Q$21</f>
        <v>Completed</v>
      </c>
      <c r="AS2" s="200" t="str">
        <f>'Customize Here'!$Q$22</f>
        <v>Days Missing</v>
      </c>
      <c r="AT2" s="201"/>
      <c r="AU2" s="197" t="str">
        <f>'Customize Here'!$Q$26</f>
        <v>Extra Days</v>
      </c>
      <c r="AV2" s="154"/>
      <c r="AW2" s="155"/>
      <c r="AX2" s="201"/>
      <c r="AY2" s="201"/>
      <c r="AZ2" s="202" t="str">
        <f>'Customize Here'!$Q$19</f>
        <v>Monthly Stats</v>
      </c>
      <c r="BA2" s="43"/>
      <c r="BB2" s="43"/>
      <c r="BC2" s="43"/>
      <c r="BD2" s="43"/>
      <c r="BE2" s="44"/>
      <c r="BF2" s="203"/>
    </row>
    <row r="3" ht="18.75" customHeight="1">
      <c r="A3" s="188"/>
      <c r="E3" s="188"/>
      <c r="F3" s="204"/>
      <c r="G3" s="205" t="str">
        <f>VLOOKUP(WEEKDAY(G4),'HIDDEN CALENDAR'!$S$6:$V$12,4,0)</f>
        <v>M</v>
      </c>
      <c r="H3" s="206" t="str">
        <f>VLOOKUP(WEEKDAY(H4),'HIDDEN CALENDAR'!$S$6:$V$12,4,0)</f>
        <v>T</v>
      </c>
      <c r="I3" s="206" t="str">
        <f>VLOOKUP(WEEKDAY(I4),'HIDDEN CALENDAR'!$S$6:$V$12,4,0)</f>
        <v>W</v>
      </c>
      <c r="J3" s="206" t="str">
        <f>VLOOKUP(WEEKDAY(J4),'HIDDEN CALENDAR'!$S$6:$V$12,4,0)</f>
        <v>T</v>
      </c>
      <c r="K3" s="206" t="str">
        <f>VLOOKUP(WEEKDAY(K4),'HIDDEN CALENDAR'!$S$6:$V$12,4,0)</f>
        <v>F</v>
      </c>
      <c r="L3" s="206" t="str">
        <f>VLOOKUP(WEEKDAY(L4),'HIDDEN CALENDAR'!$S$6:$V$12,4,0)</f>
        <v>S</v>
      </c>
      <c r="M3" s="207" t="str">
        <f>VLOOKUP(WEEKDAY(M4),'HIDDEN CALENDAR'!$S$6:$V$12,4,0)</f>
        <v>S</v>
      </c>
      <c r="N3" s="208"/>
      <c r="O3" s="209"/>
      <c r="P3" s="201"/>
      <c r="Q3" s="205" t="str">
        <f>VLOOKUP(WEEKDAY(Q4),'HIDDEN CALENDAR'!$S$6:$V$12,4,0)</f>
        <v>M</v>
      </c>
      <c r="R3" s="206" t="str">
        <f>VLOOKUP(WEEKDAY(R4),'HIDDEN CALENDAR'!$S$6:$V$12,4,0)</f>
        <v>T</v>
      </c>
      <c r="S3" s="206" t="str">
        <f>VLOOKUP(WEEKDAY(S4),'HIDDEN CALENDAR'!$S$6:$V$12,4,0)</f>
        <v>W</v>
      </c>
      <c r="T3" s="206" t="str">
        <f>VLOOKUP(WEEKDAY(T4),'HIDDEN CALENDAR'!$S$6:$V$12,4,0)</f>
        <v>T</v>
      </c>
      <c r="U3" s="206" t="str">
        <f>VLOOKUP(WEEKDAY(U4),'HIDDEN CALENDAR'!$S$6:$V$12,4,0)</f>
        <v>F</v>
      </c>
      <c r="V3" s="206" t="str">
        <f>VLOOKUP(WEEKDAY(V4),'HIDDEN CALENDAR'!$S$6:$V$12,4,0)</f>
        <v>S</v>
      </c>
      <c r="W3" s="207" t="str">
        <f>VLOOKUP(WEEKDAY(W4),'HIDDEN CALENDAR'!$S$6:$V$12,4,0)</f>
        <v>S</v>
      </c>
      <c r="X3" s="208"/>
      <c r="Y3" s="209"/>
      <c r="Z3" s="201"/>
      <c r="AA3" s="205" t="str">
        <f>VLOOKUP(WEEKDAY(AA4),'HIDDEN CALENDAR'!$S$6:$V$12,4,0)</f>
        <v>M</v>
      </c>
      <c r="AB3" s="206" t="str">
        <f>VLOOKUP(WEEKDAY(AB4),'HIDDEN CALENDAR'!$S$6:$V$12,4,0)</f>
        <v>T</v>
      </c>
      <c r="AC3" s="206" t="str">
        <f>VLOOKUP(WEEKDAY(AC4),'HIDDEN CALENDAR'!$S$6:$V$12,4,0)</f>
        <v>W</v>
      </c>
      <c r="AD3" s="206" t="str">
        <f>VLOOKUP(WEEKDAY(AD4),'HIDDEN CALENDAR'!$S$6:$V$12,4,0)</f>
        <v>T</v>
      </c>
      <c r="AE3" s="206" t="str">
        <f>VLOOKUP(WEEKDAY(AE4),'HIDDEN CALENDAR'!$S$6:$V$12,4,0)</f>
        <v>F</v>
      </c>
      <c r="AF3" s="206" t="str">
        <f>VLOOKUP(WEEKDAY(AF4),'HIDDEN CALENDAR'!$S$6:$V$12,4,0)</f>
        <v>S</v>
      </c>
      <c r="AG3" s="207" t="str">
        <f>VLOOKUP(WEEKDAY(AG4),'HIDDEN CALENDAR'!$S$6:$V$12,4,0)</f>
        <v>S</v>
      </c>
      <c r="AH3" s="208"/>
      <c r="AI3" s="209"/>
      <c r="AJ3" s="201"/>
      <c r="AK3" s="205" t="str">
        <f>VLOOKUP(WEEKDAY(AK4),'HIDDEN CALENDAR'!$S$6:$V$12,4,0)</f>
        <v>M</v>
      </c>
      <c r="AL3" s="206" t="str">
        <f>VLOOKUP(WEEKDAY(AL4),'HIDDEN CALENDAR'!$S$6:$V$12,4,0)</f>
        <v>T</v>
      </c>
      <c r="AM3" s="206" t="str">
        <f>VLOOKUP(WEEKDAY(AM4),'HIDDEN CALENDAR'!$S$6:$V$12,4,0)</f>
        <v>W</v>
      </c>
      <c r="AN3" s="206" t="str">
        <f>VLOOKUP(WEEKDAY(AN4),'HIDDEN CALENDAR'!$S$6:$V$12,4,0)</f>
        <v>T</v>
      </c>
      <c r="AO3" s="206" t="str">
        <f>VLOOKUP(WEEKDAY(AO4),'HIDDEN CALENDAR'!$S$6:$V$12,4,0)</f>
        <v>F</v>
      </c>
      <c r="AP3" s="206" t="str">
        <f>VLOOKUP(WEEKDAY(AP4),'HIDDEN CALENDAR'!$S$6:$V$12,4,0)</f>
        <v>S</v>
      </c>
      <c r="AQ3" s="207" t="str">
        <f>VLOOKUP(WEEKDAY(AQ4),'HIDDEN CALENDAR'!$S$6:$V$12,4,0)</f>
        <v>S</v>
      </c>
      <c r="AR3" s="208"/>
      <c r="AS3" s="209"/>
      <c r="AT3" s="201"/>
      <c r="AU3" s="205" t="str">
        <f>IF(AU4&lt;&gt;"",VLOOKUP(WEEKDAY(AU4),'HIDDEN CALENDAR'!$S$6:$V$12,4,0),)</f>
        <v>M</v>
      </c>
      <c r="AV3" s="206" t="str">
        <f>IF(AV4&lt;&gt;"",VLOOKUP(WEEKDAY(AV4),'HIDDEN CALENDAR'!$S$6:$V$12,4,0),)</f>
        <v>T</v>
      </c>
      <c r="AW3" s="210" t="str">
        <f>IF(AW4&lt;&gt;"",VLOOKUP(WEEKDAY(AW4),'HIDDEN CALENDAR'!$S$6:$V$12,4,0),)</f>
        <v>W</v>
      </c>
      <c r="AX3" s="201"/>
      <c r="AY3" s="201"/>
      <c r="AZ3" s="83"/>
      <c r="BA3" s="211"/>
      <c r="BB3" s="211"/>
      <c r="BC3" s="211"/>
      <c r="BD3" s="211"/>
      <c r="BE3" s="86"/>
      <c r="BF3" s="203"/>
    </row>
    <row r="4" ht="16.5" customHeight="1">
      <c r="A4" s="188"/>
      <c r="B4" s="212" t="s">
        <v>62</v>
      </c>
      <c r="E4" s="188"/>
      <c r="F4" s="204"/>
      <c r="G4" s="213">
        <f>VLOOKUP(B2,'HIDDEN CALENDAR'!$O$6:$Q$17,3,0)</f>
        <v>45047</v>
      </c>
      <c r="H4" s="214">
        <f t="shared" ref="H4:M4" si="1">G4+1</f>
        <v>45048</v>
      </c>
      <c r="I4" s="214">
        <f t="shared" si="1"/>
        <v>45049</v>
      </c>
      <c r="J4" s="214">
        <f t="shared" si="1"/>
        <v>45050</v>
      </c>
      <c r="K4" s="214">
        <f t="shared" si="1"/>
        <v>45051</v>
      </c>
      <c r="L4" s="214">
        <f t="shared" si="1"/>
        <v>45052</v>
      </c>
      <c r="M4" s="215">
        <f t="shared" si="1"/>
        <v>45053</v>
      </c>
      <c r="N4" s="216"/>
      <c r="O4" s="217"/>
      <c r="P4" s="201"/>
      <c r="Q4" s="213">
        <f>M4+1</f>
        <v>45054</v>
      </c>
      <c r="R4" s="214">
        <f t="shared" ref="R4:W4" si="2">Q4+1</f>
        <v>45055</v>
      </c>
      <c r="S4" s="214">
        <f t="shared" si="2"/>
        <v>45056</v>
      </c>
      <c r="T4" s="214">
        <f t="shared" si="2"/>
        <v>45057</v>
      </c>
      <c r="U4" s="214">
        <f t="shared" si="2"/>
        <v>45058</v>
      </c>
      <c r="V4" s="214">
        <f t="shared" si="2"/>
        <v>45059</v>
      </c>
      <c r="W4" s="215">
        <f t="shared" si="2"/>
        <v>45060</v>
      </c>
      <c r="X4" s="216"/>
      <c r="Y4" s="217"/>
      <c r="Z4" s="201"/>
      <c r="AA4" s="213">
        <f>W4+1</f>
        <v>45061</v>
      </c>
      <c r="AB4" s="214">
        <f t="shared" ref="AB4:AG4" si="3">AA4+1</f>
        <v>45062</v>
      </c>
      <c r="AC4" s="214">
        <f t="shared" si="3"/>
        <v>45063</v>
      </c>
      <c r="AD4" s="214">
        <f t="shared" si="3"/>
        <v>45064</v>
      </c>
      <c r="AE4" s="214">
        <f t="shared" si="3"/>
        <v>45065</v>
      </c>
      <c r="AF4" s="214">
        <f t="shared" si="3"/>
        <v>45066</v>
      </c>
      <c r="AG4" s="215">
        <f t="shared" si="3"/>
        <v>45067</v>
      </c>
      <c r="AH4" s="216"/>
      <c r="AI4" s="217"/>
      <c r="AJ4" s="201"/>
      <c r="AK4" s="213">
        <f>AG4+1</f>
        <v>45068</v>
      </c>
      <c r="AL4" s="214">
        <f t="shared" ref="AL4:AQ4" si="4">AK4+1</f>
        <v>45069</v>
      </c>
      <c r="AM4" s="214">
        <f t="shared" si="4"/>
        <v>45070</v>
      </c>
      <c r="AN4" s="214">
        <f t="shared" si="4"/>
        <v>45071</v>
      </c>
      <c r="AO4" s="214">
        <f t="shared" si="4"/>
        <v>45072</v>
      </c>
      <c r="AP4" s="214">
        <f t="shared" si="4"/>
        <v>45073</v>
      </c>
      <c r="AQ4" s="215">
        <f t="shared" si="4"/>
        <v>45074</v>
      </c>
      <c r="AR4" s="216"/>
      <c r="AS4" s="217"/>
      <c r="AT4" s="201"/>
      <c r="AU4" s="213">
        <f>IF(MONTH(AQ4+1)=MONTH($AQ$4),AQ4+1,)</f>
        <v>45075</v>
      </c>
      <c r="AV4" s="214">
        <f t="shared" ref="AV4:AW4" si="5">IF(MONTH(AU4+1)=MONTH($AQ$4),AU4+1,)</f>
        <v>45076</v>
      </c>
      <c r="AW4" s="218">
        <f t="shared" si="5"/>
        <v>45077</v>
      </c>
      <c r="AX4" s="193"/>
      <c r="AY4" s="193"/>
      <c r="AZ4" s="219" t="str">
        <f>'Customize Here'!$Q$39&amp;":   "</f>
        <v>Bars change color on:   </v>
      </c>
      <c r="BA4" s="220">
        <v>0.8</v>
      </c>
      <c r="BB4" s="211"/>
      <c r="BC4" s="221" t="str">
        <f>'Customize Here'!$Q$40&amp;":"</f>
        <v>Days in month:</v>
      </c>
      <c r="BD4" s="211"/>
      <c r="BE4" s="222">
        <f>day(EOMONTH(G4,0))</f>
        <v>31</v>
      </c>
      <c r="BF4" s="203"/>
    </row>
    <row r="5" ht="7.5" customHeight="1">
      <c r="A5" s="204"/>
      <c r="B5" s="223"/>
      <c r="E5" s="204"/>
      <c r="F5" s="204"/>
      <c r="G5" s="224"/>
      <c r="H5" s="224"/>
      <c r="I5" s="224"/>
      <c r="J5" s="224"/>
      <c r="K5" s="224"/>
      <c r="L5" s="224"/>
      <c r="M5" s="224"/>
      <c r="N5" s="224"/>
      <c r="O5" s="224"/>
      <c r="P5" s="201"/>
      <c r="Q5" s="224"/>
      <c r="R5" s="224"/>
      <c r="S5" s="224"/>
      <c r="T5" s="224"/>
      <c r="U5" s="224"/>
      <c r="V5" s="224"/>
      <c r="W5" s="224"/>
      <c r="X5" s="224"/>
      <c r="Y5" s="224"/>
      <c r="Z5" s="201"/>
      <c r="AA5" s="224"/>
      <c r="AB5" s="224"/>
      <c r="AC5" s="224"/>
      <c r="AD5" s="224"/>
      <c r="AE5" s="224"/>
      <c r="AF5" s="224"/>
      <c r="AG5" s="224"/>
      <c r="AH5" s="224"/>
      <c r="AI5" s="224"/>
      <c r="AJ5" s="201"/>
      <c r="AK5" s="224"/>
      <c r="AL5" s="224"/>
      <c r="AM5" s="224"/>
      <c r="AN5" s="224"/>
      <c r="AO5" s="224"/>
      <c r="AP5" s="224"/>
      <c r="AQ5" s="224"/>
      <c r="AR5" s="224"/>
      <c r="AS5" s="224"/>
      <c r="AT5" s="201"/>
      <c r="AU5" s="225"/>
      <c r="AV5" s="225"/>
      <c r="AW5" s="225"/>
      <c r="AX5" s="193"/>
      <c r="AY5" s="193"/>
      <c r="AZ5" s="201"/>
      <c r="BA5" s="226"/>
      <c r="BB5" s="226"/>
      <c r="BC5" s="226"/>
      <c r="BD5" s="226"/>
      <c r="BE5" s="226"/>
      <c r="BF5" s="203"/>
    </row>
    <row r="6" ht="20.25" customHeight="1">
      <c r="A6" s="227"/>
      <c r="B6" s="228" t="str">
        <f>'Customize Here'!$Q$15</f>
        <v>Daily Habits</v>
      </c>
      <c r="C6" s="154"/>
      <c r="D6" s="155"/>
      <c r="E6" s="227"/>
      <c r="F6" s="227"/>
      <c r="G6" s="229" t="str">
        <f>'Customize Here'!$Q$15</f>
        <v>Daily Habits</v>
      </c>
      <c r="H6" s="230"/>
      <c r="I6" s="230"/>
      <c r="J6" s="230"/>
      <c r="K6" s="230"/>
      <c r="L6" s="230"/>
      <c r="M6" s="230"/>
      <c r="N6" s="230"/>
      <c r="O6" s="108"/>
      <c r="P6" s="231"/>
      <c r="Q6" s="229" t="str">
        <f>'Customize Here'!$Q$15</f>
        <v>Daily Habits</v>
      </c>
      <c r="R6" s="230"/>
      <c r="S6" s="230"/>
      <c r="T6" s="230"/>
      <c r="U6" s="230"/>
      <c r="V6" s="230"/>
      <c r="W6" s="230"/>
      <c r="X6" s="230"/>
      <c r="Y6" s="108"/>
      <c r="Z6" s="231"/>
      <c r="AA6" s="229" t="str">
        <f>'Customize Here'!$Q$15</f>
        <v>Daily Habits</v>
      </c>
      <c r="AB6" s="230"/>
      <c r="AC6" s="230"/>
      <c r="AD6" s="230"/>
      <c r="AE6" s="230"/>
      <c r="AF6" s="230"/>
      <c r="AG6" s="230"/>
      <c r="AH6" s="230"/>
      <c r="AI6" s="108"/>
      <c r="AJ6" s="231"/>
      <c r="AK6" s="229" t="str">
        <f>'Customize Here'!$Q$15</f>
        <v>Daily Habits</v>
      </c>
      <c r="AL6" s="230"/>
      <c r="AM6" s="230"/>
      <c r="AN6" s="230"/>
      <c r="AO6" s="230"/>
      <c r="AP6" s="230"/>
      <c r="AQ6" s="230"/>
      <c r="AR6" s="230"/>
      <c r="AS6" s="108"/>
      <c r="AT6" s="231"/>
      <c r="AU6" s="232" t="str">
        <f>'Customize Here'!$Q$15</f>
        <v>Daily Habits</v>
      </c>
      <c r="AV6" s="230"/>
      <c r="AW6" s="108"/>
      <c r="AX6" s="193"/>
      <c r="AZ6" s="233" t="str">
        <f>'Customize Here'!$Q$15</f>
        <v>Daily Habits</v>
      </c>
      <c r="BA6" s="234" t="str">
        <f>'Customize Here'!$Q$29</f>
        <v>Days Expected</v>
      </c>
      <c r="BB6" s="235" t="str">
        <f>'Customize Here'!$Q$30</f>
        <v>Days Completed</v>
      </c>
      <c r="BC6" s="230"/>
      <c r="BD6" s="58"/>
      <c r="BE6" s="236" t="str">
        <f>'Customize Here'!$Q$31</f>
        <v>Days Missing</v>
      </c>
      <c r="BF6" s="203"/>
    </row>
    <row r="7">
      <c r="A7" s="237"/>
      <c r="B7" s="238"/>
      <c r="C7" s="239"/>
      <c r="D7" s="71"/>
      <c r="E7" s="237"/>
      <c r="F7" s="237"/>
      <c r="G7" s="240" t="b">
        <v>0</v>
      </c>
      <c r="H7" s="241" t="b">
        <v>0</v>
      </c>
      <c r="I7" s="241" t="b">
        <v>0</v>
      </c>
      <c r="J7" s="241" t="b">
        <v>0</v>
      </c>
      <c r="K7" s="241" t="b">
        <v>0</v>
      </c>
      <c r="L7" s="241" t="b">
        <v>0</v>
      </c>
      <c r="M7" s="242" t="b">
        <v>0</v>
      </c>
      <c r="N7" s="243" t="str">
        <f t="shared" ref="N7:N22" si="6">IF($B7&lt;&gt;"", ROUND(COUNTIF(G7:M7,"=TRUE")/7,2),)</f>
        <v/>
      </c>
      <c r="O7" s="244" t="str">
        <f t="shared" ref="O7:O22" si="7">IF($B7&lt;&gt;"", if(7-countif(G7:M7,true)&lt;=0,"",7-countif(G7:M7,true)),)</f>
        <v/>
      </c>
      <c r="P7" s="245"/>
      <c r="Q7" s="240" t="b">
        <v>0</v>
      </c>
      <c r="R7" s="241" t="b">
        <v>0</v>
      </c>
      <c r="S7" s="241" t="b">
        <v>0</v>
      </c>
      <c r="T7" s="241" t="b">
        <v>0</v>
      </c>
      <c r="U7" s="241" t="b">
        <v>0</v>
      </c>
      <c r="V7" s="241" t="b">
        <v>0</v>
      </c>
      <c r="W7" s="242" t="b">
        <v>0</v>
      </c>
      <c r="X7" s="243" t="str">
        <f t="shared" ref="X7:X22" si="8">IF($B7&lt;&gt;"", ROUND(COUNTIF(Q7:W7,"=TRUE")/7,2),)</f>
        <v/>
      </c>
      <c r="Y7" s="244" t="str">
        <f t="shared" ref="Y7:Y22" si="9">IF($B7&lt;&gt;"", if(7-countif(Q7:W7,true)&lt;=0,"",7-countif(Q7:W7,true)),)</f>
        <v/>
      </c>
      <c r="Z7" s="245"/>
      <c r="AA7" s="240" t="b">
        <v>0</v>
      </c>
      <c r="AB7" s="241" t="b">
        <v>0</v>
      </c>
      <c r="AC7" s="241" t="b">
        <v>0</v>
      </c>
      <c r="AD7" s="241" t="b">
        <v>0</v>
      </c>
      <c r="AE7" s="241" t="b">
        <v>0</v>
      </c>
      <c r="AF7" s="241" t="b">
        <v>0</v>
      </c>
      <c r="AG7" s="242" t="b">
        <v>0</v>
      </c>
      <c r="AH7" s="243" t="str">
        <f t="shared" ref="AH7:AH22" si="10">IF($B7&lt;&gt;"", ROUND(COUNTIF(AA7:AG7,"=TRUE")/7,2),)</f>
        <v/>
      </c>
      <c r="AI7" s="244" t="str">
        <f t="shared" ref="AI7:AI22" si="11">IF($B7&lt;&gt;"", if(7-countif(AA7:AG7,true)&lt;=0,"",7-countif(AA7:AG7,true)),)</f>
        <v/>
      </c>
      <c r="AJ7" s="245"/>
      <c r="AK7" s="240" t="b">
        <v>0</v>
      </c>
      <c r="AL7" s="241" t="b">
        <v>0</v>
      </c>
      <c r="AM7" s="241" t="b">
        <v>0</v>
      </c>
      <c r="AN7" s="241" t="b">
        <v>0</v>
      </c>
      <c r="AO7" s="241" t="b">
        <v>0</v>
      </c>
      <c r="AP7" s="241" t="b">
        <v>0</v>
      </c>
      <c r="AQ7" s="242" t="b">
        <v>0</v>
      </c>
      <c r="AR7" s="243" t="str">
        <f t="shared" ref="AR7:AR22" si="12">IF($B7&lt;&gt;"", ROUND(COUNTIF(AK7:AQ7,"=TRUE")/7,2),)</f>
        <v/>
      </c>
      <c r="AS7" s="244" t="str">
        <f t="shared" ref="AS7:AS22" si="13">IF($B7&lt;&gt;"", if(7-countif(AK7:AQ7,true)&lt;=0,"",7-countif(AK7:AQ7,true)),)</f>
        <v/>
      </c>
      <c r="AT7" s="245"/>
      <c r="AU7" s="240" t="b">
        <v>0</v>
      </c>
      <c r="AV7" s="241" t="b">
        <v>0</v>
      </c>
      <c r="AW7" s="246" t="b">
        <v>0</v>
      </c>
      <c r="AX7" s="193"/>
      <c r="AY7" s="193"/>
      <c r="AZ7" s="247" t="str">
        <f t="shared" ref="AZ7:AZ22" si="14">B7</f>
        <v/>
      </c>
      <c r="BA7" s="248" t="str">
        <f t="shared" ref="BA7:BA22" si="15">if(B7&lt;&gt;"",$BE$4,)</f>
        <v/>
      </c>
      <c r="BB7" s="249" t="str">
        <f t="shared" ref="BB7:BB22" si="16">IF($B7&lt;&gt;"", COUNTIF(G7:M7,"TRUE")+COUNTIF(Q7:W7,"TRUE")+COUNTIF(AA7:AG7,"TRUE")+COUNTIF(AK7:AQ7,"TRUE")+COUNTIF(AU7:AW7,"TRUE"),)</f>
        <v/>
      </c>
      <c r="BC7" s="250" t="str">
        <f t="array" ref="BC7">IFERROR(SPARKLINE(BB7,{"charttype","bar";"max",BA7;"color1",IF(BD7&gt;=$BA$4,'Customize Here'!$M$7,'Customize Here'!$M$9)}),)</f>
        <v/>
      </c>
      <c r="BD7" s="251" t="str">
        <f t="shared" ref="BD7:BD22" si="17">IFERROR(ROUND(BB7/BA7,2),)</f>
        <v/>
      </c>
      <c r="BE7" s="252" t="str">
        <f t="shared" ref="BE7:BE22" si="18">IF($B7&lt;&gt;"", BA7-BB7,)</f>
        <v/>
      </c>
      <c r="BF7" s="195"/>
    </row>
    <row r="8">
      <c r="A8" s="237"/>
      <c r="B8" s="253"/>
      <c r="C8" s="254"/>
      <c r="D8" s="111"/>
      <c r="E8" s="237"/>
      <c r="F8" s="237"/>
      <c r="G8" s="240" t="b">
        <v>0</v>
      </c>
      <c r="H8" s="241" t="b">
        <v>0</v>
      </c>
      <c r="I8" s="241" t="b">
        <v>0</v>
      </c>
      <c r="J8" s="241" t="b">
        <v>0</v>
      </c>
      <c r="K8" s="241" t="b">
        <v>0</v>
      </c>
      <c r="L8" s="241" t="b">
        <v>0</v>
      </c>
      <c r="M8" s="242" t="b">
        <v>0</v>
      </c>
      <c r="N8" s="255" t="str">
        <f t="shared" si="6"/>
        <v/>
      </c>
      <c r="O8" s="256" t="str">
        <f t="shared" si="7"/>
        <v/>
      </c>
      <c r="P8" s="245"/>
      <c r="Q8" s="240" t="b">
        <v>0</v>
      </c>
      <c r="R8" s="241" t="b">
        <v>0</v>
      </c>
      <c r="S8" s="241" t="b">
        <v>0</v>
      </c>
      <c r="T8" s="241" t="b">
        <v>0</v>
      </c>
      <c r="U8" s="241" t="b">
        <v>0</v>
      </c>
      <c r="V8" s="241" t="b">
        <v>0</v>
      </c>
      <c r="W8" s="242" t="b">
        <v>0</v>
      </c>
      <c r="X8" s="255" t="str">
        <f t="shared" si="8"/>
        <v/>
      </c>
      <c r="Y8" s="256" t="str">
        <f t="shared" si="9"/>
        <v/>
      </c>
      <c r="Z8" s="245"/>
      <c r="AA8" s="240" t="b">
        <v>0</v>
      </c>
      <c r="AB8" s="241" t="b">
        <v>0</v>
      </c>
      <c r="AC8" s="241" t="b">
        <v>0</v>
      </c>
      <c r="AD8" s="241" t="b">
        <v>0</v>
      </c>
      <c r="AE8" s="241" t="b">
        <v>0</v>
      </c>
      <c r="AF8" s="241" t="b">
        <v>0</v>
      </c>
      <c r="AG8" s="242" t="b">
        <v>0</v>
      </c>
      <c r="AH8" s="255" t="str">
        <f t="shared" si="10"/>
        <v/>
      </c>
      <c r="AI8" s="256" t="str">
        <f t="shared" si="11"/>
        <v/>
      </c>
      <c r="AJ8" s="245"/>
      <c r="AK8" s="240" t="b">
        <v>0</v>
      </c>
      <c r="AL8" s="241" t="b">
        <v>0</v>
      </c>
      <c r="AM8" s="241" t="b">
        <v>0</v>
      </c>
      <c r="AN8" s="241" t="b">
        <v>0</v>
      </c>
      <c r="AO8" s="241" t="b">
        <v>0</v>
      </c>
      <c r="AP8" s="241" t="b">
        <v>0</v>
      </c>
      <c r="AQ8" s="242" t="b">
        <v>0</v>
      </c>
      <c r="AR8" s="255" t="str">
        <f t="shared" si="12"/>
        <v/>
      </c>
      <c r="AS8" s="256" t="str">
        <f t="shared" si="13"/>
        <v/>
      </c>
      <c r="AT8" s="245"/>
      <c r="AU8" s="257" t="b">
        <v>0</v>
      </c>
      <c r="AV8" s="258" t="b">
        <v>0</v>
      </c>
      <c r="AW8" s="259" t="b">
        <v>0</v>
      </c>
      <c r="AX8" s="193"/>
      <c r="AY8" s="193"/>
      <c r="AZ8" s="260" t="str">
        <f t="shared" si="14"/>
        <v/>
      </c>
      <c r="BA8" s="261" t="str">
        <f t="shared" si="15"/>
        <v/>
      </c>
      <c r="BB8" s="262" t="str">
        <f t="shared" si="16"/>
        <v/>
      </c>
      <c r="BC8" s="263" t="str">
        <f t="array" ref="BC8">IFERROR(SPARKLINE(BB8,{"charttype","bar";"max",BA8;"color1",IF(BD8&gt;=$BA$4,'Customize Here'!$M$7,'Customize Here'!$M$9)}),)</f>
        <v/>
      </c>
      <c r="BD8" s="264" t="str">
        <f t="shared" si="17"/>
        <v/>
      </c>
      <c r="BE8" s="265" t="str">
        <f t="shared" si="18"/>
        <v/>
      </c>
      <c r="BF8" s="266"/>
    </row>
    <row r="9">
      <c r="A9" s="237"/>
      <c r="B9" s="253"/>
      <c r="C9" s="254"/>
      <c r="D9" s="111"/>
      <c r="E9" s="237"/>
      <c r="F9" s="237"/>
      <c r="G9" s="240" t="b">
        <v>0</v>
      </c>
      <c r="H9" s="241" t="b">
        <v>0</v>
      </c>
      <c r="I9" s="241" t="b">
        <v>0</v>
      </c>
      <c r="J9" s="241" t="b">
        <v>0</v>
      </c>
      <c r="K9" s="241" t="b">
        <v>0</v>
      </c>
      <c r="L9" s="241" t="b">
        <v>0</v>
      </c>
      <c r="M9" s="242" t="b">
        <v>0</v>
      </c>
      <c r="N9" s="255" t="str">
        <f t="shared" si="6"/>
        <v/>
      </c>
      <c r="O9" s="256" t="str">
        <f t="shared" si="7"/>
        <v/>
      </c>
      <c r="P9" s="245"/>
      <c r="Q9" s="240" t="b">
        <v>0</v>
      </c>
      <c r="R9" s="241" t="b">
        <v>0</v>
      </c>
      <c r="S9" s="241" t="b">
        <v>0</v>
      </c>
      <c r="T9" s="241" t="b">
        <v>0</v>
      </c>
      <c r="U9" s="241" t="b">
        <v>0</v>
      </c>
      <c r="V9" s="241" t="b">
        <v>0</v>
      </c>
      <c r="W9" s="242" t="b">
        <v>0</v>
      </c>
      <c r="X9" s="255" t="str">
        <f t="shared" si="8"/>
        <v/>
      </c>
      <c r="Y9" s="256" t="str">
        <f t="shared" si="9"/>
        <v/>
      </c>
      <c r="Z9" s="245"/>
      <c r="AA9" s="240" t="b">
        <v>0</v>
      </c>
      <c r="AB9" s="241" t="b">
        <v>0</v>
      </c>
      <c r="AC9" s="241" t="b">
        <v>0</v>
      </c>
      <c r="AD9" s="241" t="b">
        <v>0</v>
      </c>
      <c r="AE9" s="241" t="b">
        <v>0</v>
      </c>
      <c r="AF9" s="241" t="b">
        <v>0</v>
      </c>
      <c r="AG9" s="242" t="b">
        <v>0</v>
      </c>
      <c r="AH9" s="255" t="str">
        <f t="shared" si="10"/>
        <v/>
      </c>
      <c r="AI9" s="256" t="str">
        <f t="shared" si="11"/>
        <v/>
      </c>
      <c r="AJ9" s="245"/>
      <c r="AK9" s="240" t="b">
        <v>0</v>
      </c>
      <c r="AL9" s="241" t="b">
        <v>0</v>
      </c>
      <c r="AM9" s="241" t="b">
        <v>0</v>
      </c>
      <c r="AN9" s="241" t="b">
        <v>0</v>
      </c>
      <c r="AO9" s="241" t="b">
        <v>0</v>
      </c>
      <c r="AP9" s="241" t="b">
        <v>0</v>
      </c>
      <c r="AQ9" s="242" t="b">
        <v>0</v>
      </c>
      <c r="AR9" s="255" t="str">
        <f t="shared" si="12"/>
        <v/>
      </c>
      <c r="AS9" s="256" t="str">
        <f t="shared" si="13"/>
        <v/>
      </c>
      <c r="AT9" s="245"/>
      <c r="AU9" s="257" t="b">
        <v>0</v>
      </c>
      <c r="AV9" s="258" t="b">
        <v>0</v>
      </c>
      <c r="AW9" s="259" t="b">
        <v>0</v>
      </c>
      <c r="AX9" s="193"/>
      <c r="AY9" s="193"/>
      <c r="AZ9" s="260" t="str">
        <f t="shared" si="14"/>
        <v/>
      </c>
      <c r="BA9" s="261" t="str">
        <f t="shared" si="15"/>
        <v/>
      </c>
      <c r="BB9" s="262" t="str">
        <f t="shared" si="16"/>
        <v/>
      </c>
      <c r="BC9" s="263" t="str">
        <f t="array" ref="BC9">IFERROR(SPARKLINE(BB9,{"charttype","bar";"max",BA9;"color1",IF(BD9&gt;=$BA$4,'Customize Here'!$M$7,'Customize Here'!$M$9)}),)</f>
        <v/>
      </c>
      <c r="BD9" s="264" t="str">
        <f t="shared" si="17"/>
        <v/>
      </c>
      <c r="BE9" s="265" t="str">
        <f t="shared" si="18"/>
        <v/>
      </c>
      <c r="BF9" s="195"/>
    </row>
    <row r="10">
      <c r="A10" s="237"/>
      <c r="B10" s="253"/>
      <c r="C10" s="254"/>
      <c r="D10" s="111"/>
      <c r="E10" s="237"/>
      <c r="F10" s="237"/>
      <c r="G10" s="240" t="b">
        <v>0</v>
      </c>
      <c r="H10" s="241" t="b">
        <v>0</v>
      </c>
      <c r="I10" s="241" t="b">
        <v>0</v>
      </c>
      <c r="J10" s="241" t="b">
        <v>0</v>
      </c>
      <c r="K10" s="241" t="b">
        <v>0</v>
      </c>
      <c r="L10" s="241" t="b">
        <v>0</v>
      </c>
      <c r="M10" s="242" t="b">
        <v>0</v>
      </c>
      <c r="N10" s="255" t="str">
        <f t="shared" si="6"/>
        <v/>
      </c>
      <c r="O10" s="256" t="str">
        <f t="shared" si="7"/>
        <v/>
      </c>
      <c r="P10" s="245"/>
      <c r="Q10" s="240" t="b">
        <v>0</v>
      </c>
      <c r="R10" s="241" t="b">
        <v>0</v>
      </c>
      <c r="S10" s="241" t="b">
        <v>0</v>
      </c>
      <c r="T10" s="241" t="b">
        <v>0</v>
      </c>
      <c r="U10" s="241" t="b">
        <v>0</v>
      </c>
      <c r="V10" s="241" t="b">
        <v>0</v>
      </c>
      <c r="W10" s="242" t="b">
        <v>0</v>
      </c>
      <c r="X10" s="255" t="str">
        <f t="shared" si="8"/>
        <v/>
      </c>
      <c r="Y10" s="256" t="str">
        <f t="shared" si="9"/>
        <v/>
      </c>
      <c r="Z10" s="245"/>
      <c r="AA10" s="240" t="b">
        <v>0</v>
      </c>
      <c r="AB10" s="241" t="b">
        <v>0</v>
      </c>
      <c r="AC10" s="241" t="b">
        <v>0</v>
      </c>
      <c r="AD10" s="241" t="b">
        <v>0</v>
      </c>
      <c r="AE10" s="241" t="b">
        <v>0</v>
      </c>
      <c r="AF10" s="241" t="b">
        <v>0</v>
      </c>
      <c r="AG10" s="242" t="b">
        <v>0</v>
      </c>
      <c r="AH10" s="255" t="str">
        <f t="shared" si="10"/>
        <v/>
      </c>
      <c r="AI10" s="256" t="str">
        <f t="shared" si="11"/>
        <v/>
      </c>
      <c r="AJ10" s="245"/>
      <c r="AK10" s="240" t="b">
        <v>0</v>
      </c>
      <c r="AL10" s="241" t="b">
        <v>0</v>
      </c>
      <c r="AM10" s="241" t="b">
        <v>0</v>
      </c>
      <c r="AN10" s="241" t="b">
        <v>0</v>
      </c>
      <c r="AO10" s="241" t="b">
        <v>0</v>
      </c>
      <c r="AP10" s="241" t="b">
        <v>0</v>
      </c>
      <c r="AQ10" s="242" t="b">
        <v>0</v>
      </c>
      <c r="AR10" s="255" t="str">
        <f t="shared" si="12"/>
        <v/>
      </c>
      <c r="AS10" s="256" t="str">
        <f t="shared" si="13"/>
        <v/>
      </c>
      <c r="AT10" s="245"/>
      <c r="AU10" s="257" t="b">
        <v>0</v>
      </c>
      <c r="AV10" s="258" t="b">
        <v>0</v>
      </c>
      <c r="AW10" s="259" t="b">
        <v>0</v>
      </c>
      <c r="AX10" s="193"/>
      <c r="AY10" s="193"/>
      <c r="AZ10" s="260" t="str">
        <f t="shared" si="14"/>
        <v/>
      </c>
      <c r="BA10" s="261" t="str">
        <f t="shared" si="15"/>
        <v/>
      </c>
      <c r="BB10" s="262" t="str">
        <f t="shared" si="16"/>
        <v/>
      </c>
      <c r="BC10" s="263" t="str">
        <f t="array" ref="BC10">IFERROR(SPARKLINE(BB10,{"charttype","bar";"max",BA10;"color1",IF(BD10&gt;=$BA$4,'Customize Here'!$M$7,'Customize Here'!$M$9)}),)</f>
        <v/>
      </c>
      <c r="BD10" s="264" t="str">
        <f t="shared" si="17"/>
        <v/>
      </c>
      <c r="BE10" s="265" t="str">
        <f t="shared" si="18"/>
        <v/>
      </c>
      <c r="BF10" s="195"/>
    </row>
    <row r="11">
      <c r="A11" s="237"/>
      <c r="B11" s="253"/>
      <c r="C11" s="254"/>
      <c r="D11" s="111"/>
      <c r="E11" s="237"/>
      <c r="F11" s="237"/>
      <c r="G11" s="240" t="b">
        <v>0</v>
      </c>
      <c r="H11" s="241" t="b">
        <v>0</v>
      </c>
      <c r="I11" s="241" t="b">
        <v>0</v>
      </c>
      <c r="J11" s="241" t="b">
        <v>0</v>
      </c>
      <c r="K11" s="241" t="b">
        <v>0</v>
      </c>
      <c r="L11" s="241" t="b">
        <v>0</v>
      </c>
      <c r="M11" s="242" t="b">
        <v>0</v>
      </c>
      <c r="N11" s="255" t="str">
        <f t="shared" si="6"/>
        <v/>
      </c>
      <c r="O11" s="256" t="str">
        <f t="shared" si="7"/>
        <v/>
      </c>
      <c r="P11" s="245"/>
      <c r="Q11" s="240" t="b">
        <v>0</v>
      </c>
      <c r="R11" s="241" t="b">
        <v>0</v>
      </c>
      <c r="S11" s="241" t="b">
        <v>0</v>
      </c>
      <c r="T11" s="241" t="b">
        <v>0</v>
      </c>
      <c r="U11" s="241" t="b">
        <v>0</v>
      </c>
      <c r="V11" s="241" t="b">
        <v>0</v>
      </c>
      <c r="W11" s="242" t="b">
        <v>0</v>
      </c>
      <c r="X11" s="255" t="str">
        <f t="shared" si="8"/>
        <v/>
      </c>
      <c r="Y11" s="256" t="str">
        <f t="shared" si="9"/>
        <v/>
      </c>
      <c r="Z11" s="245"/>
      <c r="AA11" s="240" t="b">
        <v>0</v>
      </c>
      <c r="AB11" s="241" t="b">
        <v>0</v>
      </c>
      <c r="AC11" s="241" t="b">
        <v>0</v>
      </c>
      <c r="AD11" s="241" t="b">
        <v>0</v>
      </c>
      <c r="AE11" s="241" t="b">
        <v>0</v>
      </c>
      <c r="AF11" s="241" t="b">
        <v>0</v>
      </c>
      <c r="AG11" s="242" t="b">
        <v>0</v>
      </c>
      <c r="AH11" s="255" t="str">
        <f t="shared" si="10"/>
        <v/>
      </c>
      <c r="AI11" s="256" t="str">
        <f t="shared" si="11"/>
        <v/>
      </c>
      <c r="AJ11" s="245"/>
      <c r="AK11" s="240" t="b">
        <v>0</v>
      </c>
      <c r="AL11" s="241" t="b">
        <v>0</v>
      </c>
      <c r="AM11" s="241" t="b">
        <v>0</v>
      </c>
      <c r="AN11" s="241" t="b">
        <v>0</v>
      </c>
      <c r="AO11" s="241" t="b">
        <v>0</v>
      </c>
      <c r="AP11" s="241" t="b">
        <v>0</v>
      </c>
      <c r="AQ11" s="242" t="b">
        <v>0</v>
      </c>
      <c r="AR11" s="255" t="str">
        <f t="shared" si="12"/>
        <v/>
      </c>
      <c r="AS11" s="256" t="str">
        <f t="shared" si="13"/>
        <v/>
      </c>
      <c r="AT11" s="245"/>
      <c r="AU11" s="257" t="b">
        <v>0</v>
      </c>
      <c r="AV11" s="258" t="b">
        <v>0</v>
      </c>
      <c r="AW11" s="259" t="b">
        <v>0</v>
      </c>
      <c r="AX11" s="193"/>
      <c r="AY11" s="193"/>
      <c r="AZ11" s="260" t="str">
        <f t="shared" si="14"/>
        <v/>
      </c>
      <c r="BA11" s="261" t="str">
        <f t="shared" si="15"/>
        <v/>
      </c>
      <c r="BB11" s="262" t="str">
        <f t="shared" si="16"/>
        <v/>
      </c>
      <c r="BC11" s="263" t="str">
        <f t="array" ref="BC11">IFERROR(SPARKLINE(BB11,{"charttype","bar";"max",BA11;"color1",IF(BD11&gt;=$BA$4,'Customize Here'!$M$7,'Customize Here'!$M$9)}),)</f>
        <v/>
      </c>
      <c r="BD11" s="264" t="str">
        <f t="shared" si="17"/>
        <v/>
      </c>
      <c r="BE11" s="265" t="str">
        <f t="shared" si="18"/>
        <v/>
      </c>
      <c r="BF11" s="195"/>
    </row>
    <row r="12">
      <c r="A12" s="237"/>
      <c r="B12" s="253"/>
      <c r="C12" s="254"/>
      <c r="D12" s="111"/>
      <c r="E12" s="237"/>
      <c r="F12" s="237"/>
      <c r="G12" s="240" t="b">
        <v>0</v>
      </c>
      <c r="H12" s="241" t="b">
        <v>0</v>
      </c>
      <c r="I12" s="241" t="b">
        <v>0</v>
      </c>
      <c r="J12" s="241" t="b">
        <v>0</v>
      </c>
      <c r="K12" s="241" t="b">
        <v>0</v>
      </c>
      <c r="L12" s="241" t="b">
        <v>0</v>
      </c>
      <c r="M12" s="242" t="b">
        <v>0</v>
      </c>
      <c r="N12" s="255" t="str">
        <f t="shared" si="6"/>
        <v/>
      </c>
      <c r="O12" s="256" t="str">
        <f t="shared" si="7"/>
        <v/>
      </c>
      <c r="P12" s="245"/>
      <c r="Q12" s="240" t="b">
        <v>0</v>
      </c>
      <c r="R12" s="241" t="b">
        <v>0</v>
      </c>
      <c r="S12" s="241" t="b">
        <v>0</v>
      </c>
      <c r="T12" s="241" t="b">
        <v>0</v>
      </c>
      <c r="U12" s="241" t="b">
        <v>0</v>
      </c>
      <c r="V12" s="241" t="b">
        <v>0</v>
      </c>
      <c r="W12" s="242" t="b">
        <v>0</v>
      </c>
      <c r="X12" s="255" t="str">
        <f t="shared" si="8"/>
        <v/>
      </c>
      <c r="Y12" s="256" t="str">
        <f t="shared" si="9"/>
        <v/>
      </c>
      <c r="Z12" s="245"/>
      <c r="AA12" s="240" t="b">
        <v>0</v>
      </c>
      <c r="AB12" s="241" t="b">
        <v>0</v>
      </c>
      <c r="AC12" s="241" t="b">
        <v>0</v>
      </c>
      <c r="AD12" s="241" t="b">
        <v>0</v>
      </c>
      <c r="AE12" s="241" t="b">
        <v>0</v>
      </c>
      <c r="AF12" s="241" t="b">
        <v>0</v>
      </c>
      <c r="AG12" s="242" t="b">
        <v>0</v>
      </c>
      <c r="AH12" s="255" t="str">
        <f t="shared" si="10"/>
        <v/>
      </c>
      <c r="AI12" s="256" t="str">
        <f t="shared" si="11"/>
        <v/>
      </c>
      <c r="AJ12" s="245"/>
      <c r="AK12" s="240" t="b">
        <v>0</v>
      </c>
      <c r="AL12" s="241" t="b">
        <v>0</v>
      </c>
      <c r="AM12" s="241" t="b">
        <v>0</v>
      </c>
      <c r="AN12" s="241" t="b">
        <v>0</v>
      </c>
      <c r="AO12" s="241" t="b">
        <v>0</v>
      </c>
      <c r="AP12" s="241" t="b">
        <v>0</v>
      </c>
      <c r="AQ12" s="242" t="b">
        <v>0</v>
      </c>
      <c r="AR12" s="255" t="str">
        <f t="shared" si="12"/>
        <v/>
      </c>
      <c r="AS12" s="256" t="str">
        <f t="shared" si="13"/>
        <v/>
      </c>
      <c r="AT12" s="245"/>
      <c r="AU12" s="257" t="b">
        <v>0</v>
      </c>
      <c r="AV12" s="258" t="b">
        <v>0</v>
      </c>
      <c r="AW12" s="259" t="b">
        <v>0</v>
      </c>
      <c r="AX12" s="193"/>
      <c r="AY12" s="193"/>
      <c r="AZ12" s="260" t="str">
        <f t="shared" si="14"/>
        <v/>
      </c>
      <c r="BA12" s="261" t="str">
        <f t="shared" si="15"/>
        <v/>
      </c>
      <c r="BB12" s="262" t="str">
        <f t="shared" si="16"/>
        <v/>
      </c>
      <c r="BC12" s="263" t="str">
        <f t="array" ref="BC12">IFERROR(SPARKLINE(BB12,{"charttype","bar";"max",BA12;"color1",IF(BD12&gt;=$BA$4,'Customize Here'!$M$7,'Customize Here'!$M$9)}),)</f>
        <v/>
      </c>
      <c r="BD12" s="264" t="str">
        <f t="shared" si="17"/>
        <v/>
      </c>
      <c r="BE12" s="265" t="str">
        <f t="shared" si="18"/>
        <v/>
      </c>
      <c r="BF12" s="195"/>
    </row>
    <row r="13">
      <c r="A13" s="237"/>
      <c r="B13" s="253"/>
      <c r="C13" s="254"/>
      <c r="D13" s="111"/>
      <c r="E13" s="237"/>
      <c r="F13" s="237"/>
      <c r="G13" s="257" t="b">
        <v>0</v>
      </c>
      <c r="H13" s="258" t="b">
        <v>0</v>
      </c>
      <c r="I13" s="258" t="b">
        <v>0</v>
      </c>
      <c r="J13" s="258" t="b">
        <v>0</v>
      </c>
      <c r="K13" s="258" t="b">
        <v>0</v>
      </c>
      <c r="L13" s="258" t="b">
        <v>0</v>
      </c>
      <c r="M13" s="267" t="b">
        <v>0</v>
      </c>
      <c r="N13" s="255" t="str">
        <f t="shared" si="6"/>
        <v/>
      </c>
      <c r="O13" s="256" t="str">
        <f t="shared" si="7"/>
        <v/>
      </c>
      <c r="P13" s="245"/>
      <c r="Q13" s="257" t="b">
        <v>0</v>
      </c>
      <c r="R13" s="258" t="b">
        <v>0</v>
      </c>
      <c r="S13" s="258" t="b">
        <v>0</v>
      </c>
      <c r="T13" s="258" t="b">
        <v>0</v>
      </c>
      <c r="U13" s="258" t="b">
        <v>0</v>
      </c>
      <c r="V13" s="258" t="b">
        <v>0</v>
      </c>
      <c r="W13" s="267" t="b">
        <v>0</v>
      </c>
      <c r="X13" s="255" t="str">
        <f t="shared" si="8"/>
        <v/>
      </c>
      <c r="Y13" s="256" t="str">
        <f t="shared" si="9"/>
        <v/>
      </c>
      <c r="Z13" s="245"/>
      <c r="AA13" s="257" t="b">
        <v>0</v>
      </c>
      <c r="AB13" s="258" t="b">
        <v>0</v>
      </c>
      <c r="AC13" s="258" t="b">
        <v>0</v>
      </c>
      <c r="AD13" s="258" t="b">
        <v>0</v>
      </c>
      <c r="AE13" s="258" t="b">
        <v>0</v>
      </c>
      <c r="AF13" s="258" t="b">
        <v>0</v>
      </c>
      <c r="AG13" s="267" t="b">
        <v>0</v>
      </c>
      <c r="AH13" s="255" t="str">
        <f t="shared" si="10"/>
        <v/>
      </c>
      <c r="AI13" s="256" t="str">
        <f t="shared" si="11"/>
        <v/>
      </c>
      <c r="AJ13" s="245"/>
      <c r="AK13" s="257" t="b">
        <v>0</v>
      </c>
      <c r="AL13" s="258" t="b">
        <v>0</v>
      </c>
      <c r="AM13" s="258" t="b">
        <v>0</v>
      </c>
      <c r="AN13" s="258" t="b">
        <v>0</v>
      </c>
      <c r="AO13" s="258" t="b">
        <v>0</v>
      </c>
      <c r="AP13" s="258" t="b">
        <v>0</v>
      </c>
      <c r="AQ13" s="267" t="b">
        <v>0</v>
      </c>
      <c r="AR13" s="255" t="str">
        <f t="shared" si="12"/>
        <v/>
      </c>
      <c r="AS13" s="256" t="str">
        <f t="shared" si="13"/>
        <v/>
      </c>
      <c r="AT13" s="245"/>
      <c r="AU13" s="257" t="b">
        <v>0</v>
      </c>
      <c r="AV13" s="258" t="b">
        <v>0</v>
      </c>
      <c r="AW13" s="259" t="b">
        <v>0</v>
      </c>
      <c r="AX13" s="193"/>
      <c r="AY13" s="193"/>
      <c r="AZ13" s="260" t="str">
        <f t="shared" si="14"/>
        <v/>
      </c>
      <c r="BA13" s="261" t="str">
        <f t="shared" si="15"/>
        <v/>
      </c>
      <c r="BB13" s="262" t="str">
        <f t="shared" si="16"/>
        <v/>
      </c>
      <c r="BC13" s="263" t="str">
        <f t="array" ref="BC13">IFERROR(SPARKLINE(BB13,{"charttype","bar";"max",BA13;"color1",IF(BD13&gt;=$BA$4,'Customize Here'!$M$7,'Customize Here'!$M$9)}),)</f>
        <v/>
      </c>
      <c r="BD13" s="264" t="str">
        <f t="shared" si="17"/>
        <v/>
      </c>
      <c r="BE13" s="265" t="str">
        <f t="shared" si="18"/>
        <v/>
      </c>
      <c r="BF13" s="195"/>
    </row>
    <row r="14">
      <c r="A14" s="237"/>
      <c r="B14" s="253"/>
      <c r="C14" s="254"/>
      <c r="D14" s="111"/>
      <c r="E14" s="237"/>
      <c r="F14" s="237"/>
      <c r="G14" s="257" t="b">
        <v>0</v>
      </c>
      <c r="H14" s="258" t="b">
        <v>0</v>
      </c>
      <c r="I14" s="258" t="b">
        <v>0</v>
      </c>
      <c r="J14" s="258" t="b">
        <v>0</v>
      </c>
      <c r="K14" s="258" t="b">
        <v>0</v>
      </c>
      <c r="L14" s="258" t="b">
        <v>0</v>
      </c>
      <c r="M14" s="267" t="b">
        <v>0</v>
      </c>
      <c r="N14" s="255" t="str">
        <f t="shared" si="6"/>
        <v/>
      </c>
      <c r="O14" s="256" t="str">
        <f t="shared" si="7"/>
        <v/>
      </c>
      <c r="P14" s="268"/>
      <c r="Q14" s="257" t="b">
        <v>0</v>
      </c>
      <c r="R14" s="258" t="b">
        <v>0</v>
      </c>
      <c r="S14" s="258" t="b">
        <v>0</v>
      </c>
      <c r="T14" s="258" t="b">
        <v>0</v>
      </c>
      <c r="U14" s="258" t="b">
        <v>0</v>
      </c>
      <c r="V14" s="258" t="b">
        <v>0</v>
      </c>
      <c r="W14" s="267" t="b">
        <v>0</v>
      </c>
      <c r="X14" s="255" t="str">
        <f t="shared" si="8"/>
        <v/>
      </c>
      <c r="Y14" s="256" t="str">
        <f t="shared" si="9"/>
        <v/>
      </c>
      <c r="Z14" s="268"/>
      <c r="AA14" s="257" t="b">
        <v>0</v>
      </c>
      <c r="AB14" s="258" t="b">
        <v>0</v>
      </c>
      <c r="AC14" s="258" t="b">
        <v>0</v>
      </c>
      <c r="AD14" s="258" t="b">
        <v>0</v>
      </c>
      <c r="AE14" s="258" t="b">
        <v>0</v>
      </c>
      <c r="AF14" s="258" t="b">
        <v>0</v>
      </c>
      <c r="AG14" s="267" t="b">
        <v>0</v>
      </c>
      <c r="AH14" s="255" t="str">
        <f t="shared" si="10"/>
        <v/>
      </c>
      <c r="AI14" s="256" t="str">
        <f t="shared" si="11"/>
        <v/>
      </c>
      <c r="AJ14" s="268"/>
      <c r="AK14" s="257" t="b">
        <v>0</v>
      </c>
      <c r="AL14" s="258" t="b">
        <v>0</v>
      </c>
      <c r="AM14" s="258" t="b">
        <v>0</v>
      </c>
      <c r="AN14" s="258" t="b">
        <v>0</v>
      </c>
      <c r="AO14" s="258" t="b">
        <v>0</v>
      </c>
      <c r="AP14" s="258" t="b">
        <v>0</v>
      </c>
      <c r="AQ14" s="267" t="b">
        <v>0</v>
      </c>
      <c r="AR14" s="255" t="str">
        <f t="shared" si="12"/>
        <v/>
      </c>
      <c r="AS14" s="256" t="str">
        <f t="shared" si="13"/>
        <v/>
      </c>
      <c r="AT14" s="268"/>
      <c r="AU14" s="257" t="b">
        <v>0</v>
      </c>
      <c r="AV14" s="258" t="b">
        <v>0</v>
      </c>
      <c r="AW14" s="259" t="b">
        <v>0</v>
      </c>
      <c r="AX14" s="193"/>
      <c r="AY14" s="193"/>
      <c r="AZ14" s="260" t="str">
        <f t="shared" si="14"/>
        <v/>
      </c>
      <c r="BA14" s="261" t="str">
        <f t="shared" si="15"/>
        <v/>
      </c>
      <c r="BB14" s="262" t="str">
        <f t="shared" si="16"/>
        <v/>
      </c>
      <c r="BC14" s="263" t="str">
        <f t="array" ref="BC14">IFERROR(SPARKLINE(BB14,{"charttype","bar";"max",BA14;"color1",IF(BD14&gt;=$BA$4,'Customize Here'!$M$7,'Customize Here'!$M$9)}),)</f>
        <v/>
      </c>
      <c r="BD14" s="264" t="str">
        <f t="shared" si="17"/>
        <v/>
      </c>
      <c r="BE14" s="265" t="str">
        <f t="shared" si="18"/>
        <v/>
      </c>
      <c r="BF14" s="195"/>
    </row>
    <row r="15">
      <c r="A15" s="237"/>
      <c r="B15" s="253"/>
      <c r="C15" s="254"/>
      <c r="D15" s="111"/>
      <c r="E15" s="237"/>
      <c r="F15" s="237"/>
      <c r="G15" s="257" t="b">
        <v>0</v>
      </c>
      <c r="H15" s="258" t="b">
        <v>0</v>
      </c>
      <c r="I15" s="258" t="b">
        <v>0</v>
      </c>
      <c r="J15" s="258" t="b">
        <v>0</v>
      </c>
      <c r="K15" s="258" t="b">
        <v>0</v>
      </c>
      <c r="L15" s="258" t="b">
        <v>0</v>
      </c>
      <c r="M15" s="267" t="b">
        <v>0</v>
      </c>
      <c r="N15" s="255" t="str">
        <f t="shared" si="6"/>
        <v/>
      </c>
      <c r="O15" s="256" t="str">
        <f t="shared" si="7"/>
        <v/>
      </c>
      <c r="P15" s="268"/>
      <c r="Q15" s="257" t="b">
        <v>0</v>
      </c>
      <c r="R15" s="258" t="b">
        <v>0</v>
      </c>
      <c r="S15" s="258" t="b">
        <v>0</v>
      </c>
      <c r="T15" s="258" t="b">
        <v>0</v>
      </c>
      <c r="U15" s="258" t="b">
        <v>0</v>
      </c>
      <c r="V15" s="258" t="b">
        <v>0</v>
      </c>
      <c r="W15" s="267" t="b">
        <v>0</v>
      </c>
      <c r="X15" s="255" t="str">
        <f t="shared" si="8"/>
        <v/>
      </c>
      <c r="Y15" s="256" t="str">
        <f t="shared" si="9"/>
        <v/>
      </c>
      <c r="Z15" s="268"/>
      <c r="AA15" s="257" t="b">
        <v>0</v>
      </c>
      <c r="AB15" s="258" t="b">
        <v>0</v>
      </c>
      <c r="AC15" s="258" t="b">
        <v>0</v>
      </c>
      <c r="AD15" s="258" t="b">
        <v>0</v>
      </c>
      <c r="AE15" s="258" t="b">
        <v>0</v>
      </c>
      <c r="AF15" s="258" t="b">
        <v>0</v>
      </c>
      <c r="AG15" s="267" t="b">
        <v>0</v>
      </c>
      <c r="AH15" s="255" t="str">
        <f t="shared" si="10"/>
        <v/>
      </c>
      <c r="AI15" s="256" t="str">
        <f t="shared" si="11"/>
        <v/>
      </c>
      <c r="AJ15" s="268"/>
      <c r="AK15" s="257" t="b">
        <v>0</v>
      </c>
      <c r="AL15" s="258" t="b">
        <v>0</v>
      </c>
      <c r="AM15" s="258" t="b">
        <v>0</v>
      </c>
      <c r="AN15" s="258" t="b">
        <v>0</v>
      </c>
      <c r="AO15" s="258" t="b">
        <v>0</v>
      </c>
      <c r="AP15" s="258" t="b">
        <v>0</v>
      </c>
      <c r="AQ15" s="267" t="b">
        <v>0</v>
      </c>
      <c r="AR15" s="255" t="str">
        <f t="shared" si="12"/>
        <v/>
      </c>
      <c r="AS15" s="256" t="str">
        <f t="shared" si="13"/>
        <v/>
      </c>
      <c r="AT15" s="268"/>
      <c r="AU15" s="257" t="b">
        <v>0</v>
      </c>
      <c r="AV15" s="258" t="b">
        <v>0</v>
      </c>
      <c r="AW15" s="259" t="b">
        <v>0</v>
      </c>
      <c r="AX15" s="193"/>
      <c r="AY15" s="193"/>
      <c r="AZ15" s="260" t="str">
        <f t="shared" si="14"/>
        <v/>
      </c>
      <c r="BA15" s="261" t="str">
        <f t="shared" si="15"/>
        <v/>
      </c>
      <c r="BB15" s="262" t="str">
        <f t="shared" si="16"/>
        <v/>
      </c>
      <c r="BC15" s="263" t="str">
        <f t="array" ref="BC15">IFERROR(SPARKLINE(BB15,{"charttype","bar";"max",BA15;"color1",IF(BD15&gt;=$BA$4,'Customize Here'!$M$7,'Customize Here'!$M$9)}),)</f>
        <v/>
      </c>
      <c r="BD15" s="264" t="str">
        <f t="shared" si="17"/>
        <v/>
      </c>
      <c r="BE15" s="265" t="str">
        <f t="shared" si="18"/>
        <v/>
      </c>
      <c r="BF15" s="195"/>
    </row>
    <row r="16">
      <c r="A16" s="237"/>
      <c r="B16" s="253"/>
      <c r="C16" s="254"/>
      <c r="D16" s="111"/>
      <c r="E16" s="237"/>
      <c r="F16" s="237"/>
      <c r="G16" s="257" t="b">
        <v>0</v>
      </c>
      <c r="H16" s="258" t="b">
        <v>0</v>
      </c>
      <c r="I16" s="258" t="b">
        <v>0</v>
      </c>
      <c r="J16" s="258" t="b">
        <v>0</v>
      </c>
      <c r="K16" s="258" t="b">
        <v>0</v>
      </c>
      <c r="L16" s="258" t="b">
        <v>0</v>
      </c>
      <c r="M16" s="267" t="b">
        <v>0</v>
      </c>
      <c r="N16" s="255" t="str">
        <f t="shared" si="6"/>
        <v/>
      </c>
      <c r="O16" s="256" t="str">
        <f t="shared" si="7"/>
        <v/>
      </c>
      <c r="P16" s="268"/>
      <c r="Q16" s="257" t="b">
        <v>0</v>
      </c>
      <c r="R16" s="258" t="b">
        <v>0</v>
      </c>
      <c r="S16" s="258" t="b">
        <v>0</v>
      </c>
      <c r="T16" s="258" t="b">
        <v>0</v>
      </c>
      <c r="U16" s="258" t="b">
        <v>0</v>
      </c>
      <c r="V16" s="258" t="b">
        <v>0</v>
      </c>
      <c r="W16" s="267" t="b">
        <v>0</v>
      </c>
      <c r="X16" s="255" t="str">
        <f t="shared" si="8"/>
        <v/>
      </c>
      <c r="Y16" s="256" t="str">
        <f t="shared" si="9"/>
        <v/>
      </c>
      <c r="Z16" s="268"/>
      <c r="AA16" s="257" t="b">
        <v>0</v>
      </c>
      <c r="AB16" s="258" t="b">
        <v>0</v>
      </c>
      <c r="AC16" s="258" t="b">
        <v>0</v>
      </c>
      <c r="AD16" s="258" t="b">
        <v>0</v>
      </c>
      <c r="AE16" s="258" t="b">
        <v>0</v>
      </c>
      <c r="AF16" s="258" t="b">
        <v>0</v>
      </c>
      <c r="AG16" s="267" t="b">
        <v>0</v>
      </c>
      <c r="AH16" s="255" t="str">
        <f t="shared" si="10"/>
        <v/>
      </c>
      <c r="AI16" s="256" t="str">
        <f t="shared" si="11"/>
        <v/>
      </c>
      <c r="AJ16" s="268"/>
      <c r="AK16" s="257" t="b">
        <v>0</v>
      </c>
      <c r="AL16" s="258" t="b">
        <v>0</v>
      </c>
      <c r="AM16" s="258" t="b">
        <v>0</v>
      </c>
      <c r="AN16" s="258" t="b">
        <v>0</v>
      </c>
      <c r="AO16" s="258" t="b">
        <v>0</v>
      </c>
      <c r="AP16" s="258" t="b">
        <v>0</v>
      </c>
      <c r="AQ16" s="267" t="b">
        <v>0</v>
      </c>
      <c r="AR16" s="255" t="str">
        <f t="shared" si="12"/>
        <v/>
      </c>
      <c r="AS16" s="256" t="str">
        <f t="shared" si="13"/>
        <v/>
      </c>
      <c r="AT16" s="268"/>
      <c r="AU16" s="257" t="b">
        <v>0</v>
      </c>
      <c r="AV16" s="258" t="b">
        <v>0</v>
      </c>
      <c r="AW16" s="259" t="b">
        <v>0</v>
      </c>
      <c r="AX16" s="193"/>
      <c r="AY16" s="193"/>
      <c r="AZ16" s="260" t="str">
        <f t="shared" si="14"/>
        <v/>
      </c>
      <c r="BA16" s="261" t="str">
        <f t="shared" si="15"/>
        <v/>
      </c>
      <c r="BB16" s="262" t="str">
        <f t="shared" si="16"/>
        <v/>
      </c>
      <c r="BC16" s="263" t="str">
        <f t="array" ref="BC16">IFERROR(SPARKLINE(BB16,{"charttype","bar";"max",BA16;"color1",IF(BD16&gt;=$BA$4,'Customize Here'!$M$7,'Customize Here'!$M$9)}),)</f>
        <v/>
      </c>
      <c r="BD16" s="264" t="str">
        <f t="shared" si="17"/>
        <v/>
      </c>
      <c r="BE16" s="265" t="str">
        <f t="shared" si="18"/>
        <v/>
      </c>
      <c r="BF16" s="195"/>
    </row>
    <row r="17">
      <c r="A17" s="237"/>
      <c r="B17" s="253"/>
      <c r="C17" s="254"/>
      <c r="D17" s="111"/>
      <c r="E17" s="237"/>
      <c r="F17" s="237"/>
      <c r="G17" s="257" t="b">
        <v>0</v>
      </c>
      <c r="H17" s="258" t="b">
        <v>0</v>
      </c>
      <c r="I17" s="258" t="b">
        <v>0</v>
      </c>
      <c r="J17" s="258" t="b">
        <v>0</v>
      </c>
      <c r="K17" s="258" t="b">
        <v>0</v>
      </c>
      <c r="L17" s="258" t="b">
        <v>0</v>
      </c>
      <c r="M17" s="267" t="b">
        <v>0</v>
      </c>
      <c r="N17" s="255" t="str">
        <f t="shared" si="6"/>
        <v/>
      </c>
      <c r="O17" s="256" t="str">
        <f t="shared" si="7"/>
        <v/>
      </c>
      <c r="P17" s="268"/>
      <c r="Q17" s="257" t="b">
        <v>0</v>
      </c>
      <c r="R17" s="258" t="b">
        <v>0</v>
      </c>
      <c r="S17" s="258" t="b">
        <v>0</v>
      </c>
      <c r="T17" s="258" t="b">
        <v>0</v>
      </c>
      <c r="U17" s="258" t="b">
        <v>0</v>
      </c>
      <c r="V17" s="258" t="b">
        <v>0</v>
      </c>
      <c r="W17" s="267" t="b">
        <v>0</v>
      </c>
      <c r="X17" s="255" t="str">
        <f t="shared" si="8"/>
        <v/>
      </c>
      <c r="Y17" s="256" t="str">
        <f t="shared" si="9"/>
        <v/>
      </c>
      <c r="Z17" s="268"/>
      <c r="AA17" s="257" t="b">
        <v>0</v>
      </c>
      <c r="AB17" s="258" t="b">
        <v>0</v>
      </c>
      <c r="AC17" s="258" t="b">
        <v>0</v>
      </c>
      <c r="AD17" s="258" t="b">
        <v>0</v>
      </c>
      <c r="AE17" s="258" t="b">
        <v>0</v>
      </c>
      <c r="AF17" s="258" t="b">
        <v>0</v>
      </c>
      <c r="AG17" s="267" t="b">
        <v>0</v>
      </c>
      <c r="AH17" s="255" t="str">
        <f t="shared" si="10"/>
        <v/>
      </c>
      <c r="AI17" s="256" t="str">
        <f t="shared" si="11"/>
        <v/>
      </c>
      <c r="AJ17" s="268"/>
      <c r="AK17" s="257" t="b">
        <v>0</v>
      </c>
      <c r="AL17" s="258" t="b">
        <v>0</v>
      </c>
      <c r="AM17" s="258" t="b">
        <v>0</v>
      </c>
      <c r="AN17" s="258" t="b">
        <v>0</v>
      </c>
      <c r="AO17" s="258" t="b">
        <v>0</v>
      </c>
      <c r="AP17" s="258" t="b">
        <v>0</v>
      </c>
      <c r="AQ17" s="267" t="b">
        <v>0</v>
      </c>
      <c r="AR17" s="255" t="str">
        <f t="shared" si="12"/>
        <v/>
      </c>
      <c r="AS17" s="256" t="str">
        <f t="shared" si="13"/>
        <v/>
      </c>
      <c r="AT17" s="268"/>
      <c r="AU17" s="257" t="b">
        <v>0</v>
      </c>
      <c r="AV17" s="258" t="b">
        <v>0</v>
      </c>
      <c r="AW17" s="259" t="b">
        <v>0</v>
      </c>
      <c r="AX17" s="193"/>
      <c r="AY17" s="193"/>
      <c r="AZ17" s="260" t="str">
        <f t="shared" si="14"/>
        <v/>
      </c>
      <c r="BA17" s="261" t="str">
        <f t="shared" si="15"/>
        <v/>
      </c>
      <c r="BB17" s="262" t="str">
        <f t="shared" si="16"/>
        <v/>
      </c>
      <c r="BC17" s="263" t="str">
        <f t="array" ref="BC17">IFERROR(SPARKLINE(BB17,{"charttype","bar";"max",BA17;"color1",IF(BD17&gt;=$BA$4,'Customize Here'!$M$7,'Customize Here'!$M$9)}),)</f>
        <v/>
      </c>
      <c r="BD17" s="264" t="str">
        <f t="shared" si="17"/>
        <v/>
      </c>
      <c r="BE17" s="265" t="str">
        <f t="shared" si="18"/>
        <v/>
      </c>
      <c r="BF17" s="195"/>
    </row>
    <row r="18">
      <c r="A18" s="237"/>
      <c r="B18" s="253"/>
      <c r="C18" s="254"/>
      <c r="D18" s="111"/>
      <c r="E18" s="237"/>
      <c r="F18" s="237"/>
      <c r="G18" s="257" t="b">
        <v>0</v>
      </c>
      <c r="H18" s="258" t="b">
        <v>0</v>
      </c>
      <c r="I18" s="258" t="b">
        <v>0</v>
      </c>
      <c r="J18" s="258" t="b">
        <v>0</v>
      </c>
      <c r="K18" s="258" t="b">
        <v>0</v>
      </c>
      <c r="L18" s="258" t="b">
        <v>0</v>
      </c>
      <c r="M18" s="267" t="b">
        <v>0</v>
      </c>
      <c r="N18" s="255" t="str">
        <f t="shared" si="6"/>
        <v/>
      </c>
      <c r="O18" s="256" t="str">
        <f t="shared" si="7"/>
        <v/>
      </c>
      <c r="P18" s="268"/>
      <c r="Q18" s="257" t="b">
        <v>0</v>
      </c>
      <c r="R18" s="258" t="b">
        <v>0</v>
      </c>
      <c r="S18" s="258" t="b">
        <v>0</v>
      </c>
      <c r="T18" s="258" t="b">
        <v>0</v>
      </c>
      <c r="U18" s="258" t="b">
        <v>0</v>
      </c>
      <c r="V18" s="258" t="b">
        <v>0</v>
      </c>
      <c r="W18" s="267" t="b">
        <v>0</v>
      </c>
      <c r="X18" s="255" t="str">
        <f t="shared" si="8"/>
        <v/>
      </c>
      <c r="Y18" s="256" t="str">
        <f t="shared" si="9"/>
        <v/>
      </c>
      <c r="Z18" s="268"/>
      <c r="AA18" s="257" t="b">
        <v>0</v>
      </c>
      <c r="AB18" s="258" t="b">
        <v>0</v>
      </c>
      <c r="AC18" s="258" t="b">
        <v>0</v>
      </c>
      <c r="AD18" s="258" t="b">
        <v>0</v>
      </c>
      <c r="AE18" s="258" t="b">
        <v>0</v>
      </c>
      <c r="AF18" s="258" t="b">
        <v>0</v>
      </c>
      <c r="AG18" s="267" t="b">
        <v>0</v>
      </c>
      <c r="AH18" s="255" t="str">
        <f t="shared" si="10"/>
        <v/>
      </c>
      <c r="AI18" s="256" t="str">
        <f t="shared" si="11"/>
        <v/>
      </c>
      <c r="AJ18" s="268"/>
      <c r="AK18" s="257" t="b">
        <v>0</v>
      </c>
      <c r="AL18" s="258" t="b">
        <v>0</v>
      </c>
      <c r="AM18" s="258" t="b">
        <v>0</v>
      </c>
      <c r="AN18" s="258" t="b">
        <v>0</v>
      </c>
      <c r="AO18" s="258" t="b">
        <v>0</v>
      </c>
      <c r="AP18" s="258" t="b">
        <v>0</v>
      </c>
      <c r="AQ18" s="267" t="b">
        <v>0</v>
      </c>
      <c r="AR18" s="255" t="str">
        <f t="shared" si="12"/>
        <v/>
      </c>
      <c r="AS18" s="256" t="str">
        <f t="shared" si="13"/>
        <v/>
      </c>
      <c r="AT18" s="268"/>
      <c r="AU18" s="257" t="b">
        <v>0</v>
      </c>
      <c r="AV18" s="258" t="b">
        <v>0</v>
      </c>
      <c r="AW18" s="259" t="b">
        <v>0</v>
      </c>
      <c r="AX18" s="193"/>
      <c r="AY18" s="193"/>
      <c r="AZ18" s="269" t="str">
        <f t="shared" si="14"/>
        <v/>
      </c>
      <c r="BA18" s="261" t="str">
        <f t="shared" si="15"/>
        <v/>
      </c>
      <c r="BB18" s="262" t="str">
        <f t="shared" si="16"/>
        <v/>
      </c>
      <c r="BC18" s="263" t="str">
        <f t="array" ref="BC18">IFERROR(SPARKLINE(BB18,{"charttype","bar";"max",BA18;"color1",IF(BD18&gt;=$BA$4,'Customize Here'!$M$7,'Customize Here'!$M$9)}),)</f>
        <v/>
      </c>
      <c r="BD18" s="264" t="str">
        <f t="shared" si="17"/>
        <v/>
      </c>
      <c r="BE18" s="265" t="str">
        <f t="shared" si="18"/>
        <v/>
      </c>
      <c r="BF18" s="195"/>
    </row>
    <row r="19">
      <c r="A19" s="237"/>
      <c r="B19" s="253"/>
      <c r="C19" s="254"/>
      <c r="D19" s="111"/>
      <c r="E19" s="237"/>
      <c r="F19" s="237"/>
      <c r="G19" s="270" t="b">
        <v>0</v>
      </c>
      <c r="H19" s="258" t="b">
        <v>0</v>
      </c>
      <c r="I19" s="271" t="b">
        <v>0</v>
      </c>
      <c r="J19" s="258" t="b">
        <v>0</v>
      </c>
      <c r="K19" s="258" t="b">
        <v>0</v>
      </c>
      <c r="L19" s="258" t="b">
        <v>0</v>
      </c>
      <c r="M19" s="272" t="b">
        <v>0</v>
      </c>
      <c r="N19" s="255" t="str">
        <f t="shared" si="6"/>
        <v/>
      </c>
      <c r="O19" s="256" t="str">
        <f t="shared" si="7"/>
        <v/>
      </c>
      <c r="P19" s="268"/>
      <c r="Q19" s="270" t="b">
        <v>0</v>
      </c>
      <c r="R19" s="258" t="b">
        <v>0</v>
      </c>
      <c r="S19" s="271" t="b">
        <v>0</v>
      </c>
      <c r="T19" s="258" t="b">
        <v>0</v>
      </c>
      <c r="U19" s="258" t="b">
        <v>0</v>
      </c>
      <c r="V19" s="258" t="b">
        <v>0</v>
      </c>
      <c r="W19" s="272" t="b">
        <v>0</v>
      </c>
      <c r="X19" s="255" t="str">
        <f t="shared" si="8"/>
        <v/>
      </c>
      <c r="Y19" s="256" t="str">
        <f t="shared" si="9"/>
        <v/>
      </c>
      <c r="Z19" s="268"/>
      <c r="AA19" s="270" t="b">
        <v>0</v>
      </c>
      <c r="AB19" s="258" t="b">
        <v>0</v>
      </c>
      <c r="AC19" s="271" t="b">
        <v>0</v>
      </c>
      <c r="AD19" s="258" t="b">
        <v>0</v>
      </c>
      <c r="AE19" s="258" t="b">
        <v>0</v>
      </c>
      <c r="AF19" s="258" t="b">
        <v>0</v>
      </c>
      <c r="AG19" s="272" t="b">
        <v>0</v>
      </c>
      <c r="AH19" s="255" t="str">
        <f t="shared" si="10"/>
        <v/>
      </c>
      <c r="AI19" s="256" t="str">
        <f t="shared" si="11"/>
        <v/>
      </c>
      <c r="AJ19" s="268"/>
      <c r="AK19" s="270" t="b">
        <v>0</v>
      </c>
      <c r="AL19" s="258" t="b">
        <v>0</v>
      </c>
      <c r="AM19" s="271" t="b">
        <v>0</v>
      </c>
      <c r="AN19" s="258" t="b">
        <v>0</v>
      </c>
      <c r="AO19" s="258" t="b">
        <v>0</v>
      </c>
      <c r="AP19" s="258" t="b">
        <v>0</v>
      </c>
      <c r="AQ19" s="272" t="b">
        <v>0</v>
      </c>
      <c r="AR19" s="255" t="str">
        <f t="shared" si="12"/>
        <v/>
      </c>
      <c r="AS19" s="256" t="str">
        <f t="shared" si="13"/>
        <v/>
      </c>
      <c r="AT19" s="268"/>
      <c r="AU19" s="270" t="b">
        <v>0</v>
      </c>
      <c r="AV19" s="258" t="b">
        <v>0</v>
      </c>
      <c r="AW19" s="273" t="b">
        <v>0</v>
      </c>
      <c r="AX19" s="193"/>
      <c r="AY19" s="193"/>
      <c r="AZ19" s="269" t="str">
        <f t="shared" si="14"/>
        <v/>
      </c>
      <c r="BA19" s="261" t="str">
        <f t="shared" si="15"/>
        <v/>
      </c>
      <c r="BB19" s="262" t="str">
        <f t="shared" si="16"/>
        <v/>
      </c>
      <c r="BC19" s="263" t="str">
        <f t="array" ref="BC19">IFERROR(SPARKLINE(BB19,{"charttype","bar";"max",BA19;"color1",IF(BD19&gt;=$BA$4,'Customize Here'!$M$7,'Customize Here'!$M$9)}),)</f>
        <v/>
      </c>
      <c r="BD19" s="264" t="str">
        <f t="shared" si="17"/>
        <v/>
      </c>
      <c r="BE19" s="265" t="str">
        <f t="shared" si="18"/>
        <v/>
      </c>
      <c r="BF19" s="195"/>
    </row>
    <row r="20">
      <c r="A20" s="237"/>
      <c r="B20" s="253"/>
      <c r="C20" s="254"/>
      <c r="D20" s="111"/>
      <c r="E20" s="237"/>
      <c r="F20" s="237"/>
      <c r="G20" s="257" t="b">
        <v>0</v>
      </c>
      <c r="H20" s="258" t="b">
        <v>0</v>
      </c>
      <c r="I20" s="271" t="b">
        <v>0</v>
      </c>
      <c r="J20" s="271" t="b">
        <v>0</v>
      </c>
      <c r="K20" s="271" t="b">
        <v>0</v>
      </c>
      <c r="L20" s="271" t="b">
        <v>0</v>
      </c>
      <c r="M20" s="272" t="b">
        <v>0</v>
      </c>
      <c r="N20" s="255" t="str">
        <f t="shared" si="6"/>
        <v/>
      </c>
      <c r="O20" s="256" t="str">
        <f t="shared" si="7"/>
        <v/>
      </c>
      <c r="P20" s="268"/>
      <c r="Q20" s="257" t="b">
        <v>0</v>
      </c>
      <c r="R20" s="258" t="b">
        <v>0</v>
      </c>
      <c r="S20" s="271" t="b">
        <v>0</v>
      </c>
      <c r="T20" s="271" t="b">
        <v>0</v>
      </c>
      <c r="U20" s="271" t="b">
        <v>0</v>
      </c>
      <c r="V20" s="271" t="b">
        <v>0</v>
      </c>
      <c r="W20" s="272" t="b">
        <v>0</v>
      </c>
      <c r="X20" s="255" t="str">
        <f t="shared" si="8"/>
        <v/>
      </c>
      <c r="Y20" s="256" t="str">
        <f t="shared" si="9"/>
        <v/>
      </c>
      <c r="Z20" s="268"/>
      <c r="AA20" s="257" t="b">
        <v>0</v>
      </c>
      <c r="AB20" s="258" t="b">
        <v>0</v>
      </c>
      <c r="AC20" s="271" t="b">
        <v>0</v>
      </c>
      <c r="AD20" s="271" t="b">
        <v>0</v>
      </c>
      <c r="AE20" s="271" t="b">
        <v>0</v>
      </c>
      <c r="AF20" s="271" t="b">
        <v>0</v>
      </c>
      <c r="AG20" s="272" t="b">
        <v>0</v>
      </c>
      <c r="AH20" s="255" t="str">
        <f t="shared" si="10"/>
        <v/>
      </c>
      <c r="AI20" s="256" t="str">
        <f t="shared" si="11"/>
        <v/>
      </c>
      <c r="AJ20" s="268"/>
      <c r="AK20" s="257" t="b">
        <v>0</v>
      </c>
      <c r="AL20" s="258" t="b">
        <v>0</v>
      </c>
      <c r="AM20" s="271" t="b">
        <v>0</v>
      </c>
      <c r="AN20" s="271" t="b">
        <v>0</v>
      </c>
      <c r="AO20" s="271" t="b">
        <v>0</v>
      </c>
      <c r="AP20" s="271" t="b">
        <v>0</v>
      </c>
      <c r="AQ20" s="272" t="b">
        <v>0</v>
      </c>
      <c r="AR20" s="255" t="str">
        <f t="shared" si="12"/>
        <v/>
      </c>
      <c r="AS20" s="256" t="str">
        <f t="shared" si="13"/>
        <v/>
      </c>
      <c r="AT20" s="268"/>
      <c r="AU20" s="257" t="b">
        <v>0</v>
      </c>
      <c r="AV20" s="258" t="b">
        <v>0</v>
      </c>
      <c r="AW20" s="273" t="b">
        <v>0</v>
      </c>
      <c r="AX20" s="193"/>
      <c r="AY20" s="193"/>
      <c r="AZ20" s="269" t="str">
        <f t="shared" si="14"/>
        <v/>
      </c>
      <c r="BA20" s="261" t="str">
        <f t="shared" si="15"/>
        <v/>
      </c>
      <c r="BB20" s="262" t="str">
        <f t="shared" si="16"/>
        <v/>
      </c>
      <c r="BC20" s="263" t="str">
        <f t="array" ref="BC20">IFERROR(SPARKLINE(BB20,{"charttype","bar";"max",BA20;"color1",IF(BD20&gt;=$BA$4,'Customize Here'!$M$7,'Customize Here'!$M$9)}),)</f>
        <v/>
      </c>
      <c r="BD20" s="264" t="str">
        <f t="shared" si="17"/>
        <v/>
      </c>
      <c r="BE20" s="265" t="str">
        <f t="shared" si="18"/>
        <v/>
      </c>
      <c r="BF20" s="195"/>
    </row>
    <row r="21">
      <c r="A21" s="237"/>
      <c r="B21" s="253"/>
      <c r="C21" s="254"/>
      <c r="D21" s="111"/>
      <c r="E21" s="237"/>
      <c r="F21" s="237"/>
      <c r="G21" s="270" t="b">
        <v>0</v>
      </c>
      <c r="H21" s="258" t="b">
        <v>0</v>
      </c>
      <c r="I21" s="271" t="b">
        <v>0</v>
      </c>
      <c r="J21" s="271" t="b">
        <v>0</v>
      </c>
      <c r="K21" s="271" t="b">
        <v>0</v>
      </c>
      <c r="L21" s="271" t="b">
        <v>0</v>
      </c>
      <c r="M21" s="272" t="b">
        <v>0</v>
      </c>
      <c r="N21" s="255" t="str">
        <f t="shared" si="6"/>
        <v/>
      </c>
      <c r="O21" s="256" t="str">
        <f t="shared" si="7"/>
        <v/>
      </c>
      <c r="P21" s="268"/>
      <c r="Q21" s="270" t="b">
        <v>0</v>
      </c>
      <c r="R21" s="258" t="b">
        <v>0</v>
      </c>
      <c r="S21" s="271" t="b">
        <v>0</v>
      </c>
      <c r="T21" s="271" t="b">
        <v>0</v>
      </c>
      <c r="U21" s="271" t="b">
        <v>0</v>
      </c>
      <c r="V21" s="271" t="b">
        <v>0</v>
      </c>
      <c r="W21" s="272" t="b">
        <v>0</v>
      </c>
      <c r="X21" s="255" t="str">
        <f t="shared" si="8"/>
        <v/>
      </c>
      <c r="Y21" s="256" t="str">
        <f t="shared" si="9"/>
        <v/>
      </c>
      <c r="Z21" s="268"/>
      <c r="AA21" s="270" t="b">
        <v>0</v>
      </c>
      <c r="AB21" s="258" t="b">
        <v>0</v>
      </c>
      <c r="AC21" s="271" t="b">
        <v>0</v>
      </c>
      <c r="AD21" s="271" t="b">
        <v>0</v>
      </c>
      <c r="AE21" s="271" t="b">
        <v>0</v>
      </c>
      <c r="AF21" s="271" t="b">
        <v>0</v>
      </c>
      <c r="AG21" s="272" t="b">
        <v>0</v>
      </c>
      <c r="AH21" s="255" t="str">
        <f t="shared" si="10"/>
        <v/>
      </c>
      <c r="AI21" s="256" t="str">
        <f t="shared" si="11"/>
        <v/>
      </c>
      <c r="AJ21" s="268"/>
      <c r="AK21" s="270" t="b">
        <v>0</v>
      </c>
      <c r="AL21" s="258" t="b">
        <v>0</v>
      </c>
      <c r="AM21" s="271" t="b">
        <v>0</v>
      </c>
      <c r="AN21" s="271" t="b">
        <v>0</v>
      </c>
      <c r="AO21" s="271" t="b">
        <v>0</v>
      </c>
      <c r="AP21" s="271" t="b">
        <v>0</v>
      </c>
      <c r="AQ21" s="272" t="b">
        <v>0</v>
      </c>
      <c r="AR21" s="255" t="str">
        <f t="shared" si="12"/>
        <v/>
      </c>
      <c r="AS21" s="256" t="str">
        <f t="shared" si="13"/>
        <v/>
      </c>
      <c r="AT21" s="268"/>
      <c r="AU21" s="270" t="b">
        <v>0</v>
      </c>
      <c r="AV21" s="258" t="b">
        <v>0</v>
      </c>
      <c r="AW21" s="273" t="b">
        <v>0</v>
      </c>
      <c r="AX21" s="193"/>
      <c r="AY21" s="193"/>
      <c r="AZ21" s="269" t="str">
        <f t="shared" si="14"/>
        <v/>
      </c>
      <c r="BA21" s="261" t="str">
        <f t="shared" si="15"/>
        <v/>
      </c>
      <c r="BB21" s="262" t="str">
        <f t="shared" si="16"/>
        <v/>
      </c>
      <c r="BC21" s="263" t="str">
        <f t="array" ref="BC21">IFERROR(SPARKLINE(BB21,{"charttype","bar";"max",BA21;"color1",IF(BD21&gt;=$BA$4,'Customize Here'!$M$7,'Customize Here'!$M$9)}),)</f>
        <v/>
      </c>
      <c r="BD21" s="264" t="str">
        <f t="shared" si="17"/>
        <v/>
      </c>
      <c r="BE21" s="265" t="str">
        <f t="shared" si="18"/>
        <v/>
      </c>
      <c r="BF21" s="195"/>
    </row>
    <row r="22">
      <c r="A22" s="237"/>
      <c r="B22" s="274"/>
      <c r="C22" s="275"/>
      <c r="D22" s="119"/>
      <c r="E22" s="237"/>
      <c r="F22" s="237"/>
      <c r="G22" s="276" t="b">
        <v>0</v>
      </c>
      <c r="H22" s="277" t="b">
        <v>0</v>
      </c>
      <c r="I22" s="278" t="b">
        <v>0</v>
      </c>
      <c r="J22" s="278" t="b">
        <v>0</v>
      </c>
      <c r="K22" s="278" t="b">
        <v>0</v>
      </c>
      <c r="L22" s="278" t="b">
        <v>0</v>
      </c>
      <c r="M22" s="279" t="b">
        <v>0</v>
      </c>
      <c r="N22" s="280" t="str">
        <f t="shared" si="6"/>
        <v/>
      </c>
      <c r="O22" s="281" t="str">
        <f t="shared" si="7"/>
        <v/>
      </c>
      <c r="P22" s="268"/>
      <c r="Q22" s="276" t="b">
        <v>0</v>
      </c>
      <c r="R22" s="277" t="b">
        <v>0</v>
      </c>
      <c r="S22" s="278" t="b">
        <v>0</v>
      </c>
      <c r="T22" s="278" t="b">
        <v>0</v>
      </c>
      <c r="U22" s="278" t="b">
        <v>0</v>
      </c>
      <c r="V22" s="278" t="b">
        <v>0</v>
      </c>
      <c r="W22" s="279" t="b">
        <v>0</v>
      </c>
      <c r="X22" s="280" t="str">
        <f t="shared" si="8"/>
        <v/>
      </c>
      <c r="Y22" s="281" t="str">
        <f t="shared" si="9"/>
        <v/>
      </c>
      <c r="Z22" s="268"/>
      <c r="AA22" s="276" t="b">
        <v>0</v>
      </c>
      <c r="AB22" s="277" t="b">
        <v>0</v>
      </c>
      <c r="AC22" s="278" t="b">
        <v>0</v>
      </c>
      <c r="AD22" s="278" t="b">
        <v>0</v>
      </c>
      <c r="AE22" s="278" t="b">
        <v>0</v>
      </c>
      <c r="AF22" s="278" t="b">
        <v>0</v>
      </c>
      <c r="AG22" s="279" t="b">
        <v>0</v>
      </c>
      <c r="AH22" s="280" t="str">
        <f t="shared" si="10"/>
        <v/>
      </c>
      <c r="AI22" s="281" t="str">
        <f t="shared" si="11"/>
        <v/>
      </c>
      <c r="AJ22" s="268"/>
      <c r="AK22" s="276" t="b">
        <v>0</v>
      </c>
      <c r="AL22" s="277" t="b">
        <v>0</v>
      </c>
      <c r="AM22" s="278" t="b">
        <v>0</v>
      </c>
      <c r="AN22" s="278" t="b">
        <v>0</v>
      </c>
      <c r="AO22" s="278" t="b">
        <v>0</v>
      </c>
      <c r="AP22" s="278" t="b">
        <v>0</v>
      </c>
      <c r="AQ22" s="279" t="b">
        <v>0</v>
      </c>
      <c r="AR22" s="280" t="str">
        <f t="shared" si="12"/>
        <v/>
      </c>
      <c r="AS22" s="281" t="str">
        <f t="shared" si="13"/>
        <v/>
      </c>
      <c r="AT22" s="268"/>
      <c r="AU22" s="276" t="b">
        <v>0</v>
      </c>
      <c r="AV22" s="277" t="b">
        <v>0</v>
      </c>
      <c r="AW22" s="282" t="b">
        <v>0</v>
      </c>
      <c r="AX22" s="193"/>
      <c r="AY22" s="193"/>
      <c r="AZ22" s="283" t="str">
        <f t="shared" si="14"/>
        <v/>
      </c>
      <c r="BA22" s="284" t="str">
        <f t="shared" si="15"/>
        <v/>
      </c>
      <c r="BB22" s="285" t="str">
        <f t="shared" si="16"/>
        <v/>
      </c>
      <c r="BC22" s="286" t="str">
        <f t="array" ref="BC22">IFERROR(SPARKLINE(BB22,{"charttype","bar";"max",BA22;"color1",IF(BD22&gt;=$BA$4,'Customize Here'!$M$7,'Customize Here'!$M$9)}),)</f>
        <v/>
      </c>
      <c r="BD22" s="287" t="str">
        <f t="shared" si="17"/>
        <v/>
      </c>
      <c r="BE22" s="288" t="str">
        <f t="shared" si="18"/>
        <v/>
      </c>
      <c r="BF22" s="195"/>
    </row>
    <row r="23" ht="6.0" customHeight="1">
      <c r="A23" s="193"/>
      <c r="B23" s="193"/>
      <c r="C23" s="195"/>
      <c r="D23" s="289"/>
      <c r="E23" s="289"/>
      <c r="F23" s="289"/>
      <c r="G23" s="195"/>
      <c r="H23" s="195"/>
      <c r="I23" s="195"/>
      <c r="J23" s="195"/>
      <c r="K23" s="195"/>
      <c r="L23" s="195"/>
      <c r="M23" s="195"/>
      <c r="N23" s="195"/>
      <c r="O23" s="195"/>
      <c r="P23" s="195"/>
      <c r="Q23" s="195"/>
      <c r="R23" s="195"/>
      <c r="S23" s="195"/>
      <c r="T23" s="195"/>
      <c r="U23" s="195"/>
      <c r="V23" s="195"/>
      <c r="W23" s="195"/>
      <c r="X23" s="195"/>
      <c r="Y23" s="195"/>
      <c r="Z23" s="195"/>
      <c r="AA23" s="195"/>
      <c r="AB23" s="195"/>
      <c r="AC23" s="195"/>
      <c r="AD23" s="195"/>
      <c r="AE23" s="195"/>
      <c r="AF23" s="195"/>
      <c r="AG23" s="195"/>
      <c r="AH23" s="195"/>
      <c r="AI23" s="195"/>
      <c r="AJ23" s="195"/>
      <c r="AK23" s="195"/>
      <c r="AL23" s="195"/>
      <c r="AM23" s="195"/>
      <c r="AN23" s="195"/>
      <c r="AO23" s="195"/>
      <c r="AP23" s="195"/>
      <c r="AQ23" s="195"/>
      <c r="AR23" s="195"/>
      <c r="AS23" s="195"/>
      <c r="AT23" s="195"/>
      <c r="AU23" s="195"/>
      <c r="AV23" s="195"/>
      <c r="AW23" s="195"/>
      <c r="AX23" s="193"/>
      <c r="AY23" s="193"/>
      <c r="AZ23" s="289"/>
      <c r="BA23" s="289"/>
      <c r="BB23" s="289"/>
      <c r="BC23" s="193"/>
      <c r="BD23" s="195"/>
      <c r="BE23" s="195"/>
      <c r="BF23" s="195"/>
    </row>
    <row r="24" ht="23.25" customHeight="1">
      <c r="A24" s="290"/>
      <c r="B24" s="291" t="s">
        <v>56</v>
      </c>
      <c r="E24" s="292"/>
      <c r="F24" s="292"/>
      <c r="G24" s="293" t="str">
        <f>'Customize Here'!$Q$23</f>
        <v>Daily Tasks Completed</v>
      </c>
      <c r="H24" s="43"/>
      <c r="I24" s="43"/>
      <c r="J24" s="43"/>
      <c r="K24" s="43"/>
      <c r="L24" s="43"/>
      <c r="M24" s="294"/>
      <c r="N24" s="295" t="str">
        <f>'Customize Here'!$Q$24</f>
        <v>Week</v>
      </c>
      <c r="O24" s="44"/>
      <c r="P24" s="296"/>
      <c r="Q24" s="293" t="str">
        <f>'Customize Here'!$Q$23</f>
        <v>Daily Tasks Completed</v>
      </c>
      <c r="R24" s="43"/>
      <c r="S24" s="43"/>
      <c r="T24" s="43"/>
      <c r="U24" s="43"/>
      <c r="V24" s="43"/>
      <c r="W24" s="294"/>
      <c r="X24" s="295" t="str">
        <f>'Customize Here'!$Q$24</f>
        <v>Week</v>
      </c>
      <c r="Y24" s="44"/>
      <c r="Z24" s="296"/>
      <c r="AA24" s="293" t="str">
        <f>'Customize Here'!$Q$23</f>
        <v>Daily Tasks Completed</v>
      </c>
      <c r="AB24" s="43"/>
      <c r="AC24" s="43"/>
      <c r="AD24" s="43"/>
      <c r="AE24" s="43"/>
      <c r="AF24" s="43"/>
      <c r="AG24" s="294"/>
      <c r="AH24" s="295" t="str">
        <f>'Customize Here'!$Q$24</f>
        <v>Week</v>
      </c>
      <c r="AI24" s="44"/>
      <c r="AJ24" s="296"/>
      <c r="AK24" s="293" t="str">
        <f>'Customize Here'!$Q$23</f>
        <v>Daily Tasks Completed</v>
      </c>
      <c r="AL24" s="43"/>
      <c r="AM24" s="43"/>
      <c r="AN24" s="43"/>
      <c r="AO24" s="43"/>
      <c r="AP24" s="43"/>
      <c r="AQ24" s="294"/>
      <c r="AR24" s="295" t="str">
        <f>'Customize Here'!$Q$24</f>
        <v>Week</v>
      </c>
      <c r="AS24" s="44"/>
      <c r="AT24" s="296"/>
      <c r="AU24" s="297" t="str">
        <f>'Customize Here'!$Q$23</f>
        <v>Daily Tasks Completed</v>
      </c>
      <c r="AV24" s="154"/>
      <c r="AW24" s="155"/>
      <c r="AX24" s="290"/>
      <c r="AY24" s="290"/>
      <c r="AZ24" s="298"/>
      <c r="BA24" s="299"/>
      <c r="BB24" s="300" t="str">
        <f>'Customize Here'!$Q$32&amp;" "&amp;BB25&amp;" / "&amp;BB25+BE25</f>
        <v>Tasks Completed 0 / 0</v>
      </c>
      <c r="BC24" s="43"/>
      <c r="BD24" s="294"/>
      <c r="BE24" s="301" t="str">
        <f>'Customize Here'!$Q$35</f>
        <v>Missing</v>
      </c>
      <c r="BF24" s="296"/>
    </row>
    <row r="25">
      <c r="A25" s="193"/>
      <c r="B25" s="193"/>
      <c r="C25" s="195"/>
      <c r="D25" s="289"/>
      <c r="E25" s="289"/>
      <c r="F25" s="289"/>
      <c r="G25" s="302">
        <f t="shared" ref="G25:M25" si="19">COUNTIFS(G7:G22,TRUE,$B$7:$B$22,"&lt;&gt;")</f>
        <v>0</v>
      </c>
      <c r="H25" s="303">
        <f t="shared" si="19"/>
        <v>0</v>
      </c>
      <c r="I25" s="303">
        <f t="shared" si="19"/>
        <v>0</v>
      </c>
      <c r="J25" s="303">
        <f t="shared" si="19"/>
        <v>0</v>
      </c>
      <c r="K25" s="303">
        <f t="shared" si="19"/>
        <v>0</v>
      </c>
      <c r="L25" s="303">
        <f t="shared" si="19"/>
        <v>0</v>
      </c>
      <c r="M25" s="304">
        <f t="shared" si="19"/>
        <v>0</v>
      </c>
      <c r="N25" s="305">
        <f>sum(G25:M25)</f>
        <v>0</v>
      </c>
      <c r="O25" s="306"/>
      <c r="P25" s="195"/>
      <c r="Q25" s="302">
        <f t="shared" ref="Q25:W25" si="20">COUNTIFS(Q7:Q22,TRUE,$B$7:$B$22,"&lt;&gt;")</f>
        <v>0</v>
      </c>
      <c r="R25" s="303">
        <f t="shared" si="20"/>
        <v>0</v>
      </c>
      <c r="S25" s="303">
        <f t="shared" si="20"/>
        <v>0</v>
      </c>
      <c r="T25" s="303">
        <f t="shared" si="20"/>
        <v>0</v>
      </c>
      <c r="U25" s="303">
        <f t="shared" si="20"/>
        <v>0</v>
      </c>
      <c r="V25" s="303">
        <f t="shared" si="20"/>
        <v>0</v>
      </c>
      <c r="W25" s="304">
        <f t="shared" si="20"/>
        <v>0</v>
      </c>
      <c r="X25" s="305">
        <f>sum(Q25:W25)</f>
        <v>0</v>
      </c>
      <c r="Y25" s="306"/>
      <c r="Z25" s="195"/>
      <c r="AA25" s="302">
        <f t="shared" ref="AA25:AG25" si="21">COUNTIFS(AA7:AA22,TRUE,$B$7:$B$22,"&lt;&gt;")</f>
        <v>0</v>
      </c>
      <c r="AB25" s="303">
        <f t="shared" si="21"/>
        <v>0</v>
      </c>
      <c r="AC25" s="303">
        <f t="shared" si="21"/>
        <v>0</v>
      </c>
      <c r="AD25" s="303">
        <f t="shared" si="21"/>
        <v>0</v>
      </c>
      <c r="AE25" s="303">
        <f t="shared" si="21"/>
        <v>0</v>
      </c>
      <c r="AF25" s="303">
        <f t="shared" si="21"/>
        <v>0</v>
      </c>
      <c r="AG25" s="304">
        <f t="shared" si="21"/>
        <v>0</v>
      </c>
      <c r="AH25" s="305">
        <f>sum(AA25:AG25)</f>
        <v>0</v>
      </c>
      <c r="AI25" s="306"/>
      <c r="AJ25" s="195"/>
      <c r="AK25" s="302">
        <f t="shared" ref="AK25:AQ25" si="22">COUNTIFS(AK7:AK22,TRUE,$B$7:$B$22,"&lt;&gt;")</f>
        <v>0</v>
      </c>
      <c r="AL25" s="303">
        <f t="shared" si="22"/>
        <v>0</v>
      </c>
      <c r="AM25" s="303">
        <f t="shared" si="22"/>
        <v>0</v>
      </c>
      <c r="AN25" s="303">
        <f t="shared" si="22"/>
        <v>0</v>
      </c>
      <c r="AO25" s="303">
        <f t="shared" si="22"/>
        <v>0</v>
      </c>
      <c r="AP25" s="303">
        <f t="shared" si="22"/>
        <v>0</v>
      </c>
      <c r="AQ25" s="304">
        <f t="shared" si="22"/>
        <v>0</v>
      </c>
      <c r="AR25" s="305">
        <f>sum(AK25:AQ25)</f>
        <v>0</v>
      </c>
      <c r="AS25" s="306"/>
      <c r="AT25" s="195"/>
      <c r="AU25" s="307">
        <f t="shared" ref="AU25:AW25" si="23">COUNTIFS(AU7:AU22,TRUE,$B$7:$B$22,"&lt;&gt;")</f>
        <v>0</v>
      </c>
      <c r="AV25" s="308">
        <f t="shared" si="23"/>
        <v>0</v>
      </c>
      <c r="AW25" s="309">
        <f t="shared" si="23"/>
        <v>0</v>
      </c>
      <c r="AX25" s="193"/>
      <c r="AY25" s="193"/>
      <c r="AZ25" s="310" t="str">
        <f>'Customize Here'!$Q$33&amp;": "</f>
        <v>Monthly Daily Habits Progress: </v>
      </c>
      <c r="BA25" s="311"/>
      <c r="BB25" s="312">
        <f>sum(BB7:BB22)</f>
        <v>0</v>
      </c>
      <c r="BC25" s="313" t="str">
        <f t="array" ref="BC25">IF(BB25+BE25&gt;0,IFERROR(SPARKLINE(BB25,{"charttype","bar";"max",BB25+BE25;"color1",IF(BD25&gt;=$BA$4,'Customize Here'!$M$7,'Customize Here'!$M$9)}),),)</f>
        <v/>
      </c>
      <c r="BD25" s="314" t="str">
        <f>IFERROR(BB25/(BB25+BE25),)</f>
        <v/>
      </c>
      <c r="BE25" s="315">
        <f>sum(BE7:BE22)</f>
        <v>0</v>
      </c>
      <c r="BF25" s="195"/>
    </row>
    <row r="26">
      <c r="A26" s="193"/>
      <c r="B26" s="193"/>
      <c r="C26" s="195"/>
      <c r="D26" s="289"/>
      <c r="E26" s="289"/>
      <c r="F26" s="289"/>
      <c r="G26" s="316" t="str">
        <f>IFERROR(__xludf.DUMMYFUNCTION("SPARKLINE(G25,{""charttype"",""column"";""ymin"",0;""ymax"",COUNTA($B$7:$B$22);""color"",IF(G29&gt;=$BA$4,'Customize Here'!$M$7,'Customize Here'!$M$9)})"),"")</f>
        <v/>
      </c>
      <c r="H26" s="317" t="str">
        <f>IFERROR(__xludf.DUMMYFUNCTION("SPARKLINE(H25,{""charttype"",""column"";""ymin"",0;""ymax"",COUNTA($B$7:$B$22);""color"",IF(H29&gt;=$BA$4,'Customize Here'!$M$7,'Customize Here'!$M$9)})"),"")</f>
        <v/>
      </c>
      <c r="I26" s="317" t="str">
        <f>IFERROR(__xludf.DUMMYFUNCTION("SPARKLINE(I25,{""charttype"",""column"";""ymin"",0;""ymax"",COUNTA($B$7:$B$22);""color"",IF(I29&gt;=$BA$4,'Customize Here'!$M$7,'Customize Here'!$M$9)})"),"")</f>
        <v/>
      </c>
      <c r="J26" s="317" t="str">
        <f>IFERROR(__xludf.DUMMYFUNCTION("SPARKLINE(J25,{""charttype"",""column"";""ymin"",0;""ymax"",COUNTA($B$7:$B$22);""color"",IF(J29&gt;=$BA$4,'Customize Here'!$M$7,'Customize Here'!$M$9)})"),"")</f>
        <v/>
      </c>
      <c r="K26" s="317" t="str">
        <f>IFERROR(__xludf.DUMMYFUNCTION("SPARKLINE(K25,{""charttype"",""column"";""ymin"",0;""ymax"",COUNTA($B$7:$B$22);""color"",IF(K29&gt;=$BA$4,'Customize Here'!$M$7,'Customize Here'!$M$9)})"),"")</f>
        <v/>
      </c>
      <c r="L26" s="317" t="str">
        <f>IFERROR(__xludf.DUMMYFUNCTION("SPARKLINE(L25,{""charttype"",""column"";""ymin"",0;""ymax"",COUNTA($B$7:$B$22);""color"",IF(L29&gt;=$BA$4,'Customize Here'!$M$7,'Customize Here'!$M$9)})"),"")</f>
        <v/>
      </c>
      <c r="M26" s="318" t="str">
        <f>IFERROR(__xludf.DUMMYFUNCTION("SPARKLINE(M25,{""charttype"",""column"";""ymin"",0;""ymax"",COUNTA($B$7:$B$22);""color"",IF(M29&gt;=$BA$4,'Customize Here'!$M$7,'Customize Here'!$M$9)})"),"")</f>
        <v/>
      </c>
      <c r="N26" s="319" t="str">
        <f>IFERROR(__xludf.DUMMYFUNCTION("SPARKLINE(N25,{""charttype"",""column"";""ymin"",0;""ymax"",COUNTA($B$7:$B$22)*7;""color"",IF(N29&gt;=$BA$4,'Customize Here'!$M$7,'Customize Here'!$M$9)})"),"")</f>
        <v/>
      </c>
      <c r="O26" s="44"/>
      <c r="P26" s="195"/>
      <c r="Q26" s="316" t="str">
        <f>IFERROR(__xludf.DUMMYFUNCTION("SPARKLINE(Q25,{""charttype"",""column"";""ymin"",0;""ymax"",COUNTA($B$7:$B$22);""color"",IF(Q29&gt;=$BA$4,'Customize Here'!$M$7,'Customize Here'!$M$9)})"),"")</f>
        <v/>
      </c>
      <c r="R26" s="317" t="str">
        <f>IFERROR(__xludf.DUMMYFUNCTION("SPARKLINE(R25,{""charttype"",""column"";""ymin"",0;""ymax"",COUNTA($B$7:$B$22);""color"",IF(R29&gt;=$BA$4,'Customize Here'!$M$7,'Customize Here'!$M$9)})"),"")</f>
        <v/>
      </c>
      <c r="S26" s="317" t="str">
        <f>IFERROR(__xludf.DUMMYFUNCTION("SPARKLINE(S25,{""charttype"",""column"";""ymin"",0;""ymax"",COUNTA($B$7:$B$22);""color"",IF(S29&gt;=$BA$4,'Customize Here'!$M$7,'Customize Here'!$M$9)})"),"")</f>
        <v/>
      </c>
      <c r="T26" s="317" t="str">
        <f>IFERROR(__xludf.DUMMYFUNCTION("SPARKLINE(T25,{""charttype"",""column"";""ymin"",0;""ymax"",COUNTA($B$7:$B$22);""color"",IF(T29&gt;=$BA$4,'Customize Here'!$M$7,'Customize Here'!$M$9)})"),"")</f>
        <v/>
      </c>
      <c r="U26" s="317" t="str">
        <f>IFERROR(__xludf.DUMMYFUNCTION("SPARKLINE(U25,{""charttype"",""column"";""ymin"",0;""ymax"",COUNTA($B$7:$B$22);""color"",IF(U29&gt;=$BA$4,'Customize Here'!$M$7,'Customize Here'!$M$9)})"),"")</f>
        <v/>
      </c>
      <c r="V26" s="317" t="str">
        <f>IFERROR(__xludf.DUMMYFUNCTION("SPARKLINE(V25,{""charttype"",""column"";""ymin"",0;""ymax"",COUNTA($B$7:$B$22);""color"",IF(V29&gt;=$BA$4,'Customize Here'!$M$7,'Customize Here'!$M$9)})"),"")</f>
        <v/>
      </c>
      <c r="W26" s="318" t="str">
        <f>IFERROR(__xludf.DUMMYFUNCTION("SPARKLINE(W25,{""charttype"",""column"";""ymin"",0;""ymax"",COUNTA($B$7:$B$22);""color"",IF(W29&gt;=$BA$4,'Customize Here'!$M$7,'Customize Here'!$M$9)})"),"")</f>
        <v/>
      </c>
      <c r="X26" s="319" t="str">
        <f>IFERROR(__xludf.DUMMYFUNCTION("SPARKLINE(X25,{""charttype"",""column"";""ymin"",0;""ymax"",COUNTA($B$7:$B$22)*7;""color"",IF(X29&gt;=$BA$4,'Customize Here'!$M$7,'Customize Here'!$M$9)})"),"")</f>
        <v/>
      </c>
      <c r="Y26" s="44"/>
      <c r="Z26" s="195"/>
      <c r="AA26" s="316" t="str">
        <f>IFERROR(__xludf.DUMMYFUNCTION("SPARKLINE(AA25,{""charttype"",""column"";""ymin"",0;""ymax"",COUNTA($B$7:$B$22);""color"",IF(AA29&gt;=$BA$4,'Customize Here'!$M$7,'Customize Here'!$M$9)})"),"")</f>
        <v/>
      </c>
      <c r="AB26" s="317" t="str">
        <f>IFERROR(__xludf.DUMMYFUNCTION("SPARKLINE(AB25,{""charttype"",""column"";""ymin"",0;""ymax"",COUNTA($B$7:$B$22);""color"",IF(AB29&gt;=$BA$4,'Customize Here'!$M$7,'Customize Here'!$M$9)})"),"")</f>
        <v/>
      </c>
      <c r="AC26" s="317" t="str">
        <f>IFERROR(__xludf.DUMMYFUNCTION("SPARKLINE(AC25,{""charttype"",""column"";""ymin"",0;""ymax"",COUNTA($B$7:$B$22);""color"",IF(AC29&gt;=$BA$4,'Customize Here'!$M$7,'Customize Here'!$M$9)})"),"")</f>
        <v/>
      </c>
      <c r="AD26" s="317" t="str">
        <f>IFERROR(__xludf.DUMMYFUNCTION("SPARKLINE(AD25,{""charttype"",""column"";""ymin"",0;""ymax"",COUNTA($B$7:$B$22);""color"",IF(AD29&gt;=$BA$4,'Customize Here'!$M$7,'Customize Here'!$M$9)})"),"")</f>
        <v/>
      </c>
      <c r="AE26" s="317" t="str">
        <f>IFERROR(__xludf.DUMMYFUNCTION("SPARKLINE(AE25,{""charttype"",""column"";""ymin"",0;""ymax"",COUNTA($B$7:$B$22);""color"",IF(AE29&gt;=$BA$4,'Customize Here'!$M$7,'Customize Here'!$M$9)})"),"")</f>
        <v/>
      </c>
      <c r="AF26" s="317" t="str">
        <f>IFERROR(__xludf.DUMMYFUNCTION("SPARKLINE(AF25,{""charttype"",""column"";""ymin"",0;""ymax"",COUNTA($B$7:$B$22);""color"",IF(AF29&gt;=$BA$4,'Customize Here'!$M$7,'Customize Here'!$M$9)})"),"")</f>
        <v/>
      </c>
      <c r="AG26" s="318" t="str">
        <f>IFERROR(__xludf.DUMMYFUNCTION("SPARKLINE(AG25,{""charttype"",""column"";""ymin"",0;""ymax"",COUNTA($B$7:$B$22);""color"",IF(AG29&gt;=$BA$4,'Customize Here'!$M$7,'Customize Here'!$M$9)})"),"")</f>
        <v/>
      </c>
      <c r="AH26" s="319" t="str">
        <f>IFERROR(__xludf.DUMMYFUNCTION("SPARKLINE(AH25,{""charttype"",""column"";""ymin"",0;""ymax"",COUNTA($B$7:$B$22)*7;""color"",IF(AH29&gt;=$BA$4,'Customize Here'!$M$7,'Customize Here'!$M$9)})"),"")</f>
        <v/>
      </c>
      <c r="AI26" s="44"/>
      <c r="AJ26" s="195"/>
      <c r="AK26" s="316" t="str">
        <f>IFERROR(__xludf.DUMMYFUNCTION("SPARKLINE(AK25,{""charttype"",""column"";""ymin"",0;""ymax"",COUNTA($B$7:$B$22);""color"",IF(AK29&gt;=$BA$4,'Customize Here'!$M$7,'Customize Here'!$M$9)})"),"")</f>
        <v/>
      </c>
      <c r="AL26" s="317" t="str">
        <f>IFERROR(__xludf.DUMMYFUNCTION("SPARKLINE(AL25,{""charttype"",""column"";""ymin"",0;""ymax"",COUNTA($B$7:$B$22);""color"",IF(AL29&gt;=$BA$4,'Customize Here'!$M$7,'Customize Here'!$M$9)})"),"")</f>
        <v/>
      </c>
      <c r="AM26" s="317" t="str">
        <f>IFERROR(__xludf.DUMMYFUNCTION("SPARKLINE(AM25,{""charttype"",""column"";""ymin"",0;""ymax"",COUNTA($B$7:$B$22);""color"",IF(AM29&gt;=$BA$4,'Customize Here'!$M$7,'Customize Here'!$M$9)})"),"")</f>
        <v/>
      </c>
      <c r="AN26" s="317" t="str">
        <f>IFERROR(__xludf.DUMMYFUNCTION("SPARKLINE(AN25,{""charttype"",""column"";""ymin"",0;""ymax"",COUNTA($B$7:$B$22);""color"",IF(AN29&gt;=$BA$4,'Customize Here'!$M$7,'Customize Here'!$M$9)})"),"")</f>
        <v/>
      </c>
      <c r="AO26" s="317" t="str">
        <f>IFERROR(__xludf.DUMMYFUNCTION("SPARKLINE(AO25,{""charttype"",""column"";""ymin"",0;""ymax"",COUNTA($B$7:$B$22);""color"",IF(AO29&gt;=$BA$4,'Customize Here'!$M$7,'Customize Here'!$M$9)})"),"")</f>
        <v/>
      </c>
      <c r="AP26" s="317" t="str">
        <f>IFERROR(__xludf.DUMMYFUNCTION("SPARKLINE(AP25,{""charttype"",""column"";""ymin"",0;""ymax"",COUNTA($B$7:$B$22);""color"",IF(AP29&gt;=$BA$4,'Customize Here'!$M$7,'Customize Here'!$M$9)})"),"")</f>
        <v/>
      </c>
      <c r="AQ26" s="318" t="str">
        <f>IFERROR(__xludf.DUMMYFUNCTION("SPARKLINE(AQ25,{""charttype"",""column"";""ymin"",0;""ymax"",COUNTA($B$7:$B$22);""color"",IF(AQ29&gt;=$BA$4,'Customize Here'!$M$7,'Customize Here'!$M$9)})"),"")</f>
        <v/>
      </c>
      <c r="AR26" s="319" t="str">
        <f>IFERROR(__xludf.DUMMYFUNCTION("SPARKLINE(AR25,{""charttype"",""column"";""ymin"",0;""ymax"",COUNTA($B$7:$B$22)*7;""color"",IF(AR29&gt;=$BA$4,'Customize Here'!$M$7,'Customize Here'!$M$9)})"),"")</f>
        <v/>
      </c>
      <c r="AS26" s="44"/>
      <c r="AT26" s="195"/>
      <c r="AU26" s="316" t="str">
        <f>IFERROR(__xludf.DUMMYFUNCTION("SPARKLINE(AU25,{""charttype"",""column"";""ymin"",0;""ymax"",COUNTA($B$7:$B$22);""color"",IF(AU29&gt;=$BA$4,'Customize Here'!$M$7,'Customize Here'!$M$9)})"),"")</f>
        <v/>
      </c>
      <c r="AV26" s="317" t="str">
        <f>IFERROR(__xludf.DUMMYFUNCTION("SPARKLINE(AV25,{""charttype"",""column"";""ymin"",0;""ymax"",COUNTA($B$7:$B$22);""color"",IF(AV29&gt;=$BA$4,'Customize Here'!$M$7,'Customize Here'!$M$9)})"),"")</f>
        <v/>
      </c>
      <c r="AW26" s="318" t="str">
        <f>IFERROR(__xludf.DUMMYFUNCTION("SPARKLINE(AW25,{""charttype"",""column"";""ymin"",0;""ymax"",COUNTA($B$7:$B$22);""color"",IF(AW29&gt;=$BA$4,'Customize Here'!$M$7,'Customize Here'!$M$9)})"),"")</f>
        <v/>
      </c>
      <c r="AX26" s="193"/>
      <c r="AY26" s="193"/>
      <c r="AZ26" s="289"/>
      <c r="BA26" s="320" t="str">
        <f>counta($B$7:$D$22)&amp;" daily habits x "&amp;$BE$4&amp;" days = "&amp;BE25+BB25&amp;" tasks ("&amp;BB25&amp;" completed "&amp;BE25&amp;" left)"</f>
        <v>0 daily habits x 31 days = 0 tasks (0 completed 0 left)</v>
      </c>
      <c r="BF26" s="195"/>
    </row>
    <row r="27">
      <c r="A27" s="193"/>
      <c r="B27" s="193"/>
      <c r="C27" s="195"/>
      <c r="D27" s="289"/>
      <c r="E27" s="289"/>
      <c r="F27" s="289"/>
      <c r="G27" s="321"/>
      <c r="H27" s="208"/>
      <c r="I27" s="208"/>
      <c r="J27" s="208"/>
      <c r="K27" s="208"/>
      <c r="L27" s="208"/>
      <c r="M27" s="209"/>
      <c r="N27" s="101"/>
      <c r="O27" s="102"/>
      <c r="P27" s="195"/>
      <c r="Q27" s="321"/>
      <c r="R27" s="208"/>
      <c r="S27" s="208"/>
      <c r="T27" s="208"/>
      <c r="U27" s="208"/>
      <c r="V27" s="208"/>
      <c r="W27" s="209"/>
      <c r="X27" s="101"/>
      <c r="Y27" s="102"/>
      <c r="Z27" s="195"/>
      <c r="AA27" s="321"/>
      <c r="AB27" s="208"/>
      <c r="AC27" s="208"/>
      <c r="AD27" s="208"/>
      <c r="AE27" s="208"/>
      <c r="AF27" s="208"/>
      <c r="AG27" s="209"/>
      <c r="AH27" s="101"/>
      <c r="AI27" s="102"/>
      <c r="AJ27" s="195"/>
      <c r="AK27" s="321"/>
      <c r="AL27" s="208"/>
      <c r="AM27" s="208"/>
      <c r="AN27" s="208"/>
      <c r="AO27" s="208"/>
      <c r="AP27" s="208"/>
      <c r="AQ27" s="209"/>
      <c r="AR27" s="101"/>
      <c r="AS27" s="102"/>
      <c r="AT27" s="195"/>
      <c r="AU27" s="321"/>
      <c r="AV27" s="208"/>
      <c r="AW27" s="209"/>
      <c r="AX27" s="193"/>
      <c r="AY27" s="193"/>
      <c r="BF27" s="195"/>
    </row>
    <row r="28" ht="24.75" customHeight="1">
      <c r="A28" s="193"/>
      <c r="B28" s="193"/>
      <c r="C28" s="195"/>
      <c r="D28" s="289"/>
      <c r="E28" s="289"/>
      <c r="F28" s="289"/>
      <c r="G28" s="322"/>
      <c r="H28" s="216"/>
      <c r="I28" s="216"/>
      <c r="J28" s="216"/>
      <c r="K28" s="216"/>
      <c r="L28" s="216"/>
      <c r="M28" s="217"/>
      <c r="N28" s="83"/>
      <c r="O28" s="86"/>
      <c r="P28" s="195"/>
      <c r="Q28" s="322"/>
      <c r="R28" s="216"/>
      <c r="S28" s="216"/>
      <c r="T28" s="216"/>
      <c r="U28" s="216"/>
      <c r="V28" s="216"/>
      <c r="W28" s="217"/>
      <c r="X28" s="83"/>
      <c r="Y28" s="86"/>
      <c r="Z28" s="195"/>
      <c r="AA28" s="322"/>
      <c r="AB28" s="216"/>
      <c r="AC28" s="216"/>
      <c r="AD28" s="216"/>
      <c r="AE28" s="216"/>
      <c r="AF28" s="216"/>
      <c r="AG28" s="217"/>
      <c r="AH28" s="83"/>
      <c r="AI28" s="86"/>
      <c r="AJ28" s="195"/>
      <c r="AK28" s="322"/>
      <c r="AL28" s="216"/>
      <c r="AM28" s="216"/>
      <c r="AN28" s="216"/>
      <c r="AO28" s="216"/>
      <c r="AP28" s="216"/>
      <c r="AQ28" s="217"/>
      <c r="AR28" s="83"/>
      <c r="AS28" s="86"/>
      <c r="AT28" s="195"/>
      <c r="AU28" s="322"/>
      <c r="AV28" s="216"/>
      <c r="AW28" s="217"/>
      <c r="AX28" s="193"/>
      <c r="AY28" s="193"/>
      <c r="AZ28" s="289"/>
      <c r="BA28" s="323"/>
      <c r="BB28" s="323"/>
      <c r="BC28" s="323"/>
      <c r="BD28" s="323"/>
      <c r="BE28" s="323"/>
      <c r="BF28" s="195"/>
    </row>
    <row r="29">
      <c r="A29" s="324"/>
      <c r="B29" s="324"/>
      <c r="C29" s="195"/>
      <c r="D29" s="289"/>
      <c r="E29" s="289"/>
      <c r="F29" s="289"/>
      <c r="G29" s="325" t="str">
        <f t="shared" ref="G29:M29" si="24">iferror(ROUND(G25/COUNTA($B$7:$B$22),2),)</f>
        <v/>
      </c>
      <c r="H29" s="326" t="str">
        <f t="shared" si="24"/>
        <v/>
      </c>
      <c r="I29" s="326" t="str">
        <f t="shared" si="24"/>
        <v/>
      </c>
      <c r="J29" s="326" t="str">
        <f t="shared" si="24"/>
        <v/>
      </c>
      <c r="K29" s="326" t="str">
        <f t="shared" si="24"/>
        <v/>
      </c>
      <c r="L29" s="326" t="str">
        <f t="shared" si="24"/>
        <v/>
      </c>
      <c r="M29" s="327" t="str">
        <f t="shared" si="24"/>
        <v/>
      </c>
      <c r="N29" s="326" t="str">
        <f>iferror(ROUND(N25/(COUNTA($B$7:$B$22)*7),2),)</f>
        <v/>
      </c>
      <c r="O29" s="86"/>
      <c r="P29" s="195"/>
      <c r="Q29" s="325" t="str">
        <f t="shared" ref="Q29:W29" si="25">iferror(ROUND(Q25/COUNTA($B$7:$B$22),2),)</f>
        <v/>
      </c>
      <c r="R29" s="326" t="str">
        <f t="shared" si="25"/>
        <v/>
      </c>
      <c r="S29" s="326" t="str">
        <f t="shared" si="25"/>
        <v/>
      </c>
      <c r="T29" s="326" t="str">
        <f t="shared" si="25"/>
        <v/>
      </c>
      <c r="U29" s="326" t="str">
        <f t="shared" si="25"/>
        <v/>
      </c>
      <c r="V29" s="326" t="str">
        <f t="shared" si="25"/>
        <v/>
      </c>
      <c r="W29" s="327" t="str">
        <f t="shared" si="25"/>
        <v/>
      </c>
      <c r="X29" s="326" t="str">
        <f>iferror(ROUND(X25/(COUNTA($B$7:$B$22)*7),2),)</f>
        <v/>
      </c>
      <c r="Y29" s="86"/>
      <c r="Z29" s="195"/>
      <c r="AA29" s="325" t="str">
        <f t="shared" ref="AA29:AG29" si="26">iferror(ROUND(AA25/COUNTA($B$7:$B$22),2),)</f>
        <v/>
      </c>
      <c r="AB29" s="326" t="str">
        <f t="shared" si="26"/>
        <v/>
      </c>
      <c r="AC29" s="326" t="str">
        <f t="shared" si="26"/>
        <v/>
      </c>
      <c r="AD29" s="326" t="str">
        <f t="shared" si="26"/>
        <v/>
      </c>
      <c r="AE29" s="326" t="str">
        <f t="shared" si="26"/>
        <v/>
      </c>
      <c r="AF29" s="326" t="str">
        <f t="shared" si="26"/>
        <v/>
      </c>
      <c r="AG29" s="327" t="str">
        <f t="shared" si="26"/>
        <v/>
      </c>
      <c r="AH29" s="326" t="str">
        <f>iferror(ROUND(AH25/(COUNTA($B$7:$B$22)*7),2),)</f>
        <v/>
      </c>
      <c r="AI29" s="86"/>
      <c r="AJ29" s="195"/>
      <c r="AK29" s="325" t="str">
        <f t="shared" ref="AK29:AQ29" si="27">iferror(ROUND(AK25/COUNTA($B$7:$B$22),2),)</f>
        <v/>
      </c>
      <c r="AL29" s="326" t="str">
        <f t="shared" si="27"/>
        <v/>
      </c>
      <c r="AM29" s="326" t="str">
        <f t="shared" si="27"/>
        <v/>
      </c>
      <c r="AN29" s="326" t="str">
        <f t="shared" si="27"/>
        <v/>
      </c>
      <c r="AO29" s="326" t="str">
        <f t="shared" si="27"/>
        <v/>
      </c>
      <c r="AP29" s="326" t="str">
        <f t="shared" si="27"/>
        <v/>
      </c>
      <c r="AQ29" s="327" t="str">
        <f t="shared" si="27"/>
        <v/>
      </c>
      <c r="AR29" s="326" t="str">
        <f>iferror(ROUND(AR25/(COUNTA($B$7:$B$22)*7),2),)</f>
        <v/>
      </c>
      <c r="AS29" s="86"/>
      <c r="AT29" s="195"/>
      <c r="AU29" s="325" t="str">
        <f t="shared" ref="AU29:AW29" si="28">iferror(ROUND(AU25/COUNTA($B$7:$B$22),2),)</f>
        <v/>
      </c>
      <c r="AV29" s="326" t="str">
        <f t="shared" si="28"/>
        <v/>
      </c>
      <c r="AW29" s="328" t="str">
        <f t="shared" si="28"/>
        <v/>
      </c>
      <c r="AX29" s="193"/>
      <c r="AY29" s="193"/>
      <c r="AZ29" s="194"/>
      <c r="BA29" s="194"/>
      <c r="BB29" s="194"/>
      <c r="BC29" s="194"/>
      <c r="BD29" s="194"/>
      <c r="BE29" s="194"/>
      <c r="BF29" s="195"/>
    </row>
    <row r="30" ht="18.75" customHeight="1">
      <c r="A30" s="223"/>
      <c r="B30" s="223"/>
      <c r="C30" s="226"/>
      <c r="D30" s="226"/>
      <c r="E30" s="237"/>
      <c r="F30" s="237"/>
      <c r="G30" s="224"/>
      <c r="H30" s="224"/>
      <c r="I30" s="224"/>
      <c r="J30" s="224"/>
      <c r="K30" s="224"/>
      <c r="L30" s="224"/>
      <c r="M30" s="224"/>
      <c r="N30" s="224"/>
      <c r="O30" s="224"/>
      <c r="P30" s="245"/>
      <c r="Q30" s="224"/>
      <c r="R30" s="224"/>
      <c r="S30" s="224"/>
      <c r="T30" s="224"/>
      <c r="U30" s="224"/>
      <c r="V30" s="224"/>
      <c r="W30" s="224"/>
      <c r="X30" s="224"/>
      <c r="Y30" s="224"/>
      <c r="Z30" s="245"/>
      <c r="AA30" s="224"/>
      <c r="AB30" s="224"/>
      <c r="AC30" s="224"/>
      <c r="AD30" s="224"/>
      <c r="AE30" s="224"/>
      <c r="AF30" s="224"/>
      <c r="AG30" s="224"/>
      <c r="AH30" s="224"/>
      <c r="AI30" s="224"/>
      <c r="AJ30" s="245"/>
      <c r="AK30" s="224"/>
      <c r="AL30" s="224"/>
      <c r="AM30" s="224"/>
      <c r="AN30" s="224"/>
      <c r="AO30" s="224"/>
      <c r="AP30" s="224"/>
      <c r="AQ30" s="224"/>
      <c r="AR30" s="224"/>
      <c r="AS30" s="224"/>
      <c r="AT30" s="245"/>
      <c r="AU30" s="225"/>
      <c r="AV30" s="225"/>
      <c r="AW30" s="225"/>
      <c r="AX30" s="193"/>
      <c r="AY30" s="193"/>
      <c r="AZ30" s="329" t="s">
        <v>135</v>
      </c>
      <c r="BF30" s="330"/>
    </row>
    <row r="31" ht="22.5" customHeight="1">
      <c r="A31" s="331"/>
      <c r="B31" s="332" t="str">
        <f>'Customize Here'!$Q$16</f>
        <v>Other Habits</v>
      </c>
      <c r="C31" s="333" t="str">
        <f>'Customize Here'!$Q$17</f>
        <v>Days/Week</v>
      </c>
      <c r="D31" s="44"/>
      <c r="E31" s="237"/>
      <c r="F31" s="237"/>
      <c r="G31" s="229" t="str">
        <f>'Customize Here'!$Q$16</f>
        <v>Other Habits</v>
      </c>
      <c r="H31" s="230"/>
      <c r="I31" s="230"/>
      <c r="J31" s="230"/>
      <c r="K31" s="230"/>
      <c r="L31" s="230"/>
      <c r="M31" s="230"/>
      <c r="N31" s="230"/>
      <c r="O31" s="108"/>
      <c r="P31" s="231"/>
      <c r="Q31" s="229" t="str">
        <f>'Customize Here'!$Q$16</f>
        <v>Other Habits</v>
      </c>
      <c r="R31" s="230"/>
      <c r="S31" s="230"/>
      <c r="T31" s="230"/>
      <c r="U31" s="230"/>
      <c r="V31" s="230"/>
      <c r="W31" s="230"/>
      <c r="X31" s="230"/>
      <c r="Y31" s="108"/>
      <c r="Z31" s="231"/>
      <c r="AA31" s="229" t="str">
        <f>'Customize Here'!$Q$16</f>
        <v>Other Habits</v>
      </c>
      <c r="AB31" s="230"/>
      <c r="AC31" s="230"/>
      <c r="AD31" s="230"/>
      <c r="AE31" s="230"/>
      <c r="AF31" s="230"/>
      <c r="AG31" s="230"/>
      <c r="AH31" s="230"/>
      <c r="AI31" s="108"/>
      <c r="AJ31" s="231"/>
      <c r="AK31" s="229" t="str">
        <f>'Customize Here'!$Q$16</f>
        <v>Other Habits</v>
      </c>
      <c r="AL31" s="230"/>
      <c r="AM31" s="230"/>
      <c r="AN31" s="230"/>
      <c r="AO31" s="230"/>
      <c r="AP31" s="230"/>
      <c r="AQ31" s="230"/>
      <c r="AR31" s="230"/>
      <c r="AS31" s="108"/>
      <c r="AT31" s="231"/>
      <c r="AU31" s="232" t="str">
        <f>'Customize Here'!$Q$16</f>
        <v>Other Habits</v>
      </c>
      <c r="AV31" s="230"/>
      <c r="AW31" s="108"/>
      <c r="AX31" s="193"/>
      <c r="AZ31" s="233" t="str">
        <f>'Customize Here'!$Q$16</f>
        <v>Other Habits</v>
      </c>
      <c r="BA31" s="234" t="str">
        <f>'Customize Here'!$Q$36</f>
        <v>Weeks</v>
      </c>
      <c r="BB31" s="235" t="str">
        <f>'Customize Here'!$Q$37</f>
        <v>Weeks Completed</v>
      </c>
      <c r="BC31" s="230"/>
      <c r="BD31" s="58"/>
      <c r="BE31" s="236" t="str">
        <f>'Customize Here'!$Q$38</f>
        <v>Weeks Missing</v>
      </c>
      <c r="BF31" s="330"/>
    </row>
    <row r="32" ht="18.0" customHeight="1">
      <c r="A32" s="334"/>
      <c r="B32" s="335"/>
      <c r="C32" s="336"/>
      <c r="D32" s="71"/>
      <c r="E32" s="237"/>
      <c r="F32" s="237"/>
      <c r="G32" s="240" t="b">
        <v>0</v>
      </c>
      <c r="H32" s="241" t="b">
        <v>0</v>
      </c>
      <c r="I32" s="241" t="b">
        <v>0</v>
      </c>
      <c r="J32" s="241" t="b">
        <v>0</v>
      </c>
      <c r="K32" s="241" t="b">
        <v>0</v>
      </c>
      <c r="L32" s="241" t="b">
        <v>0</v>
      </c>
      <c r="M32" s="241" t="b">
        <v>0</v>
      </c>
      <c r="N32" s="243" t="str">
        <f t="shared" ref="N32:N47" si="29">IF($C32&lt;&gt;"",IF($B32&lt;&gt;"",ROUND(COUNTIF(G32:M32,TRUE)/$C32,2),),)</f>
        <v/>
      </c>
      <c r="O32" s="244" t="str">
        <f t="shared" ref="O32:O47" si="30">IF($B32&lt;&gt;"",IF(($C32-COUNTIF(G32:M32,TRUE))&gt;0,$C32-COUNTIF(G32:M32,TRUE),""),)</f>
        <v/>
      </c>
      <c r="P32" s="245"/>
      <c r="Q32" s="240" t="b">
        <v>0</v>
      </c>
      <c r="R32" s="337" t="b">
        <v>0</v>
      </c>
      <c r="S32" s="241" t="b">
        <v>0</v>
      </c>
      <c r="T32" s="241" t="b">
        <v>0</v>
      </c>
      <c r="U32" s="241" t="b">
        <v>0</v>
      </c>
      <c r="V32" s="241" t="b">
        <v>0</v>
      </c>
      <c r="W32" s="242" t="b">
        <v>0</v>
      </c>
      <c r="X32" s="243" t="str">
        <f t="shared" ref="X32:X47" si="31">IF($C32&lt;&gt;"",IF($B32&lt;&gt;"",ROUND(COUNTIF(Q32:W32,TRUE)/$C32,2),),)</f>
        <v/>
      </c>
      <c r="Y32" s="244" t="str">
        <f t="shared" ref="Y32:Y47" si="32">IF($B32&lt;&gt;"",IF(($C32-COUNTIF(Q32:W32,TRUE))&gt;0,$C32-COUNTIF(Q32:W32,TRUE),""),)</f>
        <v/>
      </c>
      <c r="Z32" s="245"/>
      <c r="AA32" s="240" t="b">
        <v>0</v>
      </c>
      <c r="AB32" s="337" t="b">
        <v>0</v>
      </c>
      <c r="AC32" s="241" t="b">
        <v>0</v>
      </c>
      <c r="AD32" s="241" t="b">
        <v>0</v>
      </c>
      <c r="AE32" s="241" t="b">
        <v>0</v>
      </c>
      <c r="AF32" s="241" t="b">
        <v>0</v>
      </c>
      <c r="AG32" s="242" t="b">
        <v>0</v>
      </c>
      <c r="AH32" s="243" t="str">
        <f t="shared" ref="AH32:AH47" si="33">IF($C32&lt;&gt;"",IF($B32&lt;&gt;"",ROUND(COUNTIF(AA32:AG32,TRUE)/$C32,2),),)</f>
        <v/>
      </c>
      <c r="AI32" s="244" t="str">
        <f t="shared" ref="AI32:AI47" si="34">IF($B32&lt;&gt;"",IF(($C32-COUNTIF(AA32:AG32,TRUE))&gt;0,$C32-COUNTIF(AA32:AG32,TRUE),""),)</f>
        <v/>
      </c>
      <c r="AJ32" s="245"/>
      <c r="AK32" s="241" t="b">
        <v>0</v>
      </c>
      <c r="AL32" s="241" t="b">
        <v>0</v>
      </c>
      <c r="AM32" s="241" t="b">
        <v>0</v>
      </c>
      <c r="AN32" s="241" t="b">
        <v>0</v>
      </c>
      <c r="AO32" s="241" t="b">
        <v>0</v>
      </c>
      <c r="AP32" s="241" t="b">
        <v>0</v>
      </c>
      <c r="AQ32" s="241" t="b">
        <v>0</v>
      </c>
      <c r="AR32" s="243" t="str">
        <f t="shared" ref="AR32:AR47" si="35">IF($C32&lt;&gt;"",IF($B32&lt;&gt;"",ROUND(COUNTIF(AK32:AQ32,TRUE)/$C32,2),),)</f>
        <v/>
      </c>
      <c r="AS32" s="244" t="str">
        <f t="shared" ref="AS32:AS47" si="36">IF($B32&lt;&gt;"",IF(($C32-COUNTIF(AK32:AQ32,TRUE))&gt;0,$C32-COUNTIF(AK32:AQ32,TRUE),""),)</f>
        <v/>
      </c>
      <c r="AT32" s="245"/>
      <c r="AU32" s="240" t="b">
        <v>0</v>
      </c>
      <c r="AV32" s="241" t="b">
        <v>0</v>
      </c>
      <c r="AW32" s="246" t="b">
        <v>0</v>
      </c>
      <c r="AX32" s="193"/>
      <c r="AY32" s="193"/>
      <c r="AZ32" s="260" t="str">
        <f t="shared" ref="AZ32:AZ47" si="37">B32</f>
        <v/>
      </c>
      <c r="BA32" s="338" t="str">
        <f t="shared" ref="BA32:BA47" si="38">IF(B32&lt;&gt;"",4,)</f>
        <v/>
      </c>
      <c r="BB32" s="262" t="str">
        <f t="shared" ref="BB32:BB47" si="39">IF(B32&lt;&gt;"", countif(N32,"&gt;=100%")+countif(X32,"&gt;=100%")+countif(AH32,"&gt;=100%")+countif(AR32,"&gt;=100%"),)</f>
        <v/>
      </c>
      <c r="BC32" s="339" t="str">
        <f t="array" ref="BC32">IFERROR(SPARKLINE(BB32,{"charttype","bar";"max",BA32;"color1",IF(BD32&gt;=$BA$4,'Customize Here'!$M$7,'Customize Here'!$M$9)}),)</f>
        <v/>
      </c>
      <c r="BD32" s="264" t="str">
        <f t="shared" ref="BD32:BD47" si="40">IFERROR(ROUND(BB32/BA32,2),)</f>
        <v/>
      </c>
      <c r="BE32" s="340" t="str">
        <f t="shared" ref="BE32:BE47" si="41">IF($B32&lt;&gt;"", IF(BA32-BB32&gt;0,BA32-BB32,),)</f>
        <v/>
      </c>
      <c r="BF32" s="330"/>
    </row>
    <row r="33">
      <c r="A33" s="334"/>
      <c r="B33" s="341"/>
      <c r="C33" s="342"/>
      <c r="D33" s="111"/>
      <c r="E33" s="237"/>
      <c r="F33" s="237"/>
      <c r="G33" s="257" t="b">
        <v>0</v>
      </c>
      <c r="H33" s="258" t="b">
        <v>0</v>
      </c>
      <c r="I33" s="258" t="b">
        <v>0</v>
      </c>
      <c r="J33" s="258" t="b">
        <v>0</v>
      </c>
      <c r="K33" s="258" t="b">
        <v>0</v>
      </c>
      <c r="L33" s="258" t="b">
        <v>0</v>
      </c>
      <c r="M33" s="258" t="b">
        <v>0</v>
      </c>
      <c r="N33" s="255" t="str">
        <f t="shared" si="29"/>
        <v/>
      </c>
      <c r="O33" s="256" t="str">
        <f t="shared" si="30"/>
        <v/>
      </c>
      <c r="P33" s="245"/>
      <c r="Q33" s="257" t="b">
        <v>0</v>
      </c>
      <c r="R33" s="271" t="b">
        <v>0</v>
      </c>
      <c r="S33" s="258" t="b">
        <v>0</v>
      </c>
      <c r="T33" s="258" t="b">
        <v>0</v>
      </c>
      <c r="U33" s="258" t="b">
        <v>0</v>
      </c>
      <c r="V33" s="258" t="b">
        <v>0</v>
      </c>
      <c r="W33" s="267" t="b">
        <v>0</v>
      </c>
      <c r="X33" s="255" t="str">
        <f t="shared" si="31"/>
        <v/>
      </c>
      <c r="Y33" s="256" t="str">
        <f t="shared" si="32"/>
        <v/>
      </c>
      <c r="Z33" s="245"/>
      <c r="AA33" s="257" t="b">
        <v>0</v>
      </c>
      <c r="AB33" s="271" t="b">
        <v>0</v>
      </c>
      <c r="AC33" s="258" t="b">
        <v>0</v>
      </c>
      <c r="AD33" s="258" t="b">
        <v>0</v>
      </c>
      <c r="AE33" s="258" t="b">
        <v>0</v>
      </c>
      <c r="AF33" s="258" t="b">
        <v>0</v>
      </c>
      <c r="AG33" s="267" t="b">
        <v>0</v>
      </c>
      <c r="AH33" s="255" t="str">
        <f t="shared" si="33"/>
        <v/>
      </c>
      <c r="AI33" s="256" t="str">
        <f t="shared" si="34"/>
        <v/>
      </c>
      <c r="AJ33" s="245"/>
      <c r="AK33" s="258" t="b">
        <v>0</v>
      </c>
      <c r="AL33" s="258" t="b">
        <v>0</v>
      </c>
      <c r="AM33" s="258" t="b">
        <v>0</v>
      </c>
      <c r="AN33" s="258" t="b">
        <v>0</v>
      </c>
      <c r="AO33" s="258" t="b">
        <v>0</v>
      </c>
      <c r="AP33" s="258" t="b">
        <v>0</v>
      </c>
      <c r="AQ33" s="258" t="b">
        <v>0</v>
      </c>
      <c r="AR33" s="255" t="str">
        <f t="shared" si="35"/>
        <v/>
      </c>
      <c r="AS33" s="256" t="str">
        <f t="shared" si="36"/>
        <v/>
      </c>
      <c r="AT33" s="245"/>
      <c r="AU33" s="257" t="b">
        <v>0</v>
      </c>
      <c r="AV33" s="258" t="b">
        <v>0</v>
      </c>
      <c r="AW33" s="259" t="b">
        <v>0</v>
      </c>
      <c r="AX33" s="193"/>
      <c r="AY33" s="193"/>
      <c r="AZ33" s="260" t="str">
        <f t="shared" si="37"/>
        <v/>
      </c>
      <c r="BA33" s="261" t="str">
        <f t="shared" si="38"/>
        <v/>
      </c>
      <c r="BB33" s="262" t="str">
        <f t="shared" si="39"/>
        <v/>
      </c>
      <c r="BC33" s="263" t="str">
        <f t="array" ref="BC33">IFERROR(SPARKLINE(BB33,{"charttype","bar";"max",BA33;"color1",IF(BD33&gt;=$BA$4,'Customize Here'!$M$7,'Customize Here'!$M$9)}),)</f>
        <v/>
      </c>
      <c r="BD33" s="264" t="str">
        <f t="shared" si="40"/>
        <v/>
      </c>
      <c r="BE33" s="340" t="str">
        <f t="shared" si="41"/>
        <v/>
      </c>
      <c r="BF33" s="330"/>
    </row>
    <row r="34">
      <c r="A34" s="334"/>
      <c r="B34" s="341"/>
      <c r="C34" s="342"/>
      <c r="D34" s="111"/>
      <c r="E34" s="237"/>
      <c r="F34" s="237"/>
      <c r="G34" s="257" t="b">
        <v>0</v>
      </c>
      <c r="H34" s="258" t="b">
        <v>0</v>
      </c>
      <c r="I34" s="258" t="b">
        <v>0</v>
      </c>
      <c r="J34" s="258" t="b">
        <v>0</v>
      </c>
      <c r="K34" s="258" t="b">
        <v>0</v>
      </c>
      <c r="L34" s="258" t="b">
        <v>0</v>
      </c>
      <c r="M34" s="258" t="b">
        <v>0</v>
      </c>
      <c r="N34" s="255" t="str">
        <f t="shared" si="29"/>
        <v/>
      </c>
      <c r="O34" s="256" t="str">
        <f t="shared" si="30"/>
        <v/>
      </c>
      <c r="P34" s="245"/>
      <c r="Q34" s="257" t="b">
        <v>0</v>
      </c>
      <c r="R34" s="271" t="b">
        <v>0</v>
      </c>
      <c r="S34" s="258" t="b">
        <v>0</v>
      </c>
      <c r="T34" s="258" t="b">
        <v>0</v>
      </c>
      <c r="U34" s="258" t="b">
        <v>0</v>
      </c>
      <c r="V34" s="258" t="b">
        <v>0</v>
      </c>
      <c r="W34" s="267" t="b">
        <v>0</v>
      </c>
      <c r="X34" s="255" t="str">
        <f t="shared" si="31"/>
        <v/>
      </c>
      <c r="Y34" s="256" t="str">
        <f t="shared" si="32"/>
        <v/>
      </c>
      <c r="Z34" s="245"/>
      <c r="AA34" s="257" t="b">
        <v>0</v>
      </c>
      <c r="AB34" s="271" t="b">
        <v>0</v>
      </c>
      <c r="AC34" s="258" t="b">
        <v>0</v>
      </c>
      <c r="AD34" s="258" t="b">
        <v>0</v>
      </c>
      <c r="AE34" s="258" t="b">
        <v>0</v>
      </c>
      <c r="AF34" s="258" t="b">
        <v>0</v>
      </c>
      <c r="AG34" s="267" t="b">
        <v>0</v>
      </c>
      <c r="AH34" s="255" t="str">
        <f t="shared" si="33"/>
        <v/>
      </c>
      <c r="AI34" s="256" t="str">
        <f t="shared" si="34"/>
        <v/>
      </c>
      <c r="AJ34" s="245"/>
      <c r="AK34" s="258" t="b">
        <v>0</v>
      </c>
      <c r="AL34" s="258" t="b">
        <v>0</v>
      </c>
      <c r="AM34" s="258" t="b">
        <v>0</v>
      </c>
      <c r="AN34" s="258" t="b">
        <v>0</v>
      </c>
      <c r="AO34" s="258" t="b">
        <v>0</v>
      </c>
      <c r="AP34" s="258" t="b">
        <v>0</v>
      </c>
      <c r="AQ34" s="258" t="b">
        <v>0</v>
      </c>
      <c r="AR34" s="255" t="str">
        <f t="shared" si="35"/>
        <v/>
      </c>
      <c r="AS34" s="256" t="str">
        <f t="shared" si="36"/>
        <v/>
      </c>
      <c r="AT34" s="245"/>
      <c r="AU34" s="257" t="b">
        <v>0</v>
      </c>
      <c r="AV34" s="258" t="b">
        <v>0</v>
      </c>
      <c r="AW34" s="259" t="b">
        <v>0</v>
      </c>
      <c r="AX34" s="193"/>
      <c r="AY34" s="193"/>
      <c r="AZ34" s="260" t="str">
        <f t="shared" si="37"/>
        <v/>
      </c>
      <c r="BA34" s="261" t="str">
        <f t="shared" si="38"/>
        <v/>
      </c>
      <c r="BB34" s="262" t="str">
        <f t="shared" si="39"/>
        <v/>
      </c>
      <c r="BC34" s="263" t="str">
        <f t="array" ref="BC34">IFERROR(SPARKLINE(BB34,{"charttype","bar";"max",BA34;"color1",IF(BD34&gt;=$BA$4,'Customize Here'!$M$7,'Customize Here'!$M$9)}),)</f>
        <v/>
      </c>
      <c r="BD34" s="264" t="str">
        <f t="shared" si="40"/>
        <v/>
      </c>
      <c r="BE34" s="340" t="str">
        <f t="shared" si="41"/>
        <v/>
      </c>
      <c r="BF34" s="330"/>
    </row>
    <row r="35" ht="18.0" customHeight="1">
      <c r="A35" s="334"/>
      <c r="B35" s="341"/>
      <c r="C35" s="342"/>
      <c r="D35" s="111"/>
      <c r="E35" s="237"/>
      <c r="F35" s="237"/>
      <c r="G35" s="257" t="b">
        <v>0</v>
      </c>
      <c r="H35" s="258" t="b">
        <v>0</v>
      </c>
      <c r="I35" s="258" t="b">
        <v>0</v>
      </c>
      <c r="J35" s="258" t="b">
        <v>0</v>
      </c>
      <c r="K35" s="258" t="b">
        <v>0</v>
      </c>
      <c r="L35" s="258" t="b">
        <v>0</v>
      </c>
      <c r="M35" s="258" t="b">
        <v>0</v>
      </c>
      <c r="N35" s="255" t="str">
        <f t="shared" si="29"/>
        <v/>
      </c>
      <c r="O35" s="256" t="str">
        <f t="shared" si="30"/>
        <v/>
      </c>
      <c r="P35" s="245"/>
      <c r="Q35" s="257" t="b">
        <v>0</v>
      </c>
      <c r="R35" s="258" t="b">
        <v>0</v>
      </c>
      <c r="S35" s="258" t="b">
        <v>0</v>
      </c>
      <c r="T35" s="258" t="b">
        <v>0</v>
      </c>
      <c r="U35" s="258" t="b">
        <v>0</v>
      </c>
      <c r="V35" s="258" t="b">
        <v>0</v>
      </c>
      <c r="W35" s="267" t="b">
        <v>0</v>
      </c>
      <c r="X35" s="255" t="str">
        <f t="shared" si="31"/>
        <v/>
      </c>
      <c r="Y35" s="256" t="str">
        <f t="shared" si="32"/>
        <v/>
      </c>
      <c r="Z35" s="245"/>
      <c r="AA35" s="257" t="b">
        <v>0</v>
      </c>
      <c r="AB35" s="258" t="b">
        <v>0</v>
      </c>
      <c r="AC35" s="258" t="b">
        <v>0</v>
      </c>
      <c r="AD35" s="258" t="b">
        <v>0</v>
      </c>
      <c r="AE35" s="258" t="b">
        <v>0</v>
      </c>
      <c r="AF35" s="258" t="b">
        <v>0</v>
      </c>
      <c r="AG35" s="267" t="b">
        <v>0</v>
      </c>
      <c r="AH35" s="255" t="str">
        <f t="shared" si="33"/>
        <v/>
      </c>
      <c r="AI35" s="256" t="str">
        <f t="shared" si="34"/>
        <v/>
      </c>
      <c r="AJ35" s="245"/>
      <c r="AK35" s="258" t="b">
        <v>0</v>
      </c>
      <c r="AL35" s="258" t="b">
        <v>0</v>
      </c>
      <c r="AM35" s="258" t="b">
        <v>0</v>
      </c>
      <c r="AN35" s="258" t="b">
        <v>0</v>
      </c>
      <c r="AO35" s="258" t="b">
        <v>0</v>
      </c>
      <c r="AP35" s="258" t="b">
        <v>0</v>
      </c>
      <c r="AQ35" s="258" t="b">
        <v>0</v>
      </c>
      <c r="AR35" s="255" t="str">
        <f t="shared" si="35"/>
        <v/>
      </c>
      <c r="AS35" s="256" t="str">
        <f t="shared" si="36"/>
        <v/>
      </c>
      <c r="AT35" s="245"/>
      <c r="AU35" s="257" t="b">
        <v>0</v>
      </c>
      <c r="AV35" s="258" t="b">
        <v>0</v>
      </c>
      <c r="AW35" s="259" t="b">
        <v>0</v>
      </c>
      <c r="AX35" s="193"/>
      <c r="AY35" s="193"/>
      <c r="AZ35" s="260" t="str">
        <f t="shared" si="37"/>
        <v/>
      </c>
      <c r="BA35" s="261" t="str">
        <f t="shared" si="38"/>
        <v/>
      </c>
      <c r="BB35" s="262" t="str">
        <f t="shared" si="39"/>
        <v/>
      </c>
      <c r="BC35" s="263" t="str">
        <f t="array" ref="BC35">IFERROR(SPARKLINE(BB35,{"charttype","bar";"max",BA35;"color1",IF(BD35&gt;=$BA$4,'Customize Here'!$M$7,'Customize Here'!$M$9)}),)</f>
        <v/>
      </c>
      <c r="BD35" s="264" t="str">
        <f t="shared" si="40"/>
        <v/>
      </c>
      <c r="BE35" s="340" t="str">
        <f t="shared" si="41"/>
        <v/>
      </c>
      <c r="BF35" s="330"/>
    </row>
    <row r="36" ht="18.0" customHeight="1">
      <c r="A36" s="334"/>
      <c r="B36" s="341"/>
      <c r="C36" s="342"/>
      <c r="D36" s="111"/>
      <c r="E36" s="237"/>
      <c r="F36" s="237"/>
      <c r="G36" s="257" t="b">
        <v>0</v>
      </c>
      <c r="H36" s="258" t="b">
        <v>0</v>
      </c>
      <c r="I36" s="258" t="b">
        <v>0</v>
      </c>
      <c r="J36" s="258" t="b">
        <v>0</v>
      </c>
      <c r="K36" s="258" t="b">
        <v>0</v>
      </c>
      <c r="L36" s="258" t="b">
        <v>0</v>
      </c>
      <c r="M36" s="258" t="b">
        <v>0</v>
      </c>
      <c r="N36" s="255" t="str">
        <f t="shared" si="29"/>
        <v/>
      </c>
      <c r="O36" s="256" t="str">
        <f t="shared" si="30"/>
        <v/>
      </c>
      <c r="P36" s="245"/>
      <c r="Q36" s="257" t="b">
        <v>0</v>
      </c>
      <c r="R36" s="258" t="b">
        <v>0</v>
      </c>
      <c r="S36" s="258" t="b">
        <v>0</v>
      </c>
      <c r="T36" s="258" t="b">
        <v>0</v>
      </c>
      <c r="U36" s="258" t="b">
        <v>0</v>
      </c>
      <c r="V36" s="258" t="b">
        <v>0</v>
      </c>
      <c r="W36" s="267" t="b">
        <v>0</v>
      </c>
      <c r="X36" s="255" t="str">
        <f t="shared" si="31"/>
        <v/>
      </c>
      <c r="Y36" s="256" t="str">
        <f t="shared" si="32"/>
        <v/>
      </c>
      <c r="Z36" s="245"/>
      <c r="AA36" s="257" t="b">
        <v>0</v>
      </c>
      <c r="AB36" s="258" t="b">
        <v>0</v>
      </c>
      <c r="AC36" s="258" t="b">
        <v>0</v>
      </c>
      <c r="AD36" s="258" t="b">
        <v>0</v>
      </c>
      <c r="AE36" s="258" t="b">
        <v>0</v>
      </c>
      <c r="AF36" s="258" t="b">
        <v>0</v>
      </c>
      <c r="AG36" s="267" t="b">
        <v>0</v>
      </c>
      <c r="AH36" s="255" t="str">
        <f t="shared" si="33"/>
        <v/>
      </c>
      <c r="AI36" s="256" t="str">
        <f t="shared" si="34"/>
        <v/>
      </c>
      <c r="AJ36" s="245"/>
      <c r="AK36" s="258" t="b">
        <v>0</v>
      </c>
      <c r="AL36" s="258" t="b">
        <v>0</v>
      </c>
      <c r="AM36" s="258" t="b">
        <v>0</v>
      </c>
      <c r="AN36" s="258" t="b">
        <v>0</v>
      </c>
      <c r="AO36" s="258" t="b">
        <v>0</v>
      </c>
      <c r="AP36" s="258" t="b">
        <v>0</v>
      </c>
      <c r="AQ36" s="258" t="b">
        <v>0</v>
      </c>
      <c r="AR36" s="255" t="str">
        <f t="shared" si="35"/>
        <v/>
      </c>
      <c r="AS36" s="256" t="str">
        <f t="shared" si="36"/>
        <v/>
      </c>
      <c r="AT36" s="245"/>
      <c r="AU36" s="257" t="b">
        <v>0</v>
      </c>
      <c r="AV36" s="258" t="b">
        <v>0</v>
      </c>
      <c r="AW36" s="259" t="b">
        <v>0</v>
      </c>
      <c r="AX36" s="193"/>
      <c r="AY36" s="193"/>
      <c r="AZ36" s="260" t="str">
        <f t="shared" si="37"/>
        <v/>
      </c>
      <c r="BA36" s="261" t="str">
        <f t="shared" si="38"/>
        <v/>
      </c>
      <c r="BB36" s="262" t="str">
        <f t="shared" si="39"/>
        <v/>
      </c>
      <c r="BC36" s="263" t="str">
        <f t="array" ref="BC36">IFERROR(SPARKLINE(BB36,{"charttype","bar";"max",BA36;"color1",IF(BD36&gt;=$BA$4,'Customize Here'!$M$7,'Customize Here'!$M$9)}),)</f>
        <v/>
      </c>
      <c r="BD36" s="264" t="str">
        <f t="shared" si="40"/>
        <v/>
      </c>
      <c r="BE36" s="340" t="str">
        <f t="shared" si="41"/>
        <v/>
      </c>
      <c r="BF36" s="330"/>
    </row>
    <row r="37" ht="18.0" customHeight="1">
      <c r="A37" s="334"/>
      <c r="B37" s="341"/>
      <c r="C37" s="342"/>
      <c r="D37" s="111"/>
      <c r="E37" s="237"/>
      <c r="F37" s="237"/>
      <c r="G37" s="257" t="b">
        <v>0</v>
      </c>
      <c r="H37" s="258" t="b">
        <v>0</v>
      </c>
      <c r="I37" s="258" t="b">
        <v>0</v>
      </c>
      <c r="J37" s="258" t="b">
        <v>0</v>
      </c>
      <c r="K37" s="258" t="b">
        <v>0</v>
      </c>
      <c r="L37" s="258" t="b">
        <v>0</v>
      </c>
      <c r="M37" s="258" t="b">
        <v>0</v>
      </c>
      <c r="N37" s="255" t="str">
        <f t="shared" si="29"/>
        <v/>
      </c>
      <c r="O37" s="256" t="str">
        <f t="shared" si="30"/>
        <v/>
      </c>
      <c r="P37" s="245"/>
      <c r="Q37" s="257" t="b">
        <v>0</v>
      </c>
      <c r="R37" s="258" t="b">
        <v>0</v>
      </c>
      <c r="S37" s="258" t="b">
        <v>0</v>
      </c>
      <c r="T37" s="258" t="b">
        <v>0</v>
      </c>
      <c r="U37" s="258" t="b">
        <v>0</v>
      </c>
      <c r="V37" s="258" t="b">
        <v>0</v>
      </c>
      <c r="W37" s="267" t="b">
        <v>0</v>
      </c>
      <c r="X37" s="255" t="str">
        <f t="shared" si="31"/>
        <v/>
      </c>
      <c r="Y37" s="256" t="str">
        <f t="shared" si="32"/>
        <v/>
      </c>
      <c r="Z37" s="245"/>
      <c r="AA37" s="257" t="b">
        <v>0</v>
      </c>
      <c r="AB37" s="258" t="b">
        <v>0</v>
      </c>
      <c r="AC37" s="258" t="b">
        <v>0</v>
      </c>
      <c r="AD37" s="258" t="b">
        <v>0</v>
      </c>
      <c r="AE37" s="258" t="b">
        <v>0</v>
      </c>
      <c r="AF37" s="258" t="b">
        <v>0</v>
      </c>
      <c r="AG37" s="267" t="b">
        <v>0</v>
      </c>
      <c r="AH37" s="255" t="str">
        <f t="shared" si="33"/>
        <v/>
      </c>
      <c r="AI37" s="256" t="str">
        <f t="shared" si="34"/>
        <v/>
      </c>
      <c r="AJ37" s="245"/>
      <c r="AK37" s="258" t="b">
        <v>0</v>
      </c>
      <c r="AL37" s="258" t="b">
        <v>0</v>
      </c>
      <c r="AM37" s="258" t="b">
        <v>0</v>
      </c>
      <c r="AN37" s="258" t="b">
        <v>0</v>
      </c>
      <c r="AO37" s="258" t="b">
        <v>0</v>
      </c>
      <c r="AP37" s="258" t="b">
        <v>0</v>
      </c>
      <c r="AQ37" s="258" t="b">
        <v>0</v>
      </c>
      <c r="AR37" s="255" t="str">
        <f t="shared" si="35"/>
        <v/>
      </c>
      <c r="AS37" s="256" t="str">
        <f t="shared" si="36"/>
        <v/>
      </c>
      <c r="AT37" s="245"/>
      <c r="AU37" s="257" t="b">
        <v>0</v>
      </c>
      <c r="AV37" s="258" t="b">
        <v>0</v>
      </c>
      <c r="AW37" s="259" t="b">
        <v>0</v>
      </c>
      <c r="AX37" s="193"/>
      <c r="AY37" s="193"/>
      <c r="AZ37" s="260" t="str">
        <f t="shared" si="37"/>
        <v/>
      </c>
      <c r="BA37" s="261" t="str">
        <f t="shared" si="38"/>
        <v/>
      </c>
      <c r="BB37" s="262" t="str">
        <f t="shared" si="39"/>
        <v/>
      </c>
      <c r="BC37" s="263" t="str">
        <f t="array" ref="BC37">IFERROR(SPARKLINE(BB37,{"charttype","bar";"max",BA37;"color1",IF(BD37&gt;=$BA$4,'Customize Here'!$M$7,'Customize Here'!$M$9)}),)</f>
        <v/>
      </c>
      <c r="BD37" s="264" t="str">
        <f t="shared" si="40"/>
        <v/>
      </c>
      <c r="BE37" s="340" t="str">
        <f t="shared" si="41"/>
        <v/>
      </c>
      <c r="BF37" s="330"/>
    </row>
    <row r="38" ht="18.0" customHeight="1">
      <c r="A38" s="334"/>
      <c r="B38" s="341"/>
      <c r="C38" s="342"/>
      <c r="D38" s="111"/>
      <c r="E38" s="237"/>
      <c r="F38" s="237"/>
      <c r="G38" s="257" t="b">
        <v>0</v>
      </c>
      <c r="H38" s="258" t="b">
        <v>0</v>
      </c>
      <c r="I38" s="258" t="b">
        <v>0</v>
      </c>
      <c r="J38" s="258" t="b">
        <v>0</v>
      </c>
      <c r="K38" s="258" t="b">
        <v>0</v>
      </c>
      <c r="L38" s="258" t="b">
        <v>0</v>
      </c>
      <c r="M38" s="258" t="b">
        <v>0</v>
      </c>
      <c r="N38" s="255" t="str">
        <f t="shared" si="29"/>
        <v/>
      </c>
      <c r="O38" s="256" t="str">
        <f t="shared" si="30"/>
        <v/>
      </c>
      <c r="P38" s="245"/>
      <c r="Q38" s="257" t="b">
        <v>0</v>
      </c>
      <c r="R38" s="258" t="b">
        <v>0</v>
      </c>
      <c r="S38" s="258" t="b">
        <v>0</v>
      </c>
      <c r="T38" s="258" t="b">
        <v>0</v>
      </c>
      <c r="U38" s="258" t="b">
        <v>0</v>
      </c>
      <c r="V38" s="258" t="b">
        <v>0</v>
      </c>
      <c r="W38" s="267" t="b">
        <v>0</v>
      </c>
      <c r="X38" s="255" t="str">
        <f t="shared" si="31"/>
        <v/>
      </c>
      <c r="Y38" s="256" t="str">
        <f t="shared" si="32"/>
        <v/>
      </c>
      <c r="Z38" s="245"/>
      <c r="AA38" s="257" t="b">
        <v>0</v>
      </c>
      <c r="AB38" s="258" t="b">
        <v>0</v>
      </c>
      <c r="AC38" s="258" t="b">
        <v>0</v>
      </c>
      <c r="AD38" s="258" t="b">
        <v>0</v>
      </c>
      <c r="AE38" s="258" t="b">
        <v>0</v>
      </c>
      <c r="AF38" s="258" t="b">
        <v>0</v>
      </c>
      <c r="AG38" s="267" t="b">
        <v>0</v>
      </c>
      <c r="AH38" s="255" t="str">
        <f t="shared" si="33"/>
        <v/>
      </c>
      <c r="AI38" s="256" t="str">
        <f t="shared" si="34"/>
        <v/>
      </c>
      <c r="AJ38" s="245"/>
      <c r="AK38" s="258" t="b">
        <v>0</v>
      </c>
      <c r="AL38" s="258" t="b">
        <v>0</v>
      </c>
      <c r="AM38" s="258" t="b">
        <v>0</v>
      </c>
      <c r="AN38" s="258" t="b">
        <v>0</v>
      </c>
      <c r="AO38" s="258" t="b">
        <v>0</v>
      </c>
      <c r="AP38" s="258" t="b">
        <v>0</v>
      </c>
      <c r="AQ38" s="258" t="b">
        <v>0</v>
      </c>
      <c r="AR38" s="255" t="str">
        <f t="shared" si="35"/>
        <v/>
      </c>
      <c r="AS38" s="256" t="str">
        <f t="shared" si="36"/>
        <v/>
      </c>
      <c r="AT38" s="245"/>
      <c r="AU38" s="257" t="b">
        <v>0</v>
      </c>
      <c r="AV38" s="258" t="b">
        <v>0</v>
      </c>
      <c r="AW38" s="259" t="b">
        <v>0</v>
      </c>
      <c r="AX38" s="193"/>
      <c r="AY38" s="193"/>
      <c r="AZ38" s="260" t="str">
        <f t="shared" si="37"/>
        <v/>
      </c>
      <c r="BA38" s="261" t="str">
        <f t="shared" si="38"/>
        <v/>
      </c>
      <c r="BB38" s="262" t="str">
        <f t="shared" si="39"/>
        <v/>
      </c>
      <c r="BC38" s="263" t="str">
        <f t="array" ref="BC38">IFERROR(SPARKLINE(BB38,{"charttype","bar";"max",BA38;"color1",IF(BD38&gt;=$BA$4,'Customize Here'!$M$7,'Customize Here'!$M$9)}),)</f>
        <v/>
      </c>
      <c r="BD38" s="264" t="str">
        <f t="shared" si="40"/>
        <v/>
      </c>
      <c r="BE38" s="340" t="str">
        <f t="shared" si="41"/>
        <v/>
      </c>
      <c r="BF38" s="330"/>
    </row>
    <row r="39" ht="18.0" customHeight="1">
      <c r="A39" s="334"/>
      <c r="B39" s="341"/>
      <c r="C39" s="342"/>
      <c r="D39" s="111"/>
      <c r="E39" s="237"/>
      <c r="F39" s="237"/>
      <c r="G39" s="257" t="b">
        <v>0</v>
      </c>
      <c r="H39" s="258" t="b">
        <v>0</v>
      </c>
      <c r="I39" s="258" t="b">
        <v>0</v>
      </c>
      <c r="J39" s="258" t="b">
        <v>0</v>
      </c>
      <c r="K39" s="258" t="b">
        <v>0</v>
      </c>
      <c r="L39" s="258" t="b">
        <v>0</v>
      </c>
      <c r="M39" s="258" t="b">
        <v>0</v>
      </c>
      <c r="N39" s="255" t="str">
        <f t="shared" si="29"/>
        <v/>
      </c>
      <c r="O39" s="256" t="str">
        <f t="shared" si="30"/>
        <v/>
      </c>
      <c r="P39" s="245"/>
      <c r="Q39" s="257" t="b">
        <v>0</v>
      </c>
      <c r="R39" s="258" t="b">
        <v>0</v>
      </c>
      <c r="S39" s="258" t="b">
        <v>0</v>
      </c>
      <c r="T39" s="258" t="b">
        <v>0</v>
      </c>
      <c r="U39" s="258" t="b">
        <v>0</v>
      </c>
      <c r="V39" s="258" t="b">
        <v>0</v>
      </c>
      <c r="W39" s="267" t="b">
        <v>0</v>
      </c>
      <c r="X39" s="255" t="str">
        <f t="shared" si="31"/>
        <v/>
      </c>
      <c r="Y39" s="256" t="str">
        <f t="shared" si="32"/>
        <v/>
      </c>
      <c r="Z39" s="245"/>
      <c r="AA39" s="257" t="b">
        <v>0</v>
      </c>
      <c r="AB39" s="258" t="b">
        <v>0</v>
      </c>
      <c r="AC39" s="258" t="b">
        <v>0</v>
      </c>
      <c r="AD39" s="258" t="b">
        <v>0</v>
      </c>
      <c r="AE39" s="258" t="b">
        <v>0</v>
      </c>
      <c r="AF39" s="258" t="b">
        <v>0</v>
      </c>
      <c r="AG39" s="267" t="b">
        <v>0</v>
      </c>
      <c r="AH39" s="255" t="str">
        <f t="shared" si="33"/>
        <v/>
      </c>
      <c r="AI39" s="256" t="str">
        <f t="shared" si="34"/>
        <v/>
      </c>
      <c r="AJ39" s="245"/>
      <c r="AK39" s="258" t="b">
        <v>0</v>
      </c>
      <c r="AL39" s="258" t="b">
        <v>0</v>
      </c>
      <c r="AM39" s="258" t="b">
        <v>0</v>
      </c>
      <c r="AN39" s="258" t="b">
        <v>0</v>
      </c>
      <c r="AO39" s="258" t="b">
        <v>0</v>
      </c>
      <c r="AP39" s="258" t="b">
        <v>0</v>
      </c>
      <c r="AQ39" s="258" t="b">
        <v>0</v>
      </c>
      <c r="AR39" s="255" t="str">
        <f t="shared" si="35"/>
        <v/>
      </c>
      <c r="AS39" s="256" t="str">
        <f t="shared" si="36"/>
        <v/>
      </c>
      <c r="AT39" s="245"/>
      <c r="AU39" s="257" t="b">
        <v>0</v>
      </c>
      <c r="AV39" s="258" t="b">
        <v>0</v>
      </c>
      <c r="AW39" s="259" t="b">
        <v>0</v>
      </c>
      <c r="AX39" s="193"/>
      <c r="AY39" s="193"/>
      <c r="AZ39" s="260" t="str">
        <f t="shared" si="37"/>
        <v/>
      </c>
      <c r="BA39" s="261" t="str">
        <f t="shared" si="38"/>
        <v/>
      </c>
      <c r="BB39" s="262" t="str">
        <f t="shared" si="39"/>
        <v/>
      </c>
      <c r="BC39" s="263" t="str">
        <f t="array" ref="BC39">IFERROR(SPARKLINE(BB39,{"charttype","bar";"max",BA39;"color1",IF(BD39&gt;=$BA$4,'Customize Here'!$M$7,'Customize Here'!$M$9)}),)</f>
        <v/>
      </c>
      <c r="BD39" s="264" t="str">
        <f t="shared" si="40"/>
        <v/>
      </c>
      <c r="BE39" s="340" t="str">
        <f t="shared" si="41"/>
        <v/>
      </c>
      <c r="BF39" s="330"/>
    </row>
    <row r="40" ht="18.0" customHeight="1">
      <c r="A40" s="334"/>
      <c r="B40" s="341"/>
      <c r="C40" s="342"/>
      <c r="D40" s="111"/>
      <c r="E40" s="237"/>
      <c r="F40" s="237"/>
      <c r="G40" s="257" t="b">
        <v>0</v>
      </c>
      <c r="H40" s="258" t="b">
        <v>0</v>
      </c>
      <c r="I40" s="258" t="b">
        <v>0</v>
      </c>
      <c r="J40" s="258" t="b">
        <v>0</v>
      </c>
      <c r="K40" s="258" t="b">
        <v>0</v>
      </c>
      <c r="L40" s="258" t="b">
        <v>0</v>
      </c>
      <c r="M40" s="258" t="b">
        <v>0</v>
      </c>
      <c r="N40" s="255" t="str">
        <f t="shared" si="29"/>
        <v/>
      </c>
      <c r="O40" s="256" t="str">
        <f t="shared" si="30"/>
        <v/>
      </c>
      <c r="P40" s="245"/>
      <c r="Q40" s="257" t="b">
        <v>0</v>
      </c>
      <c r="R40" s="258" t="b">
        <v>0</v>
      </c>
      <c r="S40" s="258" t="b">
        <v>0</v>
      </c>
      <c r="T40" s="258" t="b">
        <v>0</v>
      </c>
      <c r="U40" s="258" t="b">
        <v>0</v>
      </c>
      <c r="V40" s="258" t="b">
        <v>0</v>
      </c>
      <c r="W40" s="267" t="b">
        <v>0</v>
      </c>
      <c r="X40" s="255" t="str">
        <f t="shared" si="31"/>
        <v/>
      </c>
      <c r="Y40" s="256" t="str">
        <f t="shared" si="32"/>
        <v/>
      </c>
      <c r="Z40" s="245"/>
      <c r="AA40" s="257" t="b">
        <v>0</v>
      </c>
      <c r="AB40" s="258" t="b">
        <v>0</v>
      </c>
      <c r="AC40" s="258" t="b">
        <v>0</v>
      </c>
      <c r="AD40" s="258" t="b">
        <v>0</v>
      </c>
      <c r="AE40" s="258" t="b">
        <v>0</v>
      </c>
      <c r="AF40" s="258" t="b">
        <v>0</v>
      </c>
      <c r="AG40" s="267" t="b">
        <v>0</v>
      </c>
      <c r="AH40" s="255" t="str">
        <f t="shared" si="33"/>
        <v/>
      </c>
      <c r="AI40" s="256" t="str">
        <f t="shared" si="34"/>
        <v/>
      </c>
      <c r="AJ40" s="245"/>
      <c r="AK40" s="258" t="b">
        <v>0</v>
      </c>
      <c r="AL40" s="258" t="b">
        <v>0</v>
      </c>
      <c r="AM40" s="258" t="b">
        <v>0</v>
      </c>
      <c r="AN40" s="258" t="b">
        <v>0</v>
      </c>
      <c r="AO40" s="258" t="b">
        <v>0</v>
      </c>
      <c r="AP40" s="258" t="b">
        <v>0</v>
      </c>
      <c r="AQ40" s="258" t="b">
        <v>0</v>
      </c>
      <c r="AR40" s="255" t="str">
        <f t="shared" si="35"/>
        <v/>
      </c>
      <c r="AS40" s="256" t="str">
        <f t="shared" si="36"/>
        <v/>
      </c>
      <c r="AT40" s="245"/>
      <c r="AU40" s="257" t="b">
        <v>0</v>
      </c>
      <c r="AV40" s="258" t="b">
        <v>0</v>
      </c>
      <c r="AW40" s="259" t="b">
        <v>0</v>
      </c>
      <c r="AX40" s="193"/>
      <c r="AY40" s="193"/>
      <c r="AZ40" s="260" t="str">
        <f t="shared" si="37"/>
        <v/>
      </c>
      <c r="BA40" s="261" t="str">
        <f t="shared" si="38"/>
        <v/>
      </c>
      <c r="BB40" s="262" t="str">
        <f t="shared" si="39"/>
        <v/>
      </c>
      <c r="BC40" s="263" t="str">
        <f t="array" ref="BC40">IFERROR(SPARKLINE(BB40,{"charttype","bar";"max",BA40;"color1",IF(BD40&gt;=$BA$4,'Customize Here'!$M$7,'Customize Here'!$M$9)}),)</f>
        <v/>
      </c>
      <c r="BD40" s="264" t="str">
        <f t="shared" si="40"/>
        <v/>
      </c>
      <c r="BE40" s="340" t="str">
        <f t="shared" si="41"/>
        <v/>
      </c>
      <c r="BF40" s="330"/>
    </row>
    <row r="41" ht="18.0" customHeight="1">
      <c r="A41" s="334"/>
      <c r="B41" s="341"/>
      <c r="C41" s="342"/>
      <c r="D41" s="111"/>
      <c r="E41" s="237"/>
      <c r="F41" s="237"/>
      <c r="G41" s="257" t="b">
        <v>0</v>
      </c>
      <c r="H41" s="258" t="b">
        <v>0</v>
      </c>
      <c r="I41" s="258" t="b">
        <v>0</v>
      </c>
      <c r="J41" s="258" t="b">
        <v>0</v>
      </c>
      <c r="K41" s="258" t="b">
        <v>0</v>
      </c>
      <c r="L41" s="258" t="b">
        <v>0</v>
      </c>
      <c r="M41" s="258" t="b">
        <v>0</v>
      </c>
      <c r="N41" s="255" t="str">
        <f t="shared" si="29"/>
        <v/>
      </c>
      <c r="O41" s="256" t="str">
        <f t="shared" si="30"/>
        <v/>
      </c>
      <c r="P41" s="245"/>
      <c r="Q41" s="257" t="b">
        <v>0</v>
      </c>
      <c r="R41" s="258" t="b">
        <v>0</v>
      </c>
      <c r="S41" s="258" t="b">
        <v>0</v>
      </c>
      <c r="T41" s="258" t="b">
        <v>0</v>
      </c>
      <c r="U41" s="258" t="b">
        <v>0</v>
      </c>
      <c r="V41" s="258" t="b">
        <v>0</v>
      </c>
      <c r="W41" s="267" t="b">
        <v>0</v>
      </c>
      <c r="X41" s="255" t="str">
        <f t="shared" si="31"/>
        <v/>
      </c>
      <c r="Y41" s="256" t="str">
        <f t="shared" si="32"/>
        <v/>
      </c>
      <c r="Z41" s="245"/>
      <c r="AA41" s="257" t="b">
        <v>0</v>
      </c>
      <c r="AB41" s="258" t="b">
        <v>0</v>
      </c>
      <c r="AC41" s="258" t="b">
        <v>0</v>
      </c>
      <c r="AD41" s="258" t="b">
        <v>0</v>
      </c>
      <c r="AE41" s="258" t="b">
        <v>0</v>
      </c>
      <c r="AF41" s="258" t="b">
        <v>0</v>
      </c>
      <c r="AG41" s="267" t="b">
        <v>0</v>
      </c>
      <c r="AH41" s="255" t="str">
        <f t="shared" si="33"/>
        <v/>
      </c>
      <c r="AI41" s="256" t="str">
        <f t="shared" si="34"/>
        <v/>
      </c>
      <c r="AJ41" s="245"/>
      <c r="AK41" s="258" t="b">
        <v>0</v>
      </c>
      <c r="AL41" s="258" t="b">
        <v>0</v>
      </c>
      <c r="AM41" s="258" t="b">
        <v>0</v>
      </c>
      <c r="AN41" s="258" t="b">
        <v>0</v>
      </c>
      <c r="AO41" s="258" t="b">
        <v>0</v>
      </c>
      <c r="AP41" s="258" t="b">
        <v>0</v>
      </c>
      <c r="AQ41" s="258" t="b">
        <v>0</v>
      </c>
      <c r="AR41" s="255" t="str">
        <f t="shared" si="35"/>
        <v/>
      </c>
      <c r="AS41" s="256" t="str">
        <f t="shared" si="36"/>
        <v/>
      </c>
      <c r="AT41" s="245"/>
      <c r="AU41" s="257" t="b">
        <v>0</v>
      </c>
      <c r="AV41" s="258" t="b">
        <v>0</v>
      </c>
      <c r="AW41" s="259" t="b">
        <v>0</v>
      </c>
      <c r="AX41" s="193"/>
      <c r="AY41" s="193"/>
      <c r="AZ41" s="260" t="str">
        <f t="shared" si="37"/>
        <v/>
      </c>
      <c r="BA41" s="261" t="str">
        <f t="shared" si="38"/>
        <v/>
      </c>
      <c r="BB41" s="262" t="str">
        <f t="shared" si="39"/>
        <v/>
      </c>
      <c r="BC41" s="263" t="str">
        <f t="array" ref="BC41">IFERROR(SPARKLINE(BB41,{"charttype","bar";"max",BA41;"color1",IF(BD41&gt;=$BA$4,'Customize Here'!$M$7,'Customize Here'!$M$9)}),)</f>
        <v/>
      </c>
      <c r="BD41" s="264" t="str">
        <f t="shared" si="40"/>
        <v/>
      </c>
      <c r="BE41" s="340" t="str">
        <f t="shared" si="41"/>
        <v/>
      </c>
      <c r="BF41" s="330"/>
    </row>
    <row r="42" ht="18.0" customHeight="1">
      <c r="A42" s="334"/>
      <c r="B42" s="341"/>
      <c r="C42" s="342"/>
      <c r="D42" s="111"/>
      <c r="E42" s="237"/>
      <c r="F42" s="237"/>
      <c r="G42" s="257" t="b">
        <v>0</v>
      </c>
      <c r="H42" s="258" t="b">
        <v>0</v>
      </c>
      <c r="I42" s="258" t="b">
        <v>0</v>
      </c>
      <c r="J42" s="258" t="b">
        <v>0</v>
      </c>
      <c r="K42" s="258" t="b">
        <v>0</v>
      </c>
      <c r="L42" s="258" t="b">
        <v>0</v>
      </c>
      <c r="M42" s="258" t="b">
        <v>0</v>
      </c>
      <c r="N42" s="255" t="str">
        <f t="shared" si="29"/>
        <v/>
      </c>
      <c r="O42" s="256" t="str">
        <f t="shared" si="30"/>
        <v/>
      </c>
      <c r="P42" s="245"/>
      <c r="Q42" s="257" t="b">
        <v>0</v>
      </c>
      <c r="R42" s="258" t="b">
        <v>0</v>
      </c>
      <c r="S42" s="258" t="b">
        <v>0</v>
      </c>
      <c r="T42" s="258" t="b">
        <v>0</v>
      </c>
      <c r="U42" s="258" t="b">
        <v>0</v>
      </c>
      <c r="V42" s="258" t="b">
        <v>0</v>
      </c>
      <c r="W42" s="267" t="b">
        <v>0</v>
      </c>
      <c r="X42" s="255" t="str">
        <f t="shared" si="31"/>
        <v/>
      </c>
      <c r="Y42" s="256" t="str">
        <f t="shared" si="32"/>
        <v/>
      </c>
      <c r="Z42" s="245"/>
      <c r="AA42" s="257" t="b">
        <v>0</v>
      </c>
      <c r="AB42" s="258" t="b">
        <v>0</v>
      </c>
      <c r="AC42" s="258" t="b">
        <v>0</v>
      </c>
      <c r="AD42" s="258" t="b">
        <v>0</v>
      </c>
      <c r="AE42" s="258" t="b">
        <v>0</v>
      </c>
      <c r="AF42" s="258" t="b">
        <v>0</v>
      </c>
      <c r="AG42" s="267" t="b">
        <v>0</v>
      </c>
      <c r="AH42" s="255" t="str">
        <f t="shared" si="33"/>
        <v/>
      </c>
      <c r="AI42" s="256" t="str">
        <f t="shared" si="34"/>
        <v/>
      </c>
      <c r="AJ42" s="245"/>
      <c r="AK42" s="257" t="b">
        <v>0</v>
      </c>
      <c r="AL42" s="258" t="b">
        <v>0</v>
      </c>
      <c r="AM42" s="258" t="b">
        <v>0</v>
      </c>
      <c r="AN42" s="258" t="b">
        <v>0</v>
      </c>
      <c r="AO42" s="258" t="b">
        <v>0</v>
      </c>
      <c r="AP42" s="258" t="b">
        <v>0</v>
      </c>
      <c r="AQ42" s="267" t="b">
        <v>0</v>
      </c>
      <c r="AR42" s="255" t="str">
        <f t="shared" si="35"/>
        <v/>
      </c>
      <c r="AS42" s="256" t="str">
        <f t="shared" si="36"/>
        <v/>
      </c>
      <c r="AT42" s="245"/>
      <c r="AU42" s="257" t="b">
        <v>0</v>
      </c>
      <c r="AV42" s="258" t="b">
        <v>0</v>
      </c>
      <c r="AW42" s="259" t="b">
        <v>0</v>
      </c>
      <c r="AX42" s="193"/>
      <c r="AY42" s="193"/>
      <c r="AZ42" s="269" t="str">
        <f t="shared" si="37"/>
        <v/>
      </c>
      <c r="BA42" s="261" t="str">
        <f t="shared" si="38"/>
        <v/>
      </c>
      <c r="BB42" s="262" t="str">
        <f t="shared" si="39"/>
        <v/>
      </c>
      <c r="BC42" s="263" t="str">
        <f t="array" ref="BC42">IFERROR(SPARKLINE(BB42,{"charttype","bar";"max",BA42;"color1",IF(BD42&gt;=$BA$4,'Customize Here'!$M$7,'Customize Here'!$M$9)}),)</f>
        <v/>
      </c>
      <c r="BD42" s="264" t="str">
        <f t="shared" si="40"/>
        <v/>
      </c>
      <c r="BE42" s="340" t="str">
        <f t="shared" si="41"/>
        <v/>
      </c>
      <c r="BF42" s="330"/>
    </row>
    <row r="43" ht="18.0" customHeight="1">
      <c r="A43" s="334"/>
      <c r="B43" s="341"/>
      <c r="C43" s="342"/>
      <c r="D43" s="111"/>
      <c r="E43" s="237"/>
      <c r="F43" s="237"/>
      <c r="G43" s="257" t="b">
        <v>0</v>
      </c>
      <c r="H43" s="258" t="b">
        <v>0</v>
      </c>
      <c r="I43" s="258" t="b">
        <v>0</v>
      </c>
      <c r="J43" s="258" t="b">
        <v>0</v>
      </c>
      <c r="K43" s="258" t="b">
        <v>0</v>
      </c>
      <c r="L43" s="258" t="b">
        <v>0</v>
      </c>
      <c r="M43" s="258" t="b">
        <v>0</v>
      </c>
      <c r="N43" s="255" t="str">
        <f t="shared" si="29"/>
        <v/>
      </c>
      <c r="O43" s="256" t="str">
        <f t="shared" si="30"/>
        <v/>
      </c>
      <c r="P43" s="245"/>
      <c r="Q43" s="257" t="b">
        <v>0</v>
      </c>
      <c r="R43" s="258" t="b">
        <v>0</v>
      </c>
      <c r="S43" s="258" t="b">
        <v>0</v>
      </c>
      <c r="T43" s="258" t="b">
        <v>0</v>
      </c>
      <c r="U43" s="258" t="b">
        <v>0</v>
      </c>
      <c r="V43" s="258" t="b">
        <v>0</v>
      </c>
      <c r="W43" s="267" t="b">
        <v>0</v>
      </c>
      <c r="X43" s="255" t="str">
        <f t="shared" si="31"/>
        <v/>
      </c>
      <c r="Y43" s="256" t="str">
        <f t="shared" si="32"/>
        <v/>
      </c>
      <c r="Z43" s="245"/>
      <c r="AA43" s="257" t="b">
        <v>0</v>
      </c>
      <c r="AB43" s="258" t="b">
        <v>0</v>
      </c>
      <c r="AC43" s="258" t="b">
        <v>0</v>
      </c>
      <c r="AD43" s="258" t="b">
        <v>0</v>
      </c>
      <c r="AE43" s="258" t="b">
        <v>0</v>
      </c>
      <c r="AF43" s="258" t="b">
        <v>0</v>
      </c>
      <c r="AG43" s="267" t="b">
        <v>0</v>
      </c>
      <c r="AH43" s="255" t="str">
        <f t="shared" si="33"/>
        <v/>
      </c>
      <c r="AI43" s="256" t="str">
        <f t="shared" si="34"/>
        <v/>
      </c>
      <c r="AJ43" s="245"/>
      <c r="AK43" s="257" t="b">
        <v>0</v>
      </c>
      <c r="AL43" s="258" t="b">
        <v>0</v>
      </c>
      <c r="AM43" s="258" t="b">
        <v>0</v>
      </c>
      <c r="AN43" s="258" t="b">
        <v>0</v>
      </c>
      <c r="AO43" s="258" t="b">
        <v>0</v>
      </c>
      <c r="AP43" s="258" t="b">
        <v>0</v>
      </c>
      <c r="AQ43" s="267" t="b">
        <v>0</v>
      </c>
      <c r="AR43" s="255" t="str">
        <f t="shared" si="35"/>
        <v/>
      </c>
      <c r="AS43" s="256" t="str">
        <f t="shared" si="36"/>
        <v/>
      </c>
      <c r="AT43" s="245"/>
      <c r="AU43" s="257" t="b">
        <v>0</v>
      </c>
      <c r="AV43" s="258" t="b">
        <v>0</v>
      </c>
      <c r="AW43" s="259" t="b">
        <v>0</v>
      </c>
      <c r="AX43" s="193"/>
      <c r="AY43" s="193"/>
      <c r="AZ43" s="269" t="str">
        <f t="shared" si="37"/>
        <v/>
      </c>
      <c r="BA43" s="261" t="str">
        <f t="shared" si="38"/>
        <v/>
      </c>
      <c r="BB43" s="262" t="str">
        <f t="shared" si="39"/>
        <v/>
      </c>
      <c r="BC43" s="263" t="str">
        <f t="array" ref="BC43">IFERROR(SPARKLINE(BB43,{"charttype","bar";"max",BA43;"color1",IF(BD43&gt;=$BA$4,'Customize Here'!$M$7,'Customize Here'!$M$9)}),)</f>
        <v/>
      </c>
      <c r="BD43" s="264" t="str">
        <f t="shared" si="40"/>
        <v/>
      </c>
      <c r="BE43" s="340" t="str">
        <f t="shared" si="41"/>
        <v/>
      </c>
      <c r="BF43" s="330"/>
    </row>
    <row r="44" ht="18.0" customHeight="1">
      <c r="A44" s="334"/>
      <c r="B44" s="341"/>
      <c r="C44" s="342"/>
      <c r="D44" s="111"/>
      <c r="E44" s="237"/>
      <c r="F44" s="237"/>
      <c r="G44" s="257" t="b">
        <v>0</v>
      </c>
      <c r="H44" s="258" t="b">
        <v>0</v>
      </c>
      <c r="I44" s="258" t="b">
        <v>0</v>
      </c>
      <c r="J44" s="258" t="b">
        <v>0</v>
      </c>
      <c r="K44" s="258" t="b">
        <v>0</v>
      </c>
      <c r="L44" s="258" t="b">
        <v>0</v>
      </c>
      <c r="M44" s="258" t="b">
        <v>0</v>
      </c>
      <c r="N44" s="255" t="str">
        <f t="shared" si="29"/>
        <v/>
      </c>
      <c r="O44" s="256" t="str">
        <f t="shared" si="30"/>
        <v/>
      </c>
      <c r="P44" s="245"/>
      <c r="Q44" s="257" t="b">
        <v>0</v>
      </c>
      <c r="R44" s="258" t="b">
        <v>0</v>
      </c>
      <c r="S44" s="258" t="b">
        <v>0</v>
      </c>
      <c r="T44" s="258" t="b">
        <v>0</v>
      </c>
      <c r="U44" s="258" t="b">
        <v>0</v>
      </c>
      <c r="V44" s="258" t="b">
        <v>0</v>
      </c>
      <c r="W44" s="267" t="b">
        <v>0</v>
      </c>
      <c r="X44" s="255" t="str">
        <f t="shared" si="31"/>
        <v/>
      </c>
      <c r="Y44" s="256" t="str">
        <f t="shared" si="32"/>
        <v/>
      </c>
      <c r="Z44" s="245"/>
      <c r="AA44" s="257" t="b">
        <v>0</v>
      </c>
      <c r="AB44" s="258" t="b">
        <v>0</v>
      </c>
      <c r="AC44" s="258" t="b">
        <v>0</v>
      </c>
      <c r="AD44" s="258" t="b">
        <v>0</v>
      </c>
      <c r="AE44" s="258" t="b">
        <v>0</v>
      </c>
      <c r="AF44" s="258" t="b">
        <v>0</v>
      </c>
      <c r="AG44" s="267" t="b">
        <v>0</v>
      </c>
      <c r="AH44" s="255" t="str">
        <f t="shared" si="33"/>
        <v/>
      </c>
      <c r="AI44" s="256" t="str">
        <f t="shared" si="34"/>
        <v/>
      </c>
      <c r="AJ44" s="245"/>
      <c r="AK44" s="257" t="b">
        <v>0</v>
      </c>
      <c r="AL44" s="258" t="b">
        <v>0</v>
      </c>
      <c r="AM44" s="258" t="b">
        <v>0</v>
      </c>
      <c r="AN44" s="258" t="b">
        <v>0</v>
      </c>
      <c r="AO44" s="258" t="b">
        <v>0</v>
      </c>
      <c r="AP44" s="258" t="b">
        <v>0</v>
      </c>
      <c r="AQ44" s="267" t="b">
        <v>0</v>
      </c>
      <c r="AR44" s="255" t="str">
        <f t="shared" si="35"/>
        <v/>
      </c>
      <c r="AS44" s="256" t="str">
        <f t="shared" si="36"/>
        <v/>
      </c>
      <c r="AT44" s="245"/>
      <c r="AU44" s="270" t="b">
        <v>0</v>
      </c>
      <c r="AV44" s="258" t="b">
        <v>0</v>
      </c>
      <c r="AW44" s="273" t="b">
        <v>0</v>
      </c>
      <c r="AX44" s="193"/>
      <c r="AY44" s="193"/>
      <c r="AZ44" s="269" t="str">
        <f t="shared" si="37"/>
        <v/>
      </c>
      <c r="BA44" s="261" t="str">
        <f t="shared" si="38"/>
        <v/>
      </c>
      <c r="BB44" s="262" t="str">
        <f t="shared" si="39"/>
        <v/>
      </c>
      <c r="BC44" s="263" t="str">
        <f t="array" ref="BC44">IFERROR(SPARKLINE(BB44,{"charttype","bar";"max",BA44;"color1",IF(BD44&gt;=$BA$4,'Customize Here'!$M$7,'Customize Here'!$M$9)}),)</f>
        <v/>
      </c>
      <c r="BD44" s="264" t="str">
        <f t="shared" si="40"/>
        <v/>
      </c>
      <c r="BE44" s="340" t="str">
        <f t="shared" si="41"/>
        <v/>
      </c>
      <c r="BF44" s="330"/>
    </row>
    <row r="45" ht="18.0" customHeight="1">
      <c r="A45" s="334"/>
      <c r="B45" s="341"/>
      <c r="C45" s="342"/>
      <c r="D45" s="111"/>
      <c r="E45" s="237"/>
      <c r="F45" s="237"/>
      <c r="G45" s="257" t="b">
        <v>0</v>
      </c>
      <c r="H45" s="258" t="b">
        <v>0</v>
      </c>
      <c r="I45" s="258" t="b">
        <v>0</v>
      </c>
      <c r="J45" s="258" t="b">
        <v>0</v>
      </c>
      <c r="K45" s="258" t="b">
        <v>0</v>
      </c>
      <c r="L45" s="258" t="b">
        <v>0</v>
      </c>
      <c r="M45" s="258" t="b">
        <v>0</v>
      </c>
      <c r="N45" s="255" t="str">
        <f t="shared" si="29"/>
        <v/>
      </c>
      <c r="O45" s="256" t="str">
        <f t="shared" si="30"/>
        <v/>
      </c>
      <c r="P45" s="245"/>
      <c r="Q45" s="257" t="b">
        <v>0</v>
      </c>
      <c r="R45" s="258" t="b">
        <v>0</v>
      </c>
      <c r="S45" s="258" t="b">
        <v>0</v>
      </c>
      <c r="T45" s="258" t="b">
        <v>0</v>
      </c>
      <c r="U45" s="258" t="b">
        <v>0</v>
      </c>
      <c r="V45" s="258" t="b">
        <v>0</v>
      </c>
      <c r="W45" s="267" t="b">
        <v>0</v>
      </c>
      <c r="X45" s="255" t="str">
        <f t="shared" si="31"/>
        <v/>
      </c>
      <c r="Y45" s="256" t="str">
        <f t="shared" si="32"/>
        <v/>
      </c>
      <c r="Z45" s="245"/>
      <c r="AA45" s="257" t="b">
        <v>0</v>
      </c>
      <c r="AB45" s="258" t="b">
        <v>0</v>
      </c>
      <c r="AC45" s="258" t="b">
        <v>0</v>
      </c>
      <c r="AD45" s="258" t="b">
        <v>0</v>
      </c>
      <c r="AE45" s="258" t="b">
        <v>0</v>
      </c>
      <c r="AF45" s="258" t="b">
        <v>0</v>
      </c>
      <c r="AG45" s="267" t="b">
        <v>0</v>
      </c>
      <c r="AH45" s="255" t="str">
        <f t="shared" si="33"/>
        <v/>
      </c>
      <c r="AI45" s="256" t="str">
        <f t="shared" si="34"/>
        <v/>
      </c>
      <c r="AJ45" s="245"/>
      <c r="AK45" s="257" t="b">
        <v>0</v>
      </c>
      <c r="AL45" s="258" t="b">
        <v>0</v>
      </c>
      <c r="AM45" s="258" t="b">
        <v>0</v>
      </c>
      <c r="AN45" s="258" t="b">
        <v>0</v>
      </c>
      <c r="AO45" s="258" t="b">
        <v>0</v>
      </c>
      <c r="AP45" s="258" t="b">
        <v>0</v>
      </c>
      <c r="AQ45" s="267" t="b">
        <v>0</v>
      </c>
      <c r="AR45" s="255" t="str">
        <f t="shared" si="35"/>
        <v/>
      </c>
      <c r="AS45" s="256" t="str">
        <f t="shared" si="36"/>
        <v/>
      </c>
      <c r="AT45" s="245"/>
      <c r="AU45" s="257" t="b">
        <v>0</v>
      </c>
      <c r="AV45" s="258" t="b">
        <v>0</v>
      </c>
      <c r="AW45" s="273" t="b">
        <v>0</v>
      </c>
      <c r="AX45" s="193"/>
      <c r="AY45" s="193"/>
      <c r="AZ45" s="269" t="str">
        <f t="shared" si="37"/>
        <v/>
      </c>
      <c r="BA45" s="261" t="str">
        <f t="shared" si="38"/>
        <v/>
      </c>
      <c r="BB45" s="262" t="str">
        <f t="shared" si="39"/>
        <v/>
      </c>
      <c r="BC45" s="263" t="str">
        <f t="array" ref="BC45">IFERROR(SPARKLINE(BB45,{"charttype","bar";"max",BA45;"color1",IF(BD45&gt;=$BA$4,'Customize Here'!$M$7,'Customize Here'!$M$9)}),)</f>
        <v/>
      </c>
      <c r="BD45" s="264" t="str">
        <f t="shared" si="40"/>
        <v/>
      </c>
      <c r="BE45" s="340" t="str">
        <f t="shared" si="41"/>
        <v/>
      </c>
      <c r="BF45" s="330"/>
    </row>
    <row r="46" ht="18.0" customHeight="1">
      <c r="A46" s="334"/>
      <c r="B46" s="341"/>
      <c r="C46" s="342"/>
      <c r="D46" s="111"/>
      <c r="E46" s="237"/>
      <c r="F46" s="237"/>
      <c r="G46" s="257" t="b">
        <v>0</v>
      </c>
      <c r="H46" s="258" t="b">
        <v>0</v>
      </c>
      <c r="I46" s="258" t="b">
        <v>0</v>
      </c>
      <c r="J46" s="258" t="b">
        <v>0</v>
      </c>
      <c r="K46" s="258" t="b">
        <v>0</v>
      </c>
      <c r="L46" s="258" t="b">
        <v>0</v>
      </c>
      <c r="M46" s="258" t="b">
        <v>0</v>
      </c>
      <c r="N46" s="255" t="str">
        <f t="shared" si="29"/>
        <v/>
      </c>
      <c r="O46" s="256" t="str">
        <f t="shared" si="30"/>
        <v/>
      </c>
      <c r="P46" s="245"/>
      <c r="Q46" s="257" t="b">
        <v>0</v>
      </c>
      <c r="R46" s="258" t="b">
        <v>0</v>
      </c>
      <c r="S46" s="258" t="b">
        <v>0</v>
      </c>
      <c r="T46" s="258" t="b">
        <v>0</v>
      </c>
      <c r="U46" s="258" t="b">
        <v>0</v>
      </c>
      <c r="V46" s="258" t="b">
        <v>0</v>
      </c>
      <c r="W46" s="267" t="b">
        <v>0</v>
      </c>
      <c r="X46" s="255" t="str">
        <f t="shared" si="31"/>
        <v/>
      </c>
      <c r="Y46" s="256" t="str">
        <f t="shared" si="32"/>
        <v/>
      </c>
      <c r="Z46" s="245"/>
      <c r="AA46" s="257" t="b">
        <v>0</v>
      </c>
      <c r="AB46" s="258" t="b">
        <v>0</v>
      </c>
      <c r="AC46" s="258" t="b">
        <v>0</v>
      </c>
      <c r="AD46" s="258" t="b">
        <v>0</v>
      </c>
      <c r="AE46" s="258" t="b">
        <v>0</v>
      </c>
      <c r="AF46" s="258" t="b">
        <v>0</v>
      </c>
      <c r="AG46" s="267" t="b">
        <v>0</v>
      </c>
      <c r="AH46" s="255" t="str">
        <f t="shared" si="33"/>
        <v/>
      </c>
      <c r="AI46" s="256" t="str">
        <f t="shared" si="34"/>
        <v/>
      </c>
      <c r="AJ46" s="245"/>
      <c r="AK46" s="257" t="b">
        <v>0</v>
      </c>
      <c r="AL46" s="258" t="b">
        <v>0</v>
      </c>
      <c r="AM46" s="258" t="b">
        <v>0</v>
      </c>
      <c r="AN46" s="258" t="b">
        <v>0</v>
      </c>
      <c r="AO46" s="258" t="b">
        <v>0</v>
      </c>
      <c r="AP46" s="258" t="b">
        <v>0</v>
      </c>
      <c r="AQ46" s="267" t="b">
        <v>0</v>
      </c>
      <c r="AR46" s="255" t="str">
        <f t="shared" si="35"/>
        <v/>
      </c>
      <c r="AS46" s="256" t="str">
        <f t="shared" si="36"/>
        <v/>
      </c>
      <c r="AT46" s="245"/>
      <c r="AU46" s="270" t="b">
        <v>0</v>
      </c>
      <c r="AV46" s="258" t="b">
        <v>0</v>
      </c>
      <c r="AW46" s="273" t="b">
        <v>0</v>
      </c>
      <c r="AX46" s="193"/>
      <c r="AY46" s="193"/>
      <c r="AZ46" s="269" t="str">
        <f t="shared" si="37"/>
        <v/>
      </c>
      <c r="BA46" s="261" t="str">
        <f t="shared" si="38"/>
        <v/>
      </c>
      <c r="BB46" s="262" t="str">
        <f t="shared" si="39"/>
        <v/>
      </c>
      <c r="BC46" s="263" t="str">
        <f t="array" ref="BC46">IFERROR(SPARKLINE(BB46,{"charttype","bar";"max",BA46;"color1",IF(BD46&gt;=$BA$4,'Customize Here'!$M$7,'Customize Here'!$M$9)}),)</f>
        <v/>
      </c>
      <c r="BD46" s="264" t="str">
        <f t="shared" si="40"/>
        <v/>
      </c>
      <c r="BE46" s="340" t="str">
        <f t="shared" si="41"/>
        <v/>
      </c>
      <c r="BF46" s="330"/>
    </row>
    <row r="47" ht="18.0" customHeight="1">
      <c r="A47" s="334"/>
      <c r="B47" s="343"/>
      <c r="C47" s="344"/>
      <c r="D47" s="119"/>
      <c r="E47" s="237"/>
      <c r="F47" s="237"/>
      <c r="G47" s="345" t="b">
        <v>0</v>
      </c>
      <c r="H47" s="277" t="b">
        <v>0</v>
      </c>
      <c r="I47" s="277" t="b">
        <v>0</v>
      </c>
      <c r="J47" s="277" t="b">
        <v>0</v>
      </c>
      <c r="K47" s="277" t="b">
        <v>0</v>
      </c>
      <c r="L47" s="277" t="b">
        <v>0</v>
      </c>
      <c r="M47" s="277" t="b">
        <v>0</v>
      </c>
      <c r="N47" s="280" t="str">
        <f t="shared" si="29"/>
        <v/>
      </c>
      <c r="O47" s="281" t="str">
        <f t="shared" si="30"/>
        <v/>
      </c>
      <c r="P47" s="245"/>
      <c r="Q47" s="345" t="b">
        <v>0</v>
      </c>
      <c r="R47" s="277" t="b">
        <v>0</v>
      </c>
      <c r="S47" s="277" t="b">
        <v>0</v>
      </c>
      <c r="T47" s="277" t="b">
        <v>0</v>
      </c>
      <c r="U47" s="277" t="b">
        <v>0</v>
      </c>
      <c r="V47" s="277" t="b">
        <v>0</v>
      </c>
      <c r="W47" s="346" t="b">
        <v>0</v>
      </c>
      <c r="X47" s="280" t="str">
        <f t="shared" si="31"/>
        <v/>
      </c>
      <c r="Y47" s="281" t="str">
        <f t="shared" si="32"/>
        <v/>
      </c>
      <c r="Z47" s="245"/>
      <c r="AA47" s="345" t="b">
        <v>0</v>
      </c>
      <c r="AB47" s="277" t="b">
        <v>0</v>
      </c>
      <c r="AC47" s="277" t="b">
        <v>0</v>
      </c>
      <c r="AD47" s="277" t="b">
        <v>0</v>
      </c>
      <c r="AE47" s="277" t="b">
        <v>0</v>
      </c>
      <c r="AF47" s="277" t="b">
        <v>0</v>
      </c>
      <c r="AG47" s="346" t="b">
        <v>0</v>
      </c>
      <c r="AH47" s="280" t="str">
        <f t="shared" si="33"/>
        <v/>
      </c>
      <c r="AI47" s="281" t="str">
        <f t="shared" si="34"/>
        <v/>
      </c>
      <c r="AJ47" s="245"/>
      <c r="AK47" s="345" t="b">
        <v>0</v>
      </c>
      <c r="AL47" s="277" t="b">
        <v>0</v>
      </c>
      <c r="AM47" s="277" t="b">
        <v>0</v>
      </c>
      <c r="AN47" s="277" t="b">
        <v>0</v>
      </c>
      <c r="AO47" s="277" t="b">
        <v>0</v>
      </c>
      <c r="AP47" s="277" t="b">
        <v>0</v>
      </c>
      <c r="AQ47" s="346" t="b">
        <v>0</v>
      </c>
      <c r="AR47" s="280" t="str">
        <f t="shared" si="35"/>
        <v/>
      </c>
      <c r="AS47" s="281" t="str">
        <f t="shared" si="36"/>
        <v/>
      </c>
      <c r="AT47" s="245"/>
      <c r="AU47" s="276" t="b">
        <v>0</v>
      </c>
      <c r="AV47" s="277" t="b">
        <v>0</v>
      </c>
      <c r="AW47" s="282" t="b">
        <v>0</v>
      </c>
      <c r="AX47" s="193"/>
      <c r="AY47" s="193"/>
      <c r="AZ47" s="283" t="str">
        <f t="shared" si="37"/>
        <v/>
      </c>
      <c r="BA47" s="284" t="str">
        <f t="shared" si="38"/>
        <v/>
      </c>
      <c r="BB47" s="285" t="str">
        <f t="shared" si="39"/>
        <v/>
      </c>
      <c r="BC47" s="286" t="str">
        <f t="array" ref="BC47">IFERROR(SPARKLINE(BB47,{"charttype","bar";"max",BA47;"color1",IF(BD47&gt;=$BA$4,'Customize Here'!$M$7,'Customize Here'!$M$9)}),)</f>
        <v/>
      </c>
      <c r="BD47" s="287" t="str">
        <f t="shared" si="40"/>
        <v/>
      </c>
      <c r="BE47" s="347" t="str">
        <f t="shared" si="41"/>
        <v/>
      </c>
      <c r="BF47" s="330"/>
    </row>
    <row r="48" ht="7.5" customHeight="1">
      <c r="A48" s="193"/>
      <c r="B48" s="193"/>
      <c r="C48" s="195"/>
      <c r="D48" s="289"/>
      <c r="E48" s="289"/>
      <c r="F48" s="289"/>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5"/>
      <c r="AE48" s="195"/>
      <c r="AF48" s="195"/>
      <c r="AG48" s="195"/>
      <c r="AH48" s="195"/>
      <c r="AI48" s="195"/>
      <c r="AJ48" s="195"/>
      <c r="AK48" s="195"/>
      <c r="AL48" s="195"/>
      <c r="AM48" s="195"/>
      <c r="AN48" s="195"/>
      <c r="AO48" s="195"/>
      <c r="AP48" s="195"/>
      <c r="AQ48" s="195"/>
      <c r="AR48" s="195"/>
      <c r="AS48" s="195"/>
      <c r="AT48" s="195"/>
      <c r="AU48" s="195"/>
      <c r="AV48" s="195"/>
      <c r="AW48" s="195"/>
      <c r="AX48" s="193"/>
      <c r="AY48" s="193"/>
      <c r="AZ48" s="348"/>
      <c r="BA48" s="349"/>
      <c r="BB48" s="349"/>
      <c r="BE48" s="349"/>
      <c r="BF48" s="195"/>
    </row>
    <row r="49" ht="22.5" customHeight="1">
      <c r="A49" s="290"/>
      <c r="B49" s="290"/>
      <c r="C49" s="296"/>
      <c r="D49" s="292"/>
      <c r="E49" s="292"/>
      <c r="F49" s="292"/>
      <c r="G49" s="350" t="str">
        <f>'Customize Here'!$Q$25</f>
        <v>Weekly Tasks Completed</v>
      </c>
      <c r="H49" s="154"/>
      <c r="I49" s="154"/>
      <c r="J49" s="154"/>
      <c r="K49" s="154"/>
      <c r="L49" s="154"/>
      <c r="M49" s="154"/>
      <c r="N49" s="154"/>
      <c r="O49" s="155"/>
      <c r="P49" s="296"/>
      <c r="Q49" s="350" t="str">
        <f>'Customize Here'!$Q$25</f>
        <v>Weekly Tasks Completed</v>
      </c>
      <c r="R49" s="154"/>
      <c r="S49" s="154"/>
      <c r="T49" s="154"/>
      <c r="U49" s="154"/>
      <c r="V49" s="154"/>
      <c r="W49" s="154"/>
      <c r="X49" s="154"/>
      <c r="Y49" s="155"/>
      <c r="Z49" s="296"/>
      <c r="AA49" s="350" t="str">
        <f>'Customize Here'!$Q$25</f>
        <v>Weekly Tasks Completed</v>
      </c>
      <c r="AB49" s="154"/>
      <c r="AC49" s="154"/>
      <c r="AD49" s="154"/>
      <c r="AE49" s="154"/>
      <c r="AF49" s="154"/>
      <c r="AG49" s="154"/>
      <c r="AH49" s="154"/>
      <c r="AI49" s="155"/>
      <c r="AJ49" s="296"/>
      <c r="AK49" s="350" t="str">
        <f>'Customize Here'!$Q$25</f>
        <v>Weekly Tasks Completed</v>
      </c>
      <c r="AL49" s="154"/>
      <c r="AM49" s="154"/>
      <c r="AN49" s="154"/>
      <c r="AO49" s="154"/>
      <c r="AP49" s="154"/>
      <c r="AQ49" s="154"/>
      <c r="AR49" s="154"/>
      <c r="AS49" s="155"/>
      <c r="AT49" s="296"/>
      <c r="AU49" s="296"/>
      <c r="AV49" s="296"/>
      <c r="AW49" s="296"/>
      <c r="AX49" s="290"/>
      <c r="AY49" s="290"/>
      <c r="AZ49" s="298"/>
      <c r="BA49" s="299"/>
      <c r="BB49" s="300" t="str">
        <f>'Customize Here'!$Q$21&amp;" "&amp;BB50&amp;" / "&amp;BB50+BE50</f>
        <v>Completed 0 / 0</v>
      </c>
      <c r="BC49" s="43"/>
      <c r="BD49" s="294"/>
      <c r="BE49" s="301" t="str">
        <f>'Customize Here'!$Q$35</f>
        <v>Missing</v>
      </c>
      <c r="BF49" s="296"/>
    </row>
    <row r="50">
      <c r="A50" s="193"/>
      <c r="B50" s="193"/>
      <c r="C50" s="195"/>
      <c r="D50" s="289"/>
      <c r="E50" s="289"/>
      <c r="F50" s="289"/>
      <c r="G50" s="351">
        <f>COUNTIF(N32:N47,"&gt;=100%")</f>
        <v>0</v>
      </c>
      <c r="H50" s="352" t="str">
        <f>"/ "&amp;COUNTA($B$32:$B$47)</f>
        <v>/ 0</v>
      </c>
      <c r="I50" s="353" t="str">
        <f t="array" ref="I50">if(COUNTA($B$32:$B$47)&gt;=1,IFERROR(SPARKLINE(G50,{"charttype","bar";"max",COUNTA($B$32:$B$47);"color1",IF(O50&gt;=$BA$4,'Customize Here'!$M$7,'Customize Here'!$M$9)}),),"")</f>
        <v/>
      </c>
      <c r="J50" s="211"/>
      <c r="K50" s="211"/>
      <c r="L50" s="211"/>
      <c r="M50" s="211"/>
      <c r="N50" s="84"/>
      <c r="O50" s="354" t="str">
        <f>iferror(ROUND(G50/COUNTA($B$32:$B$47),2),)</f>
        <v/>
      </c>
      <c r="P50" s="195"/>
      <c r="Q50" s="351">
        <f>COUNTIF(X32:X47,"&gt;=100%")</f>
        <v>0</v>
      </c>
      <c r="R50" s="352" t="str">
        <f>"/ "&amp;COUNTA($B$32:$B$47)</f>
        <v>/ 0</v>
      </c>
      <c r="S50" s="353" t="str">
        <f t="array" ref="S50">if(COUNTA($B$32:$B$47)&gt;=1,IFERROR(SPARKLINE(Q50,{"charttype","bar";"max",COUNTA($B$32:$B$47);"color1",IF(Y50&gt;=$BA$4,'Customize Here'!$M$7,'Customize Here'!$M$9)}),),"")</f>
        <v/>
      </c>
      <c r="T50" s="211"/>
      <c r="U50" s="211"/>
      <c r="V50" s="211"/>
      <c r="W50" s="211"/>
      <c r="X50" s="84"/>
      <c r="Y50" s="354" t="str">
        <f>iferror(ROUND(Q50/COUNTA($B$32:$B$47),2),)</f>
        <v/>
      </c>
      <c r="Z50" s="195"/>
      <c r="AA50" s="351">
        <f>COUNTIF(AH32:AH47,"&gt;=100%")</f>
        <v>0</v>
      </c>
      <c r="AB50" s="352" t="str">
        <f>"/ "&amp;COUNTA($B$32:$B$47)</f>
        <v>/ 0</v>
      </c>
      <c r="AC50" s="353" t="str">
        <f t="array" ref="AC50">if(COUNTA($B$32:$B$47)&gt;=1,IFERROR(SPARKLINE(AA50,{"charttype","bar";"max",COUNTA($B$32:$B$47);"color1",IF(AI50&gt;=$BA$4,'Customize Here'!$M$7,'Customize Here'!$M$9)}),),"")</f>
        <v/>
      </c>
      <c r="AD50" s="211"/>
      <c r="AE50" s="211"/>
      <c r="AF50" s="211"/>
      <c r="AG50" s="211"/>
      <c r="AH50" s="84"/>
      <c r="AI50" s="354" t="str">
        <f>iferror(ROUND(AA50/COUNTA($B$32:$B$47),2),)</f>
        <v/>
      </c>
      <c r="AJ50" s="195"/>
      <c r="AK50" s="351">
        <f>COUNTIF(AR32:AR47,"&gt;=100%")</f>
        <v>0</v>
      </c>
      <c r="AL50" s="352" t="str">
        <f>"/ "&amp;COUNTA($B$32:$B$47)</f>
        <v>/ 0</v>
      </c>
      <c r="AM50" s="353" t="str">
        <f t="array" ref="AM50">if(COUNTA($B$32:$B$47)&gt;=1,IFERROR(SPARKLINE(AK50,{"charttype","bar";"max",COUNTA($B$32:$B$47);"color1",IF(AS50&gt;=$BA$4,'Customize Here'!$M$7,'Customize Here'!$M$9)}),),"")</f>
        <v/>
      </c>
      <c r="AN50" s="211"/>
      <c r="AO50" s="211"/>
      <c r="AP50" s="211"/>
      <c r="AQ50" s="211"/>
      <c r="AR50" s="84"/>
      <c r="AS50" s="354" t="str">
        <f>iferror(ROUND(AK50/COUNTA($B$32:$B$47),2),)</f>
        <v/>
      </c>
      <c r="AT50" s="195"/>
      <c r="AU50" s="195"/>
      <c r="AV50" s="195"/>
      <c r="AW50" s="195"/>
      <c r="AX50" s="193"/>
      <c r="AY50" s="193"/>
      <c r="AZ50" s="310" t="str">
        <f>'Customize Here'!$Q$33&amp;":  "</f>
        <v>Monthly Daily Habits Progress:  </v>
      </c>
      <c r="BA50" s="355"/>
      <c r="BB50" s="356">
        <f>sum(BB32:BB47)</f>
        <v>0</v>
      </c>
      <c r="BC50" s="313" t="str">
        <f t="array" ref="BC50">IF(BB50+BE50&gt;0,IFERROR(SPARKLINE(BB50,{"charttype","bar";"max",BB50+BE50;"color1",IF(BD50&gt;=$BA$4, 'Customize Here'!$M$7,'Customize Here'!$M$9)}),),)</f>
        <v/>
      </c>
      <c r="BD50" s="357" t="str">
        <f>IFERROR(BB50/(BB50+BE50),)</f>
        <v/>
      </c>
      <c r="BE50" s="358">
        <f>sum(BE32:BE47)</f>
        <v>0</v>
      </c>
      <c r="BF50" s="195"/>
    </row>
    <row r="51" ht="18.75" customHeight="1">
      <c r="A51" s="193"/>
      <c r="B51" s="193"/>
      <c r="C51" s="195"/>
      <c r="D51" s="289"/>
      <c r="E51" s="289"/>
      <c r="F51" s="289"/>
      <c r="G51" s="195"/>
      <c r="H51" s="195"/>
      <c r="I51" s="195"/>
      <c r="J51" s="195"/>
      <c r="K51" s="195"/>
      <c r="L51" s="195"/>
      <c r="M51" s="195"/>
      <c r="N51" s="195"/>
      <c r="O51" s="195"/>
      <c r="P51" s="195"/>
      <c r="Q51" s="195"/>
      <c r="R51" s="195"/>
      <c r="S51" s="195"/>
      <c r="T51" s="195"/>
      <c r="U51" s="195"/>
      <c r="V51" s="195"/>
      <c r="W51" s="195"/>
      <c r="X51" s="195"/>
      <c r="Y51" s="195"/>
      <c r="Z51" s="195"/>
      <c r="AA51" s="195"/>
      <c r="AB51" s="195"/>
      <c r="AC51" s="195"/>
      <c r="AD51" s="195"/>
      <c r="AE51" s="195"/>
      <c r="AF51" s="195"/>
      <c r="AG51" s="195"/>
      <c r="AH51" s="195"/>
      <c r="AI51" s="195"/>
      <c r="AJ51" s="195"/>
      <c r="AK51" s="195"/>
      <c r="AL51" s="195"/>
      <c r="AM51" s="195"/>
      <c r="AN51" s="195"/>
      <c r="AO51" s="195"/>
      <c r="AP51" s="195"/>
      <c r="AQ51" s="195"/>
      <c r="AR51" s="195"/>
      <c r="AS51" s="195"/>
      <c r="AT51" s="195"/>
      <c r="AU51" s="195"/>
      <c r="AV51" s="195"/>
      <c r="AW51" s="195"/>
      <c r="AX51" s="193"/>
      <c r="AY51" s="193"/>
      <c r="AZ51" s="194"/>
      <c r="BA51" s="194"/>
      <c r="BB51" s="194"/>
      <c r="BC51" s="194"/>
      <c r="BD51" s="194"/>
      <c r="BE51" s="194"/>
      <c r="BF51" s="195"/>
    </row>
    <row r="52">
      <c r="A52" s="193"/>
      <c r="B52" s="359" t="str">
        <f>'Customize Here'!$Q$18</f>
        <v>Numeric Trackers</v>
      </c>
      <c r="C52" s="360"/>
      <c r="D52" s="158"/>
      <c r="E52" s="289"/>
      <c r="F52" s="289"/>
      <c r="G52" s="361" t="str">
        <f>'Customize Here'!$Q$18</f>
        <v>Numeric Trackers</v>
      </c>
      <c r="H52" s="360"/>
      <c r="I52" s="360"/>
      <c r="J52" s="360"/>
      <c r="K52" s="360"/>
      <c r="L52" s="360"/>
      <c r="M52" s="360"/>
      <c r="N52" s="360"/>
      <c r="O52" s="158"/>
      <c r="P52" s="195"/>
      <c r="Q52" s="361" t="str">
        <f>'Customize Here'!$Q$18</f>
        <v>Numeric Trackers</v>
      </c>
      <c r="R52" s="360"/>
      <c r="S52" s="360"/>
      <c r="T52" s="360"/>
      <c r="U52" s="360"/>
      <c r="V52" s="360"/>
      <c r="W52" s="360"/>
      <c r="X52" s="360"/>
      <c r="Y52" s="158"/>
      <c r="Z52" s="195"/>
      <c r="AA52" s="361" t="str">
        <f>'Customize Here'!$Q$18</f>
        <v>Numeric Trackers</v>
      </c>
      <c r="AB52" s="360"/>
      <c r="AC52" s="360"/>
      <c r="AD52" s="360"/>
      <c r="AE52" s="360"/>
      <c r="AF52" s="360"/>
      <c r="AG52" s="360"/>
      <c r="AH52" s="360"/>
      <c r="AI52" s="158"/>
      <c r="AJ52" s="195"/>
      <c r="AK52" s="361" t="str">
        <f>'Customize Here'!$Q$18</f>
        <v>Numeric Trackers</v>
      </c>
      <c r="AL52" s="360"/>
      <c r="AM52" s="360"/>
      <c r="AN52" s="360"/>
      <c r="AO52" s="360"/>
      <c r="AP52" s="360"/>
      <c r="AQ52" s="360"/>
      <c r="AR52" s="360"/>
      <c r="AS52" s="158"/>
      <c r="AT52" s="195"/>
      <c r="AU52" s="362" t="str">
        <f>'Customize Here'!$Q$18</f>
        <v>Numeric Trackers</v>
      </c>
      <c r="AV52" s="360"/>
      <c r="AW52" s="158"/>
      <c r="AX52" s="193"/>
      <c r="AZ52" s="194"/>
      <c r="BA52" s="363" t="str">
        <f>'Customize Here'!$Q$29</f>
        <v>Days Expected</v>
      </c>
      <c r="BB52" s="364" t="str">
        <f>'Customize Here'!$Q$30</f>
        <v>Days Completed</v>
      </c>
      <c r="BC52" s="360"/>
      <c r="BD52" s="311"/>
      <c r="BE52" s="365" t="str">
        <f>'Customize Here'!$Q$31</f>
        <v>Days Missing</v>
      </c>
      <c r="BF52" s="195"/>
    </row>
    <row r="53" ht="9.0" customHeight="1">
      <c r="A53" s="193"/>
      <c r="B53" s="193"/>
      <c r="C53" s="195"/>
      <c r="D53" s="289"/>
      <c r="E53" s="289"/>
      <c r="F53" s="289"/>
      <c r="G53" s="195"/>
      <c r="H53" s="195"/>
      <c r="I53" s="195"/>
      <c r="J53" s="195"/>
      <c r="K53" s="195"/>
      <c r="L53" s="195"/>
      <c r="M53" s="195"/>
      <c r="N53" s="195"/>
      <c r="O53" s="195"/>
      <c r="P53" s="195"/>
      <c r="Q53" s="195"/>
      <c r="R53" s="195"/>
      <c r="S53" s="195"/>
      <c r="T53" s="195"/>
      <c r="U53" s="195"/>
      <c r="V53" s="195"/>
      <c r="W53" s="195"/>
      <c r="X53" s="195"/>
      <c r="Y53" s="195"/>
      <c r="Z53" s="195"/>
      <c r="AA53" s="195"/>
      <c r="AB53" s="195"/>
      <c r="AC53" s="195"/>
      <c r="AD53" s="195"/>
      <c r="AE53" s="195"/>
      <c r="AF53" s="195"/>
      <c r="AG53" s="195"/>
      <c r="AH53" s="195"/>
      <c r="AI53" s="195"/>
      <c r="AJ53" s="195"/>
      <c r="AK53" s="195"/>
      <c r="AL53" s="195"/>
      <c r="AM53" s="195"/>
      <c r="AN53" s="195"/>
      <c r="AO53" s="195"/>
      <c r="AP53" s="195"/>
      <c r="AQ53" s="195"/>
      <c r="AR53" s="195"/>
      <c r="AS53" s="195"/>
      <c r="AT53" s="195"/>
      <c r="AU53" s="195"/>
      <c r="AV53" s="195"/>
      <c r="AW53" s="195"/>
      <c r="AX53" s="193"/>
      <c r="AZ53" s="194"/>
      <c r="BA53" s="194"/>
      <c r="BB53" s="194"/>
      <c r="BC53" s="194"/>
      <c r="BD53" s="194"/>
      <c r="BE53" s="194"/>
      <c r="BF53" s="195"/>
    </row>
    <row r="54">
      <c r="A54" s="190"/>
      <c r="B54" s="366"/>
      <c r="C54" s="367" t="str">
        <f>'Customize Here'!$Q$41</f>
        <v>Goal</v>
      </c>
      <c r="D54" s="44"/>
      <c r="E54" s="348"/>
      <c r="F54" s="348"/>
      <c r="G54" s="368"/>
      <c r="H54" s="368"/>
      <c r="I54" s="368"/>
      <c r="J54" s="368"/>
      <c r="K54" s="368"/>
      <c r="L54" s="368"/>
      <c r="M54" s="369"/>
      <c r="N54" s="370" t="str">
        <f>'Customize Here'!$Q$27</f>
        <v>%</v>
      </c>
      <c r="O54" s="371" t="str">
        <f>'Customize Here'!$Q$28</f>
        <v>✔</v>
      </c>
      <c r="P54" s="195"/>
      <c r="Q54" s="368"/>
      <c r="R54" s="368"/>
      <c r="S54" s="368"/>
      <c r="T54" s="368"/>
      <c r="U54" s="368"/>
      <c r="V54" s="368"/>
      <c r="W54" s="369"/>
      <c r="X54" s="370" t="str">
        <f>'Customize Here'!$Q$27</f>
        <v>%</v>
      </c>
      <c r="Y54" s="371" t="str">
        <f>'Customize Here'!$Q$28</f>
        <v>✔</v>
      </c>
      <c r="Z54" s="195"/>
      <c r="AA54" s="368"/>
      <c r="AB54" s="368"/>
      <c r="AC54" s="368"/>
      <c r="AD54" s="368"/>
      <c r="AE54" s="368"/>
      <c r="AF54" s="368"/>
      <c r="AG54" s="369"/>
      <c r="AH54" s="370" t="str">
        <f>'Customize Here'!$Q$27</f>
        <v>%</v>
      </c>
      <c r="AI54" s="371" t="str">
        <f>'Customize Here'!$Q$28</f>
        <v>✔</v>
      </c>
      <c r="AJ54" s="195"/>
      <c r="AK54" s="368"/>
      <c r="AL54" s="368"/>
      <c r="AM54" s="368"/>
      <c r="AN54" s="368"/>
      <c r="AO54" s="368"/>
      <c r="AP54" s="368"/>
      <c r="AQ54" s="369"/>
      <c r="AR54" s="370" t="str">
        <f>'Customize Here'!$Q$27</f>
        <v>%</v>
      </c>
      <c r="AS54" s="371" t="str">
        <f>'Customize Here'!$Q$28</f>
        <v>✔</v>
      </c>
      <c r="AT54" s="195"/>
      <c r="AU54" s="368"/>
      <c r="AV54" s="368"/>
      <c r="AW54" s="368"/>
      <c r="AX54" s="372" t="str">
        <f>'Customize Here'!$Q$28</f>
        <v>✔</v>
      </c>
      <c r="AZ54" s="194"/>
      <c r="BA54" s="194"/>
      <c r="BB54" s="194"/>
      <c r="BC54" s="194"/>
      <c r="BD54" s="194"/>
      <c r="BE54" s="194"/>
      <c r="BF54" s="195"/>
    </row>
    <row r="55">
      <c r="A55" s="190"/>
      <c r="B55" s="101"/>
      <c r="C55" s="373"/>
      <c r="D55" s="102"/>
      <c r="E55" s="348"/>
      <c r="F55" s="348"/>
      <c r="G55" s="374" t="str">
        <f>IFERROR(__xludf.DUMMYFUNCTION("iferror(sparkline(G54:M54,{""charttype"",""column"";""empty"",""zero"";""color"",if(ROUND(N55,2)&gt;=$BA$4,'Customize Here'!$M$7,'Customize Here'!$M$9)}))"),"")</f>
        <v/>
      </c>
      <c r="M55" s="102"/>
      <c r="N55" s="375" t="str">
        <f>iferror(sum(G54:M54)/($C55*7),)</f>
        <v/>
      </c>
      <c r="O55" s="376">
        <f>countif(G54:M54,"&gt;="&amp;$C55)</f>
        <v>0</v>
      </c>
      <c r="P55" s="195"/>
      <c r="Q55" s="374" t="str">
        <f>IFERROR(__xludf.DUMMYFUNCTION("iferror(sparkline(Q54:W54,{""charttype"",""column"";""empty"",""zero"";""color"",if(ROUND(X55,2)&gt;=$BA$4,'Customize Here'!$M$7,'Customize Here'!$M$9)}))"),"")</f>
        <v/>
      </c>
      <c r="W55" s="102"/>
      <c r="X55" s="375" t="str">
        <f>iferror(sum(Q54:W54)/($C55*7),)</f>
        <v/>
      </c>
      <c r="Y55" s="376">
        <f>countif(Q54:W54,"&gt;="&amp;$C55)</f>
        <v>0</v>
      </c>
      <c r="Z55" s="195"/>
      <c r="AA55" s="374" t="str">
        <f>IFERROR(__xludf.DUMMYFUNCTION("iferror(sparkline(AA54:AG54,{""charttype"",""column"";""empty"",""zero"";""color"",if(ROUND(AH55,2)&gt;=$BA$4,'Customize Here'!$M$7,'Customize Here'!$M$9)}))"),"")</f>
        <v/>
      </c>
      <c r="AG55" s="102"/>
      <c r="AH55" s="375" t="str">
        <f>iferror(sum(AA54:AG54)/($C55*7),)</f>
        <v/>
      </c>
      <c r="AI55" s="376">
        <f>countif(AA54:AG54,"&gt;="&amp;$C55)</f>
        <v>0</v>
      </c>
      <c r="AJ55" s="195"/>
      <c r="AK55" s="374" t="str">
        <f>IFERROR(__xludf.DUMMYFUNCTION("iferror(sparkline(AK54:AQ54,{""charttype"",""column"";""empty"",""zero"";""color"",if(ROUND(AR55,2)&gt;=$BA$4,'Customize Here'!$M$7,'Customize Here'!$M$9)}))"),"")</f>
        <v/>
      </c>
      <c r="AQ55" s="102"/>
      <c r="AR55" s="375" t="str">
        <f>iferror(sum(AK54:AQ54)/($C55*7),)</f>
        <v/>
      </c>
      <c r="AS55" s="376">
        <f>countif(AK54:AQ54,"&gt;="&amp;$C55)</f>
        <v>0</v>
      </c>
      <c r="AT55" s="195"/>
      <c r="AU55" s="377" t="str">
        <f>IFERROR(__xludf.DUMMYFUNCTION("iferror(sparkline(AU54:AW54,{""charttype"",""column"";""empty"",""zero"";""color"",'Customize Here'!$M$9}))"),"")</f>
        <v/>
      </c>
      <c r="AW55" s="102"/>
      <c r="AX55" s="376">
        <f>countif(AU54:AW54,"&gt;="&amp;$C55)</f>
        <v>0</v>
      </c>
      <c r="AZ55" s="378" t="str">
        <f>B54</f>
        <v/>
      </c>
      <c r="BA55" s="379">
        <f>$BE$4</f>
        <v>31</v>
      </c>
      <c r="BB55" s="380">
        <f>O55+Y55+AI55+AS55+AX55</f>
        <v>0</v>
      </c>
      <c r="BC55" s="381" t="str">
        <f>IFERROR(__xludf.DUMMYFUNCTION("IFERROR(SPARKLINE(BB55,{""charttype"",""bar"";""max"",BA55;""color1"",IF(BD55&gt;=$BA$4,'Customize Here'!$M$7,'Customize Here'!$M$9)}),)"),"")</f>
        <v/>
      </c>
      <c r="BD55" s="382">
        <f>BB55/BA55</f>
        <v>0</v>
      </c>
      <c r="BE55" s="383">
        <f>BA55-BB55</f>
        <v>31</v>
      </c>
      <c r="BF55" s="195"/>
    </row>
    <row r="56">
      <c r="A56" s="190"/>
      <c r="B56" s="83"/>
      <c r="C56" s="83"/>
      <c r="D56" s="86"/>
      <c r="E56" s="348"/>
      <c r="F56" s="348"/>
      <c r="G56" s="83"/>
      <c r="H56" s="211"/>
      <c r="I56" s="211"/>
      <c r="J56" s="211"/>
      <c r="K56" s="211"/>
      <c r="L56" s="211"/>
      <c r="M56" s="86"/>
      <c r="N56" s="322"/>
      <c r="O56" s="217"/>
      <c r="P56" s="195"/>
      <c r="Q56" s="83"/>
      <c r="R56" s="211"/>
      <c r="S56" s="211"/>
      <c r="T56" s="211"/>
      <c r="U56" s="211"/>
      <c r="V56" s="211"/>
      <c r="W56" s="86"/>
      <c r="X56" s="322"/>
      <c r="Y56" s="217"/>
      <c r="Z56" s="195"/>
      <c r="AA56" s="83"/>
      <c r="AB56" s="211"/>
      <c r="AC56" s="211"/>
      <c r="AD56" s="211"/>
      <c r="AE56" s="211"/>
      <c r="AF56" s="211"/>
      <c r="AG56" s="86"/>
      <c r="AH56" s="322"/>
      <c r="AI56" s="217"/>
      <c r="AJ56" s="195"/>
      <c r="AK56" s="83"/>
      <c r="AL56" s="211"/>
      <c r="AM56" s="211"/>
      <c r="AN56" s="211"/>
      <c r="AO56" s="211"/>
      <c r="AP56" s="211"/>
      <c r="AQ56" s="86"/>
      <c r="AR56" s="322"/>
      <c r="AS56" s="217"/>
      <c r="AT56" s="195"/>
      <c r="AU56" s="83"/>
      <c r="AV56" s="211"/>
      <c r="AW56" s="86"/>
      <c r="AX56" s="217"/>
      <c r="AZ56" s="289"/>
      <c r="BA56" s="289"/>
      <c r="BB56" s="289"/>
      <c r="BC56" s="193"/>
      <c r="BD56" s="384"/>
      <c r="BE56" s="385"/>
      <c r="BF56" s="195"/>
    </row>
    <row r="57">
      <c r="A57" s="289"/>
      <c r="B57" s="289"/>
      <c r="C57" s="348"/>
      <c r="D57" s="348"/>
      <c r="E57" s="348"/>
      <c r="F57" s="348"/>
      <c r="G57" s="289"/>
      <c r="H57" s="289"/>
      <c r="I57" s="289"/>
      <c r="J57" s="289"/>
      <c r="K57" s="289"/>
      <c r="L57" s="289"/>
      <c r="M57" s="289"/>
      <c r="N57" s="195"/>
      <c r="O57" s="195"/>
      <c r="P57" s="195"/>
      <c r="Q57" s="195"/>
      <c r="R57" s="195"/>
      <c r="S57" s="195"/>
      <c r="T57" s="195"/>
      <c r="U57" s="195"/>
      <c r="V57" s="195"/>
      <c r="W57" s="195"/>
      <c r="X57" s="195"/>
      <c r="Y57" s="195"/>
      <c r="Z57" s="195"/>
      <c r="AA57" s="195"/>
      <c r="AB57" s="195"/>
      <c r="AC57" s="195"/>
      <c r="AD57" s="195"/>
      <c r="AE57" s="195"/>
      <c r="AF57" s="195"/>
      <c r="AG57" s="195"/>
      <c r="AH57" s="195"/>
      <c r="AI57" s="195"/>
      <c r="AJ57" s="195"/>
      <c r="AK57" s="195"/>
      <c r="AL57" s="195"/>
      <c r="AM57" s="195"/>
      <c r="AN57" s="195"/>
      <c r="AO57" s="195"/>
      <c r="AP57" s="195"/>
      <c r="AQ57" s="195"/>
      <c r="AR57" s="195"/>
      <c r="AS57" s="195"/>
      <c r="AT57" s="195"/>
      <c r="AU57" s="195"/>
      <c r="AV57" s="195"/>
      <c r="AW57" s="195"/>
      <c r="AX57" s="193"/>
      <c r="AZ57" s="289"/>
      <c r="BA57" s="289"/>
      <c r="BB57" s="289"/>
      <c r="BC57" s="193"/>
      <c r="BD57" s="195"/>
      <c r="BE57" s="195"/>
      <c r="BF57" s="195"/>
    </row>
    <row r="58">
      <c r="A58" s="190"/>
      <c r="B58" s="366"/>
      <c r="C58" s="367" t="str">
        <f>'Customize Here'!$Q$41</f>
        <v>Goal</v>
      </c>
      <c r="D58" s="44"/>
      <c r="E58" s="348"/>
      <c r="F58" s="348"/>
      <c r="G58" s="368"/>
      <c r="H58" s="368"/>
      <c r="I58" s="368"/>
      <c r="J58" s="368"/>
      <c r="K58" s="368"/>
      <c r="L58" s="368"/>
      <c r="M58" s="369"/>
      <c r="N58" s="370" t="str">
        <f>'Customize Here'!$Q$27</f>
        <v>%</v>
      </c>
      <c r="O58" s="371" t="str">
        <f>'Customize Here'!$Q$28</f>
        <v>✔</v>
      </c>
      <c r="P58" s="195"/>
      <c r="Q58" s="368"/>
      <c r="R58" s="368"/>
      <c r="S58" s="368"/>
      <c r="T58" s="368"/>
      <c r="U58" s="368"/>
      <c r="V58" s="368"/>
      <c r="W58" s="369"/>
      <c r="X58" s="370" t="str">
        <f>'Customize Here'!$Q$27</f>
        <v>%</v>
      </c>
      <c r="Y58" s="371" t="str">
        <f>'Customize Here'!$Q$28</f>
        <v>✔</v>
      </c>
      <c r="Z58" s="195"/>
      <c r="AA58" s="368"/>
      <c r="AB58" s="368"/>
      <c r="AC58" s="368"/>
      <c r="AD58" s="368"/>
      <c r="AE58" s="368"/>
      <c r="AF58" s="368"/>
      <c r="AG58" s="369"/>
      <c r="AH58" s="370" t="str">
        <f>'Customize Here'!$Q$27</f>
        <v>%</v>
      </c>
      <c r="AI58" s="371" t="str">
        <f>'Customize Here'!$Q$28</f>
        <v>✔</v>
      </c>
      <c r="AJ58" s="195"/>
      <c r="AK58" s="368"/>
      <c r="AL58" s="368"/>
      <c r="AM58" s="368"/>
      <c r="AN58" s="368"/>
      <c r="AO58" s="368"/>
      <c r="AP58" s="368"/>
      <c r="AQ58" s="369"/>
      <c r="AR58" s="370" t="str">
        <f>'Customize Here'!$Q$27</f>
        <v>%</v>
      </c>
      <c r="AS58" s="371" t="str">
        <f>'Customize Here'!$Q$28</f>
        <v>✔</v>
      </c>
      <c r="AT58" s="195"/>
      <c r="AU58" s="368"/>
      <c r="AV58" s="368"/>
      <c r="AW58" s="368"/>
      <c r="AX58" s="372" t="str">
        <f>'Customize Here'!$Q$28</f>
        <v>✔</v>
      </c>
      <c r="AZ58" s="194"/>
      <c r="BA58" s="194"/>
      <c r="BB58" s="194"/>
      <c r="BC58" s="194"/>
      <c r="BD58" s="194"/>
      <c r="BE58" s="194"/>
      <c r="BF58" s="195"/>
    </row>
    <row r="59">
      <c r="A59" s="190"/>
      <c r="B59" s="101"/>
      <c r="C59" s="373"/>
      <c r="D59" s="102"/>
      <c r="E59" s="348"/>
      <c r="F59" s="348"/>
      <c r="G59" s="374" t="str">
        <f>IFERROR(__xludf.DUMMYFUNCTION("iferror(sparkline(G58:M58,{""charttype"",""column"";""empty"",""zero"";""color"",if(ROUND(N59,2)&gt;=$BA$4,'Customize Here'!$M$7,'Customize Here'!$M$9)}))"),"")</f>
        <v/>
      </c>
      <c r="M59" s="102"/>
      <c r="N59" s="375" t="str">
        <f>iferror(sum(G58:M58)/($C59*7),)</f>
        <v/>
      </c>
      <c r="O59" s="376">
        <f>countif(G58:M58,"&gt;="&amp;$C59)</f>
        <v>0</v>
      </c>
      <c r="P59" s="195"/>
      <c r="Q59" s="374" t="str">
        <f>IFERROR(__xludf.DUMMYFUNCTION("iferror(sparkline(Q58:W58,{""charttype"",""column"";""empty"",""zero"";""color"",if(ROUND(X59,2)&gt;=$BA$4,'Customize Here'!$M$7,'Customize Here'!$M$9)}))"),"")</f>
        <v/>
      </c>
      <c r="W59" s="102"/>
      <c r="X59" s="375" t="str">
        <f>iferror(sum(Q58:W58)/($C59*7),)</f>
        <v/>
      </c>
      <c r="Y59" s="376">
        <f>countif(Q58:W58,"&gt;="&amp;$C59)</f>
        <v>0</v>
      </c>
      <c r="Z59" s="195"/>
      <c r="AA59" s="374" t="str">
        <f>IFERROR(__xludf.DUMMYFUNCTION("iferror(sparkline(AA58:AG58,{""charttype"",""column"";""empty"",""zero"";""color"",if(ROUND(AH59,2)&gt;=$BA$4,'Customize Here'!$M$7,'Customize Here'!$M$9)}))"),"")</f>
        <v/>
      </c>
      <c r="AG59" s="102"/>
      <c r="AH59" s="375" t="str">
        <f>iferror(sum(AA58:AG58)/($C59*7),)</f>
        <v/>
      </c>
      <c r="AI59" s="376">
        <f>countif(AA58:AG58,"&gt;="&amp;$C59)</f>
        <v>0</v>
      </c>
      <c r="AJ59" s="195"/>
      <c r="AK59" s="374" t="str">
        <f>IFERROR(__xludf.DUMMYFUNCTION("iferror(sparkline(AK58:AQ58,{""charttype"",""column"";""empty"",""zero"";""color"",if(ROUND(AR59,2)&gt;=$BA$4,'Customize Here'!$M$7,'Customize Here'!$M$9)}))"),"")</f>
        <v/>
      </c>
      <c r="AQ59" s="102"/>
      <c r="AR59" s="375" t="str">
        <f>iferror(sum(AK58:AQ58)/($C59*7),)</f>
        <v/>
      </c>
      <c r="AS59" s="376">
        <f>countif(AK58:AQ58,"&gt;="&amp;$C59)</f>
        <v>0</v>
      </c>
      <c r="AT59" s="195"/>
      <c r="AU59" s="377" t="str">
        <f>IFERROR(__xludf.DUMMYFUNCTION("iferror(sparkline(AU58:AW58,{""charttype"",""column"";""empty"",""zero"";""color"",'Customize Here'!$M$9}))"),"")</f>
        <v/>
      </c>
      <c r="AW59" s="102"/>
      <c r="AX59" s="376">
        <f>countif(AU58:AW58,"&gt;="&amp;$C59)</f>
        <v>0</v>
      </c>
      <c r="AZ59" s="378" t="str">
        <f>B58</f>
        <v/>
      </c>
      <c r="BA59" s="379">
        <f>$BE$4</f>
        <v>31</v>
      </c>
      <c r="BB59" s="380">
        <f>O59+Y59+AI59+AS59+AX59</f>
        <v>0</v>
      </c>
      <c r="BC59" s="381" t="str">
        <f>IFERROR(__xludf.DUMMYFUNCTION("IFERROR(SPARKLINE(BB59,{""charttype"",""bar"";""max"",BA59;""color1"",IF(BD59&gt;=$BA$4,'Customize Here'!$M$7,'Customize Here'!$M$9)}),)"),"")</f>
        <v/>
      </c>
      <c r="BD59" s="382">
        <f>BB59/BA59</f>
        <v>0</v>
      </c>
      <c r="BE59" s="383">
        <f>BA59-BB59</f>
        <v>31</v>
      </c>
      <c r="BF59" s="195"/>
    </row>
    <row r="60">
      <c r="A60" s="190"/>
      <c r="B60" s="83"/>
      <c r="C60" s="83"/>
      <c r="D60" s="86"/>
      <c r="E60" s="348"/>
      <c r="F60" s="348"/>
      <c r="G60" s="83"/>
      <c r="H60" s="211"/>
      <c r="I60" s="211"/>
      <c r="J60" s="211"/>
      <c r="K60" s="211"/>
      <c r="L60" s="211"/>
      <c r="M60" s="86"/>
      <c r="N60" s="322"/>
      <c r="O60" s="217"/>
      <c r="P60" s="195"/>
      <c r="Q60" s="83"/>
      <c r="R60" s="211"/>
      <c r="S60" s="211"/>
      <c r="T60" s="211"/>
      <c r="U60" s="211"/>
      <c r="V60" s="211"/>
      <c r="W60" s="86"/>
      <c r="X60" s="322"/>
      <c r="Y60" s="217"/>
      <c r="Z60" s="195"/>
      <c r="AA60" s="83"/>
      <c r="AB60" s="211"/>
      <c r="AC60" s="211"/>
      <c r="AD60" s="211"/>
      <c r="AE60" s="211"/>
      <c r="AF60" s="211"/>
      <c r="AG60" s="86"/>
      <c r="AH60" s="322"/>
      <c r="AI60" s="217"/>
      <c r="AJ60" s="195"/>
      <c r="AK60" s="83"/>
      <c r="AL60" s="211"/>
      <c r="AM60" s="211"/>
      <c r="AN60" s="211"/>
      <c r="AO60" s="211"/>
      <c r="AP60" s="211"/>
      <c r="AQ60" s="86"/>
      <c r="AR60" s="322"/>
      <c r="AS60" s="217"/>
      <c r="AT60" s="195"/>
      <c r="AU60" s="83"/>
      <c r="AV60" s="211"/>
      <c r="AW60" s="86"/>
      <c r="AX60" s="217"/>
      <c r="AZ60" s="289"/>
      <c r="BA60" s="289"/>
      <c r="BB60" s="289"/>
      <c r="BC60" s="193"/>
      <c r="BD60" s="384"/>
      <c r="BE60" s="385"/>
      <c r="BF60" s="195"/>
    </row>
    <row r="61">
      <c r="A61" s="289"/>
      <c r="B61" s="289"/>
      <c r="C61" s="348"/>
      <c r="D61" s="348"/>
      <c r="E61" s="348"/>
      <c r="F61" s="348"/>
      <c r="G61" s="289"/>
      <c r="H61" s="289"/>
      <c r="I61" s="289"/>
      <c r="J61" s="289"/>
      <c r="K61" s="289"/>
      <c r="L61" s="289"/>
      <c r="M61" s="289"/>
      <c r="N61" s="195"/>
      <c r="O61" s="195"/>
      <c r="P61" s="195"/>
      <c r="Q61" s="195"/>
      <c r="R61" s="195"/>
      <c r="S61" s="195"/>
      <c r="T61" s="195"/>
      <c r="U61" s="195"/>
      <c r="V61" s="195"/>
      <c r="W61" s="195"/>
      <c r="X61" s="195"/>
      <c r="Y61" s="195"/>
      <c r="Z61" s="195"/>
      <c r="AA61" s="195"/>
      <c r="AB61" s="195"/>
      <c r="AC61" s="195"/>
      <c r="AD61" s="195"/>
      <c r="AE61" s="195"/>
      <c r="AF61" s="195"/>
      <c r="AG61" s="195"/>
      <c r="AH61" s="195"/>
      <c r="AI61" s="195"/>
      <c r="AJ61" s="195"/>
      <c r="AK61" s="195"/>
      <c r="AL61" s="195"/>
      <c r="AM61" s="195"/>
      <c r="AN61" s="195"/>
      <c r="AO61" s="195"/>
      <c r="AP61" s="195"/>
      <c r="AQ61" s="195"/>
      <c r="AR61" s="195"/>
      <c r="AS61" s="195"/>
      <c r="AT61" s="195"/>
      <c r="AU61" s="195"/>
      <c r="AV61" s="195"/>
      <c r="AW61" s="195"/>
      <c r="AX61" s="193"/>
      <c r="AZ61" s="289"/>
      <c r="BA61" s="289"/>
      <c r="BB61" s="289"/>
      <c r="BC61" s="193"/>
      <c r="BD61" s="195"/>
      <c r="BE61" s="195"/>
      <c r="BF61" s="195"/>
    </row>
    <row r="62">
      <c r="A62" s="190"/>
      <c r="B62" s="366"/>
      <c r="C62" s="367" t="str">
        <f>'Customize Here'!$Q$41</f>
        <v>Goal</v>
      </c>
      <c r="D62" s="44"/>
      <c r="E62" s="348"/>
      <c r="F62" s="348"/>
      <c r="G62" s="368"/>
      <c r="H62" s="368"/>
      <c r="I62" s="368"/>
      <c r="J62" s="368"/>
      <c r="K62" s="368"/>
      <c r="L62" s="368"/>
      <c r="M62" s="369"/>
      <c r="N62" s="370" t="str">
        <f>'Customize Here'!$Q$27</f>
        <v>%</v>
      </c>
      <c r="O62" s="371" t="str">
        <f>'Customize Here'!$Q$28</f>
        <v>✔</v>
      </c>
      <c r="P62" s="195"/>
      <c r="Q62" s="368"/>
      <c r="R62" s="368"/>
      <c r="S62" s="368"/>
      <c r="T62" s="368"/>
      <c r="U62" s="368"/>
      <c r="V62" s="368"/>
      <c r="W62" s="369"/>
      <c r="X62" s="370" t="str">
        <f>'Customize Here'!$Q$27</f>
        <v>%</v>
      </c>
      <c r="Y62" s="371" t="str">
        <f>'Customize Here'!$Q$28</f>
        <v>✔</v>
      </c>
      <c r="Z62" s="195"/>
      <c r="AA62" s="368"/>
      <c r="AB62" s="368"/>
      <c r="AC62" s="368"/>
      <c r="AD62" s="368"/>
      <c r="AE62" s="368"/>
      <c r="AF62" s="368"/>
      <c r="AG62" s="369"/>
      <c r="AH62" s="370" t="str">
        <f>'Customize Here'!$Q$27</f>
        <v>%</v>
      </c>
      <c r="AI62" s="371" t="str">
        <f>'Customize Here'!$Q$28</f>
        <v>✔</v>
      </c>
      <c r="AJ62" s="195"/>
      <c r="AK62" s="368"/>
      <c r="AL62" s="368"/>
      <c r="AM62" s="368"/>
      <c r="AN62" s="368"/>
      <c r="AO62" s="368"/>
      <c r="AP62" s="368"/>
      <c r="AQ62" s="369"/>
      <c r="AR62" s="370" t="str">
        <f>'Customize Here'!$Q$27</f>
        <v>%</v>
      </c>
      <c r="AS62" s="371" t="str">
        <f>'Customize Here'!$Q$28</f>
        <v>✔</v>
      </c>
      <c r="AT62" s="195"/>
      <c r="AU62" s="368"/>
      <c r="AV62" s="368"/>
      <c r="AW62" s="368"/>
      <c r="AX62" s="372" t="str">
        <f>'Customize Here'!$Q$28</f>
        <v>✔</v>
      </c>
      <c r="AZ62" s="194"/>
      <c r="BA62" s="194"/>
      <c r="BB62" s="194"/>
      <c r="BC62" s="194"/>
      <c r="BD62" s="194"/>
      <c r="BE62" s="194"/>
      <c r="BF62" s="195"/>
    </row>
    <row r="63">
      <c r="A63" s="190"/>
      <c r="B63" s="101"/>
      <c r="C63" s="373"/>
      <c r="D63" s="102"/>
      <c r="E63" s="348"/>
      <c r="F63" s="348"/>
      <c r="G63" s="374" t="str">
        <f>IFERROR(__xludf.DUMMYFUNCTION("iferror(sparkline(G62:M62,{""charttype"",""column"";""empty"",""zero"";""color"",if(ROUND(N63,2)&gt;=$BA$4,'Customize Here'!$M$7,'Customize Here'!$M$9)}))"),"")</f>
        <v/>
      </c>
      <c r="M63" s="102"/>
      <c r="N63" s="375" t="str">
        <f>iferror(sum(G62:M62)/($C63*7),)</f>
        <v/>
      </c>
      <c r="O63" s="376">
        <f>countif(G62:M62,"&gt;="&amp;$C63)</f>
        <v>0</v>
      </c>
      <c r="P63" s="195"/>
      <c r="Q63" s="374" t="str">
        <f>IFERROR(__xludf.DUMMYFUNCTION("iferror(sparkline(Q62:W62,{""charttype"",""column"";""empty"",""zero"";""color"",if(ROUND(X63,2)&gt;=$BA$4,'Customize Here'!$M$7,'Customize Here'!$M$9)}))"),"")</f>
        <v/>
      </c>
      <c r="W63" s="102"/>
      <c r="X63" s="375" t="str">
        <f>iferror(sum(Q62:W62)/($C63*7),)</f>
        <v/>
      </c>
      <c r="Y63" s="376">
        <f>countif(Q62:W62,"&gt;="&amp;$C63)</f>
        <v>0</v>
      </c>
      <c r="Z63" s="195"/>
      <c r="AA63" s="374" t="str">
        <f>IFERROR(__xludf.DUMMYFUNCTION("iferror(sparkline(AA62:AG62,{""charttype"",""column"";""empty"",""zero"";""color"",if(ROUND(AH63,2)&gt;=$BA$4,'Customize Here'!$M$7,'Customize Here'!$M$9)}))"),"")</f>
        <v/>
      </c>
      <c r="AG63" s="102"/>
      <c r="AH63" s="375" t="str">
        <f>iferror(sum(AA62:AG62)/($C63*7),)</f>
        <v/>
      </c>
      <c r="AI63" s="376">
        <f>countif(AA62:AG62,"&gt;="&amp;$C63)</f>
        <v>0</v>
      </c>
      <c r="AJ63" s="195"/>
      <c r="AK63" s="374" t="str">
        <f>IFERROR(__xludf.DUMMYFUNCTION("iferror(sparkline(AK62:AQ62,{""charttype"",""column"";""empty"",""zero"";""color"",if(ROUND(AR63,2)&gt;=$BA$4,'Customize Here'!$M$7,'Customize Here'!$M$9)}))"),"")</f>
        <v/>
      </c>
      <c r="AQ63" s="102"/>
      <c r="AR63" s="375" t="str">
        <f>iferror(sum(AK62:AQ62)/($C63*7),)</f>
        <v/>
      </c>
      <c r="AS63" s="376">
        <f>countif(AK62:AQ62,"&gt;="&amp;$C63)</f>
        <v>0</v>
      </c>
      <c r="AT63" s="195"/>
      <c r="AU63" s="377" t="str">
        <f>IFERROR(__xludf.DUMMYFUNCTION("iferror(sparkline(AU62:AW62,{""charttype"",""column"";""empty"",""zero"";""color"",'Customize Here'!$M$9}))"),"")</f>
        <v/>
      </c>
      <c r="AW63" s="102"/>
      <c r="AX63" s="376">
        <f>countif(AU62:AW62,"&gt;="&amp;$C63)</f>
        <v>0</v>
      </c>
      <c r="AZ63" s="378" t="str">
        <f>B62</f>
        <v/>
      </c>
      <c r="BA63" s="379">
        <f>$BE$4</f>
        <v>31</v>
      </c>
      <c r="BB63" s="380">
        <f>O63+Y63+AI63+AS63+AX63</f>
        <v>0</v>
      </c>
      <c r="BC63" s="381" t="str">
        <f>IFERROR(__xludf.DUMMYFUNCTION("IFERROR(SPARKLINE(BB63,{""charttype"",""bar"";""max"",BA63;""color1"",IF(BD63&gt;=$BA$4,'Customize Here'!$M$7,'Customize Here'!$M$9)}),)"),"")</f>
        <v/>
      </c>
      <c r="BD63" s="382">
        <f>BB63/BA63</f>
        <v>0</v>
      </c>
      <c r="BE63" s="383">
        <f>BA63-BB63</f>
        <v>31</v>
      </c>
      <c r="BF63" s="195"/>
    </row>
    <row r="64">
      <c r="A64" s="190"/>
      <c r="B64" s="83"/>
      <c r="C64" s="83"/>
      <c r="D64" s="86"/>
      <c r="E64" s="348"/>
      <c r="F64" s="348"/>
      <c r="G64" s="83"/>
      <c r="H64" s="211"/>
      <c r="I64" s="211"/>
      <c r="J64" s="211"/>
      <c r="K64" s="211"/>
      <c r="L64" s="211"/>
      <c r="M64" s="86"/>
      <c r="N64" s="322"/>
      <c r="O64" s="217"/>
      <c r="P64" s="195"/>
      <c r="Q64" s="83"/>
      <c r="R64" s="211"/>
      <c r="S64" s="211"/>
      <c r="T64" s="211"/>
      <c r="U64" s="211"/>
      <c r="V64" s="211"/>
      <c r="W64" s="86"/>
      <c r="X64" s="322"/>
      <c r="Y64" s="217"/>
      <c r="Z64" s="195"/>
      <c r="AA64" s="83"/>
      <c r="AB64" s="211"/>
      <c r="AC64" s="211"/>
      <c r="AD64" s="211"/>
      <c r="AE64" s="211"/>
      <c r="AF64" s="211"/>
      <c r="AG64" s="86"/>
      <c r="AH64" s="322"/>
      <c r="AI64" s="217"/>
      <c r="AJ64" s="195"/>
      <c r="AK64" s="83"/>
      <c r="AL64" s="211"/>
      <c r="AM64" s="211"/>
      <c r="AN64" s="211"/>
      <c r="AO64" s="211"/>
      <c r="AP64" s="211"/>
      <c r="AQ64" s="86"/>
      <c r="AR64" s="322"/>
      <c r="AS64" s="217"/>
      <c r="AT64" s="195"/>
      <c r="AU64" s="83"/>
      <c r="AV64" s="211"/>
      <c r="AW64" s="86"/>
      <c r="AX64" s="217"/>
      <c r="AZ64" s="289"/>
      <c r="BA64" s="289"/>
      <c r="BB64" s="289"/>
      <c r="BC64" s="193"/>
      <c r="BD64" s="384"/>
      <c r="BE64" s="385"/>
      <c r="BF64" s="195"/>
    </row>
    <row r="65">
      <c r="A65" s="289"/>
      <c r="B65" s="289"/>
      <c r="C65" s="348"/>
      <c r="D65" s="348"/>
      <c r="E65" s="348"/>
      <c r="F65" s="348"/>
      <c r="G65" s="289"/>
      <c r="H65" s="289"/>
      <c r="I65" s="289"/>
      <c r="J65" s="289"/>
      <c r="K65" s="289"/>
      <c r="L65" s="289"/>
      <c r="M65" s="289"/>
      <c r="N65" s="195"/>
      <c r="O65" s="195"/>
      <c r="P65" s="195"/>
      <c r="Q65" s="195"/>
      <c r="R65" s="195"/>
      <c r="S65" s="195"/>
      <c r="T65" s="195"/>
      <c r="U65" s="195"/>
      <c r="V65" s="195"/>
      <c r="W65" s="195"/>
      <c r="X65" s="195"/>
      <c r="Y65" s="195"/>
      <c r="Z65" s="195"/>
      <c r="AA65" s="195"/>
      <c r="AB65" s="195"/>
      <c r="AC65" s="195"/>
      <c r="AD65" s="195"/>
      <c r="AE65" s="195"/>
      <c r="AF65" s="195"/>
      <c r="AG65" s="195"/>
      <c r="AH65" s="195"/>
      <c r="AI65" s="195"/>
      <c r="AJ65" s="195"/>
      <c r="AK65" s="195"/>
      <c r="AL65" s="195"/>
      <c r="AM65" s="195"/>
      <c r="AN65" s="195"/>
      <c r="AO65" s="195"/>
      <c r="AP65" s="195"/>
      <c r="AQ65" s="195"/>
      <c r="AR65" s="195"/>
      <c r="AS65" s="195"/>
      <c r="AT65" s="195"/>
      <c r="AU65" s="195"/>
      <c r="AV65" s="195"/>
      <c r="AW65" s="195"/>
      <c r="AX65" s="193"/>
      <c r="AZ65" s="289"/>
      <c r="BA65" s="289"/>
      <c r="BB65" s="289"/>
      <c r="BC65" s="193"/>
      <c r="BD65" s="195"/>
      <c r="BE65" s="195"/>
      <c r="BF65" s="195"/>
    </row>
    <row r="66">
      <c r="A66" s="190"/>
      <c r="B66" s="366"/>
      <c r="C66" s="367" t="str">
        <f>'Customize Here'!$Q$41</f>
        <v>Goal</v>
      </c>
      <c r="D66" s="44"/>
      <c r="E66" s="348"/>
      <c r="F66" s="348"/>
      <c r="G66" s="368"/>
      <c r="H66" s="368"/>
      <c r="I66" s="368"/>
      <c r="J66" s="368"/>
      <c r="K66" s="368"/>
      <c r="L66" s="368"/>
      <c r="M66" s="369"/>
      <c r="N66" s="370" t="str">
        <f>'Customize Here'!$Q$27</f>
        <v>%</v>
      </c>
      <c r="O66" s="371" t="str">
        <f>'Customize Here'!$Q$28</f>
        <v>✔</v>
      </c>
      <c r="P66" s="195"/>
      <c r="Q66" s="368"/>
      <c r="R66" s="368"/>
      <c r="S66" s="368"/>
      <c r="T66" s="368"/>
      <c r="U66" s="368"/>
      <c r="V66" s="368"/>
      <c r="W66" s="369"/>
      <c r="X66" s="370" t="str">
        <f>'Customize Here'!$Q$27</f>
        <v>%</v>
      </c>
      <c r="Y66" s="371" t="str">
        <f>'Customize Here'!$Q$28</f>
        <v>✔</v>
      </c>
      <c r="Z66" s="195"/>
      <c r="AA66" s="368"/>
      <c r="AB66" s="368"/>
      <c r="AC66" s="368"/>
      <c r="AD66" s="368"/>
      <c r="AE66" s="368"/>
      <c r="AF66" s="368"/>
      <c r="AG66" s="369"/>
      <c r="AH66" s="370" t="str">
        <f>'Customize Here'!$Q$27</f>
        <v>%</v>
      </c>
      <c r="AI66" s="371" t="str">
        <f>'Customize Here'!$Q$28</f>
        <v>✔</v>
      </c>
      <c r="AJ66" s="195"/>
      <c r="AK66" s="368"/>
      <c r="AL66" s="368"/>
      <c r="AM66" s="368"/>
      <c r="AN66" s="368"/>
      <c r="AO66" s="368"/>
      <c r="AP66" s="368"/>
      <c r="AQ66" s="369"/>
      <c r="AR66" s="370" t="str">
        <f>'Customize Here'!$Q$27</f>
        <v>%</v>
      </c>
      <c r="AS66" s="371" t="str">
        <f>'Customize Here'!$Q$28</f>
        <v>✔</v>
      </c>
      <c r="AT66" s="195"/>
      <c r="AU66" s="368"/>
      <c r="AV66" s="368"/>
      <c r="AW66" s="368"/>
      <c r="AX66" s="372" t="str">
        <f>'Customize Here'!$Q$28</f>
        <v>✔</v>
      </c>
      <c r="AZ66" s="194"/>
      <c r="BA66" s="194"/>
      <c r="BB66" s="194"/>
      <c r="BC66" s="194"/>
      <c r="BD66" s="194"/>
      <c r="BE66" s="194"/>
      <c r="BF66" s="195"/>
    </row>
    <row r="67">
      <c r="A67" s="190"/>
      <c r="B67" s="101"/>
      <c r="C67" s="373"/>
      <c r="D67" s="102"/>
      <c r="E67" s="348"/>
      <c r="F67" s="348"/>
      <c r="G67" s="374" t="str">
        <f>IFERROR(__xludf.DUMMYFUNCTION("iferror(sparkline(G66:M66,{""charttype"",""column"";""empty"",""zero"";""color"",if(ROUND(N67,2)&gt;=$BA$4,'Customize Here'!$M$7,'Customize Here'!$M$9)}))"),"")</f>
        <v/>
      </c>
      <c r="M67" s="102"/>
      <c r="N67" s="375" t="str">
        <f>iferror(sum(G66:M66)/($C67*7),)</f>
        <v/>
      </c>
      <c r="O67" s="376">
        <f>countif(G66:M66,"&gt;="&amp;$C67)</f>
        <v>0</v>
      </c>
      <c r="P67" s="195"/>
      <c r="Q67" s="374" t="str">
        <f>IFERROR(__xludf.DUMMYFUNCTION("iferror(sparkline(Q66:W66,{""charttype"",""column"";""empty"",""zero"";""color"",if(ROUND(X67,2)&gt;=$BA$4,'Customize Here'!$M$7,'Customize Here'!$M$9)}))"),"")</f>
        <v/>
      </c>
      <c r="W67" s="102"/>
      <c r="X67" s="375" t="str">
        <f>iferror(sum(Q66:W66)/($C67*7),)</f>
        <v/>
      </c>
      <c r="Y67" s="376">
        <f>countif(Q66:W66,"&gt;="&amp;$C67)</f>
        <v>0</v>
      </c>
      <c r="Z67" s="195"/>
      <c r="AA67" s="374" t="str">
        <f>IFERROR(__xludf.DUMMYFUNCTION("iferror(sparkline(AA66:AG66,{""charttype"",""column"";""empty"",""zero"";""color"",if(ROUND(AH67,2)&gt;=$BA$4,'Customize Here'!$M$7,'Customize Here'!$M$9)}))"),"")</f>
        <v/>
      </c>
      <c r="AG67" s="102"/>
      <c r="AH67" s="375" t="str">
        <f>iferror(sum(AA66:AG66)/($C67*7),)</f>
        <v/>
      </c>
      <c r="AI67" s="376">
        <f>countif(AA66:AG66,"&gt;="&amp;$C67)</f>
        <v>0</v>
      </c>
      <c r="AJ67" s="195"/>
      <c r="AK67" s="374" t="str">
        <f>IFERROR(__xludf.DUMMYFUNCTION("iferror(sparkline(AK66:AQ66,{""charttype"",""column"";""empty"",""zero"";""color"",if(ROUND(AR67,2)&gt;=$BA$4,'Customize Here'!$M$7,'Customize Here'!$M$9)}))"),"")</f>
        <v/>
      </c>
      <c r="AQ67" s="102"/>
      <c r="AR67" s="375" t="str">
        <f>iferror(sum(AK66:AQ66)/($C67*7),)</f>
        <v/>
      </c>
      <c r="AS67" s="376">
        <f>countif(AK66:AQ66,"&gt;="&amp;$C67)</f>
        <v>0</v>
      </c>
      <c r="AT67" s="195"/>
      <c r="AU67" s="377" t="str">
        <f>IFERROR(__xludf.DUMMYFUNCTION("iferror(sparkline(AU66:AW66,{""charttype"",""column"";""empty"",""zero"";""color"",'Customize Here'!$M$9}))"),"")</f>
        <v/>
      </c>
      <c r="AW67" s="102"/>
      <c r="AX67" s="376">
        <f>countif(AU66:AW66,"&gt;="&amp;$C67)</f>
        <v>0</v>
      </c>
      <c r="AZ67" s="378" t="str">
        <f>B66</f>
        <v/>
      </c>
      <c r="BA67" s="379">
        <f>$BE$4</f>
        <v>31</v>
      </c>
      <c r="BB67" s="380">
        <f>O67+Y67+AI67+AS67+AX67</f>
        <v>0</v>
      </c>
      <c r="BC67" s="381" t="str">
        <f>IFERROR(__xludf.DUMMYFUNCTION("IFERROR(SPARKLINE(BB67,{""charttype"",""bar"";""max"",BA67;""color1"",IF(BD67&gt;=$BA$4,'Customize Here'!$M$7,'Customize Here'!$M$9)}),)"),"")</f>
        <v/>
      </c>
      <c r="BD67" s="382">
        <f>BB67/BA67</f>
        <v>0</v>
      </c>
      <c r="BE67" s="383">
        <f>BA67-BB67</f>
        <v>31</v>
      </c>
      <c r="BF67" s="195"/>
    </row>
    <row r="68">
      <c r="A68" s="190"/>
      <c r="B68" s="83"/>
      <c r="C68" s="83"/>
      <c r="D68" s="86"/>
      <c r="E68" s="348"/>
      <c r="F68" s="348"/>
      <c r="G68" s="83"/>
      <c r="H68" s="211"/>
      <c r="I68" s="211"/>
      <c r="J68" s="211"/>
      <c r="K68" s="211"/>
      <c r="L68" s="211"/>
      <c r="M68" s="86"/>
      <c r="N68" s="322"/>
      <c r="O68" s="217"/>
      <c r="P68" s="195"/>
      <c r="Q68" s="83"/>
      <c r="R68" s="211"/>
      <c r="S68" s="211"/>
      <c r="T68" s="211"/>
      <c r="U68" s="211"/>
      <c r="V68" s="211"/>
      <c r="W68" s="86"/>
      <c r="X68" s="322"/>
      <c r="Y68" s="217"/>
      <c r="Z68" s="195"/>
      <c r="AA68" s="83"/>
      <c r="AB68" s="211"/>
      <c r="AC68" s="211"/>
      <c r="AD68" s="211"/>
      <c r="AE68" s="211"/>
      <c r="AF68" s="211"/>
      <c r="AG68" s="86"/>
      <c r="AH68" s="322"/>
      <c r="AI68" s="217"/>
      <c r="AJ68" s="195"/>
      <c r="AK68" s="83"/>
      <c r="AL68" s="211"/>
      <c r="AM68" s="211"/>
      <c r="AN68" s="211"/>
      <c r="AO68" s="211"/>
      <c r="AP68" s="211"/>
      <c r="AQ68" s="86"/>
      <c r="AR68" s="322"/>
      <c r="AS68" s="217"/>
      <c r="AT68" s="195"/>
      <c r="AU68" s="83"/>
      <c r="AV68" s="211"/>
      <c r="AW68" s="86"/>
      <c r="AX68" s="217"/>
      <c r="AZ68" s="289"/>
      <c r="BA68" s="289"/>
      <c r="BB68" s="289"/>
      <c r="BC68" s="193"/>
      <c r="BD68" s="384"/>
      <c r="BE68" s="385"/>
      <c r="BF68" s="195"/>
    </row>
    <row r="69">
      <c r="A69" s="289"/>
      <c r="B69" s="289"/>
      <c r="C69" s="348"/>
      <c r="D69" s="348"/>
      <c r="E69" s="348"/>
      <c r="F69" s="348"/>
      <c r="G69" s="289"/>
      <c r="H69" s="289"/>
      <c r="I69" s="289"/>
      <c r="J69" s="289"/>
      <c r="K69" s="289"/>
      <c r="L69" s="289"/>
      <c r="M69" s="289"/>
      <c r="N69" s="195"/>
      <c r="O69" s="195"/>
      <c r="P69" s="195"/>
      <c r="Q69" s="195"/>
      <c r="R69" s="195"/>
      <c r="S69" s="195"/>
      <c r="T69" s="195"/>
      <c r="U69" s="195"/>
      <c r="V69" s="195"/>
      <c r="W69" s="195"/>
      <c r="X69" s="195"/>
      <c r="Y69" s="195"/>
      <c r="Z69" s="195"/>
      <c r="AA69" s="195"/>
      <c r="AB69" s="195"/>
      <c r="AC69" s="195"/>
      <c r="AD69" s="195"/>
      <c r="AE69" s="195"/>
      <c r="AF69" s="195"/>
      <c r="AG69" s="195"/>
      <c r="AH69" s="195"/>
      <c r="AI69" s="195"/>
      <c r="AJ69" s="195"/>
      <c r="AK69" s="195"/>
      <c r="AL69" s="195"/>
      <c r="AM69" s="195"/>
      <c r="AN69" s="195"/>
      <c r="AO69" s="195"/>
      <c r="AP69" s="195"/>
      <c r="AQ69" s="195"/>
      <c r="AR69" s="195"/>
      <c r="AS69" s="195"/>
      <c r="AT69" s="195"/>
      <c r="AU69" s="195"/>
      <c r="AV69" s="195"/>
      <c r="AW69" s="195"/>
      <c r="AX69" s="193"/>
      <c r="AZ69" s="289"/>
      <c r="BA69" s="289"/>
      <c r="BB69" s="289"/>
      <c r="BC69" s="193"/>
      <c r="BD69" s="195"/>
      <c r="BE69" s="195"/>
      <c r="BF69" s="195"/>
    </row>
    <row r="70">
      <c r="A70" s="190"/>
      <c r="B70" s="366"/>
      <c r="C70" s="367" t="str">
        <f>'Customize Here'!$Q$41</f>
        <v>Goal</v>
      </c>
      <c r="D70" s="44"/>
      <c r="E70" s="348"/>
      <c r="F70" s="348"/>
      <c r="G70" s="368"/>
      <c r="H70" s="368"/>
      <c r="I70" s="368"/>
      <c r="J70" s="368"/>
      <c r="K70" s="368"/>
      <c r="L70" s="368"/>
      <c r="M70" s="369"/>
      <c r="N70" s="370" t="str">
        <f>'Customize Here'!$Q$27</f>
        <v>%</v>
      </c>
      <c r="O70" s="371" t="str">
        <f>'Customize Here'!$Q$28</f>
        <v>✔</v>
      </c>
      <c r="P70" s="195"/>
      <c r="Q70" s="368"/>
      <c r="R70" s="368"/>
      <c r="S70" s="368"/>
      <c r="T70" s="368"/>
      <c r="U70" s="368"/>
      <c r="V70" s="368"/>
      <c r="W70" s="369"/>
      <c r="X70" s="370" t="str">
        <f>'Customize Here'!$Q$27</f>
        <v>%</v>
      </c>
      <c r="Y70" s="371" t="str">
        <f>'Customize Here'!$Q$28</f>
        <v>✔</v>
      </c>
      <c r="Z70" s="195"/>
      <c r="AA70" s="368"/>
      <c r="AB70" s="368"/>
      <c r="AC70" s="368"/>
      <c r="AD70" s="368"/>
      <c r="AE70" s="368"/>
      <c r="AF70" s="368"/>
      <c r="AG70" s="369"/>
      <c r="AH70" s="370" t="str">
        <f>'Customize Here'!$Q$27</f>
        <v>%</v>
      </c>
      <c r="AI70" s="371" t="str">
        <f>'Customize Here'!$Q$28</f>
        <v>✔</v>
      </c>
      <c r="AJ70" s="195"/>
      <c r="AK70" s="368"/>
      <c r="AL70" s="368"/>
      <c r="AM70" s="368"/>
      <c r="AN70" s="368"/>
      <c r="AO70" s="368"/>
      <c r="AP70" s="368"/>
      <c r="AQ70" s="369"/>
      <c r="AR70" s="370" t="str">
        <f>'Customize Here'!$Q$27</f>
        <v>%</v>
      </c>
      <c r="AS70" s="371" t="str">
        <f>'Customize Here'!$Q$28</f>
        <v>✔</v>
      </c>
      <c r="AT70" s="195"/>
      <c r="AU70" s="368"/>
      <c r="AV70" s="368"/>
      <c r="AW70" s="368"/>
      <c r="AX70" s="372" t="str">
        <f>'Customize Here'!$Q$28</f>
        <v>✔</v>
      </c>
      <c r="AZ70" s="194"/>
      <c r="BA70" s="194"/>
      <c r="BB70" s="194"/>
      <c r="BC70" s="194"/>
      <c r="BD70" s="194"/>
      <c r="BE70" s="194"/>
      <c r="BF70" s="195"/>
    </row>
    <row r="71">
      <c r="A71" s="190"/>
      <c r="B71" s="101"/>
      <c r="C71" s="373"/>
      <c r="D71" s="102"/>
      <c r="E71" s="348"/>
      <c r="F71" s="348"/>
      <c r="G71" s="374" t="str">
        <f>IFERROR(__xludf.DUMMYFUNCTION("iferror(sparkline(G70:M70,{""charttype"",""column"";""empty"",""zero"";""color"",if(ROUND(N71,2)&gt;=$BA$4,'Customize Here'!$M$7,'Customize Here'!$M$9)}))"),"")</f>
        <v/>
      </c>
      <c r="M71" s="102"/>
      <c r="N71" s="375" t="str">
        <f>iferror(sum(G70:M70)/($C71*7),)</f>
        <v/>
      </c>
      <c r="O71" s="376">
        <f>countif(G70:M70,"&gt;="&amp;$C71)</f>
        <v>0</v>
      </c>
      <c r="P71" s="195"/>
      <c r="Q71" s="374" t="str">
        <f>IFERROR(__xludf.DUMMYFUNCTION("iferror(sparkline(Q70:W70,{""charttype"",""column"";""empty"",""zero"";""color"",if(ROUND(X71,2)&gt;=$BA$4,'Customize Here'!$M$7,'Customize Here'!$M$9)}))"),"")</f>
        <v/>
      </c>
      <c r="W71" s="102"/>
      <c r="X71" s="375" t="str">
        <f>iferror(sum(Q70:W70)/($C71*7),)</f>
        <v/>
      </c>
      <c r="Y71" s="376">
        <f>countif(Q70:W70,"&gt;="&amp;$C71)</f>
        <v>0</v>
      </c>
      <c r="Z71" s="195"/>
      <c r="AA71" s="374" t="str">
        <f>IFERROR(__xludf.DUMMYFUNCTION("iferror(sparkline(AA70:AG70,{""charttype"",""column"";""empty"",""zero"";""color"",if(ROUND(AH71,2)&gt;=$BA$4,'Customize Here'!$M$7,'Customize Here'!$M$9)}))"),"")</f>
        <v/>
      </c>
      <c r="AG71" s="102"/>
      <c r="AH71" s="375" t="str">
        <f>iferror(sum(AA70:AG70)/($C71*7),)</f>
        <v/>
      </c>
      <c r="AI71" s="376">
        <f>countif(AA70:AG70,"&gt;="&amp;$C71)</f>
        <v>0</v>
      </c>
      <c r="AJ71" s="195"/>
      <c r="AK71" s="374" t="str">
        <f>IFERROR(__xludf.DUMMYFUNCTION("iferror(sparkline(AK70:AQ70,{""charttype"",""column"";""empty"",""zero"";""color"",if(ROUND(AR71,2)&gt;=$BA$4,'Customize Here'!$M$7,'Customize Here'!$M$9)}))"),"")</f>
        <v/>
      </c>
      <c r="AQ71" s="102"/>
      <c r="AR71" s="375" t="str">
        <f>iferror(sum(AK70:AQ70)/($C71*7),)</f>
        <v/>
      </c>
      <c r="AS71" s="376">
        <f>countif(AK70:AQ70,"&gt;="&amp;$C71)</f>
        <v>0</v>
      </c>
      <c r="AT71" s="195"/>
      <c r="AU71" s="377" t="str">
        <f>IFERROR(__xludf.DUMMYFUNCTION("iferror(sparkline(AU70:AW70,{""charttype"",""column"";""empty"",""zero"";""color"",'Customize Here'!$M$9}))"),"")</f>
        <v/>
      </c>
      <c r="AW71" s="102"/>
      <c r="AX71" s="376">
        <f>countif(AU70:AW70,"&gt;="&amp;$C71)</f>
        <v>0</v>
      </c>
      <c r="AZ71" s="378" t="str">
        <f>B70</f>
        <v/>
      </c>
      <c r="BA71" s="379">
        <f>$BE$4</f>
        <v>31</v>
      </c>
      <c r="BB71" s="380">
        <f>O71+Y71+AI71+AS71+AX71</f>
        <v>0</v>
      </c>
      <c r="BC71" s="381" t="str">
        <f>IFERROR(__xludf.DUMMYFUNCTION("IFERROR(SPARKLINE(BB71,{""charttype"",""bar"";""max"",BA71;""color1"",IF(BD71&gt;=$BA$4,'Customize Here'!$M$7,'Customize Here'!$M$9)}),)"),"")</f>
        <v/>
      </c>
      <c r="BD71" s="382">
        <f>BB71/BA71</f>
        <v>0</v>
      </c>
      <c r="BE71" s="383">
        <f>BA71-BB71</f>
        <v>31</v>
      </c>
      <c r="BF71" s="195"/>
    </row>
    <row r="72">
      <c r="A72" s="190"/>
      <c r="B72" s="83"/>
      <c r="C72" s="83"/>
      <c r="D72" s="86"/>
      <c r="E72" s="348"/>
      <c r="F72" s="348"/>
      <c r="G72" s="83"/>
      <c r="H72" s="211"/>
      <c r="I72" s="211"/>
      <c r="J72" s="211"/>
      <c r="K72" s="211"/>
      <c r="L72" s="211"/>
      <c r="M72" s="86"/>
      <c r="N72" s="322"/>
      <c r="O72" s="217"/>
      <c r="P72" s="195"/>
      <c r="Q72" s="83"/>
      <c r="R72" s="211"/>
      <c r="S72" s="211"/>
      <c r="T72" s="211"/>
      <c r="U72" s="211"/>
      <c r="V72" s="211"/>
      <c r="W72" s="86"/>
      <c r="X72" s="322"/>
      <c r="Y72" s="217"/>
      <c r="Z72" s="195"/>
      <c r="AA72" s="83"/>
      <c r="AB72" s="211"/>
      <c r="AC72" s="211"/>
      <c r="AD72" s="211"/>
      <c r="AE72" s="211"/>
      <c r="AF72" s="211"/>
      <c r="AG72" s="86"/>
      <c r="AH72" s="322"/>
      <c r="AI72" s="217"/>
      <c r="AJ72" s="195"/>
      <c r="AK72" s="83"/>
      <c r="AL72" s="211"/>
      <c r="AM72" s="211"/>
      <c r="AN72" s="211"/>
      <c r="AO72" s="211"/>
      <c r="AP72" s="211"/>
      <c r="AQ72" s="86"/>
      <c r="AR72" s="322"/>
      <c r="AS72" s="217"/>
      <c r="AT72" s="195"/>
      <c r="AU72" s="83"/>
      <c r="AV72" s="211"/>
      <c r="AW72" s="86"/>
      <c r="AX72" s="217"/>
      <c r="AZ72" s="289"/>
      <c r="BA72" s="289"/>
      <c r="BB72" s="289"/>
      <c r="BC72" s="193"/>
      <c r="BD72" s="384"/>
      <c r="BE72" s="385"/>
      <c r="BF72" s="195"/>
    </row>
    <row r="73">
      <c r="A73" s="190"/>
      <c r="B73" s="289"/>
      <c r="C73" s="348"/>
      <c r="D73" s="348"/>
      <c r="E73" s="348"/>
      <c r="F73" s="348"/>
      <c r="G73" s="289"/>
      <c r="H73" s="289"/>
      <c r="I73" s="289"/>
      <c r="J73" s="289"/>
      <c r="K73" s="289"/>
      <c r="L73" s="289"/>
      <c r="M73" s="289"/>
      <c r="N73" s="195"/>
      <c r="O73" s="195"/>
      <c r="P73" s="195"/>
      <c r="Q73" s="195"/>
      <c r="R73" s="195"/>
      <c r="S73" s="195"/>
      <c r="T73" s="195"/>
      <c r="U73" s="195"/>
      <c r="V73" s="195"/>
      <c r="W73" s="195"/>
      <c r="X73" s="195"/>
      <c r="Y73" s="195"/>
      <c r="Z73" s="195"/>
      <c r="AA73" s="195"/>
      <c r="AB73" s="195"/>
      <c r="AC73" s="195"/>
      <c r="AD73" s="195"/>
      <c r="AE73" s="195"/>
      <c r="AF73" s="195"/>
      <c r="AG73" s="195"/>
      <c r="AH73" s="195"/>
      <c r="AI73" s="195"/>
      <c r="AJ73" s="195"/>
      <c r="AK73" s="195"/>
      <c r="AL73" s="195"/>
      <c r="AM73" s="195"/>
      <c r="AN73" s="195"/>
      <c r="AO73" s="195"/>
      <c r="AP73" s="195"/>
      <c r="AQ73" s="195"/>
      <c r="AR73" s="195"/>
      <c r="AS73" s="195"/>
      <c r="AT73" s="195"/>
      <c r="AU73" s="195"/>
      <c r="AV73" s="195"/>
      <c r="AW73" s="195"/>
      <c r="AX73" s="193"/>
      <c r="AZ73" s="289"/>
      <c r="BA73" s="289"/>
      <c r="BB73" s="289"/>
      <c r="BC73" s="193"/>
      <c r="BD73" s="195"/>
      <c r="BE73" s="195"/>
      <c r="BF73" s="195"/>
    </row>
    <row r="74">
      <c r="A74" s="190"/>
      <c r="B74" s="366"/>
      <c r="C74" s="367" t="str">
        <f>'Customize Here'!$Q$41</f>
        <v>Goal</v>
      </c>
      <c r="D74" s="44"/>
      <c r="E74" s="348"/>
      <c r="F74" s="348"/>
      <c r="G74" s="368"/>
      <c r="H74" s="368"/>
      <c r="I74" s="368"/>
      <c r="J74" s="368"/>
      <c r="K74" s="368"/>
      <c r="L74" s="368"/>
      <c r="M74" s="369"/>
      <c r="N74" s="370" t="str">
        <f>'Customize Here'!$Q$27</f>
        <v>%</v>
      </c>
      <c r="O74" s="371" t="str">
        <f>'Customize Here'!$Q$28</f>
        <v>✔</v>
      </c>
      <c r="P74" s="195"/>
      <c r="Q74" s="368"/>
      <c r="R74" s="368"/>
      <c r="S74" s="368"/>
      <c r="T74" s="368"/>
      <c r="U74" s="368"/>
      <c r="V74" s="368"/>
      <c r="W74" s="369"/>
      <c r="X74" s="370" t="str">
        <f>'Customize Here'!$Q$27</f>
        <v>%</v>
      </c>
      <c r="Y74" s="371" t="str">
        <f>'Customize Here'!$Q$28</f>
        <v>✔</v>
      </c>
      <c r="Z74" s="195"/>
      <c r="AA74" s="368"/>
      <c r="AB74" s="368"/>
      <c r="AC74" s="368"/>
      <c r="AD74" s="368"/>
      <c r="AE74" s="368"/>
      <c r="AF74" s="368"/>
      <c r="AG74" s="369"/>
      <c r="AH74" s="370" t="str">
        <f>'Customize Here'!$Q$27</f>
        <v>%</v>
      </c>
      <c r="AI74" s="371" t="str">
        <f>'Customize Here'!$Q$28</f>
        <v>✔</v>
      </c>
      <c r="AJ74" s="195"/>
      <c r="AK74" s="368"/>
      <c r="AL74" s="368"/>
      <c r="AM74" s="368"/>
      <c r="AN74" s="368"/>
      <c r="AO74" s="368"/>
      <c r="AP74" s="368"/>
      <c r="AQ74" s="369"/>
      <c r="AR74" s="370" t="str">
        <f>'Customize Here'!$Q$27</f>
        <v>%</v>
      </c>
      <c r="AS74" s="371" t="str">
        <f>'Customize Here'!$Q$28</f>
        <v>✔</v>
      </c>
      <c r="AT74" s="195"/>
      <c r="AU74" s="368"/>
      <c r="AV74" s="368"/>
      <c r="AW74" s="368"/>
      <c r="AX74" s="372" t="str">
        <f>'Customize Here'!$Q$28</f>
        <v>✔</v>
      </c>
      <c r="AZ74" s="194"/>
      <c r="BA74" s="194"/>
      <c r="BB74" s="194"/>
      <c r="BC74" s="194"/>
      <c r="BD74" s="194"/>
      <c r="BE74" s="194"/>
      <c r="BF74" s="195"/>
    </row>
    <row r="75">
      <c r="A75" s="190"/>
      <c r="B75" s="101"/>
      <c r="C75" s="373"/>
      <c r="D75" s="102"/>
      <c r="E75" s="348"/>
      <c r="F75" s="348"/>
      <c r="G75" s="374" t="str">
        <f>IFERROR(__xludf.DUMMYFUNCTION("iferror(sparkline(G74:M74,{""charttype"",""column"";""empty"",""zero"";""color"",if(ROUND(N75,2)&gt;=$BA$4,'Customize Here'!$M$7,'Customize Here'!$M$9)}))"),"")</f>
        <v/>
      </c>
      <c r="M75" s="102"/>
      <c r="N75" s="375" t="str">
        <f>iferror(sum(G74:M74)/($C75*7),)</f>
        <v/>
      </c>
      <c r="O75" s="376">
        <f>countif(G74:M74,"&gt;="&amp;$C75)</f>
        <v>0</v>
      </c>
      <c r="P75" s="195"/>
      <c r="Q75" s="374" t="str">
        <f>IFERROR(__xludf.DUMMYFUNCTION("iferror(sparkline(Q74:W74,{""charttype"",""column"";""empty"",""zero"";""color"",if(ROUND(X75,2)&gt;=$BA$4,'Customize Here'!$M$7,'Customize Here'!$M$9)}))"),"")</f>
        <v/>
      </c>
      <c r="W75" s="102"/>
      <c r="X75" s="375" t="str">
        <f>iferror(sum(Q74:W74)/($C75*7),)</f>
        <v/>
      </c>
      <c r="Y75" s="376">
        <f>countif(Q74:W74,"&gt;="&amp;$C75)</f>
        <v>0</v>
      </c>
      <c r="Z75" s="195"/>
      <c r="AA75" s="374" t="str">
        <f>IFERROR(__xludf.DUMMYFUNCTION("iferror(sparkline(AA74:AG74,{""charttype"",""column"";""empty"",""zero"";""color"",if(ROUND(AH75,2)&gt;=$BA$4,'Customize Here'!$M$7,'Customize Here'!$M$9)}))"),"")</f>
        <v/>
      </c>
      <c r="AG75" s="102"/>
      <c r="AH75" s="375" t="str">
        <f>iferror(sum(AA74:AG74)/($C75*7),)</f>
        <v/>
      </c>
      <c r="AI75" s="376">
        <f>countif(AA74:AG74,"&gt;="&amp;$C75)</f>
        <v>0</v>
      </c>
      <c r="AJ75" s="195"/>
      <c r="AK75" s="374" t="str">
        <f>IFERROR(__xludf.DUMMYFUNCTION("iferror(sparkline(AK74:AQ74,{""charttype"",""column"";""empty"",""zero"";""color"",if(ROUND(AR75,2)&gt;=$BA$4,'Customize Here'!$M$7,'Customize Here'!$M$9)}))"),"")</f>
        <v/>
      </c>
      <c r="AQ75" s="102"/>
      <c r="AR75" s="375" t="str">
        <f>iferror(sum(AK74:AQ74)/($C75*7),)</f>
        <v/>
      </c>
      <c r="AS75" s="376">
        <f>countif(AK74:AQ74,"&gt;="&amp;$C75)</f>
        <v>0</v>
      </c>
      <c r="AT75" s="195"/>
      <c r="AU75" s="377" t="str">
        <f>IFERROR(__xludf.DUMMYFUNCTION("iferror(sparkline(AU74:AW74,{""charttype"",""column"";""empty"",""zero"";""color"",'Customize Here'!$M$9}))"),"")</f>
        <v/>
      </c>
      <c r="AW75" s="102"/>
      <c r="AX75" s="376">
        <f>countif(AU74:AW74,"&gt;="&amp;$C75)</f>
        <v>0</v>
      </c>
      <c r="AZ75" s="378" t="str">
        <f>B74</f>
        <v/>
      </c>
      <c r="BA75" s="379">
        <f>$BE$4</f>
        <v>31</v>
      </c>
      <c r="BB75" s="380">
        <f>O75+Y75+AI75+AS75+AX75</f>
        <v>0</v>
      </c>
      <c r="BC75" s="381" t="str">
        <f>IFERROR(__xludf.DUMMYFUNCTION("IFERROR(SPARKLINE(BB75,{""charttype"",""bar"";""max"",BA75;""color1"",IF(BD75&gt;=$BA$4,'Customize Here'!$M$7,'Customize Here'!$M$9)}),)"),"")</f>
        <v/>
      </c>
      <c r="BD75" s="382">
        <f>BB75/BA75</f>
        <v>0</v>
      </c>
      <c r="BE75" s="383">
        <f>BA75-BB75</f>
        <v>31</v>
      </c>
      <c r="BF75" s="195"/>
    </row>
    <row r="76">
      <c r="A76" s="190"/>
      <c r="B76" s="83"/>
      <c r="C76" s="83"/>
      <c r="D76" s="86"/>
      <c r="E76" s="348"/>
      <c r="F76" s="348"/>
      <c r="G76" s="83"/>
      <c r="H76" s="211"/>
      <c r="I76" s="211"/>
      <c r="J76" s="211"/>
      <c r="K76" s="211"/>
      <c r="L76" s="211"/>
      <c r="M76" s="86"/>
      <c r="N76" s="322"/>
      <c r="O76" s="217"/>
      <c r="P76" s="195"/>
      <c r="Q76" s="83"/>
      <c r="R76" s="211"/>
      <c r="S76" s="211"/>
      <c r="T76" s="211"/>
      <c r="U76" s="211"/>
      <c r="V76" s="211"/>
      <c r="W76" s="86"/>
      <c r="X76" s="322"/>
      <c r="Y76" s="217"/>
      <c r="Z76" s="195"/>
      <c r="AA76" s="83"/>
      <c r="AB76" s="211"/>
      <c r="AC76" s="211"/>
      <c r="AD76" s="211"/>
      <c r="AE76" s="211"/>
      <c r="AF76" s="211"/>
      <c r="AG76" s="86"/>
      <c r="AH76" s="322"/>
      <c r="AI76" s="217"/>
      <c r="AJ76" s="195"/>
      <c r="AK76" s="83"/>
      <c r="AL76" s="211"/>
      <c r="AM76" s="211"/>
      <c r="AN76" s="211"/>
      <c r="AO76" s="211"/>
      <c r="AP76" s="211"/>
      <c r="AQ76" s="86"/>
      <c r="AR76" s="322"/>
      <c r="AS76" s="217"/>
      <c r="AT76" s="195"/>
      <c r="AU76" s="83"/>
      <c r="AV76" s="211"/>
      <c r="AW76" s="86"/>
      <c r="AX76" s="217"/>
      <c r="AZ76" s="289"/>
      <c r="BA76" s="289"/>
      <c r="BB76" s="289"/>
      <c r="BC76" s="193"/>
      <c r="BD76" s="384"/>
      <c r="BE76" s="385"/>
      <c r="BF76" s="195"/>
    </row>
    <row r="77">
      <c r="A77" s="289"/>
      <c r="B77" s="289"/>
      <c r="C77" s="348"/>
      <c r="D77" s="348"/>
      <c r="E77" s="348"/>
      <c r="F77" s="348"/>
      <c r="G77" s="289"/>
      <c r="H77" s="289"/>
      <c r="I77" s="289"/>
      <c r="J77" s="289"/>
      <c r="K77" s="289"/>
      <c r="L77" s="289"/>
      <c r="M77" s="289"/>
      <c r="N77" s="195"/>
      <c r="O77" s="195"/>
      <c r="P77" s="195"/>
      <c r="Q77" s="195"/>
      <c r="R77" s="195"/>
      <c r="S77" s="195"/>
      <c r="T77" s="195"/>
      <c r="U77" s="195"/>
      <c r="V77" s="195"/>
      <c r="W77" s="195"/>
      <c r="X77" s="195"/>
      <c r="Y77" s="195"/>
      <c r="Z77" s="195"/>
      <c r="AA77" s="195"/>
      <c r="AB77" s="195"/>
      <c r="AC77" s="195"/>
      <c r="AD77" s="195"/>
      <c r="AE77" s="195"/>
      <c r="AF77" s="195"/>
      <c r="AG77" s="195"/>
      <c r="AH77" s="195"/>
      <c r="AI77" s="195"/>
      <c r="AJ77" s="195"/>
      <c r="AK77" s="195"/>
      <c r="AL77" s="195"/>
      <c r="AM77" s="195"/>
      <c r="AN77" s="195"/>
      <c r="AO77" s="195"/>
      <c r="AP77" s="195"/>
      <c r="AQ77" s="195"/>
      <c r="AR77" s="195"/>
      <c r="AS77" s="195"/>
      <c r="AT77" s="195"/>
      <c r="AU77" s="195"/>
      <c r="AV77" s="195"/>
      <c r="AW77" s="195"/>
      <c r="AX77" s="193"/>
      <c r="AZ77" s="289"/>
      <c r="BA77" s="289"/>
      <c r="BB77" s="289"/>
      <c r="BC77" s="193"/>
      <c r="BD77" s="195"/>
      <c r="BE77" s="195"/>
      <c r="BF77" s="195"/>
    </row>
    <row r="78">
      <c r="A78" s="190"/>
      <c r="B78" s="366"/>
      <c r="C78" s="367" t="str">
        <f>'Customize Here'!$Q$41</f>
        <v>Goal</v>
      </c>
      <c r="D78" s="44"/>
      <c r="E78" s="348"/>
      <c r="F78" s="348"/>
      <c r="G78" s="368"/>
      <c r="H78" s="368"/>
      <c r="I78" s="368"/>
      <c r="J78" s="368"/>
      <c r="K78" s="368"/>
      <c r="L78" s="368"/>
      <c r="M78" s="369"/>
      <c r="N78" s="370" t="str">
        <f>'Customize Here'!$Q$27</f>
        <v>%</v>
      </c>
      <c r="O78" s="371" t="str">
        <f>'Customize Here'!$Q$28</f>
        <v>✔</v>
      </c>
      <c r="P78" s="195"/>
      <c r="Q78" s="368"/>
      <c r="R78" s="368"/>
      <c r="S78" s="368"/>
      <c r="T78" s="368"/>
      <c r="U78" s="368"/>
      <c r="V78" s="368"/>
      <c r="W78" s="369"/>
      <c r="X78" s="370" t="str">
        <f>'Customize Here'!$Q$27</f>
        <v>%</v>
      </c>
      <c r="Y78" s="371" t="str">
        <f>'Customize Here'!$Q$28</f>
        <v>✔</v>
      </c>
      <c r="Z78" s="195"/>
      <c r="AA78" s="368"/>
      <c r="AB78" s="368"/>
      <c r="AC78" s="368"/>
      <c r="AD78" s="368"/>
      <c r="AE78" s="368"/>
      <c r="AF78" s="368"/>
      <c r="AG78" s="369"/>
      <c r="AH78" s="370" t="str">
        <f>'Customize Here'!$Q$27</f>
        <v>%</v>
      </c>
      <c r="AI78" s="371" t="str">
        <f>'Customize Here'!$Q$28</f>
        <v>✔</v>
      </c>
      <c r="AJ78" s="195"/>
      <c r="AK78" s="368"/>
      <c r="AL78" s="368"/>
      <c r="AM78" s="368"/>
      <c r="AN78" s="368"/>
      <c r="AO78" s="368"/>
      <c r="AP78" s="368"/>
      <c r="AQ78" s="369"/>
      <c r="AR78" s="370" t="str">
        <f>'Customize Here'!$Q$27</f>
        <v>%</v>
      </c>
      <c r="AS78" s="371" t="str">
        <f>'Customize Here'!$Q$28</f>
        <v>✔</v>
      </c>
      <c r="AT78" s="195"/>
      <c r="AU78" s="368"/>
      <c r="AV78" s="368"/>
      <c r="AW78" s="368"/>
      <c r="AX78" s="372" t="str">
        <f>'Customize Here'!$Q$28</f>
        <v>✔</v>
      </c>
      <c r="AZ78" s="194"/>
      <c r="BA78" s="194"/>
      <c r="BB78" s="194"/>
      <c r="BC78" s="194"/>
      <c r="BD78" s="194"/>
      <c r="BE78" s="194"/>
      <c r="BF78" s="195"/>
    </row>
    <row r="79">
      <c r="A79" s="190"/>
      <c r="B79" s="101"/>
      <c r="C79" s="373"/>
      <c r="D79" s="102"/>
      <c r="E79" s="348"/>
      <c r="F79" s="348"/>
      <c r="G79" s="374" t="str">
        <f>IFERROR(__xludf.DUMMYFUNCTION("iferror(sparkline(G78:M78,{""charttype"",""column"";""empty"",""zero"";""color"",if(ROUND(N79,2)&gt;=$BA$4,'Customize Here'!$M$7,'Customize Here'!$M$9)}))"),"")</f>
        <v/>
      </c>
      <c r="M79" s="102"/>
      <c r="N79" s="375" t="str">
        <f>iferror(sum(G78:M78)/($C79*7),)</f>
        <v/>
      </c>
      <c r="O79" s="376">
        <f>countif(G78:M78,"&gt;="&amp;$C79)</f>
        <v>0</v>
      </c>
      <c r="P79" s="195"/>
      <c r="Q79" s="374" t="str">
        <f>IFERROR(__xludf.DUMMYFUNCTION("iferror(sparkline(Q78:W78,{""charttype"",""column"";""empty"",""zero"";""color"",if(ROUND(X79,2)&gt;=$BA$4,'Customize Here'!$M$7,'Customize Here'!$M$9)}))"),"")</f>
        <v/>
      </c>
      <c r="W79" s="102"/>
      <c r="X79" s="375" t="str">
        <f>iferror(sum(Q78:W78)/($C79*7),)</f>
        <v/>
      </c>
      <c r="Y79" s="376">
        <f>countif(Q78:W78,"&gt;="&amp;$C79)</f>
        <v>0</v>
      </c>
      <c r="Z79" s="195"/>
      <c r="AA79" s="374" t="str">
        <f>IFERROR(__xludf.DUMMYFUNCTION("iferror(sparkline(AA78:AG78,{""charttype"",""column"";""empty"",""zero"";""color"",if(ROUND(AH79,2)&gt;=$BA$4,'Customize Here'!$M$7,'Customize Here'!$M$9)}))"),"")</f>
        <v/>
      </c>
      <c r="AG79" s="102"/>
      <c r="AH79" s="375" t="str">
        <f>iferror(sum(AA78:AG78)/($C79*7),)</f>
        <v/>
      </c>
      <c r="AI79" s="376">
        <f>countif(AA78:AG78,"&gt;="&amp;$C79)</f>
        <v>0</v>
      </c>
      <c r="AJ79" s="195"/>
      <c r="AK79" s="374" t="str">
        <f>IFERROR(__xludf.DUMMYFUNCTION("iferror(sparkline(AK78:AQ78,{""charttype"",""column"";""empty"",""zero"";""color"",if(ROUND(AR79,2)&gt;=$BA$4,'Customize Here'!$M$7,'Customize Here'!$M$9)}))"),"")</f>
        <v/>
      </c>
      <c r="AQ79" s="102"/>
      <c r="AR79" s="375" t="str">
        <f>iferror(sum(AK78:AQ78)/($C79*7),)</f>
        <v/>
      </c>
      <c r="AS79" s="376">
        <f>countif(AK78:AQ78,"&gt;="&amp;$C79)</f>
        <v>0</v>
      </c>
      <c r="AT79" s="195"/>
      <c r="AU79" s="377" t="str">
        <f>IFERROR(__xludf.DUMMYFUNCTION("iferror(sparkline(AU78:AW78,{""charttype"",""column"";""empty"",""zero"";""color"",'Customize Here'!$M$9}))"),"")</f>
        <v/>
      </c>
      <c r="AW79" s="102"/>
      <c r="AX79" s="376">
        <f>countif(AU78:AW78,"&gt;="&amp;$C79)</f>
        <v>0</v>
      </c>
      <c r="AZ79" s="378" t="str">
        <f>B78</f>
        <v/>
      </c>
      <c r="BA79" s="379">
        <f>$BE$4</f>
        <v>31</v>
      </c>
      <c r="BB79" s="380">
        <f>O79+Y79+AI79+AS79+AX79</f>
        <v>0</v>
      </c>
      <c r="BC79" s="381" t="str">
        <f>IFERROR(__xludf.DUMMYFUNCTION("IFERROR(SPARKLINE(BB79,{""charttype"",""bar"";""max"",BA79;""color1"",IF(BD79&gt;=$BA$4,'Customize Here'!$M$7,'Customize Here'!$M$9)}),)"),"")</f>
        <v/>
      </c>
      <c r="BD79" s="382">
        <f>BB79/BA79</f>
        <v>0</v>
      </c>
      <c r="BE79" s="383">
        <f>BA79-BB79</f>
        <v>31</v>
      </c>
      <c r="BF79" s="195"/>
    </row>
    <row r="80">
      <c r="A80" s="190"/>
      <c r="B80" s="83"/>
      <c r="C80" s="83"/>
      <c r="D80" s="86"/>
      <c r="E80" s="348"/>
      <c r="F80" s="348"/>
      <c r="G80" s="83"/>
      <c r="H80" s="211"/>
      <c r="I80" s="211"/>
      <c r="J80" s="211"/>
      <c r="K80" s="211"/>
      <c r="L80" s="211"/>
      <c r="M80" s="86"/>
      <c r="N80" s="322"/>
      <c r="O80" s="217"/>
      <c r="P80" s="195"/>
      <c r="Q80" s="83"/>
      <c r="R80" s="211"/>
      <c r="S80" s="211"/>
      <c r="T80" s="211"/>
      <c r="U80" s="211"/>
      <c r="V80" s="211"/>
      <c r="W80" s="86"/>
      <c r="X80" s="322"/>
      <c r="Y80" s="217"/>
      <c r="Z80" s="195"/>
      <c r="AA80" s="83"/>
      <c r="AB80" s="211"/>
      <c r="AC80" s="211"/>
      <c r="AD80" s="211"/>
      <c r="AE80" s="211"/>
      <c r="AF80" s="211"/>
      <c r="AG80" s="86"/>
      <c r="AH80" s="322"/>
      <c r="AI80" s="217"/>
      <c r="AJ80" s="195"/>
      <c r="AK80" s="83"/>
      <c r="AL80" s="211"/>
      <c r="AM80" s="211"/>
      <c r="AN80" s="211"/>
      <c r="AO80" s="211"/>
      <c r="AP80" s="211"/>
      <c r="AQ80" s="86"/>
      <c r="AR80" s="322"/>
      <c r="AS80" s="217"/>
      <c r="AT80" s="195"/>
      <c r="AU80" s="83"/>
      <c r="AV80" s="211"/>
      <c r="AW80" s="86"/>
      <c r="AX80" s="217"/>
      <c r="AZ80" s="289"/>
      <c r="BA80" s="289"/>
      <c r="BB80" s="289"/>
      <c r="BC80" s="193"/>
      <c r="BD80" s="384"/>
      <c r="BE80" s="385"/>
      <c r="BF80" s="195"/>
    </row>
    <row r="81">
      <c r="A81" s="190"/>
      <c r="B81" s="190"/>
      <c r="C81" s="348"/>
      <c r="D81" s="348"/>
      <c r="E81" s="348"/>
      <c r="F81" s="348"/>
      <c r="G81" s="289"/>
      <c r="H81" s="289"/>
      <c r="I81" s="289"/>
      <c r="J81" s="289"/>
      <c r="K81" s="289"/>
      <c r="L81" s="289"/>
      <c r="M81" s="289"/>
      <c r="N81" s="195"/>
      <c r="O81" s="195"/>
      <c r="P81" s="195"/>
      <c r="Q81" s="195"/>
      <c r="R81" s="195"/>
      <c r="S81" s="195"/>
      <c r="T81" s="195"/>
      <c r="U81" s="195"/>
      <c r="V81" s="195"/>
      <c r="W81" s="195"/>
      <c r="X81" s="195"/>
      <c r="Y81" s="195"/>
      <c r="Z81" s="195"/>
      <c r="AA81" s="195"/>
      <c r="AB81" s="195"/>
      <c r="AC81" s="195"/>
      <c r="AD81" s="195"/>
      <c r="AE81" s="195"/>
      <c r="AF81" s="195"/>
      <c r="AG81" s="195"/>
      <c r="AH81" s="195"/>
      <c r="AI81" s="195"/>
      <c r="AJ81" s="195"/>
      <c r="AK81" s="195"/>
      <c r="AL81" s="195"/>
      <c r="AM81" s="195"/>
      <c r="AN81" s="195"/>
      <c r="AO81" s="195"/>
      <c r="AP81" s="195"/>
      <c r="AQ81" s="195"/>
      <c r="AR81" s="195"/>
      <c r="AS81" s="195"/>
      <c r="AT81" s="195"/>
      <c r="AU81" s="195"/>
      <c r="AV81" s="195"/>
      <c r="AW81" s="195"/>
      <c r="AX81" s="193"/>
      <c r="AY81" s="193"/>
      <c r="AZ81" s="289"/>
      <c r="BA81" s="289"/>
      <c r="BB81" s="289"/>
      <c r="BC81" s="193"/>
      <c r="BD81" s="195"/>
      <c r="BE81" s="195"/>
      <c r="BF81" s="195"/>
    </row>
  </sheetData>
  <mergeCells count="259">
    <mergeCell ref="AZ2:BE3"/>
    <mergeCell ref="BA4:BB4"/>
    <mergeCell ref="BC4:BD4"/>
    <mergeCell ref="BB6:BD6"/>
    <mergeCell ref="AA2:AG2"/>
    <mergeCell ref="AH2:AH4"/>
    <mergeCell ref="AI2:AI4"/>
    <mergeCell ref="AK2:AQ2"/>
    <mergeCell ref="AR2:AR4"/>
    <mergeCell ref="AS2:AS4"/>
    <mergeCell ref="AU2:AW2"/>
    <mergeCell ref="B2:D3"/>
    <mergeCell ref="G2:M2"/>
    <mergeCell ref="N2:N4"/>
    <mergeCell ref="O2:O4"/>
    <mergeCell ref="Q2:W2"/>
    <mergeCell ref="X2:X4"/>
    <mergeCell ref="Y2:Y4"/>
    <mergeCell ref="B4:D4"/>
    <mergeCell ref="B5:D5"/>
    <mergeCell ref="G6:O6"/>
    <mergeCell ref="Q6:Y6"/>
    <mergeCell ref="AA6:AI6"/>
    <mergeCell ref="AK6:AS6"/>
    <mergeCell ref="AU6:AW6"/>
    <mergeCell ref="B6:D6"/>
    <mergeCell ref="B7:D7"/>
    <mergeCell ref="B8:D8"/>
    <mergeCell ref="B9:D9"/>
    <mergeCell ref="B10:D10"/>
    <mergeCell ref="B11:D11"/>
    <mergeCell ref="B12:D12"/>
    <mergeCell ref="B13:D13"/>
    <mergeCell ref="B14:D14"/>
    <mergeCell ref="B15:D15"/>
    <mergeCell ref="B16:D16"/>
    <mergeCell ref="B17:D17"/>
    <mergeCell ref="B18:D18"/>
    <mergeCell ref="B19:D19"/>
    <mergeCell ref="AR24:AS24"/>
    <mergeCell ref="AR25:AS25"/>
    <mergeCell ref="X24:Y24"/>
    <mergeCell ref="AA24:AG24"/>
    <mergeCell ref="AH24:AI24"/>
    <mergeCell ref="AK24:AQ24"/>
    <mergeCell ref="AU24:AW24"/>
    <mergeCell ref="BB24:BD24"/>
    <mergeCell ref="AH25:AI25"/>
    <mergeCell ref="AZ25:BA25"/>
    <mergeCell ref="B20:D20"/>
    <mergeCell ref="B21:D21"/>
    <mergeCell ref="B22:D22"/>
    <mergeCell ref="B24:D24"/>
    <mergeCell ref="G24:M24"/>
    <mergeCell ref="N24:O24"/>
    <mergeCell ref="Q24:W24"/>
    <mergeCell ref="N26:O28"/>
    <mergeCell ref="Q26:Q28"/>
    <mergeCell ref="N29:O29"/>
    <mergeCell ref="R26:R28"/>
    <mergeCell ref="S26:S28"/>
    <mergeCell ref="T26:T28"/>
    <mergeCell ref="U26:U28"/>
    <mergeCell ref="V26:V28"/>
    <mergeCell ref="W26:W28"/>
    <mergeCell ref="X29:Y29"/>
    <mergeCell ref="Q31:Y31"/>
    <mergeCell ref="N25:O25"/>
    <mergeCell ref="X25:Y25"/>
    <mergeCell ref="G26:G28"/>
    <mergeCell ref="H26:H28"/>
    <mergeCell ref="I26:I28"/>
    <mergeCell ref="J26:J28"/>
    <mergeCell ref="K26:K28"/>
    <mergeCell ref="L26:L28"/>
    <mergeCell ref="M26:M28"/>
    <mergeCell ref="C31:D31"/>
    <mergeCell ref="G31:O31"/>
    <mergeCell ref="C32:D32"/>
    <mergeCell ref="C33:D33"/>
    <mergeCell ref="C34:D34"/>
    <mergeCell ref="AH55:AH56"/>
    <mergeCell ref="AI55:AI56"/>
    <mergeCell ref="AK55:AQ56"/>
    <mergeCell ref="AR55:AR56"/>
    <mergeCell ref="AS55:AS56"/>
    <mergeCell ref="AU55:AW56"/>
    <mergeCell ref="AX55:AX56"/>
    <mergeCell ref="AA63:AG64"/>
    <mergeCell ref="AH63:AH64"/>
    <mergeCell ref="AI63:AI64"/>
    <mergeCell ref="AK63:AQ64"/>
    <mergeCell ref="AR63:AR64"/>
    <mergeCell ref="AS63:AS64"/>
    <mergeCell ref="AU63:AW64"/>
    <mergeCell ref="AX63:AX64"/>
    <mergeCell ref="AA55:AG56"/>
    <mergeCell ref="AA59:AG60"/>
    <mergeCell ref="AH59:AH60"/>
    <mergeCell ref="AI59:AI60"/>
    <mergeCell ref="AK59:AQ60"/>
    <mergeCell ref="AR59:AR60"/>
    <mergeCell ref="AS59:AS60"/>
    <mergeCell ref="AH29:AI29"/>
    <mergeCell ref="AR29:AS29"/>
    <mergeCell ref="AA31:AI31"/>
    <mergeCell ref="AK31:AS31"/>
    <mergeCell ref="AU31:AW31"/>
    <mergeCell ref="AG26:AG28"/>
    <mergeCell ref="AH26:AI28"/>
    <mergeCell ref="AK26:AK28"/>
    <mergeCell ref="AL26:AL28"/>
    <mergeCell ref="AM26:AM28"/>
    <mergeCell ref="AN26:AN28"/>
    <mergeCell ref="AO26:AO28"/>
    <mergeCell ref="AZ30:BE30"/>
    <mergeCell ref="BB31:BD31"/>
    <mergeCell ref="BB48:BD48"/>
    <mergeCell ref="BB49:BD49"/>
    <mergeCell ref="AZ50:BA50"/>
    <mergeCell ref="BB52:BD52"/>
    <mergeCell ref="AP26:AP28"/>
    <mergeCell ref="AQ26:AQ28"/>
    <mergeCell ref="AR26:AS28"/>
    <mergeCell ref="AU26:AU28"/>
    <mergeCell ref="AV26:AV28"/>
    <mergeCell ref="AW26:AW28"/>
    <mergeCell ref="BA26:BE26"/>
    <mergeCell ref="X26:Y28"/>
    <mergeCell ref="AA26:AA28"/>
    <mergeCell ref="AB26:AB28"/>
    <mergeCell ref="AC26:AC28"/>
    <mergeCell ref="AD26:AD28"/>
    <mergeCell ref="AE26:AE28"/>
    <mergeCell ref="AF26:AF28"/>
    <mergeCell ref="AA49:AI49"/>
    <mergeCell ref="AK49:AS49"/>
    <mergeCell ref="AC50:AH50"/>
    <mergeCell ref="AM50:AR50"/>
    <mergeCell ref="AA52:AI52"/>
    <mergeCell ref="AK52:AS52"/>
    <mergeCell ref="AU52:AW52"/>
    <mergeCell ref="AU59:AW60"/>
    <mergeCell ref="AX59:AX60"/>
    <mergeCell ref="N59:N60"/>
    <mergeCell ref="O59:O60"/>
    <mergeCell ref="Q59:W60"/>
    <mergeCell ref="X59:X60"/>
    <mergeCell ref="Y59:Y60"/>
    <mergeCell ref="X63:X64"/>
    <mergeCell ref="Y63:Y64"/>
    <mergeCell ref="AK67:AQ68"/>
    <mergeCell ref="AR67:AR68"/>
    <mergeCell ref="AS67:AS68"/>
    <mergeCell ref="AU67:AW68"/>
    <mergeCell ref="AX67:AX68"/>
    <mergeCell ref="Q63:W64"/>
    <mergeCell ref="Q67:W68"/>
    <mergeCell ref="X67:X68"/>
    <mergeCell ref="Y67:Y68"/>
    <mergeCell ref="AA67:AG68"/>
    <mergeCell ref="AH67:AH68"/>
    <mergeCell ref="AI67:AI68"/>
    <mergeCell ref="AH71:AH72"/>
    <mergeCell ref="AI71:AI72"/>
    <mergeCell ref="AK71:AQ72"/>
    <mergeCell ref="AR71:AR72"/>
    <mergeCell ref="AS71:AS72"/>
    <mergeCell ref="AU71:AW72"/>
    <mergeCell ref="AX71:AX72"/>
    <mergeCell ref="AU75:AW76"/>
    <mergeCell ref="AX75:AX76"/>
    <mergeCell ref="AA79:AG80"/>
    <mergeCell ref="AH79:AH80"/>
    <mergeCell ref="AI79:AI80"/>
    <mergeCell ref="AK79:AQ80"/>
    <mergeCell ref="AR79:AR80"/>
    <mergeCell ref="AS79:AS80"/>
    <mergeCell ref="AU79:AW80"/>
    <mergeCell ref="AX79:AX80"/>
    <mergeCell ref="AA71:AG72"/>
    <mergeCell ref="AA75:AG76"/>
    <mergeCell ref="AH75:AH76"/>
    <mergeCell ref="AI75:AI76"/>
    <mergeCell ref="AK75:AQ76"/>
    <mergeCell ref="AR75:AR76"/>
    <mergeCell ref="AS75:AS76"/>
    <mergeCell ref="B66:B68"/>
    <mergeCell ref="B70:B72"/>
    <mergeCell ref="B74:B76"/>
    <mergeCell ref="B78:B80"/>
    <mergeCell ref="C74:D74"/>
    <mergeCell ref="C75:D76"/>
    <mergeCell ref="C78:D78"/>
    <mergeCell ref="C79:D80"/>
    <mergeCell ref="C55:D56"/>
    <mergeCell ref="C58:D58"/>
    <mergeCell ref="B62:B64"/>
    <mergeCell ref="C62:D62"/>
    <mergeCell ref="C63:D64"/>
    <mergeCell ref="C66:D66"/>
    <mergeCell ref="C67:D68"/>
    <mergeCell ref="C70:D70"/>
    <mergeCell ref="C71:D72"/>
    <mergeCell ref="N71:N72"/>
    <mergeCell ref="O71:O72"/>
    <mergeCell ref="Q71:W72"/>
    <mergeCell ref="X71:X72"/>
    <mergeCell ref="Y71:Y72"/>
    <mergeCell ref="G71:M72"/>
    <mergeCell ref="G75:M76"/>
    <mergeCell ref="N75:N76"/>
    <mergeCell ref="O75:O76"/>
    <mergeCell ref="Q75:W76"/>
    <mergeCell ref="X75:X76"/>
    <mergeCell ref="Y75:Y76"/>
    <mergeCell ref="G49:O49"/>
    <mergeCell ref="I50:N50"/>
    <mergeCell ref="S50:X50"/>
    <mergeCell ref="G52:O52"/>
    <mergeCell ref="Q52:Y52"/>
    <mergeCell ref="C42:D42"/>
    <mergeCell ref="C43:D43"/>
    <mergeCell ref="C44:D44"/>
    <mergeCell ref="C45:D45"/>
    <mergeCell ref="C46:D46"/>
    <mergeCell ref="C47:D47"/>
    <mergeCell ref="Q49:Y49"/>
    <mergeCell ref="C35:D35"/>
    <mergeCell ref="C36:D36"/>
    <mergeCell ref="C37:D37"/>
    <mergeCell ref="C38:D38"/>
    <mergeCell ref="C39:D39"/>
    <mergeCell ref="C40:D40"/>
    <mergeCell ref="C41:D41"/>
    <mergeCell ref="Q55:W56"/>
    <mergeCell ref="X55:X56"/>
    <mergeCell ref="Y55:Y56"/>
    <mergeCell ref="C59:D60"/>
    <mergeCell ref="G59:M60"/>
    <mergeCell ref="G63:M64"/>
    <mergeCell ref="N63:N64"/>
    <mergeCell ref="O63:O64"/>
    <mergeCell ref="G67:M68"/>
    <mergeCell ref="N67:N68"/>
    <mergeCell ref="O67:O68"/>
    <mergeCell ref="B52:D52"/>
    <mergeCell ref="B54:B56"/>
    <mergeCell ref="C54:D54"/>
    <mergeCell ref="G55:M56"/>
    <mergeCell ref="N55:N56"/>
    <mergeCell ref="O55:O56"/>
    <mergeCell ref="B58:B60"/>
    <mergeCell ref="G79:M80"/>
    <mergeCell ref="N79:N80"/>
    <mergeCell ref="O79:O80"/>
    <mergeCell ref="Q79:W80"/>
    <mergeCell ref="X79:X80"/>
    <mergeCell ref="Y79:Y80"/>
  </mergeCells>
  <conditionalFormatting sqref="G1:AW1">
    <cfRule type="cellIs" dxfId="5" priority="1" operator="equal">
      <formula>"*"</formula>
    </cfRule>
  </conditionalFormatting>
  <conditionalFormatting sqref="G54:M54 Q54:W54 AA54:AG54 AK54:AQ54 AU54:AW54 G58:M58 Q58:W58 AA58:AG58 AK58:AQ58 AU58:AW58 G62:M62 Q62:W62 AA62:AG62 AK62:AQ62 AU62:AW62 G66:M66 Q66:W66 AA66:AG66 AK66:AQ66 AU66:AW66 G70:M70 Q70:W70 AA70:AG70 AK70:AQ70 AU70:AW70 G74:M74 Q74:W74 AA74:AG74 AK74:AQ74 AU74:AW74 G78:M78 Q78:W78 AA78:AG78 AK78:AQ78 AU78:AW78">
    <cfRule type="expression" dxfId="14" priority="2">
      <formula>G54&gt;=$C55</formula>
    </cfRule>
  </conditionalFormatting>
  <conditionalFormatting sqref="C32:D47">
    <cfRule type="expression" dxfId="6" priority="3">
      <formula>AND($B32&lt;&gt;"",$C32=FALSE,$D32="")</formula>
    </cfRule>
  </conditionalFormatting>
  <conditionalFormatting sqref="G1:AW1">
    <cfRule type="cellIs" dxfId="7" priority="4" operator="equal">
      <formula>"*"</formula>
    </cfRule>
  </conditionalFormatting>
  <conditionalFormatting sqref="G7:M22 Q7:W22 AA7:AG22 AK7:AQ22 AU7:AW22 G32:M47 Q32:W47 AA32:AG47 AK32:AQ47 AU32:AW47">
    <cfRule type="expression" dxfId="8" priority="5">
      <formula>AND($B7&lt;&gt;"",G7=TRUE)</formula>
    </cfRule>
  </conditionalFormatting>
  <conditionalFormatting sqref="N7:N22 X7:X22 AH7:AH22 AR7:AR22 N32:N47 X32:X47 AH32:AH47 AR32:AR47">
    <cfRule type="expression" dxfId="9" priority="6">
      <formula>N7&gt;=$BA$4</formula>
    </cfRule>
  </conditionalFormatting>
  <conditionalFormatting sqref="O32:O47 Y32:Y47 AI32:AI47 AS32:AS47">
    <cfRule type="expression" dxfId="10" priority="7">
      <formula>N32&gt;=100%</formula>
    </cfRule>
  </conditionalFormatting>
  <conditionalFormatting sqref="G32:M47 Q32:W47 AA32:AG47 AK32:AQ47">
    <cfRule type="expression" dxfId="8" priority="8">
      <formula>AND($B32&lt;&gt;"",G32=TRUE)</formula>
    </cfRule>
  </conditionalFormatting>
  <conditionalFormatting sqref="G32:M47">
    <cfRule type="expression" dxfId="8" priority="9">
      <formula>AND(COUNTIF($G32:$M32,TRUE)&gt;=$C32,$B32&lt;&gt;"",$C32&lt;&gt;"")</formula>
    </cfRule>
  </conditionalFormatting>
  <conditionalFormatting sqref="N7:N22 X7:X22 AH7:AH22 AR7:AR22">
    <cfRule type="expression" dxfId="9" priority="10">
      <formula>N7&gt;=$BA$4</formula>
    </cfRule>
  </conditionalFormatting>
  <conditionalFormatting sqref="O7:O22 Y7:Y22 AI7:AI22 AS7:AS22">
    <cfRule type="expression" dxfId="11" priority="11">
      <formula>N7&gt;=100%</formula>
    </cfRule>
  </conditionalFormatting>
  <conditionalFormatting sqref="AU7:AW22 AU32:AW47">
    <cfRule type="expression" dxfId="11" priority="12">
      <formula>AU$4=""</formula>
    </cfRule>
  </conditionalFormatting>
  <conditionalFormatting sqref="BE7:BE22">
    <cfRule type="cellIs" dxfId="12" priority="13" operator="lessThan">
      <formula>0</formula>
    </cfRule>
  </conditionalFormatting>
  <conditionalFormatting sqref="G3:M4 Q3:W4 AA3:AG4 AK3:AQ4 AU3:AW4">
    <cfRule type="expression" dxfId="5" priority="14">
      <formula>G$4=TODAY()</formula>
    </cfRule>
  </conditionalFormatting>
  <conditionalFormatting sqref="AU3:AW4">
    <cfRule type="expression" dxfId="13" priority="15">
      <formula>AU$4=""</formula>
    </cfRule>
  </conditionalFormatting>
  <conditionalFormatting sqref="Q32:W47">
    <cfRule type="expression" dxfId="8" priority="16">
      <formula>AND(COUNTIF($Q32:$W32,TRUE)&gt;=$C32,$B32&lt;&gt;"",$C32&lt;&gt;"")</formula>
    </cfRule>
  </conditionalFormatting>
  <conditionalFormatting sqref="AA32:AG47">
    <cfRule type="expression" dxfId="8" priority="17">
      <formula>AND(COUNTIF($AA32:$AG32,TRUE)&gt;=$C32,$B32&lt;&gt;"",$C32&lt;&gt;"")</formula>
    </cfRule>
  </conditionalFormatting>
  <conditionalFormatting sqref="AK32:AQ47">
    <cfRule type="expression" dxfId="8" priority="18">
      <formula>AND(COUNTIF($AK32:$AQ32,TRUE)&gt;=$C32,$B32&lt;&gt;"",$C32&lt;&gt;"")</formula>
    </cfRule>
  </conditionalFormatting>
  <dataValidations>
    <dataValidation type="list" allowBlank="1" showInputMessage="1" showErrorMessage="1" prompt="Enter a number from 1 to 6." sqref="C32:C47">
      <formula1>"1,2,3,4,5,6"</formula1>
    </dataValidation>
    <dataValidation type="custom" allowBlank="1" showDropDown="1" showInputMessage="1" showErrorMessage="1" prompt="Enter a valid date." sqref="G4">
      <formula1>OR(NOT(ISERROR(DATEVALUE(G4))), AND(ISNUMBER(G4), LEFT(CELL("format", G4))="D"))</formula1>
    </dataValidation>
    <dataValidation type="list" allowBlank="1" showDropDown="1" showInputMessage="1" showErrorMessage="1" prompt="Enter a valid Month: JANUARY, FEBRUARY, MARCH, APRIL, MAY, JUNE, JULY, AUGUST, SEPTEMBER, OCTOBER, NOVEMBER, DECEMBER." sqref="C1:E1 A1:A4 E2:E4">
      <formula1>'HIDDEN HT'!$C$6:$C$17</formula1>
    </dataValidation>
  </dataValidations>
  <hyperlinks>
    <hyperlink display="Summary" location="Summary!A1" ref="B4"/>
  </hyperlinks>
  <printOptions gridLines="1" horizontalCentered="1"/>
  <pageMargins bottom="0.75" footer="0.0" header="0.0" left="0.7" right="0.7" top="0.75"/>
  <pageSetup fitToHeight="0" cellComments="atEnd" orientation="landscape" pageOrder="overThenDown" paperHeight="17in" paperWidth="28in"/>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pane xSplit="5.0" ySplit="4.0" topLeftCell="F5" activePane="bottomRight" state="frozen"/>
      <selection activeCell="F1" sqref="F1" pane="topRight"/>
      <selection activeCell="A5" sqref="A5" pane="bottomLeft"/>
      <selection activeCell="F5" sqref="F5" pane="bottomRight"/>
    </sheetView>
  </sheetViews>
  <sheetFormatPr customHeight="1" defaultColWidth="12.63" defaultRowHeight="15.75"/>
  <cols>
    <col customWidth="1" min="1" max="1" width="1.38"/>
    <col customWidth="1" min="2" max="2" width="27.13"/>
    <col customWidth="1" min="3" max="3" width="5.63"/>
    <col customWidth="1" min="4" max="4" width="3.38"/>
    <col customWidth="1" min="5" max="5" width="1.13"/>
    <col customWidth="1" min="6" max="6" width="2.88"/>
    <col customWidth="1" min="7" max="15" width="4.88"/>
    <col customWidth="1" min="16" max="16" width="2.88"/>
    <col customWidth="1" min="17" max="25" width="4.88"/>
    <col customWidth="1" min="26" max="26" width="2.88"/>
    <col customWidth="1" min="27" max="35" width="4.88"/>
    <col customWidth="1" min="36" max="36" width="2.88"/>
    <col customWidth="1" min="37" max="43" width="4.88"/>
    <col customWidth="1" min="44" max="44" width="5.13"/>
    <col customWidth="1" min="45" max="45" width="4.88"/>
    <col customWidth="1" min="46" max="46" width="2.88"/>
    <col customWidth="1" min="47" max="49" width="4.88"/>
    <col customWidth="1" min="50" max="51" width="5.13"/>
    <col customWidth="1" min="52" max="52" width="28.5"/>
    <col customWidth="1" min="53" max="53" width="9.25"/>
    <col customWidth="1" min="54" max="54" width="5.88"/>
    <col customWidth="1" min="55" max="55" width="19.88"/>
    <col customWidth="1" min="56" max="56" width="6.88"/>
    <col customWidth="1" min="57" max="57" width="8.0"/>
    <col customWidth="1" min="58" max="58" width="18.88"/>
  </cols>
  <sheetData>
    <row r="1" ht="14.25" customHeight="1">
      <c r="A1" s="188"/>
      <c r="B1" s="189"/>
      <c r="C1" s="188"/>
      <c r="D1" s="188"/>
      <c r="E1" s="188"/>
      <c r="F1" s="190"/>
      <c r="G1" s="191"/>
      <c r="H1" s="191"/>
      <c r="I1" s="191"/>
      <c r="J1" s="191"/>
      <c r="K1" s="191"/>
      <c r="L1" s="191"/>
      <c r="M1" s="191"/>
      <c r="N1" s="192"/>
      <c r="O1" s="192"/>
      <c r="P1" s="191"/>
      <c r="Q1" s="191"/>
      <c r="R1" s="191"/>
      <c r="S1" s="191"/>
      <c r="T1" s="191"/>
      <c r="U1" s="191"/>
      <c r="V1" s="191"/>
      <c r="W1" s="191"/>
      <c r="X1" s="192"/>
      <c r="Y1" s="192"/>
      <c r="Z1" s="191"/>
      <c r="AA1" s="191"/>
      <c r="AB1" s="191"/>
      <c r="AC1" s="191"/>
      <c r="AD1" s="191"/>
      <c r="AE1" s="191"/>
      <c r="AF1" s="191"/>
      <c r="AG1" s="191"/>
      <c r="AH1" s="192"/>
      <c r="AI1" s="192"/>
      <c r="AJ1" s="191"/>
      <c r="AK1" s="191"/>
      <c r="AL1" s="191"/>
      <c r="AM1" s="191"/>
      <c r="AN1" s="191"/>
      <c r="AO1" s="191"/>
      <c r="AP1" s="191"/>
      <c r="AQ1" s="191"/>
      <c r="AR1" s="192"/>
      <c r="AS1" s="192"/>
      <c r="AT1" s="191"/>
      <c r="AU1" s="191"/>
      <c r="AV1" s="191"/>
      <c r="AW1" s="191"/>
      <c r="AX1" s="193"/>
      <c r="AY1" s="193"/>
      <c r="AZ1" s="194"/>
      <c r="BA1" s="194"/>
      <c r="BB1" s="194"/>
      <c r="BC1" s="194"/>
      <c r="BD1" s="194"/>
      <c r="BE1" s="194"/>
      <c r="BF1" s="195"/>
    </row>
    <row r="2" ht="21.75" customHeight="1">
      <c r="A2" s="188"/>
      <c r="B2" s="196" t="str">
        <f>'HIDDEN CALENDAR'!O13</f>
        <v>June - 2023</v>
      </c>
      <c r="E2" s="188"/>
      <c r="F2" s="190"/>
      <c r="G2" s="197" t="str">
        <f>"7 "&amp;'Customize Here'!$Q$20 </f>
        <v>7 Days</v>
      </c>
      <c r="H2" s="154"/>
      <c r="I2" s="154"/>
      <c r="J2" s="154"/>
      <c r="K2" s="154"/>
      <c r="L2" s="154"/>
      <c r="M2" s="198"/>
      <c r="N2" s="199" t="str">
        <f>'Customize Here'!$Q$21</f>
        <v>Completed</v>
      </c>
      <c r="O2" s="200" t="str">
        <f>'Customize Here'!$Q$22</f>
        <v>Days Missing</v>
      </c>
      <c r="P2" s="201"/>
      <c r="Q2" s="197" t="str">
        <f>"14 "&amp;'Customize Here'!$Q$20 </f>
        <v>14 Days</v>
      </c>
      <c r="R2" s="154"/>
      <c r="S2" s="154"/>
      <c r="T2" s="154"/>
      <c r="U2" s="154"/>
      <c r="V2" s="154"/>
      <c r="W2" s="198"/>
      <c r="X2" s="199" t="str">
        <f>'Customize Here'!$Q$21</f>
        <v>Completed</v>
      </c>
      <c r="Y2" s="200" t="str">
        <f>'Customize Here'!$Q$22</f>
        <v>Days Missing</v>
      </c>
      <c r="Z2" s="201"/>
      <c r="AA2" s="197" t="str">
        <f>"21 "&amp;'Customize Here'!$Q$20 </f>
        <v>21 Days</v>
      </c>
      <c r="AB2" s="154"/>
      <c r="AC2" s="154"/>
      <c r="AD2" s="154"/>
      <c r="AE2" s="154"/>
      <c r="AF2" s="154"/>
      <c r="AG2" s="198"/>
      <c r="AH2" s="199" t="str">
        <f>'Customize Here'!$Q$21</f>
        <v>Completed</v>
      </c>
      <c r="AI2" s="200" t="str">
        <f>'Customize Here'!$Q$22</f>
        <v>Days Missing</v>
      </c>
      <c r="AJ2" s="201"/>
      <c r="AK2" s="197" t="str">
        <f>"28 "&amp;'Customize Here'!$Q$20 </f>
        <v>28 Days</v>
      </c>
      <c r="AL2" s="154"/>
      <c r="AM2" s="154"/>
      <c r="AN2" s="154"/>
      <c r="AO2" s="154"/>
      <c r="AP2" s="154"/>
      <c r="AQ2" s="198"/>
      <c r="AR2" s="199" t="str">
        <f>'Customize Here'!$Q$21</f>
        <v>Completed</v>
      </c>
      <c r="AS2" s="200" t="str">
        <f>'Customize Here'!$Q$22</f>
        <v>Days Missing</v>
      </c>
      <c r="AT2" s="201"/>
      <c r="AU2" s="197" t="str">
        <f>'Customize Here'!$Q$26</f>
        <v>Extra Days</v>
      </c>
      <c r="AV2" s="154"/>
      <c r="AW2" s="155"/>
      <c r="AX2" s="201"/>
      <c r="AY2" s="201"/>
      <c r="AZ2" s="202" t="str">
        <f>'Customize Here'!$Q$19</f>
        <v>Monthly Stats</v>
      </c>
      <c r="BA2" s="43"/>
      <c r="BB2" s="43"/>
      <c r="BC2" s="43"/>
      <c r="BD2" s="43"/>
      <c r="BE2" s="44"/>
      <c r="BF2" s="203"/>
    </row>
    <row r="3" ht="18.75" customHeight="1">
      <c r="A3" s="188"/>
      <c r="E3" s="188"/>
      <c r="F3" s="204"/>
      <c r="G3" s="205" t="str">
        <f>VLOOKUP(WEEKDAY(G4),'HIDDEN CALENDAR'!$S$6:$V$12,4,0)</f>
        <v>T</v>
      </c>
      <c r="H3" s="206" t="str">
        <f>VLOOKUP(WEEKDAY(H4),'HIDDEN CALENDAR'!$S$6:$V$12,4,0)</f>
        <v>F</v>
      </c>
      <c r="I3" s="206" t="str">
        <f>VLOOKUP(WEEKDAY(I4),'HIDDEN CALENDAR'!$S$6:$V$12,4,0)</f>
        <v>S</v>
      </c>
      <c r="J3" s="206" t="str">
        <f>VLOOKUP(WEEKDAY(J4),'HIDDEN CALENDAR'!$S$6:$V$12,4,0)</f>
        <v>S</v>
      </c>
      <c r="K3" s="206" t="str">
        <f>VLOOKUP(WEEKDAY(K4),'HIDDEN CALENDAR'!$S$6:$V$12,4,0)</f>
        <v>M</v>
      </c>
      <c r="L3" s="206" t="str">
        <f>VLOOKUP(WEEKDAY(L4),'HIDDEN CALENDAR'!$S$6:$V$12,4,0)</f>
        <v>T</v>
      </c>
      <c r="M3" s="207" t="str">
        <f>VLOOKUP(WEEKDAY(M4),'HIDDEN CALENDAR'!$S$6:$V$12,4,0)</f>
        <v>W</v>
      </c>
      <c r="N3" s="208"/>
      <c r="O3" s="209"/>
      <c r="P3" s="201"/>
      <c r="Q3" s="205" t="str">
        <f>VLOOKUP(WEEKDAY(Q4),'HIDDEN CALENDAR'!$S$6:$V$12,4,0)</f>
        <v>T</v>
      </c>
      <c r="R3" s="206" t="str">
        <f>VLOOKUP(WEEKDAY(R4),'HIDDEN CALENDAR'!$S$6:$V$12,4,0)</f>
        <v>F</v>
      </c>
      <c r="S3" s="206" t="str">
        <f>VLOOKUP(WEEKDAY(S4),'HIDDEN CALENDAR'!$S$6:$V$12,4,0)</f>
        <v>S</v>
      </c>
      <c r="T3" s="206" t="str">
        <f>VLOOKUP(WEEKDAY(T4),'HIDDEN CALENDAR'!$S$6:$V$12,4,0)</f>
        <v>S</v>
      </c>
      <c r="U3" s="206" t="str">
        <f>VLOOKUP(WEEKDAY(U4),'HIDDEN CALENDAR'!$S$6:$V$12,4,0)</f>
        <v>M</v>
      </c>
      <c r="V3" s="206" t="str">
        <f>VLOOKUP(WEEKDAY(V4),'HIDDEN CALENDAR'!$S$6:$V$12,4,0)</f>
        <v>T</v>
      </c>
      <c r="W3" s="207" t="str">
        <f>VLOOKUP(WEEKDAY(W4),'HIDDEN CALENDAR'!$S$6:$V$12,4,0)</f>
        <v>W</v>
      </c>
      <c r="X3" s="208"/>
      <c r="Y3" s="209"/>
      <c r="Z3" s="201"/>
      <c r="AA3" s="205" t="str">
        <f>VLOOKUP(WEEKDAY(AA4),'HIDDEN CALENDAR'!$S$6:$V$12,4,0)</f>
        <v>T</v>
      </c>
      <c r="AB3" s="206" t="str">
        <f>VLOOKUP(WEEKDAY(AB4),'HIDDEN CALENDAR'!$S$6:$V$12,4,0)</f>
        <v>F</v>
      </c>
      <c r="AC3" s="206" t="str">
        <f>VLOOKUP(WEEKDAY(AC4),'HIDDEN CALENDAR'!$S$6:$V$12,4,0)</f>
        <v>S</v>
      </c>
      <c r="AD3" s="206" t="str">
        <f>VLOOKUP(WEEKDAY(AD4),'HIDDEN CALENDAR'!$S$6:$V$12,4,0)</f>
        <v>S</v>
      </c>
      <c r="AE3" s="206" t="str">
        <f>VLOOKUP(WEEKDAY(AE4),'HIDDEN CALENDAR'!$S$6:$V$12,4,0)</f>
        <v>M</v>
      </c>
      <c r="AF3" s="206" t="str">
        <f>VLOOKUP(WEEKDAY(AF4),'HIDDEN CALENDAR'!$S$6:$V$12,4,0)</f>
        <v>T</v>
      </c>
      <c r="AG3" s="207" t="str">
        <f>VLOOKUP(WEEKDAY(AG4),'HIDDEN CALENDAR'!$S$6:$V$12,4,0)</f>
        <v>W</v>
      </c>
      <c r="AH3" s="208"/>
      <c r="AI3" s="209"/>
      <c r="AJ3" s="201"/>
      <c r="AK3" s="205" t="str">
        <f>VLOOKUP(WEEKDAY(AK4),'HIDDEN CALENDAR'!$S$6:$V$12,4,0)</f>
        <v>T</v>
      </c>
      <c r="AL3" s="206" t="str">
        <f>VLOOKUP(WEEKDAY(AL4),'HIDDEN CALENDAR'!$S$6:$V$12,4,0)</f>
        <v>F</v>
      </c>
      <c r="AM3" s="206" t="str">
        <f>VLOOKUP(WEEKDAY(AM4),'HIDDEN CALENDAR'!$S$6:$V$12,4,0)</f>
        <v>S</v>
      </c>
      <c r="AN3" s="206" t="str">
        <f>VLOOKUP(WEEKDAY(AN4),'HIDDEN CALENDAR'!$S$6:$V$12,4,0)</f>
        <v>S</v>
      </c>
      <c r="AO3" s="206" t="str">
        <f>VLOOKUP(WEEKDAY(AO4),'HIDDEN CALENDAR'!$S$6:$V$12,4,0)</f>
        <v>M</v>
      </c>
      <c r="AP3" s="206" t="str">
        <f>VLOOKUP(WEEKDAY(AP4),'HIDDEN CALENDAR'!$S$6:$V$12,4,0)</f>
        <v>T</v>
      </c>
      <c r="AQ3" s="207" t="str">
        <f>VLOOKUP(WEEKDAY(AQ4),'HIDDEN CALENDAR'!$S$6:$V$12,4,0)</f>
        <v>W</v>
      </c>
      <c r="AR3" s="208"/>
      <c r="AS3" s="209"/>
      <c r="AT3" s="201"/>
      <c r="AU3" s="205" t="str">
        <f>IF(AU4&lt;&gt;"",VLOOKUP(WEEKDAY(AU4),'HIDDEN CALENDAR'!$S$6:$V$12,4,0),)</f>
        <v>T</v>
      </c>
      <c r="AV3" s="206" t="str">
        <f>IF(AV4&lt;&gt;"",VLOOKUP(WEEKDAY(AV4),'HIDDEN CALENDAR'!$S$6:$V$12,4,0),)</f>
        <v>F</v>
      </c>
      <c r="AW3" s="210" t="str">
        <f>IF(AW4&lt;&gt;"",VLOOKUP(WEEKDAY(AW4),'HIDDEN CALENDAR'!$S$6:$V$12,4,0),)</f>
        <v/>
      </c>
      <c r="AX3" s="201"/>
      <c r="AY3" s="201"/>
      <c r="AZ3" s="83"/>
      <c r="BA3" s="211"/>
      <c r="BB3" s="211"/>
      <c r="BC3" s="211"/>
      <c r="BD3" s="211"/>
      <c r="BE3" s="86"/>
      <c r="BF3" s="203"/>
    </row>
    <row r="4" ht="16.5" customHeight="1">
      <c r="A4" s="188"/>
      <c r="B4" s="212" t="s">
        <v>62</v>
      </c>
      <c r="E4" s="188"/>
      <c r="F4" s="204"/>
      <c r="G4" s="213">
        <f>VLOOKUP(B2,'HIDDEN CALENDAR'!$O$6:$Q$17,3,0)</f>
        <v>45078</v>
      </c>
      <c r="H4" s="214">
        <f t="shared" ref="H4:M4" si="1">G4+1</f>
        <v>45079</v>
      </c>
      <c r="I4" s="214">
        <f t="shared" si="1"/>
        <v>45080</v>
      </c>
      <c r="J4" s="214">
        <f t="shared" si="1"/>
        <v>45081</v>
      </c>
      <c r="K4" s="214">
        <f t="shared" si="1"/>
        <v>45082</v>
      </c>
      <c r="L4" s="214">
        <f t="shared" si="1"/>
        <v>45083</v>
      </c>
      <c r="M4" s="215">
        <f t="shared" si="1"/>
        <v>45084</v>
      </c>
      <c r="N4" s="216"/>
      <c r="O4" s="217"/>
      <c r="P4" s="201"/>
      <c r="Q4" s="213">
        <f>M4+1</f>
        <v>45085</v>
      </c>
      <c r="R4" s="214">
        <f t="shared" ref="R4:W4" si="2">Q4+1</f>
        <v>45086</v>
      </c>
      <c r="S4" s="214">
        <f t="shared" si="2"/>
        <v>45087</v>
      </c>
      <c r="T4" s="214">
        <f t="shared" si="2"/>
        <v>45088</v>
      </c>
      <c r="U4" s="214">
        <f t="shared" si="2"/>
        <v>45089</v>
      </c>
      <c r="V4" s="214">
        <f t="shared" si="2"/>
        <v>45090</v>
      </c>
      <c r="W4" s="215">
        <f t="shared" si="2"/>
        <v>45091</v>
      </c>
      <c r="X4" s="216"/>
      <c r="Y4" s="217"/>
      <c r="Z4" s="201"/>
      <c r="AA4" s="213">
        <f>W4+1</f>
        <v>45092</v>
      </c>
      <c r="AB4" s="214">
        <f t="shared" ref="AB4:AG4" si="3">AA4+1</f>
        <v>45093</v>
      </c>
      <c r="AC4" s="214">
        <f t="shared" si="3"/>
        <v>45094</v>
      </c>
      <c r="AD4" s="214">
        <f t="shared" si="3"/>
        <v>45095</v>
      </c>
      <c r="AE4" s="214">
        <f t="shared" si="3"/>
        <v>45096</v>
      </c>
      <c r="AF4" s="214">
        <f t="shared" si="3"/>
        <v>45097</v>
      </c>
      <c r="AG4" s="215">
        <f t="shared" si="3"/>
        <v>45098</v>
      </c>
      <c r="AH4" s="216"/>
      <c r="AI4" s="217"/>
      <c r="AJ4" s="201"/>
      <c r="AK4" s="213">
        <f>AG4+1</f>
        <v>45099</v>
      </c>
      <c r="AL4" s="214">
        <f t="shared" ref="AL4:AQ4" si="4">AK4+1</f>
        <v>45100</v>
      </c>
      <c r="AM4" s="214">
        <f t="shared" si="4"/>
        <v>45101</v>
      </c>
      <c r="AN4" s="214">
        <f t="shared" si="4"/>
        <v>45102</v>
      </c>
      <c r="AO4" s="214">
        <f t="shared" si="4"/>
        <v>45103</v>
      </c>
      <c r="AP4" s="214">
        <f t="shared" si="4"/>
        <v>45104</v>
      </c>
      <c r="AQ4" s="215">
        <f t="shared" si="4"/>
        <v>45105</v>
      </c>
      <c r="AR4" s="216"/>
      <c r="AS4" s="217"/>
      <c r="AT4" s="201"/>
      <c r="AU4" s="213">
        <f>IF(MONTH(AQ4+1)=MONTH($AQ$4),AQ4+1,)</f>
        <v>45106</v>
      </c>
      <c r="AV4" s="214">
        <f t="shared" ref="AV4:AW4" si="5">IF(MONTH(AU4+1)=MONTH($AQ$4),AU4+1,)</f>
        <v>45107</v>
      </c>
      <c r="AW4" s="218" t="str">
        <f t="shared" si="5"/>
        <v/>
      </c>
      <c r="AX4" s="193"/>
      <c r="AY4" s="193"/>
      <c r="AZ4" s="219" t="str">
        <f>'Customize Here'!$Q$39&amp;":   "</f>
        <v>Bars change color on:   </v>
      </c>
      <c r="BA4" s="220">
        <v>0.8</v>
      </c>
      <c r="BB4" s="211"/>
      <c r="BC4" s="221" t="str">
        <f>'Customize Here'!$Q$40&amp;":"</f>
        <v>Days in month:</v>
      </c>
      <c r="BD4" s="211"/>
      <c r="BE4" s="222">
        <f>day(EOMONTH(G4,0))</f>
        <v>30</v>
      </c>
      <c r="BF4" s="203"/>
    </row>
    <row r="5" ht="7.5" customHeight="1">
      <c r="A5" s="204"/>
      <c r="B5" s="223"/>
      <c r="E5" s="204"/>
      <c r="F5" s="204"/>
      <c r="G5" s="224"/>
      <c r="H5" s="224"/>
      <c r="I5" s="224"/>
      <c r="J5" s="224"/>
      <c r="K5" s="224"/>
      <c r="L5" s="224"/>
      <c r="M5" s="224"/>
      <c r="N5" s="224"/>
      <c r="O5" s="224"/>
      <c r="P5" s="201"/>
      <c r="Q5" s="224"/>
      <c r="R5" s="224"/>
      <c r="S5" s="224"/>
      <c r="T5" s="224"/>
      <c r="U5" s="224"/>
      <c r="V5" s="224"/>
      <c r="W5" s="224"/>
      <c r="X5" s="224"/>
      <c r="Y5" s="224"/>
      <c r="Z5" s="201"/>
      <c r="AA5" s="224"/>
      <c r="AB5" s="224"/>
      <c r="AC5" s="224"/>
      <c r="AD5" s="224"/>
      <c r="AE5" s="224"/>
      <c r="AF5" s="224"/>
      <c r="AG5" s="224"/>
      <c r="AH5" s="224"/>
      <c r="AI5" s="224"/>
      <c r="AJ5" s="201"/>
      <c r="AK5" s="224"/>
      <c r="AL5" s="224"/>
      <c r="AM5" s="224"/>
      <c r="AN5" s="224"/>
      <c r="AO5" s="224"/>
      <c r="AP5" s="224"/>
      <c r="AQ5" s="224"/>
      <c r="AR5" s="224"/>
      <c r="AS5" s="224"/>
      <c r="AT5" s="201"/>
      <c r="AU5" s="225"/>
      <c r="AV5" s="225"/>
      <c r="AW5" s="225"/>
      <c r="AX5" s="193"/>
      <c r="AY5" s="193"/>
      <c r="AZ5" s="201"/>
      <c r="BA5" s="226"/>
      <c r="BB5" s="226"/>
      <c r="BC5" s="226"/>
      <c r="BD5" s="226"/>
      <c r="BE5" s="226"/>
      <c r="BF5" s="203"/>
    </row>
    <row r="6" ht="20.25" customHeight="1">
      <c r="A6" s="227"/>
      <c r="B6" s="228" t="str">
        <f>'Customize Here'!$Q$15</f>
        <v>Daily Habits</v>
      </c>
      <c r="C6" s="154"/>
      <c r="D6" s="155"/>
      <c r="E6" s="227"/>
      <c r="F6" s="227"/>
      <c r="G6" s="229" t="str">
        <f>'Customize Here'!$Q$15</f>
        <v>Daily Habits</v>
      </c>
      <c r="H6" s="230"/>
      <c r="I6" s="230"/>
      <c r="J6" s="230"/>
      <c r="K6" s="230"/>
      <c r="L6" s="230"/>
      <c r="M6" s="230"/>
      <c r="N6" s="230"/>
      <c r="O6" s="108"/>
      <c r="P6" s="231"/>
      <c r="Q6" s="229" t="str">
        <f>'Customize Here'!$Q$15</f>
        <v>Daily Habits</v>
      </c>
      <c r="R6" s="230"/>
      <c r="S6" s="230"/>
      <c r="T6" s="230"/>
      <c r="U6" s="230"/>
      <c r="V6" s="230"/>
      <c r="W6" s="230"/>
      <c r="X6" s="230"/>
      <c r="Y6" s="108"/>
      <c r="Z6" s="231"/>
      <c r="AA6" s="229" t="str">
        <f>'Customize Here'!$Q$15</f>
        <v>Daily Habits</v>
      </c>
      <c r="AB6" s="230"/>
      <c r="AC6" s="230"/>
      <c r="AD6" s="230"/>
      <c r="AE6" s="230"/>
      <c r="AF6" s="230"/>
      <c r="AG6" s="230"/>
      <c r="AH6" s="230"/>
      <c r="AI6" s="108"/>
      <c r="AJ6" s="231"/>
      <c r="AK6" s="229" t="str">
        <f>'Customize Here'!$Q$15</f>
        <v>Daily Habits</v>
      </c>
      <c r="AL6" s="230"/>
      <c r="AM6" s="230"/>
      <c r="AN6" s="230"/>
      <c r="AO6" s="230"/>
      <c r="AP6" s="230"/>
      <c r="AQ6" s="230"/>
      <c r="AR6" s="230"/>
      <c r="AS6" s="108"/>
      <c r="AT6" s="231"/>
      <c r="AU6" s="232" t="str">
        <f>'Customize Here'!$Q$15</f>
        <v>Daily Habits</v>
      </c>
      <c r="AV6" s="230"/>
      <c r="AW6" s="108"/>
      <c r="AX6" s="193"/>
      <c r="AZ6" s="233" t="str">
        <f>'Customize Here'!$Q$15</f>
        <v>Daily Habits</v>
      </c>
      <c r="BA6" s="234" t="str">
        <f>'Customize Here'!$Q$29</f>
        <v>Days Expected</v>
      </c>
      <c r="BB6" s="235" t="str">
        <f>'Customize Here'!$Q$30</f>
        <v>Days Completed</v>
      </c>
      <c r="BC6" s="230"/>
      <c r="BD6" s="58"/>
      <c r="BE6" s="236" t="str">
        <f>'Customize Here'!$Q$31</f>
        <v>Days Missing</v>
      </c>
      <c r="BF6" s="203"/>
    </row>
    <row r="7">
      <c r="A7" s="237"/>
      <c r="B7" s="238"/>
      <c r="C7" s="239"/>
      <c r="D7" s="71"/>
      <c r="E7" s="237"/>
      <c r="F7" s="237"/>
      <c r="G7" s="240" t="b">
        <v>0</v>
      </c>
      <c r="H7" s="241" t="b">
        <v>0</v>
      </c>
      <c r="I7" s="241" t="b">
        <v>0</v>
      </c>
      <c r="J7" s="241" t="b">
        <v>0</v>
      </c>
      <c r="K7" s="241" t="b">
        <v>0</v>
      </c>
      <c r="L7" s="241" t="b">
        <v>0</v>
      </c>
      <c r="M7" s="242" t="b">
        <v>0</v>
      </c>
      <c r="N7" s="243" t="str">
        <f t="shared" ref="N7:N22" si="6">IF($B7&lt;&gt;"", ROUND(COUNTIF(G7:M7,"=TRUE")/7,2),)</f>
        <v/>
      </c>
      <c r="O7" s="244" t="str">
        <f t="shared" ref="O7:O22" si="7">IF($B7&lt;&gt;"", if(7-countif(G7:M7,true)&lt;=0,"",7-countif(G7:M7,true)),)</f>
        <v/>
      </c>
      <c r="P7" s="245"/>
      <c r="Q7" s="240" t="b">
        <v>0</v>
      </c>
      <c r="R7" s="241" t="b">
        <v>0</v>
      </c>
      <c r="S7" s="241" t="b">
        <v>0</v>
      </c>
      <c r="T7" s="241" t="b">
        <v>0</v>
      </c>
      <c r="U7" s="241" t="b">
        <v>0</v>
      </c>
      <c r="V7" s="241" t="b">
        <v>0</v>
      </c>
      <c r="W7" s="242" t="b">
        <v>0</v>
      </c>
      <c r="X7" s="243" t="str">
        <f t="shared" ref="X7:X22" si="8">IF($B7&lt;&gt;"", ROUND(COUNTIF(Q7:W7,"=TRUE")/7,2),)</f>
        <v/>
      </c>
      <c r="Y7" s="244" t="str">
        <f t="shared" ref="Y7:Y22" si="9">IF($B7&lt;&gt;"", if(7-countif(Q7:W7,true)&lt;=0,"",7-countif(Q7:W7,true)),)</f>
        <v/>
      </c>
      <c r="Z7" s="245"/>
      <c r="AA7" s="240" t="b">
        <v>0</v>
      </c>
      <c r="AB7" s="241" t="b">
        <v>0</v>
      </c>
      <c r="AC7" s="241" t="b">
        <v>0</v>
      </c>
      <c r="AD7" s="241" t="b">
        <v>0</v>
      </c>
      <c r="AE7" s="241" t="b">
        <v>0</v>
      </c>
      <c r="AF7" s="241" t="b">
        <v>0</v>
      </c>
      <c r="AG7" s="242" t="b">
        <v>0</v>
      </c>
      <c r="AH7" s="243" t="str">
        <f t="shared" ref="AH7:AH22" si="10">IF($B7&lt;&gt;"", ROUND(COUNTIF(AA7:AG7,"=TRUE")/7,2),)</f>
        <v/>
      </c>
      <c r="AI7" s="244" t="str">
        <f t="shared" ref="AI7:AI22" si="11">IF($B7&lt;&gt;"", if(7-countif(AA7:AG7,true)&lt;=0,"",7-countif(AA7:AG7,true)),)</f>
        <v/>
      </c>
      <c r="AJ7" s="245"/>
      <c r="AK7" s="240" t="b">
        <v>0</v>
      </c>
      <c r="AL7" s="241" t="b">
        <v>0</v>
      </c>
      <c r="AM7" s="241" t="b">
        <v>0</v>
      </c>
      <c r="AN7" s="241" t="b">
        <v>0</v>
      </c>
      <c r="AO7" s="241" t="b">
        <v>0</v>
      </c>
      <c r="AP7" s="241" t="b">
        <v>0</v>
      </c>
      <c r="AQ7" s="242" t="b">
        <v>0</v>
      </c>
      <c r="AR7" s="243" t="str">
        <f t="shared" ref="AR7:AR22" si="12">IF($B7&lt;&gt;"", ROUND(COUNTIF(AK7:AQ7,"=TRUE")/7,2),)</f>
        <v/>
      </c>
      <c r="AS7" s="244" t="str">
        <f t="shared" ref="AS7:AS22" si="13">IF($B7&lt;&gt;"", if(7-countif(AK7:AQ7,true)&lt;=0,"",7-countif(AK7:AQ7,true)),)</f>
        <v/>
      </c>
      <c r="AT7" s="245"/>
      <c r="AU7" s="240" t="b">
        <v>0</v>
      </c>
      <c r="AV7" s="241" t="b">
        <v>0</v>
      </c>
      <c r="AW7" s="246" t="b">
        <v>0</v>
      </c>
      <c r="AX7" s="193"/>
      <c r="AY7" s="193"/>
      <c r="AZ7" s="247" t="str">
        <f t="shared" ref="AZ7:AZ22" si="14">B7</f>
        <v/>
      </c>
      <c r="BA7" s="248" t="str">
        <f t="shared" ref="BA7:BA22" si="15">if(B7&lt;&gt;"",$BE$4,)</f>
        <v/>
      </c>
      <c r="BB7" s="249" t="str">
        <f t="shared" ref="BB7:BB22" si="16">IF($B7&lt;&gt;"", COUNTIF(G7:M7,"TRUE")+COUNTIF(Q7:W7,"TRUE")+COUNTIF(AA7:AG7,"TRUE")+COUNTIF(AK7:AQ7,"TRUE")+COUNTIF(AU7:AW7,"TRUE"),)</f>
        <v/>
      </c>
      <c r="BC7" s="250" t="str">
        <f t="array" ref="BC7">IFERROR(SPARKLINE(BB7,{"charttype","bar";"max",BA7;"color1",IF(BD7&gt;=$BA$4,'Customize Here'!$M$7,'Customize Here'!$M$9)}),)</f>
        <v/>
      </c>
      <c r="BD7" s="251" t="str">
        <f t="shared" ref="BD7:BD22" si="17">IFERROR(ROUND(BB7/BA7,2),)</f>
        <v/>
      </c>
      <c r="BE7" s="252" t="str">
        <f t="shared" ref="BE7:BE22" si="18">IF($B7&lt;&gt;"", BA7-BB7,)</f>
        <v/>
      </c>
      <c r="BF7" s="195"/>
    </row>
    <row r="8">
      <c r="A8" s="237"/>
      <c r="B8" s="253"/>
      <c r="C8" s="254"/>
      <c r="D8" s="111"/>
      <c r="E8" s="237"/>
      <c r="F8" s="237"/>
      <c r="G8" s="240" t="b">
        <v>0</v>
      </c>
      <c r="H8" s="241" t="b">
        <v>0</v>
      </c>
      <c r="I8" s="241" t="b">
        <v>0</v>
      </c>
      <c r="J8" s="241" t="b">
        <v>0</v>
      </c>
      <c r="K8" s="241" t="b">
        <v>0</v>
      </c>
      <c r="L8" s="241" t="b">
        <v>0</v>
      </c>
      <c r="M8" s="242" t="b">
        <v>0</v>
      </c>
      <c r="N8" s="255" t="str">
        <f t="shared" si="6"/>
        <v/>
      </c>
      <c r="O8" s="256" t="str">
        <f t="shared" si="7"/>
        <v/>
      </c>
      <c r="P8" s="245"/>
      <c r="Q8" s="240" t="b">
        <v>0</v>
      </c>
      <c r="R8" s="241" t="b">
        <v>0</v>
      </c>
      <c r="S8" s="241" t="b">
        <v>0</v>
      </c>
      <c r="T8" s="241" t="b">
        <v>0</v>
      </c>
      <c r="U8" s="241" t="b">
        <v>0</v>
      </c>
      <c r="V8" s="241" t="b">
        <v>0</v>
      </c>
      <c r="W8" s="242" t="b">
        <v>0</v>
      </c>
      <c r="X8" s="255" t="str">
        <f t="shared" si="8"/>
        <v/>
      </c>
      <c r="Y8" s="256" t="str">
        <f t="shared" si="9"/>
        <v/>
      </c>
      <c r="Z8" s="245"/>
      <c r="AA8" s="240" t="b">
        <v>0</v>
      </c>
      <c r="AB8" s="241" t="b">
        <v>0</v>
      </c>
      <c r="AC8" s="241" t="b">
        <v>0</v>
      </c>
      <c r="AD8" s="241" t="b">
        <v>0</v>
      </c>
      <c r="AE8" s="241" t="b">
        <v>0</v>
      </c>
      <c r="AF8" s="241" t="b">
        <v>0</v>
      </c>
      <c r="AG8" s="242" t="b">
        <v>0</v>
      </c>
      <c r="AH8" s="255" t="str">
        <f t="shared" si="10"/>
        <v/>
      </c>
      <c r="AI8" s="256" t="str">
        <f t="shared" si="11"/>
        <v/>
      </c>
      <c r="AJ8" s="245"/>
      <c r="AK8" s="240" t="b">
        <v>0</v>
      </c>
      <c r="AL8" s="241" t="b">
        <v>0</v>
      </c>
      <c r="AM8" s="241" t="b">
        <v>0</v>
      </c>
      <c r="AN8" s="241" t="b">
        <v>0</v>
      </c>
      <c r="AO8" s="241" t="b">
        <v>0</v>
      </c>
      <c r="AP8" s="241" t="b">
        <v>0</v>
      </c>
      <c r="AQ8" s="242" t="b">
        <v>0</v>
      </c>
      <c r="AR8" s="255" t="str">
        <f t="shared" si="12"/>
        <v/>
      </c>
      <c r="AS8" s="256" t="str">
        <f t="shared" si="13"/>
        <v/>
      </c>
      <c r="AT8" s="245"/>
      <c r="AU8" s="257" t="b">
        <v>0</v>
      </c>
      <c r="AV8" s="258" t="b">
        <v>0</v>
      </c>
      <c r="AW8" s="259" t="b">
        <v>0</v>
      </c>
      <c r="AX8" s="193"/>
      <c r="AY8" s="193"/>
      <c r="AZ8" s="260" t="str">
        <f t="shared" si="14"/>
        <v/>
      </c>
      <c r="BA8" s="261" t="str">
        <f t="shared" si="15"/>
        <v/>
      </c>
      <c r="BB8" s="262" t="str">
        <f t="shared" si="16"/>
        <v/>
      </c>
      <c r="BC8" s="263" t="str">
        <f t="array" ref="BC8">IFERROR(SPARKLINE(BB8,{"charttype","bar";"max",BA8;"color1",IF(BD8&gt;=$BA$4,'Customize Here'!$M$7,'Customize Here'!$M$9)}),)</f>
        <v/>
      </c>
      <c r="BD8" s="264" t="str">
        <f t="shared" si="17"/>
        <v/>
      </c>
      <c r="BE8" s="265" t="str">
        <f t="shared" si="18"/>
        <v/>
      </c>
      <c r="BF8" s="266"/>
    </row>
    <row r="9">
      <c r="A9" s="237"/>
      <c r="B9" s="253"/>
      <c r="C9" s="254"/>
      <c r="D9" s="111"/>
      <c r="E9" s="237"/>
      <c r="F9" s="237"/>
      <c r="G9" s="240" t="b">
        <v>0</v>
      </c>
      <c r="H9" s="241" t="b">
        <v>0</v>
      </c>
      <c r="I9" s="241" t="b">
        <v>0</v>
      </c>
      <c r="J9" s="241" t="b">
        <v>0</v>
      </c>
      <c r="K9" s="241" t="b">
        <v>0</v>
      </c>
      <c r="L9" s="241" t="b">
        <v>0</v>
      </c>
      <c r="M9" s="242" t="b">
        <v>0</v>
      </c>
      <c r="N9" s="255" t="str">
        <f t="shared" si="6"/>
        <v/>
      </c>
      <c r="O9" s="256" t="str">
        <f t="shared" si="7"/>
        <v/>
      </c>
      <c r="P9" s="245"/>
      <c r="Q9" s="240" t="b">
        <v>0</v>
      </c>
      <c r="R9" s="241" t="b">
        <v>0</v>
      </c>
      <c r="S9" s="241" t="b">
        <v>0</v>
      </c>
      <c r="T9" s="241" t="b">
        <v>0</v>
      </c>
      <c r="U9" s="241" t="b">
        <v>0</v>
      </c>
      <c r="V9" s="241" t="b">
        <v>0</v>
      </c>
      <c r="W9" s="242" t="b">
        <v>0</v>
      </c>
      <c r="X9" s="255" t="str">
        <f t="shared" si="8"/>
        <v/>
      </c>
      <c r="Y9" s="256" t="str">
        <f t="shared" si="9"/>
        <v/>
      </c>
      <c r="Z9" s="245"/>
      <c r="AA9" s="240" t="b">
        <v>0</v>
      </c>
      <c r="AB9" s="241" t="b">
        <v>0</v>
      </c>
      <c r="AC9" s="241" t="b">
        <v>0</v>
      </c>
      <c r="AD9" s="241" t="b">
        <v>0</v>
      </c>
      <c r="AE9" s="241" t="b">
        <v>0</v>
      </c>
      <c r="AF9" s="241" t="b">
        <v>0</v>
      </c>
      <c r="AG9" s="242" t="b">
        <v>0</v>
      </c>
      <c r="AH9" s="255" t="str">
        <f t="shared" si="10"/>
        <v/>
      </c>
      <c r="AI9" s="256" t="str">
        <f t="shared" si="11"/>
        <v/>
      </c>
      <c r="AJ9" s="245"/>
      <c r="AK9" s="240" t="b">
        <v>0</v>
      </c>
      <c r="AL9" s="241" t="b">
        <v>0</v>
      </c>
      <c r="AM9" s="241" t="b">
        <v>0</v>
      </c>
      <c r="AN9" s="241" t="b">
        <v>0</v>
      </c>
      <c r="AO9" s="241" t="b">
        <v>0</v>
      </c>
      <c r="AP9" s="241" t="b">
        <v>0</v>
      </c>
      <c r="AQ9" s="242" t="b">
        <v>0</v>
      </c>
      <c r="AR9" s="255" t="str">
        <f t="shared" si="12"/>
        <v/>
      </c>
      <c r="AS9" s="256" t="str">
        <f t="shared" si="13"/>
        <v/>
      </c>
      <c r="AT9" s="245"/>
      <c r="AU9" s="257" t="b">
        <v>0</v>
      </c>
      <c r="AV9" s="258" t="b">
        <v>0</v>
      </c>
      <c r="AW9" s="259" t="b">
        <v>0</v>
      </c>
      <c r="AX9" s="193"/>
      <c r="AY9" s="193"/>
      <c r="AZ9" s="260" t="str">
        <f t="shared" si="14"/>
        <v/>
      </c>
      <c r="BA9" s="261" t="str">
        <f t="shared" si="15"/>
        <v/>
      </c>
      <c r="BB9" s="262" t="str">
        <f t="shared" si="16"/>
        <v/>
      </c>
      <c r="BC9" s="263" t="str">
        <f t="array" ref="BC9">IFERROR(SPARKLINE(BB9,{"charttype","bar";"max",BA9;"color1",IF(BD9&gt;=$BA$4,'Customize Here'!$M$7,'Customize Here'!$M$9)}),)</f>
        <v/>
      </c>
      <c r="BD9" s="264" t="str">
        <f t="shared" si="17"/>
        <v/>
      </c>
      <c r="BE9" s="265" t="str">
        <f t="shared" si="18"/>
        <v/>
      </c>
      <c r="BF9" s="195"/>
    </row>
    <row r="10">
      <c r="A10" s="237"/>
      <c r="B10" s="253"/>
      <c r="C10" s="254"/>
      <c r="D10" s="111"/>
      <c r="E10" s="237"/>
      <c r="F10" s="237"/>
      <c r="G10" s="240" t="b">
        <v>0</v>
      </c>
      <c r="H10" s="241" t="b">
        <v>0</v>
      </c>
      <c r="I10" s="241" t="b">
        <v>0</v>
      </c>
      <c r="J10" s="241" t="b">
        <v>0</v>
      </c>
      <c r="K10" s="241" t="b">
        <v>0</v>
      </c>
      <c r="L10" s="241" t="b">
        <v>0</v>
      </c>
      <c r="M10" s="242" t="b">
        <v>0</v>
      </c>
      <c r="N10" s="255" t="str">
        <f t="shared" si="6"/>
        <v/>
      </c>
      <c r="O10" s="256" t="str">
        <f t="shared" si="7"/>
        <v/>
      </c>
      <c r="P10" s="245"/>
      <c r="Q10" s="240" t="b">
        <v>0</v>
      </c>
      <c r="R10" s="241" t="b">
        <v>0</v>
      </c>
      <c r="S10" s="241" t="b">
        <v>0</v>
      </c>
      <c r="T10" s="241" t="b">
        <v>0</v>
      </c>
      <c r="U10" s="241" t="b">
        <v>0</v>
      </c>
      <c r="V10" s="241" t="b">
        <v>0</v>
      </c>
      <c r="W10" s="242" t="b">
        <v>0</v>
      </c>
      <c r="X10" s="255" t="str">
        <f t="shared" si="8"/>
        <v/>
      </c>
      <c r="Y10" s="256" t="str">
        <f t="shared" si="9"/>
        <v/>
      </c>
      <c r="Z10" s="245"/>
      <c r="AA10" s="240" t="b">
        <v>0</v>
      </c>
      <c r="AB10" s="241" t="b">
        <v>0</v>
      </c>
      <c r="AC10" s="241" t="b">
        <v>0</v>
      </c>
      <c r="AD10" s="241" t="b">
        <v>0</v>
      </c>
      <c r="AE10" s="241" t="b">
        <v>0</v>
      </c>
      <c r="AF10" s="241" t="b">
        <v>0</v>
      </c>
      <c r="AG10" s="242" t="b">
        <v>0</v>
      </c>
      <c r="AH10" s="255" t="str">
        <f t="shared" si="10"/>
        <v/>
      </c>
      <c r="AI10" s="256" t="str">
        <f t="shared" si="11"/>
        <v/>
      </c>
      <c r="AJ10" s="245"/>
      <c r="AK10" s="240" t="b">
        <v>0</v>
      </c>
      <c r="AL10" s="241" t="b">
        <v>0</v>
      </c>
      <c r="AM10" s="241" t="b">
        <v>0</v>
      </c>
      <c r="AN10" s="241" t="b">
        <v>0</v>
      </c>
      <c r="AO10" s="241" t="b">
        <v>0</v>
      </c>
      <c r="AP10" s="241" t="b">
        <v>0</v>
      </c>
      <c r="AQ10" s="242" t="b">
        <v>0</v>
      </c>
      <c r="AR10" s="255" t="str">
        <f t="shared" si="12"/>
        <v/>
      </c>
      <c r="AS10" s="256" t="str">
        <f t="shared" si="13"/>
        <v/>
      </c>
      <c r="AT10" s="245"/>
      <c r="AU10" s="257" t="b">
        <v>0</v>
      </c>
      <c r="AV10" s="258" t="b">
        <v>0</v>
      </c>
      <c r="AW10" s="259" t="b">
        <v>0</v>
      </c>
      <c r="AX10" s="193"/>
      <c r="AY10" s="193"/>
      <c r="AZ10" s="260" t="str">
        <f t="shared" si="14"/>
        <v/>
      </c>
      <c r="BA10" s="261" t="str">
        <f t="shared" si="15"/>
        <v/>
      </c>
      <c r="BB10" s="262" t="str">
        <f t="shared" si="16"/>
        <v/>
      </c>
      <c r="BC10" s="263" t="str">
        <f t="array" ref="BC10">IFERROR(SPARKLINE(BB10,{"charttype","bar";"max",BA10;"color1",IF(BD10&gt;=$BA$4,'Customize Here'!$M$7,'Customize Here'!$M$9)}),)</f>
        <v/>
      </c>
      <c r="BD10" s="264" t="str">
        <f t="shared" si="17"/>
        <v/>
      </c>
      <c r="BE10" s="265" t="str">
        <f t="shared" si="18"/>
        <v/>
      </c>
      <c r="BF10" s="195"/>
    </row>
    <row r="11">
      <c r="A11" s="237"/>
      <c r="B11" s="253"/>
      <c r="C11" s="254"/>
      <c r="D11" s="111"/>
      <c r="E11" s="237"/>
      <c r="F11" s="237"/>
      <c r="G11" s="240" t="b">
        <v>0</v>
      </c>
      <c r="H11" s="241" t="b">
        <v>0</v>
      </c>
      <c r="I11" s="241" t="b">
        <v>0</v>
      </c>
      <c r="J11" s="241" t="b">
        <v>0</v>
      </c>
      <c r="K11" s="241" t="b">
        <v>0</v>
      </c>
      <c r="L11" s="241" t="b">
        <v>0</v>
      </c>
      <c r="M11" s="242" t="b">
        <v>0</v>
      </c>
      <c r="N11" s="255" t="str">
        <f t="shared" si="6"/>
        <v/>
      </c>
      <c r="O11" s="256" t="str">
        <f t="shared" si="7"/>
        <v/>
      </c>
      <c r="P11" s="245"/>
      <c r="Q11" s="240" t="b">
        <v>0</v>
      </c>
      <c r="R11" s="241" t="b">
        <v>0</v>
      </c>
      <c r="S11" s="241" t="b">
        <v>0</v>
      </c>
      <c r="T11" s="241" t="b">
        <v>0</v>
      </c>
      <c r="U11" s="241" t="b">
        <v>0</v>
      </c>
      <c r="V11" s="241" t="b">
        <v>0</v>
      </c>
      <c r="W11" s="242" t="b">
        <v>0</v>
      </c>
      <c r="X11" s="255" t="str">
        <f t="shared" si="8"/>
        <v/>
      </c>
      <c r="Y11" s="256" t="str">
        <f t="shared" si="9"/>
        <v/>
      </c>
      <c r="Z11" s="245"/>
      <c r="AA11" s="240" t="b">
        <v>0</v>
      </c>
      <c r="AB11" s="241" t="b">
        <v>0</v>
      </c>
      <c r="AC11" s="241" t="b">
        <v>0</v>
      </c>
      <c r="AD11" s="241" t="b">
        <v>0</v>
      </c>
      <c r="AE11" s="241" t="b">
        <v>0</v>
      </c>
      <c r="AF11" s="241" t="b">
        <v>0</v>
      </c>
      <c r="AG11" s="242" t="b">
        <v>0</v>
      </c>
      <c r="AH11" s="255" t="str">
        <f t="shared" si="10"/>
        <v/>
      </c>
      <c r="AI11" s="256" t="str">
        <f t="shared" si="11"/>
        <v/>
      </c>
      <c r="AJ11" s="245"/>
      <c r="AK11" s="240" t="b">
        <v>0</v>
      </c>
      <c r="AL11" s="241" t="b">
        <v>0</v>
      </c>
      <c r="AM11" s="241" t="b">
        <v>0</v>
      </c>
      <c r="AN11" s="241" t="b">
        <v>0</v>
      </c>
      <c r="AO11" s="241" t="b">
        <v>0</v>
      </c>
      <c r="AP11" s="241" t="b">
        <v>0</v>
      </c>
      <c r="AQ11" s="242" t="b">
        <v>0</v>
      </c>
      <c r="AR11" s="255" t="str">
        <f t="shared" si="12"/>
        <v/>
      </c>
      <c r="AS11" s="256" t="str">
        <f t="shared" si="13"/>
        <v/>
      </c>
      <c r="AT11" s="245"/>
      <c r="AU11" s="257" t="b">
        <v>0</v>
      </c>
      <c r="AV11" s="258" t="b">
        <v>0</v>
      </c>
      <c r="AW11" s="259" t="b">
        <v>0</v>
      </c>
      <c r="AX11" s="193"/>
      <c r="AY11" s="193"/>
      <c r="AZ11" s="260" t="str">
        <f t="shared" si="14"/>
        <v/>
      </c>
      <c r="BA11" s="261" t="str">
        <f t="shared" si="15"/>
        <v/>
      </c>
      <c r="BB11" s="262" t="str">
        <f t="shared" si="16"/>
        <v/>
      </c>
      <c r="BC11" s="263" t="str">
        <f t="array" ref="BC11">IFERROR(SPARKLINE(BB11,{"charttype","bar";"max",BA11;"color1",IF(BD11&gt;=$BA$4,'Customize Here'!$M$7,'Customize Here'!$M$9)}),)</f>
        <v/>
      </c>
      <c r="BD11" s="264" t="str">
        <f t="shared" si="17"/>
        <v/>
      </c>
      <c r="BE11" s="265" t="str">
        <f t="shared" si="18"/>
        <v/>
      </c>
      <c r="BF11" s="195"/>
    </row>
    <row r="12">
      <c r="A12" s="237"/>
      <c r="B12" s="253"/>
      <c r="C12" s="254"/>
      <c r="D12" s="111"/>
      <c r="E12" s="237"/>
      <c r="F12" s="237"/>
      <c r="G12" s="240" t="b">
        <v>0</v>
      </c>
      <c r="H12" s="241" t="b">
        <v>0</v>
      </c>
      <c r="I12" s="241" t="b">
        <v>0</v>
      </c>
      <c r="J12" s="241" t="b">
        <v>0</v>
      </c>
      <c r="K12" s="241" t="b">
        <v>0</v>
      </c>
      <c r="L12" s="241" t="b">
        <v>0</v>
      </c>
      <c r="M12" s="242" t="b">
        <v>0</v>
      </c>
      <c r="N12" s="255" t="str">
        <f t="shared" si="6"/>
        <v/>
      </c>
      <c r="O12" s="256" t="str">
        <f t="shared" si="7"/>
        <v/>
      </c>
      <c r="P12" s="245"/>
      <c r="Q12" s="240" t="b">
        <v>0</v>
      </c>
      <c r="R12" s="241" t="b">
        <v>0</v>
      </c>
      <c r="S12" s="241" t="b">
        <v>0</v>
      </c>
      <c r="T12" s="241" t="b">
        <v>0</v>
      </c>
      <c r="U12" s="241" t="b">
        <v>0</v>
      </c>
      <c r="V12" s="241" t="b">
        <v>0</v>
      </c>
      <c r="W12" s="242" t="b">
        <v>0</v>
      </c>
      <c r="X12" s="255" t="str">
        <f t="shared" si="8"/>
        <v/>
      </c>
      <c r="Y12" s="256" t="str">
        <f t="shared" si="9"/>
        <v/>
      </c>
      <c r="Z12" s="245"/>
      <c r="AA12" s="240" t="b">
        <v>0</v>
      </c>
      <c r="AB12" s="241" t="b">
        <v>0</v>
      </c>
      <c r="AC12" s="241" t="b">
        <v>0</v>
      </c>
      <c r="AD12" s="241" t="b">
        <v>0</v>
      </c>
      <c r="AE12" s="241" t="b">
        <v>0</v>
      </c>
      <c r="AF12" s="241" t="b">
        <v>0</v>
      </c>
      <c r="AG12" s="242" t="b">
        <v>0</v>
      </c>
      <c r="AH12" s="255" t="str">
        <f t="shared" si="10"/>
        <v/>
      </c>
      <c r="AI12" s="256" t="str">
        <f t="shared" si="11"/>
        <v/>
      </c>
      <c r="AJ12" s="245"/>
      <c r="AK12" s="240" t="b">
        <v>0</v>
      </c>
      <c r="AL12" s="241" t="b">
        <v>0</v>
      </c>
      <c r="AM12" s="241" t="b">
        <v>0</v>
      </c>
      <c r="AN12" s="241" t="b">
        <v>0</v>
      </c>
      <c r="AO12" s="241" t="b">
        <v>0</v>
      </c>
      <c r="AP12" s="241" t="b">
        <v>0</v>
      </c>
      <c r="AQ12" s="242" t="b">
        <v>0</v>
      </c>
      <c r="AR12" s="255" t="str">
        <f t="shared" si="12"/>
        <v/>
      </c>
      <c r="AS12" s="256" t="str">
        <f t="shared" si="13"/>
        <v/>
      </c>
      <c r="AT12" s="245"/>
      <c r="AU12" s="257" t="b">
        <v>0</v>
      </c>
      <c r="AV12" s="258" t="b">
        <v>0</v>
      </c>
      <c r="AW12" s="259" t="b">
        <v>0</v>
      </c>
      <c r="AX12" s="193"/>
      <c r="AY12" s="193"/>
      <c r="AZ12" s="260" t="str">
        <f t="shared" si="14"/>
        <v/>
      </c>
      <c r="BA12" s="261" t="str">
        <f t="shared" si="15"/>
        <v/>
      </c>
      <c r="BB12" s="262" t="str">
        <f t="shared" si="16"/>
        <v/>
      </c>
      <c r="BC12" s="263" t="str">
        <f t="array" ref="BC12">IFERROR(SPARKLINE(BB12,{"charttype","bar";"max",BA12;"color1",IF(BD12&gt;=$BA$4,'Customize Here'!$M$7,'Customize Here'!$M$9)}),)</f>
        <v/>
      </c>
      <c r="BD12" s="264" t="str">
        <f t="shared" si="17"/>
        <v/>
      </c>
      <c r="BE12" s="265" t="str">
        <f t="shared" si="18"/>
        <v/>
      </c>
      <c r="BF12" s="195"/>
    </row>
    <row r="13">
      <c r="A13" s="237"/>
      <c r="B13" s="253"/>
      <c r="C13" s="254"/>
      <c r="D13" s="111"/>
      <c r="E13" s="237"/>
      <c r="F13" s="237"/>
      <c r="G13" s="257" t="b">
        <v>0</v>
      </c>
      <c r="H13" s="258" t="b">
        <v>0</v>
      </c>
      <c r="I13" s="258" t="b">
        <v>0</v>
      </c>
      <c r="J13" s="258" t="b">
        <v>0</v>
      </c>
      <c r="K13" s="258" t="b">
        <v>0</v>
      </c>
      <c r="L13" s="258" t="b">
        <v>0</v>
      </c>
      <c r="M13" s="267" t="b">
        <v>0</v>
      </c>
      <c r="N13" s="255" t="str">
        <f t="shared" si="6"/>
        <v/>
      </c>
      <c r="O13" s="256" t="str">
        <f t="shared" si="7"/>
        <v/>
      </c>
      <c r="P13" s="245"/>
      <c r="Q13" s="257" t="b">
        <v>0</v>
      </c>
      <c r="R13" s="258" t="b">
        <v>0</v>
      </c>
      <c r="S13" s="258" t="b">
        <v>0</v>
      </c>
      <c r="T13" s="258" t="b">
        <v>0</v>
      </c>
      <c r="U13" s="258" t="b">
        <v>0</v>
      </c>
      <c r="V13" s="258" t="b">
        <v>0</v>
      </c>
      <c r="W13" s="267" t="b">
        <v>0</v>
      </c>
      <c r="X13" s="255" t="str">
        <f t="shared" si="8"/>
        <v/>
      </c>
      <c r="Y13" s="256" t="str">
        <f t="shared" si="9"/>
        <v/>
      </c>
      <c r="Z13" s="245"/>
      <c r="AA13" s="257" t="b">
        <v>0</v>
      </c>
      <c r="AB13" s="258" t="b">
        <v>0</v>
      </c>
      <c r="AC13" s="258" t="b">
        <v>0</v>
      </c>
      <c r="AD13" s="258" t="b">
        <v>0</v>
      </c>
      <c r="AE13" s="258" t="b">
        <v>0</v>
      </c>
      <c r="AF13" s="258" t="b">
        <v>0</v>
      </c>
      <c r="AG13" s="267" t="b">
        <v>0</v>
      </c>
      <c r="AH13" s="255" t="str">
        <f t="shared" si="10"/>
        <v/>
      </c>
      <c r="AI13" s="256" t="str">
        <f t="shared" si="11"/>
        <v/>
      </c>
      <c r="AJ13" s="245"/>
      <c r="AK13" s="257" t="b">
        <v>0</v>
      </c>
      <c r="AL13" s="258" t="b">
        <v>0</v>
      </c>
      <c r="AM13" s="258" t="b">
        <v>0</v>
      </c>
      <c r="AN13" s="258" t="b">
        <v>0</v>
      </c>
      <c r="AO13" s="258" t="b">
        <v>0</v>
      </c>
      <c r="AP13" s="258" t="b">
        <v>0</v>
      </c>
      <c r="AQ13" s="267" t="b">
        <v>0</v>
      </c>
      <c r="AR13" s="255" t="str">
        <f t="shared" si="12"/>
        <v/>
      </c>
      <c r="AS13" s="256" t="str">
        <f t="shared" si="13"/>
        <v/>
      </c>
      <c r="AT13" s="245"/>
      <c r="AU13" s="257" t="b">
        <v>0</v>
      </c>
      <c r="AV13" s="258" t="b">
        <v>0</v>
      </c>
      <c r="AW13" s="259" t="b">
        <v>0</v>
      </c>
      <c r="AX13" s="193"/>
      <c r="AY13" s="193"/>
      <c r="AZ13" s="260" t="str">
        <f t="shared" si="14"/>
        <v/>
      </c>
      <c r="BA13" s="261" t="str">
        <f t="shared" si="15"/>
        <v/>
      </c>
      <c r="BB13" s="262" t="str">
        <f t="shared" si="16"/>
        <v/>
      </c>
      <c r="BC13" s="263" t="str">
        <f t="array" ref="BC13">IFERROR(SPARKLINE(BB13,{"charttype","bar";"max",BA13;"color1",IF(BD13&gt;=$BA$4,'Customize Here'!$M$7,'Customize Here'!$M$9)}),)</f>
        <v/>
      </c>
      <c r="BD13" s="264" t="str">
        <f t="shared" si="17"/>
        <v/>
      </c>
      <c r="BE13" s="265" t="str">
        <f t="shared" si="18"/>
        <v/>
      </c>
      <c r="BF13" s="195"/>
    </row>
    <row r="14">
      <c r="A14" s="237"/>
      <c r="B14" s="253"/>
      <c r="C14" s="254"/>
      <c r="D14" s="111"/>
      <c r="E14" s="237"/>
      <c r="F14" s="237"/>
      <c r="G14" s="257" t="b">
        <v>0</v>
      </c>
      <c r="H14" s="258" t="b">
        <v>0</v>
      </c>
      <c r="I14" s="258" t="b">
        <v>0</v>
      </c>
      <c r="J14" s="258" t="b">
        <v>0</v>
      </c>
      <c r="K14" s="258" t="b">
        <v>0</v>
      </c>
      <c r="L14" s="258" t="b">
        <v>0</v>
      </c>
      <c r="M14" s="267" t="b">
        <v>0</v>
      </c>
      <c r="N14" s="255" t="str">
        <f t="shared" si="6"/>
        <v/>
      </c>
      <c r="O14" s="256" t="str">
        <f t="shared" si="7"/>
        <v/>
      </c>
      <c r="P14" s="268"/>
      <c r="Q14" s="257" t="b">
        <v>0</v>
      </c>
      <c r="R14" s="258" t="b">
        <v>0</v>
      </c>
      <c r="S14" s="258" t="b">
        <v>0</v>
      </c>
      <c r="T14" s="258" t="b">
        <v>0</v>
      </c>
      <c r="U14" s="258" t="b">
        <v>0</v>
      </c>
      <c r="V14" s="258" t="b">
        <v>0</v>
      </c>
      <c r="W14" s="267" t="b">
        <v>0</v>
      </c>
      <c r="X14" s="255" t="str">
        <f t="shared" si="8"/>
        <v/>
      </c>
      <c r="Y14" s="256" t="str">
        <f t="shared" si="9"/>
        <v/>
      </c>
      <c r="Z14" s="268"/>
      <c r="AA14" s="257" t="b">
        <v>0</v>
      </c>
      <c r="AB14" s="258" t="b">
        <v>0</v>
      </c>
      <c r="AC14" s="258" t="b">
        <v>0</v>
      </c>
      <c r="AD14" s="258" t="b">
        <v>0</v>
      </c>
      <c r="AE14" s="258" t="b">
        <v>0</v>
      </c>
      <c r="AF14" s="258" t="b">
        <v>0</v>
      </c>
      <c r="AG14" s="267" t="b">
        <v>0</v>
      </c>
      <c r="AH14" s="255" t="str">
        <f t="shared" si="10"/>
        <v/>
      </c>
      <c r="AI14" s="256" t="str">
        <f t="shared" si="11"/>
        <v/>
      </c>
      <c r="AJ14" s="268"/>
      <c r="AK14" s="257" t="b">
        <v>0</v>
      </c>
      <c r="AL14" s="258" t="b">
        <v>0</v>
      </c>
      <c r="AM14" s="258" t="b">
        <v>0</v>
      </c>
      <c r="AN14" s="258" t="b">
        <v>0</v>
      </c>
      <c r="AO14" s="258" t="b">
        <v>0</v>
      </c>
      <c r="AP14" s="258" t="b">
        <v>0</v>
      </c>
      <c r="AQ14" s="267" t="b">
        <v>0</v>
      </c>
      <c r="AR14" s="255" t="str">
        <f t="shared" si="12"/>
        <v/>
      </c>
      <c r="AS14" s="256" t="str">
        <f t="shared" si="13"/>
        <v/>
      </c>
      <c r="AT14" s="268"/>
      <c r="AU14" s="257" t="b">
        <v>0</v>
      </c>
      <c r="AV14" s="258" t="b">
        <v>0</v>
      </c>
      <c r="AW14" s="259" t="b">
        <v>0</v>
      </c>
      <c r="AX14" s="193"/>
      <c r="AY14" s="193"/>
      <c r="AZ14" s="260" t="str">
        <f t="shared" si="14"/>
        <v/>
      </c>
      <c r="BA14" s="261" t="str">
        <f t="shared" si="15"/>
        <v/>
      </c>
      <c r="BB14" s="262" t="str">
        <f t="shared" si="16"/>
        <v/>
      </c>
      <c r="BC14" s="263" t="str">
        <f t="array" ref="BC14">IFERROR(SPARKLINE(BB14,{"charttype","bar";"max",BA14;"color1",IF(BD14&gt;=$BA$4,'Customize Here'!$M$7,'Customize Here'!$M$9)}),)</f>
        <v/>
      </c>
      <c r="BD14" s="264" t="str">
        <f t="shared" si="17"/>
        <v/>
      </c>
      <c r="BE14" s="265" t="str">
        <f t="shared" si="18"/>
        <v/>
      </c>
      <c r="BF14" s="195"/>
    </row>
    <row r="15">
      <c r="A15" s="237"/>
      <c r="B15" s="253"/>
      <c r="C15" s="254"/>
      <c r="D15" s="111"/>
      <c r="E15" s="237"/>
      <c r="F15" s="237"/>
      <c r="G15" s="257" t="b">
        <v>0</v>
      </c>
      <c r="H15" s="258" t="b">
        <v>0</v>
      </c>
      <c r="I15" s="258" t="b">
        <v>0</v>
      </c>
      <c r="J15" s="258" t="b">
        <v>0</v>
      </c>
      <c r="K15" s="258" t="b">
        <v>0</v>
      </c>
      <c r="L15" s="258" t="b">
        <v>0</v>
      </c>
      <c r="M15" s="267" t="b">
        <v>0</v>
      </c>
      <c r="N15" s="255" t="str">
        <f t="shared" si="6"/>
        <v/>
      </c>
      <c r="O15" s="256" t="str">
        <f t="shared" si="7"/>
        <v/>
      </c>
      <c r="P15" s="268"/>
      <c r="Q15" s="257" t="b">
        <v>0</v>
      </c>
      <c r="R15" s="258" t="b">
        <v>0</v>
      </c>
      <c r="S15" s="258" t="b">
        <v>0</v>
      </c>
      <c r="T15" s="258" t="b">
        <v>0</v>
      </c>
      <c r="U15" s="258" t="b">
        <v>0</v>
      </c>
      <c r="V15" s="258" t="b">
        <v>0</v>
      </c>
      <c r="W15" s="267" t="b">
        <v>0</v>
      </c>
      <c r="X15" s="255" t="str">
        <f t="shared" si="8"/>
        <v/>
      </c>
      <c r="Y15" s="256" t="str">
        <f t="shared" si="9"/>
        <v/>
      </c>
      <c r="Z15" s="268"/>
      <c r="AA15" s="257" t="b">
        <v>0</v>
      </c>
      <c r="AB15" s="258" t="b">
        <v>0</v>
      </c>
      <c r="AC15" s="258" t="b">
        <v>0</v>
      </c>
      <c r="AD15" s="258" t="b">
        <v>0</v>
      </c>
      <c r="AE15" s="258" t="b">
        <v>0</v>
      </c>
      <c r="AF15" s="258" t="b">
        <v>0</v>
      </c>
      <c r="AG15" s="267" t="b">
        <v>0</v>
      </c>
      <c r="AH15" s="255" t="str">
        <f t="shared" si="10"/>
        <v/>
      </c>
      <c r="AI15" s="256" t="str">
        <f t="shared" si="11"/>
        <v/>
      </c>
      <c r="AJ15" s="268"/>
      <c r="AK15" s="257" t="b">
        <v>0</v>
      </c>
      <c r="AL15" s="258" t="b">
        <v>0</v>
      </c>
      <c r="AM15" s="258" t="b">
        <v>0</v>
      </c>
      <c r="AN15" s="258" t="b">
        <v>0</v>
      </c>
      <c r="AO15" s="258" t="b">
        <v>0</v>
      </c>
      <c r="AP15" s="258" t="b">
        <v>0</v>
      </c>
      <c r="AQ15" s="267" t="b">
        <v>0</v>
      </c>
      <c r="AR15" s="255" t="str">
        <f t="shared" si="12"/>
        <v/>
      </c>
      <c r="AS15" s="256" t="str">
        <f t="shared" si="13"/>
        <v/>
      </c>
      <c r="AT15" s="268"/>
      <c r="AU15" s="257" t="b">
        <v>0</v>
      </c>
      <c r="AV15" s="258" t="b">
        <v>0</v>
      </c>
      <c r="AW15" s="259" t="b">
        <v>0</v>
      </c>
      <c r="AX15" s="193"/>
      <c r="AY15" s="193"/>
      <c r="AZ15" s="260" t="str">
        <f t="shared" si="14"/>
        <v/>
      </c>
      <c r="BA15" s="261" t="str">
        <f t="shared" si="15"/>
        <v/>
      </c>
      <c r="BB15" s="262" t="str">
        <f t="shared" si="16"/>
        <v/>
      </c>
      <c r="BC15" s="263" t="str">
        <f t="array" ref="BC15">IFERROR(SPARKLINE(BB15,{"charttype","bar";"max",BA15;"color1",IF(BD15&gt;=$BA$4,'Customize Here'!$M$7,'Customize Here'!$M$9)}),)</f>
        <v/>
      </c>
      <c r="BD15" s="264" t="str">
        <f t="shared" si="17"/>
        <v/>
      </c>
      <c r="BE15" s="265" t="str">
        <f t="shared" si="18"/>
        <v/>
      </c>
      <c r="BF15" s="195"/>
    </row>
    <row r="16">
      <c r="A16" s="237"/>
      <c r="B16" s="253"/>
      <c r="C16" s="254"/>
      <c r="D16" s="111"/>
      <c r="E16" s="237"/>
      <c r="F16" s="237"/>
      <c r="G16" s="257" t="b">
        <v>0</v>
      </c>
      <c r="H16" s="258" t="b">
        <v>0</v>
      </c>
      <c r="I16" s="258" t="b">
        <v>0</v>
      </c>
      <c r="J16" s="258" t="b">
        <v>0</v>
      </c>
      <c r="K16" s="258" t="b">
        <v>0</v>
      </c>
      <c r="L16" s="258" t="b">
        <v>0</v>
      </c>
      <c r="M16" s="267" t="b">
        <v>0</v>
      </c>
      <c r="N16" s="255" t="str">
        <f t="shared" si="6"/>
        <v/>
      </c>
      <c r="O16" s="256" t="str">
        <f t="shared" si="7"/>
        <v/>
      </c>
      <c r="P16" s="268"/>
      <c r="Q16" s="257" t="b">
        <v>0</v>
      </c>
      <c r="R16" s="258" t="b">
        <v>0</v>
      </c>
      <c r="S16" s="258" t="b">
        <v>0</v>
      </c>
      <c r="T16" s="258" t="b">
        <v>0</v>
      </c>
      <c r="U16" s="258" t="b">
        <v>0</v>
      </c>
      <c r="V16" s="258" t="b">
        <v>0</v>
      </c>
      <c r="W16" s="267" t="b">
        <v>0</v>
      </c>
      <c r="X16" s="255" t="str">
        <f t="shared" si="8"/>
        <v/>
      </c>
      <c r="Y16" s="256" t="str">
        <f t="shared" si="9"/>
        <v/>
      </c>
      <c r="Z16" s="268"/>
      <c r="AA16" s="257" t="b">
        <v>0</v>
      </c>
      <c r="AB16" s="258" t="b">
        <v>0</v>
      </c>
      <c r="AC16" s="258" t="b">
        <v>0</v>
      </c>
      <c r="AD16" s="258" t="b">
        <v>0</v>
      </c>
      <c r="AE16" s="258" t="b">
        <v>0</v>
      </c>
      <c r="AF16" s="258" t="b">
        <v>0</v>
      </c>
      <c r="AG16" s="267" t="b">
        <v>0</v>
      </c>
      <c r="AH16" s="255" t="str">
        <f t="shared" si="10"/>
        <v/>
      </c>
      <c r="AI16" s="256" t="str">
        <f t="shared" si="11"/>
        <v/>
      </c>
      <c r="AJ16" s="268"/>
      <c r="AK16" s="257" t="b">
        <v>0</v>
      </c>
      <c r="AL16" s="258" t="b">
        <v>0</v>
      </c>
      <c r="AM16" s="258" t="b">
        <v>0</v>
      </c>
      <c r="AN16" s="258" t="b">
        <v>0</v>
      </c>
      <c r="AO16" s="258" t="b">
        <v>0</v>
      </c>
      <c r="AP16" s="258" t="b">
        <v>0</v>
      </c>
      <c r="AQ16" s="267" t="b">
        <v>0</v>
      </c>
      <c r="AR16" s="255" t="str">
        <f t="shared" si="12"/>
        <v/>
      </c>
      <c r="AS16" s="256" t="str">
        <f t="shared" si="13"/>
        <v/>
      </c>
      <c r="AT16" s="268"/>
      <c r="AU16" s="257" t="b">
        <v>0</v>
      </c>
      <c r="AV16" s="258" t="b">
        <v>0</v>
      </c>
      <c r="AW16" s="259" t="b">
        <v>0</v>
      </c>
      <c r="AX16" s="193"/>
      <c r="AY16" s="193"/>
      <c r="AZ16" s="260" t="str">
        <f t="shared" si="14"/>
        <v/>
      </c>
      <c r="BA16" s="261" t="str">
        <f t="shared" si="15"/>
        <v/>
      </c>
      <c r="BB16" s="262" t="str">
        <f t="shared" si="16"/>
        <v/>
      </c>
      <c r="BC16" s="263" t="str">
        <f t="array" ref="BC16">IFERROR(SPARKLINE(BB16,{"charttype","bar";"max",BA16;"color1",IF(BD16&gt;=$BA$4,'Customize Here'!$M$7,'Customize Here'!$M$9)}),)</f>
        <v/>
      </c>
      <c r="BD16" s="264" t="str">
        <f t="shared" si="17"/>
        <v/>
      </c>
      <c r="BE16" s="265" t="str">
        <f t="shared" si="18"/>
        <v/>
      </c>
      <c r="BF16" s="195"/>
    </row>
    <row r="17">
      <c r="A17" s="237"/>
      <c r="B17" s="253"/>
      <c r="C17" s="254"/>
      <c r="D17" s="111"/>
      <c r="E17" s="237"/>
      <c r="F17" s="237"/>
      <c r="G17" s="257" t="b">
        <v>0</v>
      </c>
      <c r="H17" s="258" t="b">
        <v>0</v>
      </c>
      <c r="I17" s="258" t="b">
        <v>0</v>
      </c>
      <c r="J17" s="258" t="b">
        <v>0</v>
      </c>
      <c r="K17" s="258" t="b">
        <v>0</v>
      </c>
      <c r="L17" s="258" t="b">
        <v>0</v>
      </c>
      <c r="M17" s="267" t="b">
        <v>0</v>
      </c>
      <c r="N17" s="255" t="str">
        <f t="shared" si="6"/>
        <v/>
      </c>
      <c r="O17" s="256" t="str">
        <f t="shared" si="7"/>
        <v/>
      </c>
      <c r="P17" s="268"/>
      <c r="Q17" s="257" t="b">
        <v>0</v>
      </c>
      <c r="R17" s="258" t="b">
        <v>0</v>
      </c>
      <c r="S17" s="258" t="b">
        <v>0</v>
      </c>
      <c r="T17" s="258" t="b">
        <v>0</v>
      </c>
      <c r="U17" s="258" t="b">
        <v>0</v>
      </c>
      <c r="V17" s="258" t="b">
        <v>0</v>
      </c>
      <c r="W17" s="267" t="b">
        <v>0</v>
      </c>
      <c r="X17" s="255" t="str">
        <f t="shared" si="8"/>
        <v/>
      </c>
      <c r="Y17" s="256" t="str">
        <f t="shared" si="9"/>
        <v/>
      </c>
      <c r="Z17" s="268"/>
      <c r="AA17" s="257" t="b">
        <v>0</v>
      </c>
      <c r="AB17" s="258" t="b">
        <v>0</v>
      </c>
      <c r="AC17" s="258" t="b">
        <v>0</v>
      </c>
      <c r="AD17" s="258" t="b">
        <v>0</v>
      </c>
      <c r="AE17" s="258" t="b">
        <v>0</v>
      </c>
      <c r="AF17" s="258" t="b">
        <v>0</v>
      </c>
      <c r="AG17" s="267" t="b">
        <v>0</v>
      </c>
      <c r="AH17" s="255" t="str">
        <f t="shared" si="10"/>
        <v/>
      </c>
      <c r="AI17" s="256" t="str">
        <f t="shared" si="11"/>
        <v/>
      </c>
      <c r="AJ17" s="268"/>
      <c r="AK17" s="257" t="b">
        <v>0</v>
      </c>
      <c r="AL17" s="258" t="b">
        <v>0</v>
      </c>
      <c r="AM17" s="258" t="b">
        <v>0</v>
      </c>
      <c r="AN17" s="258" t="b">
        <v>0</v>
      </c>
      <c r="AO17" s="258" t="b">
        <v>0</v>
      </c>
      <c r="AP17" s="258" t="b">
        <v>0</v>
      </c>
      <c r="AQ17" s="267" t="b">
        <v>0</v>
      </c>
      <c r="AR17" s="255" t="str">
        <f t="shared" si="12"/>
        <v/>
      </c>
      <c r="AS17" s="256" t="str">
        <f t="shared" si="13"/>
        <v/>
      </c>
      <c r="AT17" s="268"/>
      <c r="AU17" s="257" t="b">
        <v>0</v>
      </c>
      <c r="AV17" s="258" t="b">
        <v>0</v>
      </c>
      <c r="AW17" s="259" t="b">
        <v>0</v>
      </c>
      <c r="AX17" s="193"/>
      <c r="AY17" s="193"/>
      <c r="AZ17" s="260" t="str">
        <f t="shared" si="14"/>
        <v/>
      </c>
      <c r="BA17" s="261" t="str">
        <f t="shared" si="15"/>
        <v/>
      </c>
      <c r="BB17" s="262" t="str">
        <f t="shared" si="16"/>
        <v/>
      </c>
      <c r="BC17" s="263" t="str">
        <f t="array" ref="BC17">IFERROR(SPARKLINE(BB17,{"charttype","bar";"max",BA17;"color1",IF(BD17&gt;=$BA$4,'Customize Here'!$M$7,'Customize Here'!$M$9)}),)</f>
        <v/>
      </c>
      <c r="BD17" s="264" t="str">
        <f t="shared" si="17"/>
        <v/>
      </c>
      <c r="BE17" s="265" t="str">
        <f t="shared" si="18"/>
        <v/>
      </c>
      <c r="BF17" s="195"/>
    </row>
    <row r="18">
      <c r="A18" s="237"/>
      <c r="B18" s="253"/>
      <c r="C18" s="254"/>
      <c r="D18" s="111"/>
      <c r="E18" s="237"/>
      <c r="F18" s="237"/>
      <c r="G18" s="257" t="b">
        <v>0</v>
      </c>
      <c r="H18" s="258" t="b">
        <v>0</v>
      </c>
      <c r="I18" s="258" t="b">
        <v>0</v>
      </c>
      <c r="J18" s="258" t="b">
        <v>0</v>
      </c>
      <c r="K18" s="258" t="b">
        <v>0</v>
      </c>
      <c r="L18" s="258" t="b">
        <v>0</v>
      </c>
      <c r="M18" s="267" t="b">
        <v>0</v>
      </c>
      <c r="N18" s="255" t="str">
        <f t="shared" si="6"/>
        <v/>
      </c>
      <c r="O18" s="256" t="str">
        <f t="shared" si="7"/>
        <v/>
      </c>
      <c r="P18" s="268"/>
      <c r="Q18" s="257" t="b">
        <v>0</v>
      </c>
      <c r="R18" s="258" t="b">
        <v>0</v>
      </c>
      <c r="S18" s="258" t="b">
        <v>0</v>
      </c>
      <c r="T18" s="258" t="b">
        <v>0</v>
      </c>
      <c r="U18" s="258" t="b">
        <v>0</v>
      </c>
      <c r="V18" s="258" t="b">
        <v>0</v>
      </c>
      <c r="W18" s="267" t="b">
        <v>0</v>
      </c>
      <c r="X18" s="255" t="str">
        <f t="shared" si="8"/>
        <v/>
      </c>
      <c r="Y18" s="256" t="str">
        <f t="shared" si="9"/>
        <v/>
      </c>
      <c r="Z18" s="268"/>
      <c r="AA18" s="257" t="b">
        <v>0</v>
      </c>
      <c r="AB18" s="258" t="b">
        <v>0</v>
      </c>
      <c r="AC18" s="258" t="b">
        <v>0</v>
      </c>
      <c r="AD18" s="258" t="b">
        <v>0</v>
      </c>
      <c r="AE18" s="258" t="b">
        <v>0</v>
      </c>
      <c r="AF18" s="258" t="b">
        <v>0</v>
      </c>
      <c r="AG18" s="267" t="b">
        <v>0</v>
      </c>
      <c r="AH18" s="255" t="str">
        <f t="shared" si="10"/>
        <v/>
      </c>
      <c r="AI18" s="256" t="str">
        <f t="shared" si="11"/>
        <v/>
      </c>
      <c r="AJ18" s="268"/>
      <c r="AK18" s="257" t="b">
        <v>0</v>
      </c>
      <c r="AL18" s="258" t="b">
        <v>0</v>
      </c>
      <c r="AM18" s="258" t="b">
        <v>0</v>
      </c>
      <c r="AN18" s="258" t="b">
        <v>0</v>
      </c>
      <c r="AO18" s="258" t="b">
        <v>0</v>
      </c>
      <c r="AP18" s="258" t="b">
        <v>0</v>
      </c>
      <c r="AQ18" s="267" t="b">
        <v>0</v>
      </c>
      <c r="AR18" s="255" t="str">
        <f t="shared" si="12"/>
        <v/>
      </c>
      <c r="AS18" s="256" t="str">
        <f t="shared" si="13"/>
        <v/>
      </c>
      <c r="AT18" s="268"/>
      <c r="AU18" s="257" t="b">
        <v>0</v>
      </c>
      <c r="AV18" s="258" t="b">
        <v>0</v>
      </c>
      <c r="AW18" s="259" t="b">
        <v>0</v>
      </c>
      <c r="AX18" s="193"/>
      <c r="AY18" s="193"/>
      <c r="AZ18" s="269" t="str">
        <f t="shared" si="14"/>
        <v/>
      </c>
      <c r="BA18" s="261" t="str">
        <f t="shared" si="15"/>
        <v/>
      </c>
      <c r="BB18" s="262" t="str">
        <f t="shared" si="16"/>
        <v/>
      </c>
      <c r="BC18" s="263" t="str">
        <f t="array" ref="BC18">IFERROR(SPARKLINE(BB18,{"charttype","bar";"max",BA18;"color1",IF(BD18&gt;=$BA$4,'Customize Here'!$M$7,'Customize Here'!$M$9)}),)</f>
        <v/>
      </c>
      <c r="BD18" s="264" t="str">
        <f t="shared" si="17"/>
        <v/>
      </c>
      <c r="BE18" s="265" t="str">
        <f t="shared" si="18"/>
        <v/>
      </c>
      <c r="BF18" s="195"/>
    </row>
    <row r="19">
      <c r="A19" s="237"/>
      <c r="B19" s="253"/>
      <c r="C19" s="254"/>
      <c r="D19" s="111"/>
      <c r="E19" s="237"/>
      <c r="F19" s="237"/>
      <c r="G19" s="270" t="b">
        <v>0</v>
      </c>
      <c r="H19" s="258" t="b">
        <v>0</v>
      </c>
      <c r="I19" s="271" t="b">
        <v>0</v>
      </c>
      <c r="J19" s="258" t="b">
        <v>0</v>
      </c>
      <c r="K19" s="258" t="b">
        <v>0</v>
      </c>
      <c r="L19" s="258" t="b">
        <v>0</v>
      </c>
      <c r="M19" s="272" t="b">
        <v>0</v>
      </c>
      <c r="N19" s="255" t="str">
        <f t="shared" si="6"/>
        <v/>
      </c>
      <c r="O19" s="256" t="str">
        <f t="shared" si="7"/>
        <v/>
      </c>
      <c r="P19" s="268"/>
      <c r="Q19" s="270" t="b">
        <v>0</v>
      </c>
      <c r="R19" s="258" t="b">
        <v>0</v>
      </c>
      <c r="S19" s="271" t="b">
        <v>0</v>
      </c>
      <c r="T19" s="258" t="b">
        <v>0</v>
      </c>
      <c r="U19" s="258" t="b">
        <v>0</v>
      </c>
      <c r="V19" s="258" t="b">
        <v>0</v>
      </c>
      <c r="W19" s="272" t="b">
        <v>0</v>
      </c>
      <c r="X19" s="255" t="str">
        <f t="shared" si="8"/>
        <v/>
      </c>
      <c r="Y19" s="256" t="str">
        <f t="shared" si="9"/>
        <v/>
      </c>
      <c r="Z19" s="268"/>
      <c r="AA19" s="270" t="b">
        <v>0</v>
      </c>
      <c r="AB19" s="258" t="b">
        <v>0</v>
      </c>
      <c r="AC19" s="271" t="b">
        <v>0</v>
      </c>
      <c r="AD19" s="258" t="b">
        <v>0</v>
      </c>
      <c r="AE19" s="258" t="b">
        <v>0</v>
      </c>
      <c r="AF19" s="258" t="b">
        <v>0</v>
      </c>
      <c r="AG19" s="272" t="b">
        <v>0</v>
      </c>
      <c r="AH19" s="255" t="str">
        <f t="shared" si="10"/>
        <v/>
      </c>
      <c r="AI19" s="256" t="str">
        <f t="shared" si="11"/>
        <v/>
      </c>
      <c r="AJ19" s="268"/>
      <c r="AK19" s="270" t="b">
        <v>0</v>
      </c>
      <c r="AL19" s="258" t="b">
        <v>0</v>
      </c>
      <c r="AM19" s="271" t="b">
        <v>0</v>
      </c>
      <c r="AN19" s="258" t="b">
        <v>0</v>
      </c>
      <c r="AO19" s="258" t="b">
        <v>0</v>
      </c>
      <c r="AP19" s="258" t="b">
        <v>0</v>
      </c>
      <c r="AQ19" s="272" t="b">
        <v>0</v>
      </c>
      <c r="AR19" s="255" t="str">
        <f t="shared" si="12"/>
        <v/>
      </c>
      <c r="AS19" s="256" t="str">
        <f t="shared" si="13"/>
        <v/>
      </c>
      <c r="AT19" s="268"/>
      <c r="AU19" s="270" t="b">
        <v>0</v>
      </c>
      <c r="AV19" s="258" t="b">
        <v>0</v>
      </c>
      <c r="AW19" s="273" t="b">
        <v>0</v>
      </c>
      <c r="AX19" s="193"/>
      <c r="AY19" s="193"/>
      <c r="AZ19" s="269" t="str">
        <f t="shared" si="14"/>
        <v/>
      </c>
      <c r="BA19" s="261" t="str">
        <f t="shared" si="15"/>
        <v/>
      </c>
      <c r="BB19" s="262" t="str">
        <f t="shared" si="16"/>
        <v/>
      </c>
      <c r="BC19" s="263" t="str">
        <f t="array" ref="BC19">IFERROR(SPARKLINE(BB19,{"charttype","bar";"max",BA19;"color1",IF(BD19&gt;=$BA$4,'Customize Here'!$M$7,'Customize Here'!$M$9)}),)</f>
        <v/>
      </c>
      <c r="BD19" s="264" t="str">
        <f t="shared" si="17"/>
        <v/>
      </c>
      <c r="BE19" s="265" t="str">
        <f t="shared" si="18"/>
        <v/>
      </c>
      <c r="BF19" s="195"/>
    </row>
    <row r="20">
      <c r="A20" s="237"/>
      <c r="B20" s="253"/>
      <c r="C20" s="254"/>
      <c r="D20" s="111"/>
      <c r="E20" s="237"/>
      <c r="F20" s="237"/>
      <c r="G20" s="257" t="b">
        <v>0</v>
      </c>
      <c r="H20" s="258" t="b">
        <v>0</v>
      </c>
      <c r="I20" s="271" t="b">
        <v>0</v>
      </c>
      <c r="J20" s="271" t="b">
        <v>0</v>
      </c>
      <c r="K20" s="271" t="b">
        <v>0</v>
      </c>
      <c r="L20" s="271" t="b">
        <v>0</v>
      </c>
      <c r="M20" s="272" t="b">
        <v>0</v>
      </c>
      <c r="N20" s="255" t="str">
        <f t="shared" si="6"/>
        <v/>
      </c>
      <c r="O20" s="256" t="str">
        <f t="shared" si="7"/>
        <v/>
      </c>
      <c r="P20" s="268"/>
      <c r="Q20" s="257" t="b">
        <v>0</v>
      </c>
      <c r="R20" s="258" t="b">
        <v>0</v>
      </c>
      <c r="S20" s="271" t="b">
        <v>0</v>
      </c>
      <c r="T20" s="271" t="b">
        <v>0</v>
      </c>
      <c r="U20" s="271" t="b">
        <v>0</v>
      </c>
      <c r="V20" s="271" t="b">
        <v>0</v>
      </c>
      <c r="W20" s="272" t="b">
        <v>0</v>
      </c>
      <c r="X20" s="255" t="str">
        <f t="shared" si="8"/>
        <v/>
      </c>
      <c r="Y20" s="256" t="str">
        <f t="shared" si="9"/>
        <v/>
      </c>
      <c r="Z20" s="268"/>
      <c r="AA20" s="257" t="b">
        <v>0</v>
      </c>
      <c r="AB20" s="258" t="b">
        <v>0</v>
      </c>
      <c r="AC20" s="271" t="b">
        <v>0</v>
      </c>
      <c r="AD20" s="271" t="b">
        <v>0</v>
      </c>
      <c r="AE20" s="271" t="b">
        <v>0</v>
      </c>
      <c r="AF20" s="271" t="b">
        <v>0</v>
      </c>
      <c r="AG20" s="272" t="b">
        <v>0</v>
      </c>
      <c r="AH20" s="255" t="str">
        <f t="shared" si="10"/>
        <v/>
      </c>
      <c r="AI20" s="256" t="str">
        <f t="shared" si="11"/>
        <v/>
      </c>
      <c r="AJ20" s="268"/>
      <c r="AK20" s="257" t="b">
        <v>0</v>
      </c>
      <c r="AL20" s="258" t="b">
        <v>0</v>
      </c>
      <c r="AM20" s="271" t="b">
        <v>0</v>
      </c>
      <c r="AN20" s="271" t="b">
        <v>0</v>
      </c>
      <c r="AO20" s="271" t="b">
        <v>0</v>
      </c>
      <c r="AP20" s="271" t="b">
        <v>0</v>
      </c>
      <c r="AQ20" s="272" t="b">
        <v>0</v>
      </c>
      <c r="AR20" s="255" t="str">
        <f t="shared" si="12"/>
        <v/>
      </c>
      <c r="AS20" s="256" t="str">
        <f t="shared" si="13"/>
        <v/>
      </c>
      <c r="AT20" s="268"/>
      <c r="AU20" s="257" t="b">
        <v>0</v>
      </c>
      <c r="AV20" s="258" t="b">
        <v>0</v>
      </c>
      <c r="AW20" s="273" t="b">
        <v>0</v>
      </c>
      <c r="AX20" s="193"/>
      <c r="AY20" s="193"/>
      <c r="AZ20" s="269" t="str">
        <f t="shared" si="14"/>
        <v/>
      </c>
      <c r="BA20" s="261" t="str">
        <f t="shared" si="15"/>
        <v/>
      </c>
      <c r="BB20" s="262" t="str">
        <f t="shared" si="16"/>
        <v/>
      </c>
      <c r="BC20" s="263" t="str">
        <f t="array" ref="BC20">IFERROR(SPARKLINE(BB20,{"charttype","bar";"max",BA20;"color1",IF(BD20&gt;=$BA$4,'Customize Here'!$M$7,'Customize Here'!$M$9)}),)</f>
        <v/>
      </c>
      <c r="BD20" s="264" t="str">
        <f t="shared" si="17"/>
        <v/>
      </c>
      <c r="BE20" s="265" t="str">
        <f t="shared" si="18"/>
        <v/>
      </c>
      <c r="BF20" s="195"/>
    </row>
    <row r="21">
      <c r="A21" s="237"/>
      <c r="B21" s="253"/>
      <c r="C21" s="254"/>
      <c r="D21" s="111"/>
      <c r="E21" s="237"/>
      <c r="F21" s="237"/>
      <c r="G21" s="270" t="b">
        <v>0</v>
      </c>
      <c r="H21" s="258" t="b">
        <v>0</v>
      </c>
      <c r="I21" s="271" t="b">
        <v>0</v>
      </c>
      <c r="J21" s="271" t="b">
        <v>0</v>
      </c>
      <c r="K21" s="271" t="b">
        <v>0</v>
      </c>
      <c r="L21" s="271" t="b">
        <v>0</v>
      </c>
      <c r="M21" s="272" t="b">
        <v>0</v>
      </c>
      <c r="N21" s="255" t="str">
        <f t="shared" si="6"/>
        <v/>
      </c>
      <c r="O21" s="256" t="str">
        <f t="shared" si="7"/>
        <v/>
      </c>
      <c r="P21" s="268"/>
      <c r="Q21" s="270" t="b">
        <v>0</v>
      </c>
      <c r="R21" s="258" t="b">
        <v>0</v>
      </c>
      <c r="S21" s="271" t="b">
        <v>0</v>
      </c>
      <c r="T21" s="271" t="b">
        <v>0</v>
      </c>
      <c r="U21" s="271" t="b">
        <v>0</v>
      </c>
      <c r="V21" s="271" t="b">
        <v>0</v>
      </c>
      <c r="W21" s="272" t="b">
        <v>0</v>
      </c>
      <c r="X21" s="255" t="str">
        <f t="shared" si="8"/>
        <v/>
      </c>
      <c r="Y21" s="256" t="str">
        <f t="shared" si="9"/>
        <v/>
      </c>
      <c r="Z21" s="268"/>
      <c r="AA21" s="270" t="b">
        <v>0</v>
      </c>
      <c r="AB21" s="258" t="b">
        <v>0</v>
      </c>
      <c r="AC21" s="271" t="b">
        <v>0</v>
      </c>
      <c r="AD21" s="271" t="b">
        <v>0</v>
      </c>
      <c r="AE21" s="271" t="b">
        <v>0</v>
      </c>
      <c r="AF21" s="271" t="b">
        <v>0</v>
      </c>
      <c r="AG21" s="272" t="b">
        <v>0</v>
      </c>
      <c r="AH21" s="255" t="str">
        <f t="shared" si="10"/>
        <v/>
      </c>
      <c r="AI21" s="256" t="str">
        <f t="shared" si="11"/>
        <v/>
      </c>
      <c r="AJ21" s="268"/>
      <c r="AK21" s="270" t="b">
        <v>0</v>
      </c>
      <c r="AL21" s="258" t="b">
        <v>0</v>
      </c>
      <c r="AM21" s="271" t="b">
        <v>0</v>
      </c>
      <c r="AN21" s="271" t="b">
        <v>0</v>
      </c>
      <c r="AO21" s="271" t="b">
        <v>0</v>
      </c>
      <c r="AP21" s="271" t="b">
        <v>0</v>
      </c>
      <c r="AQ21" s="272" t="b">
        <v>0</v>
      </c>
      <c r="AR21" s="255" t="str">
        <f t="shared" si="12"/>
        <v/>
      </c>
      <c r="AS21" s="256" t="str">
        <f t="shared" si="13"/>
        <v/>
      </c>
      <c r="AT21" s="268"/>
      <c r="AU21" s="270" t="b">
        <v>0</v>
      </c>
      <c r="AV21" s="258" t="b">
        <v>0</v>
      </c>
      <c r="AW21" s="273" t="b">
        <v>0</v>
      </c>
      <c r="AX21" s="193"/>
      <c r="AY21" s="193"/>
      <c r="AZ21" s="269" t="str">
        <f t="shared" si="14"/>
        <v/>
      </c>
      <c r="BA21" s="261" t="str">
        <f t="shared" si="15"/>
        <v/>
      </c>
      <c r="BB21" s="262" t="str">
        <f t="shared" si="16"/>
        <v/>
      </c>
      <c r="BC21" s="263" t="str">
        <f t="array" ref="BC21">IFERROR(SPARKLINE(BB21,{"charttype","bar";"max",BA21;"color1",IF(BD21&gt;=$BA$4,'Customize Here'!$M$7,'Customize Here'!$M$9)}),)</f>
        <v/>
      </c>
      <c r="BD21" s="264" t="str">
        <f t="shared" si="17"/>
        <v/>
      </c>
      <c r="BE21" s="265" t="str">
        <f t="shared" si="18"/>
        <v/>
      </c>
      <c r="BF21" s="195"/>
    </row>
    <row r="22">
      <c r="A22" s="237"/>
      <c r="B22" s="274"/>
      <c r="C22" s="275"/>
      <c r="D22" s="119"/>
      <c r="E22" s="237"/>
      <c r="F22" s="237"/>
      <c r="G22" s="276" t="b">
        <v>0</v>
      </c>
      <c r="H22" s="277" t="b">
        <v>0</v>
      </c>
      <c r="I22" s="278" t="b">
        <v>0</v>
      </c>
      <c r="J22" s="278" t="b">
        <v>0</v>
      </c>
      <c r="K22" s="278" t="b">
        <v>0</v>
      </c>
      <c r="L22" s="278" t="b">
        <v>0</v>
      </c>
      <c r="M22" s="279" t="b">
        <v>0</v>
      </c>
      <c r="N22" s="280" t="str">
        <f t="shared" si="6"/>
        <v/>
      </c>
      <c r="O22" s="281" t="str">
        <f t="shared" si="7"/>
        <v/>
      </c>
      <c r="P22" s="268"/>
      <c r="Q22" s="276" t="b">
        <v>0</v>
      </c>
      <c r="R22" s="277" t="b">
        <v>0</v>
      </c>
      <c r="S22" s="278" t="b">
        <v>0</v>
      </c>
      <c r="T22" s="278" t="b">
        <v>0</v>
      </c>
      <c r="U22" s="278" t="b">
        <v>0</v>
      </c>
      <c r="V22" s="278" t="b">
        <v>0</v>
      </c>
      <c r="W22" s="279" t="b">
        <v>0</v>
      </c>
      <c r="X22" s="280" t="str">
        <f t="shared" si="8"/>
        <v/>
      </c>
      <c r="Y22" s="281" t="str">
        <f t="shared" si="9"/>
        <v/>
      </c>
      <c r="Z22" s="268"/>
      <c r="AA22" s="276" t="b">
        <v>0</v>
      </c>
      <c r="AB22" s="277" t="b">
        <v>0</v>
      </c>
      <c r="AC22" s="278" t="b">
        <v>0</v>
      </c>
      <c r="AD22" s="278" t="b">
        <v>0</v>
      </c>
      <c r="AE22" s="278" t="b">
        <v>0</v>
      </c>
      <c r="AF22" s="278" t="b">
        <v>0</v>
      </c>
      <c r="AG22" s="279" t="b">
        <v>0</v>
      </c>
      <c r="AH22" s="280" t="str">
        <f t="shared" si="10"/>
        <v/>
      </c>
      <c r="AI22" s="281" t="str">
        <f t="shared" si="11"/>
        <v/>
      </c>
      <c r="AJ22" s="268"/>
      <c r="AK22" s="276" t="b">
        <v>0</v>
      </c>
      <c r="AL22" s="277" t="b">
        <v>0</v>
      </c>
      <c r="AM22" s="278" t="b">
        <v>0</v>
      </c>
      <c r="AN22" s="278" t="b">
        <v>0</v>
      </c>
      <c r="AO22" s="278" t="b">
        <v>0</v>
      </c>
      <c r="AP22" s="278" t="b">
        <v>0</v>
      </c>
      <c r="AQ22" s="279" t="b">
        <v>0</v>
      </c>
      <c r="AR22" s="280" t="str">
        <f t="shared" si="12"/>
        <v/>
      </c>
      <c r="AS22" s="281" t="str">
        <f t="shared" si="13"/>
        <v/>
      </c>
      <c r="AT22" s="268"/>
      <c r="AU22" s="276" t="b">
        <v>0</v>
      </c>
      <c r="AV22" s="277" t="b">
        <v>0</v>
      </c>
      <c r="AW22" s="282" t="b">
        <v>0</v>
      </c>
      <c r="AX22" s="193"/>
      <c r="AY22" s="193"/>
      <c r="AZ22" s="283" t="str">
        <f t="shared" si="14"/>
        <v/>
      </c>
      <c r="BA22" s="284" t="str">
        <f t="shared" si="15"/>
        <v/>
      </c>
      <c r="BB22" s="285" t="str">
        <f t="shared" si="16"/>
        <v/>
      </c>
      <c r="BC22" s="286" t="str">
        <f t="array" ref="BC22">IFERROR(SPARKLINE(BB22,{"charttype","bar";"max",BA22;"color1",IF(BD22&gt;=$BA$4,'Customize Here'!$M$7,'Customize Here'!$M$9)}),)</f>
        <v/>
      </c>
      <c r="BD22" s="287" t="str">
        <f t="shared" si="17"/>
        <v/>
      </c>
      <c r="BE22" s="288" t="str">
        <f t="shared" si="18"/>
        <v/>
      </c>
      <c r="BF22" s="195"/>
    </row>
    <row r="23" ht="6.0" customHeight="1">
      <c r="A23" s="193"/>
      <c r="B23" s="193"/>
      <c r="C23" s="195"/>
      <c r="D23" s="289"/>
      <c r="E23" s="289"/>
      <c r="F23" s="289"/>
      <c r="G23" s="195"/>
      <c r="H23" s="195"/>
      <c r="I23" s="195"/>
      <c r="J23" s="195"/>
      <c r="K23" s="195"/>
      <c r="L23" s="195"/>
      <c r="M23" s="195"/>
      <c r="N23" s="195"/>
      <c r="O23" s="195"/>
      <c r="P23" s="195"/>
      <c r="Q23" s="195"/>
      <c r="R23" s="195"/>
      <c r="S23" s="195"/>
      <c r="T23" s="195"/>
      <c r="U23" s="195"/>
      <c r="V23" s="195"/>
      <c r="W23" s="195"/>
      <c r="X23" s="195"/>
      <c r="Y23" s="195"/>
      <c r="Z23" s="195"/>
      <c r="AA23" s="195"/>
      <c r="AB23" s="195"/>
      <c r="AC23" s="195"/>
      <c r="AD23" s="195"/>
      <c r="AE23" s="195"/>
      <c r="AF23" s="195"/>
      <c r="AG23" s="195"/>
      <c r="AH23" s="195"/>
      <c r="AI23" s="195"/>
      <c r="AJ23" s="195"/>
      <c r="AK23" s="195"/>
      <c r="AL23" s="195"/>
      <c r="AM23" s="195"/>
      <c r="AN23" s="195"/>
      <c r="AO23" s="195"/>
      <c r="AP23" s="195"/>
      <c r="AQ23" s="195"/>
      <c r="AR23" s="195"/>
      <c r="AS23" s="195"/>
      <c r="AT23" s="195"/>
      <c r="AU23" s="195"/>
      <c r="AV23" s="195"/>
      <c r="AW23" s="195"/>
      <c r="AX23" s="193"/>
      <c r="AY23" s="193"/>
      <c r="AZ23" s="289"/>
      <c r="BA23" s="289"/>
      <c r="BB23" s="289"/>
      <c r="BC23" s="193"/>
      <c r="BD23" s="195"/>
      <c r="BE23" s="195"/>
      <c r="BF23" s="195"/>
    </row>
    <row r="24" ht="23.25" customHeight="1">
      <c r="A24" s="290"/>
      <c r="B24" s="291" t="s">
        <v>56</v>
      </c>
      <c r="E24" s="292"/>
      <c r="F24" s="292"/>
      <c r="G24" s="293" t="str">
        <f>'Customize Here'!$Q$23</f>
        <v>Daily Tasks Completed</v>
      </c>
      <c r="H24" s="43"/>
      <c r="I24" s="43"/>
      <c r="J24" s="43"/>
      <c r="K24" s="43"/>
      <c r="L24" s="43"/>
      <c r="M24" s="294"/>
      <c r="N24" s="295" t="str">
        <f>'Customize Here'!$Q$24</f>
        <v>Week</v>
      </c>
      <c r="O24" s="44"/>
      <c r="P24" s="296"/>
      <c r="Q24" s="293" t="str">
        <f>'Customize Here'!$Q$23</f>
        <v>Daily Tasks Completed</v>
      </c>
      <c r="R24" s="43"/>
      <c r="S24" s="43"/>
      <c r="T24" s="43"/>
      <c r="U24" s="43"/>
      <c r="V24" s="43"/>
      <c r="W24" s="294"/>
      <c r="X24" s="295" t="str">
        <f>'Customize Here'!$Q$24</f>
        <v>Week</v>
      </c>
      <c r="Y24" s="44"/>
      <c r="Z24" s="296"/>
      <c r="AA24" s="293" t="str">
        <f>'Customize Here'!$Q$23</f>
        <v>Daily Tasks Completed</v>
      </c>
      <c r="AB24" s="43"/>
      <c r="AC24" s="43"/>
      <c r="AD24" s="43"/>
      <c r="AE24" s="43"/>
      <c r="AF24" s="43"/>
      <c r="AG24" s="294"/>
      <c r="AH24" s="295" t="str">
        <f>'Customize Here'!$Q$24</f>
        <v>Week</v>
      </c>
      <c r="AI24" s="44"/>
      <c r="AJ24" s="296"/>
      <c r="AK24" s="293" t="str">
        <f>'Customize Here'!$Q$23</f>
        <v>Daily Tasks Completed</v>
      </c>
      <c r="AL24" s="43"/>
      <c r="AM24" s="43"/>
      <c r="AN24" s="43"/>
      <c r="AO24" s="43"/>
      <c r="AP24" s="43"/>
      <c r="AQ24" s="294"/>
      <c r="AR24" s="295" t="str">
        <f>'Customize Here'!$Q$24</f>
        <v>Week</v>
      </c>
      <c r="AS24" s="44"/>
      <c r="AT24" s="296"/>
      <c r="AU24" s="297" t="str">
        <f>'Customize Here'!$Q$23</f>
        <v>Daily Tasks Completed</v>
      </c>
      <c r="AV24" s="154"/>
      <c r="AW24" s="155"/>
      <c r="AX24" s="290"/>
      <c r="AY24" s="290"/>
      <c r="AZ24" s="298"/>
      <c r="BA24" s="299"/>
      <c r="BB24" s="300" t="str">
        <f>'Customize Here'!$Q$32&amp;" "&amp;BB25&amp;" / "&amp;BB25+BE25</f>
        <v>Tasks Completed 0 / 0</v>
      </c>
      <c r="BC24" s="43"/>
      <c r="BD24" s="294"/>
      <c r="BE24" s="301" t="str">
        <f>'Customize Here'!$Q$35</f>
        <v>Missing</v>
      </c>
      <c r="BF24" s="296"/>
    </row>
    <row r="25">
      <c r="A25" s="193"/>
      <c r="B25" s="193"/>
      <c r="C25" s="195"/>
      <c r="D25" s="289"/>
      <c r="E25" s="289"/>
      <c r="F25" s="289"/>
      <c r="G25" s="302">
        <f t="shared" ref="G25:M25" si="19">COUNTIFS(G7:G22,TRUE,$B$7:$B$22,"&lt;&gt;")</f>
        <v>0</v>
      </c>
      <c r="H25" s="303">
        <f t="shared" si="19"/>
        <v>0</v>
      </c>
      <c r="I25" s="303">
        <f t="shared" si="19"/>
        <v>0</v>
      </c>
      <c r="J25" s="303">
        <f t="shared" si="19"/>
        <v>0</v>
      </c>
      <c r="K25" s="303">
        <f t="shared" si="19"/>
        <v>0</v>
      </c>
      <c r="L25" s="303">
        <f t="shared" si="19"/>
        <v>0</v>
      </c>
      <c r="M25" s="304">
        <f t="shared" si="19"/>
        <v>0</v>
      </c>
      <c r="N25" s="305">
        <f>sum(G25:M25)</f>
        <v>0</v>
      </c>
      <c r="O25" s="306"/>
      <c r="P25" s="195"/>
      <c r="Q25" s="302">
        <f t="shared" ref="Q25:W25" si="20">COUNTIFS(Q7:Q22,TRUE,$B$7:$B$22,"&lt;&gt;")</f>
        <v>0</v>
      </c>
      <c r="R25" s="303">
        <f t="shared" si="20"/>
        <v>0</v>
      </c>
      <c r="S25" s="303">
        <f t="shared" si="20"/>
        <v>0</v>
      </c>
      <c r="T25" s="303">
        <f t="shared" si="20"/>
        <v>0</v>
      </c>
      <c r="U25" s="303">
        <f t="shared" si="20"/>
        <v>0</v>
      </c>
      <c r="V25" s="303">
        <f t="shared" si="20"/>
        <v>0</v>
      </c>
      <c r="W25" s="304">
        <f t="shared" si="20"/>
        <v>0</v>
      </c>
      <c r="X25" s="305">
        <f>sum(Q25:W25)</f>
        <v>0</v>
      </c>
      <c r="Y25" s="306"/>
      <c r="Z25" s="195"/>
      <c r="AA25" s="302">
        <f t="shared" ref="AA25:AG25" si="21">COUNTIFS(AA7:AA22,TRUE,$B$7:$B$22,"&lt;&gt;")</f>
        <v>0</v>
      </c>
      <c r="AB25" s="303">
        <f t="shared" si="21"/>
        <v>0</v>
      </c>
      <c r="AC25" s="303">
        <f t="shared" si="21"/>
        <v>0</v>
      </c>
      <c r="AD25" s="303">
        <f t="shared" si="21"/>
        <v>0</v>
      </c>
      <c r="AE25" s="303">
        <f t="shared" si="21"/>
        <v>0</v>
      </c>
      <c r="AF25" s="303">
        <f t="shared" si="21"/>
        <v>0</v>
      </c>
      <c r="AG25" s="304">
        <f t="shared" si="21"/>
        <v>0</v>
      </c>
      <c r="AH25" s="305">
        <f>sum(AA25:AG25)</f>
        <v>0</v>
      </c>
      <c r="AI25" s="306"/>
      <c r="AJ25" s="195"/>
      <c r="AK25" s="302">
        <f t="shared" ref="AK25:AQ25" si="22">COUNTIFS(AK7:AK22,TRUE,$B$7:$B$22,"&lt;&gt;")</f>
        <v>0</v>
      </c>
      <c r="AL25" s="303">
        <f t="shared" si="22"/>
        <v>0</v>
      </c>
      <c r="AM25" s="303">
        <f t="shared" si="22"/>
        <v>0</v>
      </c>
      <c r="AN25" s="303">
        <f t="shared" si="22"/>
        <v>0</v>
      </c>
      <c r="AO25" s="303">
        <f t="shared" si="22"/>
        <v>0</v>
      </c>
      <c r="AP25" s="303">
        <f t="shared" si="22"/>
        <v>0</v>
      </c>
      <c r="AQ25" s="304">
        <f t="shared" si="22"/>
        <v>0</v>
      </c>
      <c r="AR25" s="305">
        <f>sum(AK25:AQ25)</f>
        <v>0</v>
      </c>
      <c r="AS25" s="306"/>
      <c r="AT25" s="195"/>
      <c r="AU25" s="307">
        <f t="shared" ref="AU25:AW25" si="23">COUNTIFS(AU7:AU22,TRUE,$B$7:$B$22,"&lt;&gt;")</f>
        <v>0</v>
      </c>
      <c r="AV25" s="308">
        <f t="shared" si="23"/>
        <v>0</v>
      </c>
      <c r="AW25" s="309">
        <f t="shared" si="23"/>
        <v>0</v>
      </c>
      <c r="AX25" s="193"/>
      <c r="AY25" s="193"/>
      <c r="AZ25" s="310" t="str">
        <f>'Customize Here'!$Q$33&amp;": "</f>
        <v>Monthly Daily Habits Progress: </v>
      </c>
      <c r="BA25" s="311"/>
      <c r="BB25" s="312">
        <f>sum(BB7:BB22)</f>
        <v>0</v>
      </c>
      <c r="BC25" s="313" t="str">
        <f t="array" ref="BC25">IF(BB25+BE25&gt;0,IFERROR(SPARKLINE(BB25,{"charttype","bar";"max",BB25+BE25;"color1",IF(BD25&gt;=$BA$4,'Customize Here'!$M$7,'Customize Here'!$M$9)}),),)</f>
        <v/>
      </c>
      <c r="BD25" s="314" t="str">
        <f>IFERROR(BB25/(BB25+BE25),)</f>
        <v/>
      </c>
      <c r="BE25" s="315">
        <f>sum(BE7:BE22)</f>
        <v>0</v>
      </c>
      <c r="BF25" s="195"/>
    </row>
    <row r="26">
      <c r="A26" s="193"/>
      <c r="B26" s="193"/>
      <c r="C26" s="195"/>
      <c r="D26" s="289"/>
      <c r="E26" s="289"/>
      <c r="F26" s="289"/>
      <c r="G26" s="316" t="str">
        <f>IFERROR(__xludf.DUMMYFUNCTION("SPARKLINE(G25,{""charttype"",""column"";""ymin"",0;""ymax"",COUNTA($B$7:$B$22);""color"",IF(G29&gt;=$BA$4,'Customize Here'!$M$7,'Customize Here'!$M$9)})"),"")</f>
        <v/>
      </c>
      <c r="H26" s="317" t="str">
        <f>IFERROR(__xludf.DUMMYFUNCTION("SPARKLINE(H25,{""charttype"",""column"";""ymin"",0;""ymax"",COUNTA($B$7:$B$22);""color"",IF(H29&gt;=$BA$4,'Customize Here'!$M$7,'Customize Here'!$M$9)})"),"")</f>
        <v/>
      </c>
      <c r="I26" s="317" t="str">
        <f>IFERROR(__xludf.DUMMYFUNCTION("SPARKLINE(I25,{""charttype"",""column"";""ymin"",0;""ymax"",COUNTA($B$7:$B$22);""color"",IF(I29&gt;=$BA$4,'Customize Here'!$M$7,'Customize Here'!$M$9)})"),"")</f>
        <v/>
      </c>
      <c r="J26" s="317" t="str">
        <f>IFERROR(__xludf.DUMMYFUNCTION("SPARKLINE(J25,{""charttype"",""column"";""ymin"",0;""ymax"",COUNTA($B$7:$B$22);""color"",IF(J29&gt;=$BA$4,'Customize Here'!$M$7,'Customize Here'!$M$9)})"),"")</f>
        <v/>
      </c>
      <c r="K26" s="317" t="str">
        <f>IFERROR(__xludf.DUMMYFUNCTION("SPARKLINE(K25,{""charttype"",""column"";""ymin"",0;""ymax"",COUNTA($B$7:$B$22);""color"",IF(K29&gt;=$BA$4,'Customize Here'!$M$7,'Customize Here'!$M$9)})"),"")</f>
        <v/>
      </c>
      <c r="L26" s="317" t="str">
        <f>IFERROR(__xludf.DUMMYFUNCTION("SPARKLINE(L25,{""charttype"",""column"";""ymin"",0;""ymax"",COUNTA($B$7:$B$22);""color"",IF(L29&gt;=$BA$4,'Customize Here'!$M$7,'Customize Here'!$M$9)})"),"")</f>
        <v/>
      </c>
      <c r="M26" s="318" t="str">
        <f>IFERROR(__xludf.DUMMYFUNCTION("SPARKLINE(M25,{""charttype"",""column"";""ymin"",0;""ymax"",COUNTA($B$7:$B$22);""color"",IF(M29&gt;=$BA$4,'Customize Here'!$M$7,'Customize Here'!$M$9)})"),"")</f>
        <v/>
      </c>
      <c r="N26" s="319" t="str">
        <f>IFERROR(__xludf.DUMMYFUNCTION("SPARKLINE(N25,{""charttype"",""column"";""ymin"",0;""ymax"",COUNTA($B$7:$B$22)*7;""color"",IF(N29&gt;=$BA$4,'Customize Here'!$M$7,'Customize Here'!$M$9)})"),"")</f>
        <v/>
      </c>
      <c r="O26" s="44"/>
      <c r="P26" s="195"/>
      <c r="Q26" s="316" t="str">
        <f>IFERROR(__xludf.DUMMYFUNCTION("SPARKLINE(Q25,{""charttype"",""column"";""ymin"",0;""ymax"",COUNTA($B$7:$B$22);""color"",IF(Q29&gt;=$BA$4,'Customize Here'!$M$7,'Customize Here'!$M$9)})"),"")</f>
        <v/>
      </c>
      <c r="R26" s="317" t="str">
        <f>IFERROR(__xludf.DUMMYFUNCTION("SPARKLINE(R25,{""charttype"",""column"";""ymin"",0;""ymax"",COUNTA($B$7:$B$22);""color"",IF(R29&gt;=$BA$4,'Customize Here'!$M$7,'Customize Here'!$M$9)})"),"")</f>
        <v/>
      </c>
      <c r="S26" s="317" t="str">
        <f>IFERROR(__xludf.DUMMYFUNCTION("SPARKLINE(S25,{""charttype"",""column"";""ymin"",0;""ymax"",COUNTA($B$7:$B$22);""color"",IF(S29&gt;=$BA$4,'Customize Here'!$M$7,'Customize Here'!$M$9)})"),"")</f>
        <v/>
      </c>
      <c r="T26" s="317" t="str">
        <f>IFERROR(__xludf.DUMMYFUNCTION("SPARKLINE(T25,{""charttype"",""column"";""ymin"",0;""ymax"",COUNTA($B$7:$B$22);""color"",IF(T29&gt;=$BA$4,'Customize Here'!$M$7,'Customize Here'!$M$9)})"),"")</f>
        <v/>
      </c>
      <c r="U26" s="317" t="str">
        <f>IFERROR(__xludf.DUMMYFUNCTION("SPARKLINE(U25,{""charttype"",""column"";""ymin"",0;""ymax"",COUNTA($B$7:$B$22);""color"",IF(U29&gt;=$BA$4,'Customize Here'!$M$7,'Customize Here'!$M$9)})"),"")</f>
        <v/>
      </c>
      <c r="V26" s="317" t="str">
        <f>IFERROR(__xludf.DUMMYFUNCTION("SPARKLINE(V25,{""charttype"",""column"";""ymin"",0;""ymax"",COUNTA($B$7:$B$22);""color"",IF(V29&gt;=$BA$4,'Customize Here'!$M$7,'Customize Here'!$M$9)})"),"")</f>
        <v/>
      </c>
      <c r="W26" s="318" t="str">
        <f>IFERROR(__xludf.DUMMYFUNCTION("SPARKLINE(W25,{""charttype"",""column"";""ymin"",0;""ymax"",COUNTA($B$7:$B$22);""color"",IF(W29&gt;=$BA$4,'Customize Here'!$M$7,'Customize Here'!$M$9)})"),"")</f>
        <v/>
      </c>
      <c r="X26" s="319" t="str">
        <f>IFERROR(__xludf.DUMMYFUNCTION("SPARKLINE(X25,{""charttype"",""column"";""ymin"",0;""ymax"",COUNTA($B$7:$B$22)*7;""color"",IF(X29&gt;=$BA$4,'Customize Here'!$M$7,'Customize Here'!$M$9)})"),"")</f>
        <v/>
      </c>
      <c r="Y26" s="44"/>
      <c r="Z26" s="195"/>
      <c r="AA26" s="316" t="str">
        <f>IFERROR(__xludf.DUMMYFUNCTION("SPARKLINE(AA25,{""charttype"",""column"";""ymin"",0;""ymax"",COUNTA($B$7:$B$22);""color"",IF(AA29&gt;=$BA$4,'Customize Here'!$M$7,'Customize Here'!$M$9)})"),"")</f>
        <v/>
      </c>
      <c r="AB26" s="317" t="str">
        <f>IFERROR(__xludf.DUMMYFUNCTION("SPARKLINE(AB25,{""charttype"",""column"";""ymin"",0;""ymax"",COUNTA($B$7:$B$22);""color"",IF(AB29&gt;=$BA$4,'Customize Here'!$M$7,'Customize Here'!$M$9)})"),"")</f>
        <v/>
      </c>
      <c r="AC26" s="317" t="str">
        <f>IFERROR(__xludf.DUMMYFUNCTION("SPARKLINE(AC25,{""charttype"",""column"";""ymin"",0;""ymax"",COUNTA($B$7:$B$22);""color"",IF(AC29&gt;=$BA$4,'Customize Here'!$M$7,'Customize Here'!$M$9)})"),"")</f>
        <v/>
      </c>
      <c r="AD26" s="317" t="str">
        <f>IFERROR(__xludf.DUMMYFUNCTION("SPARKLINE(AD25,{""charttype"",""column"";""ymin"",0;""ymax"",COUNTA($B$7:$B$22);""color"",IF(AD29&gt;=$BA$4,'Customize Here'!$M$7,'Customize Here'!$M$9)})"),"")</f>
        <v/>
      </c>
      <c r="AE26" s="317" t="str">
        <f>IFERROR(__xludf.DUMMYFUNCTION("SPARKLINE(AE25,{""charttype"",""column"";""ymin"",0;""ymax"",COUNTA($B$7:$B$22);""color"",IF(AE29&gt;=$BA$4,'Customize Here'!$M$7,'Customize Here'!$M$9)})"),"")</f>
        <v/>
      </c>
      <c r="AF26" s="317" t="str">
        <f>IFERROR(__xludf.DUMMYFUNCTION("SPARKLINE(AF25,{""charttype"",""column"";""ymin"",0;""ymax"",COUNTA($B$7:$B$22);""color"",IF(AF29&gt;=$BA$4,'Customize Here'!$M$7,'Customize Here'!$M$9)})"),"")</f>
        <v/>
      </c>
      <c r="AG26" s="318" t="str">
        <f>IFERROR(__xludf.DUMMYFUNCTION("SPARKLINE(AG25,{""charttype"",""column"";""ymin"",0;""ymax"",COUNTA($B$7:$B$22);""color"",IF(AG29&gt;=$BA$4,'Customize Here'!$M$7,'Customize Here'!$M$9)})"),"")</f>
        <v/>
      </c>
      <c r="AH26" s="319" t="str">
        <f>IFERROR(__xludf.DUMMYFUNCTION("SPARKLINE(AH25,{""charttype"",""column"";""ymin"",0;""ymax"",COUNTA($B$7:$B$22)*7;""color"",IF(AH29&gt;=$BA$4,'Customize Here'!$M$7,'Customize Here'!$M$9)})"),"")</f>
        <v/>
      </c>
      <c r="AI26" s="44"/>
      <c r="AJ26" s="195"/>
      <c r="AK26" s="316" t="str">
        <f>IFERROR(__xludf.DUMMYFUNCTION("SPARKLINE(AK25,{""charttype"",""column"";""ymin"",0;""ymax"",COUNTA($B$7:$B$22);""color"",IF(AK29&gt;=$BA$4,'Customize Here'!$M$7,'Customize Here'!$M$9)})"),"")</f>
        <v/>
      </c>
      <c r="AL26" s="317" t="str">
        <f>IFERROR(__xludf.DUMMYFUNCTION("SPARKLINE(AL25,{""charttype"",""column"";""ymin"",0;""ymax"",COUNTA($B$7:$B$22);""color"",IF(AL29&gt;=$BA$4,'Customize Here'!$M$7,'Customize Here'!$M$9)})"),"")</f>
        <v/>
      </c>
      <c r="AM26" s="317" t="str">
        <f>IFERROR(__xludf.DUMMYFUNCTION("SPARKLINE(AM25,{""charttype"",""column"";""ymin"",0;""ymax"",COUNTA($B$7:$B$22);""color"",IF(AM29&gt;=$BA$4,'Customize Here'!$M$7,'Customize Here'!$M$9)})"),"")</f>
        <v/>
      </c>
      <c r="AN26" s="317" t="str">
        <f>IFERROR(__xludf.DUMMYFUNCTION("SPARKLINE(AN25,{""charttype"",""column"";""ymin"",0;""ymax"",COUNTA($B$7:$B$22);""color"",IF(AN29&gt;=$BA$4,'Customize Here'!$M$7,'Customize Here'!$M$9)})"),"")</f>
        <v/>
      </c>
      <c r="AO26" s="317" t="str">
        <f>IFERROR(__xludf.DUMMYFUNCTION("SPARKLINE(AO25,{""charttype"",""column"";""ymin"",0;""ymax"",COUNTA($B$7:$B$22);""color"",IF(AO29&gt;=$BA$4,'Customize Here'!$M$7,'Customize Here'!$M$9)})"),"")</f>
        <v/>
      </c>
      <c r="AP26" s="317" t="str">
        <f>IFERROR(__xludf.DUMMYFUNCTION("SPARKLINE(AP25,{""charttype"",""column"";""ymin"",0;""ymax"",COUNTA($B$7:$B$22);""color"",IF(AP29&gt;=$BA$4,'Customize Here'!$M$7,'Customize Here'!$M$9)})"),"")</f>
        <v/>
      </c>
      <c r="AQ26" s="318" t="str">
        <f>IFERROR(__xludf.DUMMYFUNCTION("SPARKLINE(AQ25,{""charttype"",""column"";""ymin"",0;""ymax"",COUNTA($B$7:$B$22);""color"",IF(AQ29&gt;=$BA$4,'Customize Here'!$M$7,'Customize Here'!$M$9)})"),"")</f>
        <v/>
      </c>
      <c r="AR26" s="319" t="str">
        <f>IFERROR(__xludf.DUMMYFUNCTION("SPARKLINE(AR25,{""charttype"",""column"";""ymin"",0;""ymax"",COUNTA($B$7:$B$22)*7;""color"",IF(AR29&gt;=$BA$4,'Customize Here'!$M$7,'Customize Here'!$M$9)})"),"")</f>
        <v/>
      </c>
      <c r="AS26" s="44"/>
      <c r="AT26" s="195"/>
      <c r="AU26" s="316" t="str">
        <f>IFERROR(__xludf.DUMMYFUNCTION("SPARKLINE(AU25,{""charttype"",""column"";""ymin"",0;""ymax"",COUNTA($B$7:$B$22);""color"",IF(AU29&gt;=$BA$4,'Customize Here'!$M$7,'Customize Here'!$M$9)})"),"")</f>
        <v/>
      </c>
      <c r="AV26" s="317" t="str">
        <f>IFERROR(__xludf.DUMMYFUNCTION("SPARKLINE(AV25,{""charttype"",""column"";""ymin"",0;""ymax"",COUNTA($B$7:$B$22);""color"",IF(AV29&gt;=$BA$4,'Customize Here'!$M$7,'Customize Here'!$M$9)})"),"")</f>
        <v/>
      </c>
      <c r="AW26" s="318" t="str">
        <f>IFERROR(__xludf.DUMMYFUNCTION("SPARKLINE(AW25,{""charttype"",""column"";""ymin"",0;""ymax"",COUNTA($B$7:$B$22);""color"",IF(AW29&gt;=$BA$4,'Customize Here'!$M$7,'Customize Here'!$M$9)})"),"")</f>
        <v/>
      </c>
      <c r="AX26" s="193"/>
      <c r="AY26" s="193"/>
      <c r="AZ26" s="289"/>
      <c r="BA26" s="320" t="str">
        <f>counta($B$7:$D$22)&amp;" daily habits x "&amp;$BE$4&amp;" days = "&amp;BE25+BB25&amp;" tasks ("&amp;BB25&amp;" completed "&amp;BE25&amp;" left)"</f>
        <v>0 daily habits x 30 days = 0 tasks (0 completed 0 left)</v>
      </c>
      <c r="BF26" s="195"/>
    </row>
    <row r="27">
      <c r="A27" s="193"/>
      <c r="B27" s="193"/>
      <c r="C27" s="195"/>
      <c r="D27" s="289"/>
      <c r="E27" s="289"/>
      <c r="F27" s="289"/>
      <c r="G27" s="321"/>
      <c r="H27" s="208"/>
      <c r="I27" s="208"/>
      <c r="J27" s="208"/>
      <c r="K27" s="208"/>
      <c r="L27" s="208"/>
      <c r="M27" s="209"/>
      <c r="N27" s="101"/>
      <c r="O27" s="102"/>
      <c r="P27" s="195"/>
      <c r="Q27" s="321"/>
      <c r="R27" s="208"/>
      <c r="S27" s="208"/>
      <c r="T27" s="208"/>
      <c r="U27" s="208"/>
      <c r="V27" s="208"/>
      <c r="W27" s="209"/>
      <c r="X27" s="101"/>
      <c r="Y27" s="102"/>
      <c r="Z27" s="195"/>
      <c r="AA27" s="321"/>
      <c r="AB27" s="208"/>
      <c r="AC27" s="208"/>
      <c r="AD27" s="208"/>
      <c r="AE27" s="208"/>
      <c r="AF27" s="208"/>
      <c r="AG27" s="209"/>
      <c r="AH27" s="101"/>
      <c r="AI27" s="102"/>
      <c r="AJ27" s="195"/>
      <c r="AK27" s="321"/>
      <c r="AL27" s="208"/>
      <c r="AM27" s="208"/>
      <c r="AN27" s="208"/>
      <c r="AO27" s="208"/>
      <c r="AP27" s="208"/>
      <c r="AQ27" s="209"/>
      <c r="AR27" s="101"/>
      <c r="AS27" s="102"/>
      <c r="AT27" s="195"/>
      <c r="AU27" s="321"/>
      <c r="AV27" s="208"/>
      <c r="AW27" s="209"/>
      <c r="AX27" s="193"/>
      <c r="AY27" s="193"/>
      <c r="BF27" s="195"/>
    </row>
    <row r="28" ht="24.75" customHeight="1">
      <c r="A28" s="193"/>
      <c r="B28" s="193"/>
      <c r="C28" s="195"/>
      <c r="D28" s="289"/>
      <c r="E28" s="289"/>
      <c r="F28" s="289"/>
      <c r="G28" s="322"/>
      <c r="H28" s="216"/>
      <c r="I28" s="216"/>
      <c r="J28" s="216"/>
      <c r="K28" s="216"/>
      <c r="L28" s="216"/>
      <c r="M28" s="217"/>
      <c r="N28" s="83"/>
      <c r="O28" s="86"/>
      <c r="P28" s="195"/>
      <c r="Q28" s="322"/>
      <c r="R28" s="216"/>
      <c r="S28" s="216"/>
      <c r="T28" s="216"/>
      <c r="U28" s="216"/>
      <c r="V28" s="216"/>
      <c r="W28" s="217"/>
      <c r="X28" s="83"/>
      <c r="Y28" s="86"/>
      <c r="Z28" s="195"/>
      <c r="AA28" s="322"/>
      <c r="AB28" s="216"/>
      <c r="AC28" s="216"/>
      <c r="AD28" s="216"/>
      <c r="AE28" s="216"/>
      <c r="AF28" s="216"/>
      <c r="AG28" s="217"/>
      <c r="AH28" s="83"/>
      <c r="AI28" s="86"/>
      <c r="AJ28" s="195"/>
      <c r="AK28" s="322"/>
      <c r="AL28" s="216"/>
      <c r="AM28" s="216"/>
      <c r="AN28" s="216"/>
      <c r="AO28" s="216"/>
      <c r="AP28" s="216"/>
      <c r="AQ28" s="217"/>
      <c r="AR28" s="83"/>
      <c r="AS28" s="86"/>
      <c r="AT28" s="195"/>
      <c r="AU28" s="322"/>
      <c r="AV28" s="216"/>
      <c r="AW28" s="217"/>
      <c r="AX28" s="193"/>
      <c r="AY28" s="193"/>
      <c r="AZ28" s="289"/>
      <c r="BA28" s="323"/>
      <c r="BB28" s="323"/>
      <c r="BC28" s="323"/>
      <c r="BD28" s="323"/>
      <c r="BE28" s="323"/>
      <c r="BF28" s="195"/>
    </row>
    <row r="29">
      <c r="A29" s="324"/>
      <c r="B29" s="324"/>
      <c r="C29" s="195"/>
      <c r="D29" s="289"/>
      <c r="E29" s="289"/>
      <c r="F29" s="289"/>
      <c r="G29" s="325" t="str">
        <f t="shared" ref="G29:M29" si="24">iferror(ROUND(G25/COUNTA($B$7:$B$22),2),)</f>
        <v/>
      </c>
      <c r="H29" s="326" t="str">
        <f t="shared" si="24"/>
        <v/>
      </c>
      <c r="I29" s="326" t="str">
        <f t="shared" si="24"/>
        <v/>
      </c>
      <c r="J29" s="326" t="str">
        <f t="shared" si="24"/>
        <v/>
      </c>
      <c r="K29" s="326" t="str">
        <f t="shared" si="24"/>
        <v/>
      </c>
      <c r="L29" s="326" t="str">
        <f t="shared" si="24"/>
        <v/>
      </c>
      <c r="M29" s="327" t="str">
        <f t="shared" si="24"/>
        <v/>
      </c>
      <c r="N29" s="326" t="str">
        <f>iferror(ROUND(N25/(COUNTA($B$7:$B$22)*7),2),)</f>
        <v/>
      </c>
      <c r="O29" s="86"/>
      <c r="P29" s="195"/>
      <c r="Q29" s="325" t="str">
        <f t="shared" ref="Q29:W29" si="25">iferror(ROUND(Q25/COUNTA($B$7:$B$22),2),)</f>
        <v/>
      </c>
      <c r="R29" s="326" t="str">
        <f t="shared" si="25"/>
        <v/>
      </c>
      <c r="S29" s="326" t="str">
        <f t="shared" si="25"/>
        <v/>
      </c>
      <c r="T29" s="326" t="str">
        <f t="shared" si="25"/>
        <v/>
      </c>
      <c r="U29" s="326" t="str">
        <f t="shared" si="25"/>
        <v/>
      </c>
      <c r="V29" s="326" t="str">
        <f t="shared" si="25"/>
        <v/>
      </c>
      <c r="W29" s="327" t="str">
        <f t="shared" si="25"/>
        <v/>
      </c>
      <c r="X29" s="326" t="str">
        <f>iferror(ROUND(X25/(COUNTA($B$7:$B$22)*7),2),)</f>
        <v/>
      </c>
      <c r="Y29" s="86"/>
      <c r="Z29" s="195"/>
      <c r="AA29" s="325" t="str">
        <f t="shared" ref="AA29:AG29" si="26">iferror(ROUND(AA25/COUNTA($B$7:$B$22),2),)</f>
        <v/>
      </c>
      <c r="AB29" s="326" t="str">
        <f t="shared" si="26"/>
        <v/>
      </c>
      <c r="AC29" s="326" t="str">
        <f t="shared" si="26"/>
        <v/>
      </c>
      <c r="AD29" s="326" t="str">
        <f t="shared" si="26"/>
        <v/>
      </c>
      <c r="AE29" s="326" t="str">
        <f t="shared" si="26"/>
        <v/>
      </c>
      <c r="AF29" s="326" t="str">
        <f t="shared" si="26"/>
        <v/>
      </c>
      <c r="AG29" s="327" t="str">
        <f t="shared" si="26"/>
        <v/>
      </c>
      <c r="AH29" s="326" t="str">
        <f>iferror(ROUND(AH25/(COUNTA($B$7:$B$22)*7),2),)</f>
        <v/>
      </c>
      <c r="AI29" s="86"/>
      <c r="AJ29" s="195"/>
      <c r="AK29" s="325" t="str">
        <f t="shared" ref="AK29:AQ29" si="27">iferror(ROUND(AK25/COUNTA($B$7:$B$22),2),)</f>
        <v/>
      </c>
      <c r="AL29" s="326" t="str">
        <f t="shared" si="27"/>
        <v/>
      </c>
      <c r="AM29" s="326" t="str">
        <f t="shared" si="27"/>
        <v/>
      </c>
      <c r="AN29" s="326" t="str">
        <f t="shared" si="27"/>
        <v/>
      </c>
      <c r="AO29" s="326" t="str">
        <f t="shared" si="27"/>
        <v/>
      </c>
      <c r="AP29" s="326" t="str">
        <f t="shared" si="27"/>
        <v/>
      </c>
      <c r="AQ29" s="327" t="str">
        <f t="shared" si="27"/>
        <v/>
      </c>
      <c r="AR29" s="326" t="str">
        <f>iferror(ROUND(AR25/(COUNTA($B$7:$B$22)*7),2),)</f>
        <v/>
      </c>
      <c r="AS29" s="86"/>
      <c r="AT29" s="195"/>
      <c r="AU29" s="325" t="str">
        <f t="shared" ref="AU29:AW29" si="28">iferror(ROUND(AU25/COUNTA($B$7:$B$22),2),)</f>
        <v/>
      </c>
      <c r="AV29" s="326" t="str">
        <f t="shared" si="28"/>
        <v/>
      </c>
      <c r="AW29" s="328" t="str">
        <f t="shared" si="28"/>
        <v/>
      </c>
      <c r="AX29" s="193"/>
      <c r="AY29" s="193"/>
      <c r="AZ29" s="194"/>
      <c r="BA29" s="194"/>
      <c r="BB29" s="194"/>
      <c r="BC29" s="194"/>
      <c r="BD29" s="194"/>
      <c r="BE29" s="194"/>
      <c r="BF29" s="195"/>
    </row>
    <row r="30" ht="18.75" customHeight="1">
      <c r="A30" s="223"/>
      <c r="B30" s="223"/>
      <c r="C30" s="226"/>
      <c r="D30" s="226"/>
      <c r="E30" s="237"/>
      <c r="F30" s="237"/>
      <c r="G30" s="224"/>
      <c r="H30" s="224"/>
      <c r="I30" s="224"/>
      <c r="J30" s="224"/>
      <c r="K30" s="224"/>
      <c r="L30" s="224"/>
      <c r="M30" s="224"/>
      <c r="N30" s="224"/>
      <c r="O30" s="224"/>
      <c r="P30" s="245"/>
      <c r="Q30" s="224"/>
      <c r="R30" s="224"/>
      <c r="S30" s="224"/>
      <c r="T30" s="224"/>
      <c r="U30" s="224"/>
      <c r="V30" s="224"/>
      <c r="W30" s="224"/>
      <c r="X30" s="224"/>
      <c r="Y30" s="224"/>
      <c r="Z30" s="245"/>
      <c r="AA30" s="224"/>
      <c r="AB30" s="224"/>
      <c r="AC30" s="224"/>
      <c r="AD30" s="224"/>
      <c r="AE30" s="224"/>
      <c r="AF30" s="224"/>
      <c r="AG30" s="224"/>
      <c r="AH30" s="224"/>
      <c r="AI30" s="224"/>
      <c r="AJ30" s="245"/>
      <c r="AK30" s="224"/>
      <c r="AL30" s="224"/>
      <c r="AM30" s="224"/>
      <c r="AN30" s="224"/>
      <c r="AO30" s="224"/>
      <c r="AP30" s="224"/>
      <c r="AQ30" s="224"/>
      <c r="AR30" s="224"/>
      <c r="AS30" s="224"/>
      <c r="AT30" s="245"/>
      <c r="AU30" s="225"/>
      <c r="AV30" s="225"/>
      <c r="AW30" s="225"/>
      <c r="AX30" s="193"/>
      <c r="AY30" s="193"/>
      <c r="AZ30" s="329" t="s">
        <v>135</v>
      </c>
      <c r="BF30" s="330"/>
    </row>
    <row r="31" ht="22.5" customHeight="1">
      <c r="A31" s="331"/>
      <c r="B31" s="332" t="str">
        <f>'Customize Here'!$Q$16</f>
        <v>Other Habits</v>
      </c>
      <c r="C31" s="333" t="str">
        <f>'Customize Here'!$Q$17</f>
        <v>Days/Week</v>
      </c>
      <c r="D31" s="44"/>
      <c r="E31" s="237"/>
      <c r="F31" s="237"/>
      <c r="G31" s="229" t="str">
        <f>'Customize Here'!$Q$16</f>
        <v>Other Habits</v>
      </c>
      <c r="H31" s="230"/>
      <c r="I31" s="230"/>
      <c r="J31" s="230"/>
      <c r="K31" s="230"/>
      <c r="L31" s="230"/>
      <c r="M31" s="230"/>
      <c r="N31" s="230"/>
      <c r="O31" s="108"/>
      <c r="P31" s="231"/>
      <c r="Q31" s="229" t="str">
        <f>'Customize Here'!$Q$16</f>
        <v>Other Habits</v>
      </c>
      <c r="R31" s="230"/>
      <c r="S31" s="230"/>
      <c r="T31" s="230"/>
      <c r="U31" s="230"/>
      <c r="V31" s="230"/>
      <c r="W31" s="230"/>
      <c r="X31" s="230"/>
      <c r="Y31" s="108"/>
      <c r="Z31" s="231"/>
      <c r="AA31" s="229" t="str">
        <f>'Customize Here'!$Q$16</f>
        <v>Other Habits</v>
      </c>
      <c r="AB31" s="230"/>
      <c r="AC31" s="230"/>
      <c r="AD31" s="230"/>
      <c r="AE31" s="230"/>
      <c r="AF31" s="230"/>
      <c r="AG31" s="230"/>
      <c r="AH31" s="230"/>
      <c r="AI31" s="108"/>
      <c r="AJ31" s="231"/>
      <c r="AK31" s="229" t="str">
        <f>'Customize Here'!$Q$16</f>
        <v>Other Habits</v>
      </c>
      <c r="AL31" s="230"/>
      <c r="AM31" s="230"/>
      <c r="AN31" s="230"/>
      <c r="AO31" s="230"/>
      <c r="AP31" s="230"/>
      <c r="AQ31" s="230"/>
      <c r="AR31" s="230"/>
      <c r="AS31" s="108"/>
      <c r="AT31" s="231"/>
      <c r="AU31" s="232" t="str">
        <f>'Customize Here'!$Q$16</f>
        <v>Other Habits</v>
      </c>
      <c r="AV31" s="230"/>
      <c r="AW31" s="108"/>
      <c r="AX31" s="193"/>
      <c r="AZ31" s="233" t="str">
        <f>'Customize Here'!$Q$16</f>
        <v>Other Habits</v>
      </c>
      <c r="BA31" s="234" t="str">
        <f>'Customize Here'!$Q$36</f>
        <v>Weeks</v>
      </c>
      <c r="BB31" s="235" t="str">
        <f>'Customize Here'!$Q$37</f>
        <v>Weeks Completed</v>
      </c>
      <c r="BC31" s="230"/>
      <c r="BD31" s="58"/>
      <c r="BE31" s="236" t="str">
        <f>'Customize Here'!$Q$38</f>
        <v>Weeks Missing</v>
      </c>
      <c r="BF31" s="330"/>
    </row>
    <row r="32" ht="18.0" customHeight="1">
      <c r="A32" s="334"/>
      <c r="B32" s="335"/>
      <c r="C32" s="336"/>
      <c r="D32" s="71"/>
      <c r="E32" s="237"/>
      <c r="F32" s="237"/>
      <c r="G32" s="240" t="b">
        <v>0</v>
      </c>
      <c r="H32" s="241" t="b">
        <v>0</v>
      </c>
      <c r="I32" s="241" t="b">
        <v>0</v>
      </c>
      <c r="J32" s="241" t="b">
        <v>0</v>
      </c>
      <c r="K32" s="241" t="b">
        <v>0</v>
      </c>
      <c r="L32" s="241" t="b">
        <v>0</v>
      </c>
      <c r="M32" s="241" t="b">
        <v>0</v>
      </c>
      <c r="N32" s="243" t="str">
        <f t="shared" ref="N32:N47" si="29">IF($C32&lt;&gt;"",IF($B32&lt;&gt;"",ROUND(COUNTIF(G32:M32,TRUE)/$C32,2),),)</f>
        <v/>
      </c>
      <c r="O32" s="244" t="str">
        <f t="shared" ref="O32:O47" si="30">IF($B32&lt;&gt;"",IF(($C32-COUNTIF(G32:M32,TRUE))&gt;0,$C32-COUNTIF(G32:M32,TRUE),""),)</f>
        <v/>
      </c>
      <c r="P32" s="245"/>
      <c r="Q32" s="240" t="b">
        <v>0</v>
      </c>
      <c r="R32" s="337" t="b">
        <v>0</v>
      </c>
      <c r="S32" s="241" t="b">
        <v>0</v>
      </c>
      <c r="T32" s="241" t="b">
        <v>0</v>
      </c>
      <c r="U32" s="241" t="b">
        <v>0</v>
      </c>
      <c r="V32" s="241" t="b">
        <v>0</v>
      </c>
      <c r="W32" s="242" t="b">
        <v>0</v>
      </c>
      <c r="X32" s="243" t="str">
        <f t="shared" ref="X32:X47" si="31">IF($C32&lt;&gt;"",IF($B32&lt;&gt;"",ROUND(COUNTIF(Q32:W32,TRUE)/$C32,2),),)</f>
        <v/>
      </c>
      <c r="Y32" s="244" t="str">
        <f t="shared" ref="Y32:Y47" si="32">IF($B32&lt;&gt;"",IF(($C32-COUNTIF(Q32:W32,TRUE))&gt;0,$C32-COUNTIF(Q32:W32,TRUE),""),)</f>
        <v/>
      </c>
      <c r="Z32" s="245"/>
      <c r="AA32" s="240" t="b">
        <v>0</v>
      </c>
      <c r="AB32" s="337" t="b">
        <v>0</v>
      </c>
      <c r="AC32" s="241" t="b">
        <v>0</v>
      </c>
      <c r="AD32" s="241" t="b">
        <v>0</v>
      </c>
      <c r="AE32" s="241" t="b">
        <v>0</v>
      </c>
      <c r="AF32" s="241" t="b">
        <v>0</v>
      </c>
      <c r="AG32" s="242" t="b">
        <v>0</v>
      </c>
      <c r="AH32" s="243" t="str">
        <f t="shared" ref="AH32:AH47" si="33">IF($C32&lt;&gt;"",IF($B32&lt;&gt;"",ROUND(COUNTIF(AA32:AG32,TRUE)/$C32,2),),)</f>
        <v/>
      </c>
      <c r="AI32" s="244" t="str">
        <f t="shared" ref="AI32:AI47" si="34">IF($B32&lt;&gt;"",IF(($C32-COUNTIF(AA32:AG32,TRUE))&gt;0,$C32-COUNTIF(AA32:AG32,TRUE),""),)</f>
        <v/>
      </c>
      <c r="AJ32" s="245"/>
      <c r="AK32" s="241" t="b">
        <v>0</v>
      </c>
      <c r="AL32" s="241" t="b">
        <v>0</v>
      </c>
      <c r="AM32" s="241" t="b">
        <v>0</v>
      </c>
      <c r="AN32" s="241" t="b">
        <v>0</v>
      </c>
      <c r="AO32" s="241" t="b">
        <v>0</v>
      </c>
      <c r="AP32" s="241" t="b">
        <v>0</v>
      </c>
      <c r="AQ32" s="241" t="b">
        <v>0</v>
      </c>
      <c r="AR32" s="243" t="str">
        <f t="shared" ref="AR32:AR47" si="35">IF($C32&lt;&gt;"",IF($B32&lt;&gt;"",ROUND(COUNTIF(AK32:AQ32,TRUE)/$C32,2),),)</f>
        <v/>
      </c>
      <c r="AS32" s="244" t="str">
        <f t="shared" ref="AS32:AS47" si="36">IF($B32&lt;&gt;"",IF(($C32-COUNTIF(AK32:AQ32,TRUE))&gt;0,$C32-COUNTIF(AK32:AQ32,TRUE),""),)</f>
        <v/>
      </c>
      <c r="AT32" s="245"/>
      <c r="AU32" s="240" t="b">
        <v>0</v>
      </c>
      <c r="AV32" s="241" t="b">
        <v>0</v>
      </c>
      <c r="AW32" s="246" t="b">
        <v>0</v>
      </c>
      <c r="AX32" s="193"/>
      <c r="AY32" s="193"/>
      <c r="AZ32" s="260" t="str">
        <f t="shared" ref="AZ32:AZ47" si="37">B32</f>
        <v/>
      </c>
      <c r="BA32" s="338" t="str">
        <f t="shared" ref="BA32:BA47" si="38">IF(B32&lt;&gt;"",4,)</f>
        <v/>
      </c>
      <c r="BB32" s="262" t="str">
        <f t="shared" ref="BB32:BB47" si="39">IF(B32&lt;&gt;"", countif(N32,"&gt;=100%")+countif(X32,"&gt;=100%")+countif(AH32,"&gt;=100%")+countif(AR32,"&gt;=100%"),)</f>
        <v/>
      </c>
      <c r="BC32" s="339" t="str">
        <f t="array" ref="BC32">IFERROR(SPARKLINE(BB32,{"charttype","bar";"max",BA32;"color1",IF(BD32&gt;=$BA$4,'Customize Here'!$M$7,'Customize Here'!$M$9)}),)</f>
        <v/>
      </c>
      <c r="BD32" s="264" t="str">
        <f t="shared" ref="BD32:BD47" si="40">IFERROR(ROUND(BB32/BA32,2),)</f>
        <v/>
      </c>
      <c r="BE32" s="340" t="str">
        <f t="shared" ref="BE32:BE47" si="41">IF($B32&lt;&gt;"", IF(BA32-BB32&gt;0,BA32-BB32,),)</f>
        <v/>
      </c>
      <c r="BF32" s="330"/>
    </row>
    <row r="33">
      <c r="A33" s="334"/>
      <c r="B33" s="341"/>
      <c r="C33" s="342"/>
      <c r="D33" s="111"/>
      <c r="E33" s="237"/>
      <c r="F33" s="237"/>
      <c r="G33" s="257" t="b">
        <v>0</v>
      </c>
      <c r="H33" s="258" t="b">
        <v>0</v>
      </c>
      <c r="I33" s="258" t="b">
        <v>0</v>
      </c>
      <c r="J33" s="258" t="b">
        <v>0</v>
      </c>
      <c r="K33" s="258" t="b">
        <v>0</v>
      </c>
      <c r="L33" s="258" t="b">
        <v>0</v>
      </c>
      <c r="M33" s="258" t="b">
        <v>0</v>
      </c>
      <c r="N33" s="255" t="str">
        <f t="shared" si="29"/>
        <v/>
      </c>
      <c r="O33" s="256" t="str">
        <f t="shared" si="30"/>
        <v/>
      </c>
      <c r="P33" s="245"/>
      <c r="Q33" s="257" t="b">
        <v>0</v>
      </c>
      <c r="R33" s="271" t="b">
        <v>0</v>
      </c>
      <c r="S33" s="258" t="b">
        <v>0</v>
      </c>
      <c r="T33" s="258" t="b">
        <v>0</v>
      </c>
      <c r="U33" s="258" t="b">
        <v>0</v>
      </c>
      <c r="V33" s="258" t="b">
        <v>0</v>
      </c>
      <c r="W33" s="267" t="b">
        <v>0</v>
      </c>
      <c r="X33" s="255" t="str">
        <f t="shared" si="31"/>
        <v/>
      </c>
      <c r="Y33" s="256" t="str">
        <f t="shared" si="32"/>
        <v/>
      </c>
      <c r="Z33" s="245"/>
      <c r="AA33" s="257" t="b">
        <v>0</v>
      </c>
      <c r="AB33" s="271" t="b">
        <v>0</v>
      </c>
      <c r="AC33" s="258" t="b">
        <v>0</v>
      </c>
      <c r="AD33" s="258" t="b">
        <v>0</v>
      </c>
      <c r="AE33" s="258" t="b">
        <v>0</v>
      </c>
      <c r="AF33" s="258" t="b">
        <v>0</v>
      </c>
      <c r="AG33" s="267" t="b">
        <v>0</v>
      </c>
      <c r="AH33" s="255" t="str">
        <f t="shared" si="33"/>
        <v/>
      </c>
      <c r="AI33" s="256" t="str">
        <f t="shared" si="34"/>
        <v/>
      </c>
      <c r="AJ33" s="245"/>
      <c r="AK33" s="258" t="b">
        <v>0</v>
      </c>
      <c r="AL33" s="258" t="b">
        <v>0</v>
      </c>
      <c r="AM33" s="258" t="b">
        <v>0</v>
      </c>
      <c r="AN33" s="258" t="b">
        <v>0</v>
      </c>
      <c r="AO33" s="258" t="b">
        <v>0</v>
      </c>
      <c r="AP33" s="258" t="b">
        <v>0</v>
      </c>
      <c r="AQ33" s="258" t="b">
        <v>0</v>
      </c>
      <c r="AR33" s="255" t="str">
        <f t="shared" si="35"/>
        <v/>
      </c>
      <c r="AS33" s="256" t="str">
        <f t="shared" si="36"/>
        <v/>
      </c>
      <c r="AT33" s="245"/>
      <c r="AU33" s="257" t="b">
        <v>0</v>
      </c>
      <c r="AV33" s="258" t="b">
        <v>0</v>
      </c>
      <c r="AW33" s="259" t="b">
        <v>0</v>
      </c>
      <c r="AX33" s="193"/>
      <c r="AY33" s="193"/>
      <c r="AZ33" s="260" t="str">
        <f t="shared" si="37"/>
        <v/>
      </c>
      <c r="BA33" s="261" t="str">
        <f t="shared" si="38"/>
        <v/>
      </c>
      <c r="BB33" s="262" t="str">
        <f t="shared" si="39"/>
        <v/>
      </c>
      <c r="BC33" s="263" t="str">
        <f t="array" ref="BC33">IFERROR(SPARKLINE(BB33,{"charttype","bar";"max",BA33;"color1",IF(BD33&gt;=$BA$4,'Customize Here'!$M$7,'Customize Here'!$M$9)}),)</f>
        <v/>
      </c>
      <c r="BD33" s="264" t="str">
        <f t="shared" si="40"/>
        <v/>
      </c>
      <c r="BE33" s="340" t="str">
        <f t="shared" si="41"/>
        <v/>
      </c>
      <c r="BF33" s="330"/>
    </row>
    <row r="34">
      <c r="A34" s="334"/>
      <c r="B34" s="341"/>
      <c r="C34" s="342"/>
      <c r="D34" s="111"/>
      <c r="E34" s="237"/>
      <c r="F34" s="237"/>
      <c r="G34" s="257" t="b">
        <v>0</v>
      </c>
      <c r="H34" s="258" t="b">
        <v>0</v>
      </c>
      <c r="I34" s="258" t="b">
        <v>0</v>
      </c>
      <c r="J34" s="258" t="b">
        <v>0</v>
      </c>
      <c r="K34" s="258" t="b">
        <v>0</v>
      </c>
      <c r="L34" s="258" t="b">
        <v>0</v>
      </c>
      <c r="M34" s="258" t="b">
        <v>0</v>
      </c>
      <c r="N34" s="255" t="str">
        <f t="shared" si="29"/>
        <v/>
      </c>
      <c r="O34" s="256" t="str">
        <f t="shared" si="30"/>
        <v/>
      </c>
      <c r="P34" s="245"/>
      <c r="Q34" s="257" t="b">
        <v>0</v>
      </c>
      <c r="R34" s="271" t="b">
        <v>0</v>
      </c>
      <c r="S34" s="258" t="b">
        <v>0</v>
      </c>
      <c r="T34" s="258" t="b">
        <v>0</v>
      </c>
      <c r="U34" s="258" t="b">
        <v>0</v>
      </c>
      <c r="V34" s="258" t="b">
        <v>0</v>
      </c>
      <c r="W34" s="267" t="b">
        <v>0</v>
      </c>
      <c r="X34" s="255" t="str">
        <f t="shared" si="31"/>
        <v/>
      </c>
      <c r="Y34" s="256" t="str">
        <f t="shared" si="32"/>
        <v/>
      </c>
      <c r="Z34" s="245"/>
      <c r="AA34" s="257" t="b">
        <v>0</v>
      </c>
      <c r="AB34" s="271" t="b">
        <v>0</v>
      </c>
      <c r="AC34" s="258" t="b">
        <v>0</v>
      </c>
      <c r="AD34" s="258" t="b">
        <v>0</v>
      </c>
      <c r="AE34" s="258" t="b">
        <v>0</v>
      </c>
      <c r="AF34" s="258" t="b">
        <v>0</v>
      </c>
      <c r="AG34" s="267" t="b">
        <v>0</v>
      </c>
      <c r="AH34" s="255" t="str">
        <f t="shared" si="33"/>
        <v/>
      </c>
      <c r="AI34" s="256" t="str">
        <f t="shared" si="34"/>
        <v/>
      </c>
      <c r="AJ34" s="245"/>
      <c r="AK34" s="258" t="b">
        <v>0</v>
      </c>
      <c r="AL34" s="258" t="b">
        <v>0</v>
      </c>
      <c r="AM34" s="258" t="b">
        <v>0</v>
      </c>
      <c r="AN34" s="258" t="b">
        <v>0</v>
      </c>
      <c r="AO34" s="258" t="b">
        <v>0</v>
      </c>
      <c r="AP34" s="258" t="b">
        <v>0</v>
      </c>
      <c r="AQ34" s="258" t="b">
        <v>0</v>
      </c>
      <c r="AR34" s="255" t="str">
        <f t="shared" si="35"/>
        <v/>
      </c>
      <c r="AS34" s="256" t="str">
        <f t="shared" si="36"/>
        <v/>
      </c>
      <c r="AT34" s="245"/>
      <c r="AU34" s="257" t="b">
        <v>0</v>
      </c>
      <c r="AV34" s="258" t="b">
        <v>0</v>
      </c>
      <c r="AW34" s="259" t="b">
        <v>0</v>
      </c>
      <c r="AX34" s="193"/>
      <c r="AY34" s="193"/>
      <c r="AZ34" s="260" t="str">
        <f t="shared" si="37"/>
        <v/>
      </c>
      <c r="BA34" s="261" t="str">
        <f t="shared" si="38"/>
        <v/>
      </c>
      <c r="BB34" s="262" t="str">
        <f t="shared" si="39"/>
        <v/>
      </c>
      <c r="BC34" s="263" t="str">
        <f t="array" ref="BC34">IFERROR(SPARKLINE(BB34,{"charttype","bar";"max",BA34;"color1",IF(BD34&gt;=$BA$4,'Customize Here'!$M$7,'Customize Here'!$M$9)}),)</f>
        <v/>
      </c>
      <c r="BD34" s="264" t="str">
        <f t="shared" si="40"/>
        <v/>
      </c>
      <c r="BE34" s="340" t="str">
        <f t="shared" si="41"/>
        <v/>
      </c>
      <c r="BF34" s="330"/>
    </row>
    <row r="35" ht="18.0" customHeight="1">
      <c r="A35" s="334"/>
      <c r="B35" s="341"/>
      <c r="C35" s="342"/>
      <c r="D35" s="111"/>
      <c r="E35" s="237"/>
      <c r="F35" s="237"/>
      <c r="G35" s="257" t="b">
        <v>0</v>
      </c>
      <c r="H35" s="258" t="b">
        <v>0</v>
      </c>
      <c r="I35" s="258" t="b">
        <v>0</v>
      </c>
      <c r="J35" s="258" t="b">
        <v>0</v>
      </c>
      <c r="K35" s="258" t="b">
        <v>0</v>
      </c>
      <c r="L35" s="258" t="b">
        <v>0</v>
      </c>
      <c r="M35" s="258" t="b">
        <v>0</v>
      </c>
      <c r="N35" s="255" t="str">
        <f t="shared" si="29"/>
        <v/>
      </c>
      <c r="O35" s="256" t="str">
        <f t="shared" si="30"/>
        <v/>
      </c>
      <c r="P35" s="245"/>
      <c r="Q35" s="257" t="b">
        <v>0</v>
      </c>
      <c r="R35" s="258" t="b">
        <v>0</v>
      </c>
      <c r="S35" s="258" t="b">
        <v>0</v>
      </c>
      <c r="T35" s="258" t="b">
        <v>0</v>
      </c>
      <c r="U35" s="258" t="b">
        <v>0</v>
      </c>
      <c r="V35" s="258" t="b">
        <v>0</v>
      </c>
      <c r="W35" s="267" t="b">
        <v>0</v>
      </c>
      <c r="X35" s="255" t="str">
        <f t="shared" si="31"/>
        <v/>
      </c>
      <c r="Y35" s="256" t="str">
        <f t="shared" si="32"/>
        <v/>
      </c>
      <c r="Z35" s="245"/>
      <c r="AA35" s="257" t="b">
        <v>0</v>
      </c>
      <c r="AB35" s="258" t="b">
        <v>0</v>
      </c>
      <c r="AC35" s="258" t="b">
        <v>0</v>
      </c>
      <c r="AD35" s="258" t="b">
        <v>0</v>
      </c>
      <c r="AE35" s="258" t="b">
        <v>0</v>
      </c>
      <c r="AF35" s="258" t="b">
        <v>0</v>
      </c>
      <c r="AG35" s="267" t="b">
        <v>0</v>
      </c>
      <c r="AH35" s="255" t="str">
        <f t="shared" si="33"/>
        <v/>
      </c>
      <c r="AI35" s="256" t="str">
        <f t="shared" si="34"/>
        <v/>
      </c>
      <c r="AJ35" s="245"/>
      <c r="AK35" s="258" t="b">
        <v>0</v>
      </c>
      <c r="AL35" s="258" t="b">
        <v>0</v>
      </c>
      <c r="AM35" s="258" t="b">
        <v>0</v>
      </c>
      <c r="AN35" s="258" t="b">
        <v>0</v>
      </c>
      <c r="AO35" s="258" t="b">
        <v>0</v>
      </c>
      <c r="AP35" s="258" t="b">
        <v>0</v>
      </c>
      <c r="AQ35" s="258" t="b">
        <v>0</v>
      </c>
      <c r="AR35" s="255" t="str">
        <f t="shared" si="35"/>
        <v/>
      </c>
      <c r="AS35" s="256" t="str">
        <f t="shared" si="36"/>
        <v/>
      </c>
      <c r="AT35" s="245"/>
      <c r="AU35" s="257" t="b">
        <v>0</v>
      </c>
      <c r="AV35" s="258" t="b">
        <v>0</v>
      </c>
      <c r="AW35" s="259" t="b">
        <v>0</v>
      </c>
      <c r="AX35" s="193"/>
      <c r="AY35" s="193"/>
      <c r="AZ35" s="260" t="str">
        <f t="shared" si="37"/>
        <v/>
      </c>
      <c r="BA35" s="261" t="str">
        <f t="shared" si="38"/>
        <v/>
      </c>
      <c r="BB35" s="262" t="str">
        <f t="shared" si="39"/>
        <v/>
      </c>
      <c r="BC35" s="263" t="str">
        <f t="array" ref="BC35">IFERROR(SPARKLINE(BB35,{"charttype","bar";"max",BA35;"color1",IF(BD35&gt;=$BA$4,'Customize Here'!$M$7,'Customize Here'!$M$9)}),)</f>
        <v/>
      </c>
      <c r="BD35" s="264" t="str">
        <f t="shared" si="40"/>
        <v/>
      </c>
      <c r="BE35" s="340" t="str">
        <f t="shared" si="41"/>
        <v/>
      </c>
      <c r="BF35" s="330"/>
    </row>
    <row r="36" ht="18.0" customHeight="1">
      <c r="A36" s="334"/>
      <c r="B36" s="341"/>
      <c r="C36" s="342"/>
      <c r="D36" s="111"/>
      <c r="E36" s="237"/>
      <c r="F36" s="237"/>
      <c r="G36" s="257" t="b">
        <v>0</v>
      </c>
      <c r="H36" s="258" t="b">
        <v>0</v>
      </c>
      <c r="I36" s="258" t="b">
        <v>0</v>
      </c>
      <c r="J36" s="258" t="b">
        <v>0</v>
      </c>
      <c r="K36" s="258" t="b">
        <v>0</v>
      </c>
      <c r="L36" s="258" t="b">
        <v>0</v>
      </c>
      <c r="M36" s="258" t="b">
        <v>0</v>
      </c>
      <c r="N36" s="255" t="str">
        <f t="shared" si="29"/>
        <v/>
      </c>
      <c r="O36" s="256" t="str">
        <f t="shared" si="30"/>
        <v/>
      </c>
      <c r="P36" s="245"/>
      <c r="Q36" s="257" t="b">
        <v>0</v>
      </c>
      <c r="R36" s="258" t="b">
        <v>0</v>
      </c>
      <c r="S36" s="258" t="b">
        <v>0</v>
      </c>
      <c r="T36" s="258" t="b">
        <v>0</v>
      </c>
      <c r="U36" s="258" t="b">
        <v>0</v>
      </c>
      <c r="V36" s="258" t="b">
        <v>0</v>
      </c>
      <c r="W36" s="267" t="b">
        <v>0</v>
      </c>
      <c r="X36" s="255" t="str">
        <f t="shared" si="31"/>
        <v/>
      </c>
      <c r="Y36" s="256" t="str">
        <f t="shared" si="32"/>
        <v/>
      </c>
      <c r="Z36" s="245"/>
      <c r="AA36" s="257" t="b">
        <v>0</v>
      </c>
      <c r="AB36" s="258" t="b">
        <v>0</v>
      </c>
      <c r="AC36" s="258" t="b">
        <v>0</v>
      </c>
      <c r="AD36" s="258" t="b">
        <v>0</v>
      </c>
      <c r="AE36" s="258" t="b">
        <v>0</v>
      </c>
      <c r="AF36" s="258" t="b">
        <v>0</v>
      </c>
      <c r="AG36" s="267" t="b">
        <v>0</v>
      </c>
      <c r="AH36" s="255" t="str">
        <f t="shared" si="33"/>
        <v/>
      </c>
      <c r="AI36" s="256" t="str">
        <f t="shared" si="34"/>
        <v/>
      </c>
      <c r="AJ36" s="245"/>
      <c r="AK36" s="258" t="b">
        <v>0</v>
      </c>
      <c r="AL36" s="258" t="b">
        <v>0</v>
      </c>
      <c r="AM36" s="258" t="b">
        <v>0</v>
      </c>
      <c r="AN36" s="258" t="b">
        <v>0</v>
      </c>
      <c r="AO36" s="258" t="b">
        <v>0</v>
      </c>
      <c r="AP36" s="258" t="b">
        <v>0</v>
      </c>
      <c r="AQ36" s="258" t="b">
        <v>0</v>
      </c>
      <c r="AR36" s="255" t="str">
        <f t="shared" si="35"/>
        <v/>
      </c>
      <c r="AS36" s="256" t="str">
        <f t="shared" si="36"/>
        <v/>
      </c>
      <c r="AT36" s="245"/>
      <c r="AU36" s="257" t="b">
        <v>0</v>
      </c>
      <c r="AV36" s="258" t="b">
        <v>0</v>
      </c>
      <c r="AW36" s="259" t="b">
        <v>0</v>
      </c>
      <c r="AX36" s="193"/>
      <c r="AY36" s="193"/>
      <c r="AZ36" s="260" t="str">
        <f t="shared" si="37"/>
        <v/>
      </c>
      <c r="BA36" s="261" t="str">
        <f t="shared" si="38"/>
        <v/>
      </c>
      <c r="BB36" s="262" t="str">
        <f t="shared" si="39"/>
        <v/>
      </c>
      <c r="BC36" s="263" t="str">
        <f t="array" ref="BC36">IFERROR(SPARKLINE(BB36,{"charttype","bar";"max",BA36;"color1",IF(BD36&gt;=$BA$4,'Customize Here'!$M$7,'Customize Here'!$M$9)}),)</f>
        <v/>
      </c>
      <c r="BD36" s="264" t="str">
        <f t="shared" si="40"/>
        <v/>
      </c>
      <c r="BE36" s="340" t="str">
        <f t="shared" si="41"/>
        <v/>
      </c>
      <c r="BF36" s="330"/>
    </row>
    <row r="37" ht="18.0" customHeight="1">
      <c r="A37" s="334"/>
      <c r="B37" s="341"/>
      <c r="C37" s="342"/>
      <c r="D37" s="111"/>
      <c r="E37" s="237"/>
      <c r="F37" s="237"/>
      <c r="G37" s="257" t="b">
        <v>0</v>
      </c>
      <c r="H37" s="258" t="b">
        <v>0</v>
      </c>
      <c r="I37" s="258" t="b">
        <v>0</v>
      </c>
      <c r="J37" s="258" t="b">
        <v>0</v>
      </c>
      <c r="K37" s="258" t="b">
        <v>0</v>
      </c>
      <c r="L37" s="258" t="b">
        <v>0</v>
      </c>
      <c r="M37" s="258" t="b">
        <v>0</v>
      </c>
      <c r="N37" s="255" t="str">
        <f t="shared" si="29"/>
        <v/>
      </c>
      <c r="O37" s="256" t="str">
        <f t="shared" si="30"/>
        <v/>
      </c>
      <c r="P37" s="245"/>
      <c r="Q37" s="257" t="b">
        <v>0</v>
      </c>
      <c r="R37" s="258" t="b">
        <v>0</v>
      </c>
      <c r="S37" s="258" t="b">
        <v>0</v>
      </c>
      <c r="T37" s="258" t="b">
        <v>0</v>
      </c>
      <c r="U37" s="258" t="b">
        <v>0</v>
      </c>
      <c r="V37" s="258" t="b">
        <v>0</v>
      </c>
      <c r="W37" s="267" t="b">
        <v>0</v>
      </c>
      <c r="X37" s="255" t="str">
        <f t="shared" si="31"/>
        <v/>
      </c>
      <c r="Y37" s="256" t="str">
        <f t="shared" si="32"/>
        <v/>
      </c>
      <c r="Z37" s="245"/>
      <c r="AA37" s="257" t="b">
        <v>0</v>
      </c>
      <c r="AB37" s="258" t="b">
        <v>0</v>
      </c>
      <c r="AC37" s="258" t="b">
        <v>0</v>
      </c>
      <c r="AD37" s="258" t="b">
        <v>0</v>
      </c>
      <c r="AE37" s="258" t="b">
        <v>0</v>
      </c>
      <c r="AF37" s="258" t="b">
        <v>0</v>
      </c>
      <c r="AG37" s="267" t="b">
        <v>0</v>
      </c>
      <c r="AH37" s="255" t="str">
        <f t="shared" si="33"/>
        <v/>
      </c>
      <c r="AI37" s="256" t="str">
        <f t="shared" si="34"/>
        <v/>
      </c>
      <c r="AJ37" s="245"/>
      <c r="AK37" s="258" t="b">
        <v>0</v>
      </c>
      <c r="AL37" s="258" t="b">
        <v>0</v>
      </c>
      <c r="AM37" s="258" t="b">
        <v>0</v>
      </c>
      <c r="AN37" s="258" t="b">
        <v>0</v>
      </c>
      <c r="AO37" s="258" t="b">
        <v>0</v>
      </c>
      <c r="AP37" s="258" t="b">
        <v>0</v>
      </c>
      <c r="AQ37" s="258" t="b">
        <v>0</v>
      </c>
      <c r="AR37" s="255" t="str">
        <f t="shared" si="35"/>
        <v/>
      </c>
      <c r="AS37" s="256" t="str">
        <f t="shared" si="36"/>
        <v/>
      </c>
      <c r="AT37" s="245"/>
      <c r="AU37" s="257" t="b">
        <v>0</v>
      </c>
      <c r="AV37" s="258" t="b">
        <v>0</v>
      </c>
      <c r="AW37" s="259" t="b">
        <v>0</v>
      </c>
      <c r="AX37" s="193"/>
      <c r="AY37" s="193"/>
      <c r="AZ37" s="260" t="str">
        <f t="shared" si="37"/>
        <v/>
      </c>
      <c r="BA37" s="261" t="str">
        <f t="shared" si="38"/>
        <v/>
      </c>
      <c r="BB37" s="262" t="str">
        <f t="shared" si="39"/>
        <v/>
      </c>
      <c r="BC37" s="263" t="str">
        <f t="array" ref="BC37">IFERROR(SPARKLINE(BB37,{"charttype","bar";"max",BA37;"color1",IF(BD37&gt;=$BA$4,'Customize Here'!$M$7,'Customize Here'!$M$9)}),)</f>
        <v/>
      </c>
      <c r="BD37" s="264" t="str">
        <f t="shared" si="40"/>
        <v/>
      </c>
      <c r="BE37" s="340" t="str">
        <f t="shared" si="41"/>
        <v/>
      </c>
      <c r="BF37" s="330"/>
    </row>
    <row r="38" ht="18.0" customHeight="1">
      <c r="A38" s="334"/>
      <c r="B38" s="341"/>
      <c r="C38" s="342"/>
      <c r="D38" s="111"/>
      <c r="E38" s="237"/>
      <c r="F38" s="237"/>
      <c r="G38" s="257" t="b">
        <v>0</v>
      </c>
      <c r="H38" s="258" t="b">
        <v>0</v>
      </c>
      <c r="I38" s="258" t="b">
        <v>0</v>
      </c>
      <c r="J38" s="258" t="b">
        <v>0</v>
      </c>
      <c r="K38" s="258" t="b">
        <v>0</v>
      </c>
      <c r="L38" s="258" t="b">
        <v>0</v>
      </c>
      <c r="M38" s="258" t="b">
        <v>0</v>
      </c>
      <c r="N38" s="255" t="str">
        <f t="shared" si="29"/>
        <v/>
      </c>
      <c r="O38" s="256" t="str">
        <f t="shared" si="30"/>
        <v/>
      </c>
      <c r="P38" s="245"/>
      <c r="Q38" s="257" t="b">
        <v>0</v>
      </c>
      <c r="R38" s="258" t="b">
        <v>0</v>
      </c>
      <c r="S38" s="258" t="b">
        <v>0</v>
      </c>
      <c r="T38" s="258" t="b">
        <v>0</v>
      </c>
      <c r="U38" s="258" t="b">
        <v>0</v>
      </c>
      <c r="V38" s="258" t="b">
        <v>0</v>
      </c>
      <c r="W38" s="267" t="b">
        <v>0</v>
      </c>
      <c r="X38" s="255" t="str">
        <f t="shared" si="31"/>
        <v/>
      </c>
      <c r="Y38" s="256" t="str">
        <f t="shared" si="32"/>
        <v/>
      </c>
      <c r="Z38" s="245"/>
      <c r="AA38" s="257" t="b">
        <v>0</v>
      </c>
      <c r="AB38" s="258" t="b">
        <v>0</v>
      </c>
      <c r="AC38" s="258" t="b">
        <v>0</v>
      </c>
      <c r="AD38" s="258" t="b">
        <v>0</v>
      </c>
      <c r="AE38" s="258" t="b">
        <v>0</v>
      </c>
      <c r="AF38" s="258" t="b">
        <v>0</v>
      </c>
      <c r="AG38" s="267" t="b">
        <v>0</v>
      </c>
      <c r="AH38" s="255" t="str">
        <f t="shared" si="33"/>
        <v/>
      </c>
      <c r="AI38" s="256" t="str">
        <f t="shared" si="34"/>
        <v/>
      </c>
      <c r="AJ38" s="245"/>
      <c r="AK38" s="258" t="b">
        <v>0</v>
      </c>
      <c r="AL38" s="258" t="b">
        <v>0</v>
      </c>
      <c r="AM38" s="258" t="b">
        <v>0</v>
      </c>
      <c r="AN38" s="258" t="b">
        <v>0</v>
      </c>
      <c r="AO38" s="258" t="b">
        <v>0</v>
      </c>
      <c r="AP38" s="258" t="b">
        <v>0</v>
      </c>
      <c r="AQ38" s="258" t="b">
        <v>0</v>
      </c>
      <c r="AR38" s="255" t="str">
        <f t="shared" si="35"/>
        <v/>
      </c>
      <c r="AS38" s="256" t="str">
        <f t="shared" si="36"/>
        <v/>
      </c>
      <c r="AT38" s="245"/>
      <c r="AU38" s="257" t="b">
        <v>0</v>
      </c>
      <c r="AV38" s="258" t="b">
        <v>0</v>
      </c>
      <c r="AW38" s="259" t="b">
        <v>0</v>
      </c>
      <c r="AX38" s="193"/>
      <c r="AY38" s="193"/>
      <c r="AZ38" s="260" t="str">
        <f t="shared" si="37"/>
        <v/>
      </c>
      <c r="BA38" s="261" t="str">
        <f t="shared" si="38"/>
        <v/>
      </c>
      <c r="BB38" s="262" t="str">
        <f t="shared" si="39"/>
        <v/>
      </c>
      <c r="BC38" s="263" t="str">
        <f t="array" ref="BC38">IFERROR(SPARKLINE(BB38,{"charttype","bar";"max",BA38;"color1",IF(BD38&gt;=$BA$4,'Customize Here'!$M$7,'Customize Here'!$M$9)}),)</f>
        <v/>
      </c>
      <c r="BD38" s="264" t="str">
        <f t="shared" si="40"/>
        <v/>
      </c>
      <c r="BE38" s="340" t="str">
        <f t="shared" si="41"/>
        <v/>
      </c>
      <c r="BF38" s="330"/>
    </row>
    <row r="39" ht="18.0" customHeight="1">
      <c r="A39" s="334"/>
      <c r="B39" s="341"/>
      <c r="C39" s="342"/>
      <c r="D39" s="111"/>
      <c r="E39" s="237"/>
      <c r="F39" s="237"/>
      <c r="G39" s="257" t="b">
        <v>0</v>
      </c>
      <c r="H39" s="258" t="b">
        <v>0</v>
      </c>
      <c r="I39" s="258" t="b">
        <v>0</v>
      </c>
      <c r="J39" s="258" t="b">
        <v>0</v>
      </c>
      <c r="K39" s="258" t="b">
        <v>0</v>
      </c>
      <c r="L39" s="258" t="b">
        <v>0</v>
      </c>
      <c r="M39" s="258" t="b">
        <v>0</v>
      </c>
      <c r="N39" s="255" t="str">
        <f t="shared" si="29"/>
        <v/>
      </c>
      <c r="O39" s="256" t="str">
        <f t="shared" si="30"/>
        <v/>
      </c>
      <c r="P39" s="245"/>
      <c r="Q39" s="257" t="b">
        <v>0</v>
      </c>
      <c r="R39" s="258" t="b">
        <v>0</v>
      </c>
      <c r="S39" s="258" t="b">
        <v>0</v>
      </c>
      <c r="T39" s="258" t="b">
        <v>0</v>
      </c>
      <c r="U39" s="258" t="b">
        <v>0</v>
      </c>
      <c r="V39" s="258" t="b">
        <v>0</v>
      </c>
      <c r="W39" s="267" t="b">
        <v>0</v>
      </c>
      <c r="X39" s="255" t="str">
        <f t="shared" si="31"/>
        <v/>
      </c>
      <c r="Y39" s="256" t="str">
        <f t="shared" si="32"/>
        <v/>
      </c>
      <c r="Z39" s="245"/>
      <c r="AA39" s="257" t="b">
        <v>0</v>
      </c>
      <c r="AB39" s="258" t="b">
        <v>0</v>
      </c>
      <c r="AC39" s="258" t="b">
        <v>0</v>
      </c>
      <c r="AD39" s="258" t="b">
        <v>0</v>
      </c>
      <c r="AE39" s="258" t="b">
        <v>0</v>
      </c>
      <c r="AF39" s="258" t="b">
        <v>0</v>
      </c>
      <c r="AG39" s="267" t="b">
        <v>0</v>
      </c>
      <c r="AH39" s="255" t="str">
        <f t="shared" si="33"/>
        <v/>
      </c>
      <c r="AI39" s="256" t="str">
        <f t="shared" si="34"/>
        <v/>
      </c>
      <c r="AJ39" s="245"/>
      <c r="AK39" s="258" t="b">
        <v>0</v>
      </c>
      <c r="AL39" s="258" t="b">
        <v>0</v>
      </c>
      <c r="AM39" s="258" t="b">
        <v>0</v>
      </c>
      <c r="AN39" s="258" t="b">
        <v>0</v>
      </c>
      <c r="AO39" s="258" t="b">
        <v>0</v>
      </c>
      <c r="AP39" s="258" t="b">
        <v>0</v>
      </c>
      <c r="AQ39" s="258" t="b">
        <v>0</v>
      </c>
      <c r="AR39" s="255" t="str">
        <f t="shared" si="35"/>
        <v/>
      </c>
      <c r="AS39" s="256" t="str">
        <f t="shared" si="36"/>
        <v/>
      </c>
      <c r="AT39" s="245"/>
      <c r="AU39" s="257" t="b">
        <v>0</v>
      </c>
      <c r="AV39" s="258" t="b">
        <v>0</v>
      </c>
      <c r="AW39" s="259" t="b">
        <v>0</v>
      </c>
      <c r="AX39" s="193"/>
      <c r="AY39" s="193"/>
      <c r="AZ39" s="260" t="str">
        <f t="shared" si="37"/>
        <v/>
      </c>
      <c r="BA39" s="261" t="str">
        <f t="shared" si="38"/>
        <v/>
      </c>
      <c r="BB39" s="262" t="str">
        <f t="shared" si="39"/>
        <v/>
      </c>
      <c r="BC39" s="263" t="str">
        <f t="array" ref="BC39">IFERROR(SPARKLINE(BB39,{"charttype","bar";"max",BA39;"color1",IF(BD39&gt;=$BA$4,'Customize Here'!$M$7,'Customize Here'!$M$9)}),)</f>
        <v/>
      </c>
      <c r="BD39" s="264" t="str">
        <f t="shared" si="40"/>
        <v/>
      </c>
      <c r="BE39" s="340" t="str">
        <f t="shared" si="41"/>
        <v/>
      </c>
      <c r="BF39" s="330"/>
    </row>
    <row r="40" ht="18.0" customHeight="1">
      <c r="A40" s="334"/>
      <c r="B40" s="341"/>
      <c r="C40" s="342"/>
      <c r="D40" s="111"/>
      <c r="E40" s="237"/>
      <c r="F40" s="237"/>
      <c r="G40" s="257" t="b">
        <v>0</v>
      </c>
      <c r="H40" s="258" t="b">
        <v>0</v>
      </c>
      <c r="I40" s="258" t="b">
        <v>0</v>
      </c>
      <c r="J40" s="258" t="b">
        <v>0</v>
      </c>
      <c r="K40" s="258" t="b">
        <v>0</v>
      </c>
      <c r="L40" s="258" t="b">
        <v>0</v>
      </c>
      <c r="M40" s="258" t="b">
        <v>0</v>
      </c>
      <c r="N40" s="255" t="str">
        <f t="shared" si="29"/>
        <v/>
      </c>
      <c r="O40" s="256" t="str">
        <f t="shared" si="30"/>
        <v/>
      </c>
      <c r="P40" s="245"/>
      <c r="Q40" s="257" t="b">
        <v>0</v>
      </c>
      <c r="R40" s="258" t="b">
        <v>0</v>
      </c>
      <c r="S40" s="258" t="b">
        <v>0</v>
      </c>
      <c r="T40" s="258" t="b">
        <v>0</v>
      </c>
      <c r="U40" s="258" t="b">
        <v>0</v>
      </c>
      <c r="V40" s="258" t="b">
        <v>0</v>
      </c>
      <c r="W40" s="267" t="b">
        <v>0</v>
      </c>
      <c r="X40" s="255" t="str">
        <f t="shared" si="31"/>
        <v/>
      </c>
      <c r="Y40" s="256" t="str">
        <f t="shared" si="32"/>
        <v/>
      </c>
      <c r="Z40" s="245"/>
      <c r="AA40" s="257" t="b">
        <v>0</v>
      </c>
      <c r="AB40" s="258" t="b">
        <v>0</v>
      </c>
      <c r="AC40" s="258" t="b">
        <v>0</v>
      </c>
      <c r="AD40" s="258" t="b">
        <v>0</v>
      </c>
      <c r="AE40" s="258" t="b">
        <v>0</v>
      </c>
      <c r="AF40" s="258" t="b">
        <v>0</v>
      </c>
      <c r="AG40" s="267" t="b">
        <v>0</v>
      </c>
      <c r="AH40" s="255" t="str">
        <f t="shared" si="33"/>
        <v/>
      </c>
      <c r="AI40" s="256" t="str">
        <f t="shared" si="34"/>
        <v/>
      </c>
      <c r="AJ40" s="245"/>
      <c r="AK40" s="258" t="b">
        <v>0</v>
      </c>
      <c r="AL40" s="258" t="b">
        <v>0</v>
      </c>
      <c r="AM40" s="258" t="b">
        <v>0</v>
      </c>
      <c r="AN40" s="258" t="b">
        <v>0</v>
      </c>
      <c r="AO40" s="258" t="b">
        <v>0</v>
      </c>
      <c r="AP40" s="258" t="b">
        <v>0</v>
      </c>
      <c r="AQ40" s="258" t="b">
        <v>0</v>
      </c>
      <c r="AR40" s="255" t="str">
        <f t="shared" si="35"/>
        <v/>
      </c>
      <c r="AS40" s="256" t="str">
        <f t="shared" si="36"/>
        <v/>
      </c>
      <c r="AT40" s="245"/>
      <c r="AU40" s="257" t="b">
        <v>0</v>
      </c>
      <c r="AV40" s="258" t="b">
        <v>0</v>
      </c>
      <c r="AW40" s="259" t="b">
        <v>0</v>
      </c>
      <c r="AX40" s="193"/>
      <c r="AY40" s="193"/>
      <c r="AZ40" s="260" t="str">
        <f t="shared" si="37"/>
        <v/>
      </c>
      <c r="BA40" s="261" t="str">
        <f t="shared" si="38"/>
        <v/>
      </c>
      <c r="BB40" s="262" t="str">
        <f t="shared" si="39"/>
        <v/>
      </c>
      <c r="BC40" s="263" t="str">
        <f t="array" ref="BC40">IFERROR(SPARKLINE(BB40,{"charttype","bar";"max",BA40;"color1",IF(BD40&gt;=$BA$4,'Customize Here'!$M$7,'Customize Here'!$M$9)}),)</f>
        <v/>
      </c>
      <c r="BD40" s="264" t="str">
        <f t="shared" si="40"/>
        <v/>
      </c>
      <c r="BE40" s="340" t="str">
        <f t="shared" si="41"/>
        <v/>
      </c>
      <c r="BF40" s="330"/>
    </row>
    <row r="41" ht="18.0" customHeight="1">
      <c r="A41" s="334"/>
      <c r="B41" s="341"/>
      <c r="C41" s="342"/>
      <c r="D41" s="111"/>
      <c r="E41" s="237"/>
      <c r="F41" s="237"/>
      <c r="G41" s="257" t="b">
        <v>0</v>
      </c>
      <c r="H41" s="258" t="b">
        <v>0</v>
      </c>
      <c r="I41" s="258" t="b">
        <v>0</v>
      </c>
      <c r="J41" s="258" t="b">
        <v>0</v>
      </c>
      <c r="K41" s="258" t="b">
        <v>0</v>
      </c>
      <c r="L41" s="258" t="b">
        <v>0</v>
      </c>
      <c r="M41" s="258" t="b">
        <v>0</v>
      </c>
      <c r="N41" s="255" t="str">
        <f t="shared" si="29"/>
        <v/>
      </c>
      <c r="O41" s="256" t="str">
        <f t="shared" si="30"/>
        <v/>
      </c>
      <c r="P41" s="245"/>
      <c r="Q41" s="257" t="b">
        <v>0</v>
      </c>
      <c r="R41" s="258" t="b">
        <v>0</v>
      </c>
      <c r="S41" s="258" t="b">
        <v>0</v>
      </c>
      <c r="T41" s="258" t="b">
        <v>0</v>
      </c>
      <c r="U41" s="258" t="b">
        <v>0</v>
      </c>
      <c r="V41" s="258" t="b">
        <v>0</v>
      </c>
      <c r="W41" s="267" t="b">
        <v>0</v>
      </c>
      <c r="X41" s="255" t="str">
        <f t="shared" si="31"/>
        <v/>
      </c>
      <c r="Y41" s="256" t="str">
        <f t="shared" si="32"/>
        <v/>
      </c>
      <c r="Z41" s="245"/>
      <c r="AA41" s="257" t="b">
        <v>0</v>
      </c>
      <c r="AB41" s="258" t="b">
        <v>0</v>
      </c>
      <c r="AC41" s="258" t="b">
        <v>0</v>
      </c>
      <c r="AD41" s="258" t="b">
        <v>0</v>
      </c>
      <c r="AE41" s="258" t="b">
        <v>0</v>
      </c>
      <c r="AF41" s="258" t="b">
        <v>0</v>
      </c>
      <c r="AG41" s="267" t="b">
        <v>0</v>
      </c>
      <c r="AH41" s="255" t="str">
        <f t="shared" si="33"/>
        <v/>
      </c>
      <c r="AI41" s="256" t="str">
        <f t="shared" si="34"/>
        <v/>
      </c>
      <c r="AJ41" s="245"/>
      <c r="AK41" s="258" t="b">
        <v>0</v>
      </c>
      <c r="AL41" s="258" t="b">
        <v>0</v>
      </c>
      <c r="AM41" s="258" t="b">
        <v>0</v>
      </c>
      <c r="AN41" s="258" t="b">
        <v>0</v>
      </c>
      <c r="AO41" s="258" t="b">
        <v>0</v>
      </c>
      <c r="AP41" s="258" t="b">
        <v>0</v>
      </c>
      <c r="AQ41" s="258" t="b">
        <v>0</v>
      </c>
      <c r="AR41" s="255" t="str">
        <f t="shared" si="35"/>
        <v/>
      </c>
      <c r="AS41" s="256" t="str">
        <f t="shared" si="36"/>
        <v/>
      </c>
      <c r="AT41" s="245"/>
      <c r="AU41" s="257" t="b">
        <v>0</v>
      </c>
      <c r="AV41" s="258" t="b">
        <v>0</v>
      </c>
      <c r="AW41" s="259" t="b">
        <v>0</v>
      </c>
      <c r="AX41" s="193"/>
      <c r="AY41" s="193"/>
      <c r="AZ41" s="260" t="str">
        <f t="shared" si="37"/>
        <v/>
      </c>
      <c r="BA41" s="261" t="str">
        <f t="shared" si="38"/>
        <v/>
      </c>
      <c r="BB41" s="262" t="str">
        <f t="shared" si="39"/>
        <v/>
      </c>
      <c r="BC41" s="263" t="str">
        <f t="array" ref="BC41">IFERROR(SPARKLINE(BB41,{"charttype","bar";"max",BA41;"color1",IF(BD41&gt;=$BA$4,'Customize Here'!$M$7,'Customize Here'!$M$9)}),)</f>
        <v/>
      </c>
      <c r="BD41" s="264" t="str">
        <f t="shared" si="40"/>
        <v/>
      </c>
      <c r="BE41" s="340" t="str">
        <f t="shared" si="41"/>
        <v/>
      </c>
      <c r="BF41" s="330"/>
    </row>
    <row r="42" ht="18.0" customHeight="1">
      <c r="A42" s="334"/>
      <c r="B42" s="341"/>
      <c r="C42" s="342"/>
      <c r="D42" s="111"/>
      <c r="E42" s="237"/>
      <c r="F42" s="237"/>
      <c r="G42" s="257" t="b">
        <v>0</v>
      </c>
      <c r="H42" s="258" t="b">
        <v>0</v>
      </c>
      <c r="I42" s="258" t="b">
        <v>0</v>
      </c>
      <c r="J42" s="258" t="b">
        <v>0</v>
      </c>
      <c r="K42" s="258" t="b">
        <v>0</v>
      </c>
      <c r="L42" s="258" t="b">
        <v>0</v>
      </c>
      <c r="M42" s="258" t="b">
        <v>0</v>
      </c>
      <c r="N42" s="255" t="str">
        <f t="shared" si="29"/>
        <v/>
      </c>
      <c r="O42" s="256" t="str">
        <f t="shared" si="30"/>
        <v/>
      </c>
      <c r="P42" s="245"/>
      <c r="Q42" s="257" t="b">
        <v>0</v>
      </c>
      <c r="R42" s="258" t="b">
        <v>0</v>
      </c>
      <c r="S42" s="258" t="b">
        <v>0</v>
      </c>
      <c r="T42" s="258" t="b">
        <v>0</v>
      </c>
      <c r="U42" s="258" t="b">
        <v>0</v>
      </c>
      <c r="V42" s="258" t="b">
        <v>0</v>
      </c>
      <c r="W42" s="267" t="b">
        <v>0</v>
      </c>
      <c r="X42" s="255" t="str">
        <f t="shared" si="31"/>
        <v/>
      </c>
      <c r="Y42" s="256" t="str">
        <f t="shared" si="32"/>
        <v/>
      </c>
      <c r="Z42" s="245"/>
      <c r="AA42" s="257" t="b">
        <v>0</v>
      </c>
      <c r="AB42" s="258" t="b">
        <v>0</v>
      </c>
      <c r="AC42" s="258" t="b">
        <v>0</v>
      </c>
      <c r="AD42" s="258" t="b">
        <v>0</v>
      </c>
      <c r="AE42" s="258" t="b">
        <v>0</v>
      </c>
      <c r="AF42" s="258" t="b">
        <v>0</v>
      </c>
      <c r="AG42" s="267" t="b">
        <v>0</v>
      </c>
      <c r="AH42" s="255" t="str">
        <f t="shared" si="33"/>
        <v/>
      </c>
      <c r="AI42" s="256" t="str">
        <f t="shared" si="34"/>
        <v/>
      </c>
      <c r="AJ42" s="245"/>
      <c r="AK42" s="257" t="b">
        <v>0</v>
      </c>
      <c r="AL42" s="258" t="b">
        <v>0</v>
      </c>
      <c r="AM42" s="258" t="b">
        <v>0</v>
      </c>
      <c r="AN42" s="258" t="b">
        <v>0</v>
      </c>
      <c r="AO42" s="258" t="b">
        <v>0</v>
      </c>
      <c r="AP42" s="258" t="b">
        <v>0</v>
      </c>
      <c r="AQ42" s="267" t="b">
        <v>0</v>
      </c>
      <c r="AR42" s="255" t="str">
        <f t="shared" si="35"/>
        <v/>
      </c>
      <c r="AS42" s="256" t="str">
        <f t="shared" si="36"/>
        <v/>
      </c>
      <c r="AT42" s="245"/>
      <c r="AU42" s="257" t="b">
        <v>0</v>
      </c>
      <c r="AV42" s="258" t="b">
        <v>0</v>
      </c>
      <c r="AW42" s="259" t="b">
        <v>0</v>
      </c>
      <c r="AX42" s="193"/>
      <c r="AY42" s="193"/>
      <c r="AZ42" s="269" t="str">
        <f t="shared" si="37"/>
        <v/>
      </c>
      <c r="BA42" s="261" t="str">
        <f t="shared" si="38"/>
        <v/>
      </c>
      <c r="BB42" s="262" t="str">
        <f t="shared" si="39"/>
        <v/>
      </c>
      <c r="BC42" s="263" t="str">
        <f t="array" ref="BC42">IFERROR(SPARKLINE(BB42,{"charttype","bar";"max",BA42;"color1",IF(BD42&gt;=$BA$4,'Customize Here'!$M$7,'Customize Here'!$M$9)}),)</f>
        <v/>
      </c>
      <c r="BD42" s="264" t="str">
        <f t="shared" si="40"/>
        <v/>
      </c>
      <c r="BE42" s="340" t="str">
        <f t="shared" si="41"/>
        <v/>
      </c>
      <c r="BF42" s="330"/>
    </row>
    <row r="43" ht="18.0" customHeight="1">
      <c r="A43" s="334"/>
      <c r="B43" s="341"/>
      <c r="C43" s="342"/>
      <c r="D43" s="111"/>
      <c r="E43" s="237"/>
      <c r="F43" s="237"/>
      <c r="G43" s="257" t="b">
        <v>0</v>
      </c>
      <c r="H43" s="258" t="b">
        <v>0</v>
      </c>
      <c r="I43" s="258" t="b">
        <v>0</v>
      </c>
      <c r="J43" s="258" t="b">
        <v>0</v>
      </c>
      <c r="K43" s="258" t="b">
        <v>0</v>
      </c>
      <c r="L43" s="258" t="b">
        <v>0</v>
      </c>
      <c r="M43" s="258" t="b">
        <v>0</v>
      </c>
      <c r="N43" s="255" t="str">
        <f t="shared" si="29"/>
        <v/>
      </c>
      <c r="O43" s="256" t="str">
        <f t="shared" si="30"/>
        <v/>
      </c>
      <c r="P43" s="245"/>
      <c r="Q43" s="257" t="b">
        <v>0</v>
      </c>
      <c r="R43" s="258" t="b">
        <v>0</v>
      </c>
      <c r="S43" s="258" t="b">
        <v>0</v>
      </c>
      <c r="T43" s="258" t="b">
        <v>0</v>
      </c>
      <c r="U43" s="258" t="b">
        <v>0</v>
      </c>
      <c r="V43" s="258" t="b">
        <v>0</v>
      </c>
      <c r="W43" s="267" t="b">
        <v>0</v>
      </c>
      <c r="X43" s="255" t="str">
        <f t="shared" si="31"/>
        <v/>
      </c>
      <c r="Y43" s="256" t="str">
        <f t="shared" si="32"/>
        <v/>
      </c>
      <c r="Z43" s="245"/>
      <c r="AA43" s="257" t="b">
        <v>0</v>
      </c>
      <c r="AB43" s="258" t="b">
        <v>0</v>
      </c>
      <c r="AC43" s="258" t="b">
        <v>0</v>
      </c>
      <c r="AD43" s="258" t="b">
        <v>0</v>
      </c>
      <c r="AE43" s="258" t="b">
        <v>0</v>
      </c>
      <c r="AF43" s="258" t="b">
        <v>0</v>
      </c>
      <c r="AG43" s="267" t="b">
        <v>0</v>
      </c>
      <c r="AH43" s="255" t="str">
        <f t="shared" si="33"/>
        <v/>
      </c>
      <c r="AI43" s="256" t="str">
        <f t="shared" si="34"/>
        <v/>
      </c>
      <c r="AJ43" s="245"/>
      <c r="AK43" s="257" t="b">
        <v>0</v>
      </c>
      <c r="AL43" s="258" t="b">
        <v>0</v>
      </c>
      <c r="AM43" s="258" t="b">
        <v>0</v>
      </c>
      <c r="AN43" s="258" t="b">
        <v>0</v>
      </c>
      <c r="AO43" s="258" t="b">
        <v>0</v>
      </c>
      <c r="AP43" s="258" t="b">
        <v>0</v>
      </c>
      <c r="AQ43" s="267" t="b">
        <v>0</v>
      </c>
      <c r="AR43" s="255" t="str">
        <f t="shared" si="35"/>
        <v/>
      </c>
      <c r="AS43" s="256" t="str">
        <f t="shared" si="36"/>
        <v/>
      </c>
      <c r="AT43" s="245"/>
      <c r="AU43" s="257" t="b">
        <v>0</v>
      </c>
      <c r="AV43" s="258" t="b">
        <v>0</v>
      </c>
      <c r="AW43" s="259" t="b">
        <v>0</v>
      </c>
      <c r="AX43" s="193"/>
      <c r="AY43" s="193"/>
      <c r="AZ43" s="269" t="str">
        <f t="shared" si="37"/>
        <v/>
      </c>
      <c r="BA43" s="261" t="str">
        <f t="shared" si="38"/>
        <v/>
      </c>
      <c r="BB43" s="262" t="str">
        <f t="shared" si="39"/>
        <v/>
      </c>
      <c r="BC43" s="263" t="str">
        <f t="array" ref="BC43">IFERROR(SPARKLINE(BB43,{"charttype","bar";"max",BA43;"color1",IF(BD43&gt;=$BA$4,'Customize Here'!$M$7,'Customize Here'!$M$9)}),)</f>
        <v/>
      </c>
      <c r="BD43" s="264" t="str">
        <f t="shared" si="40"/>
        <v/>
      </c>
      <c r="BE43" s="340" t="str">
        <f t="shared" si="41"/>
        <v/>
      </c>
      <c r="BF43" s="330"/>
    </row>
    <row r="44" ht="18.0" customHeight="1">
      <c r="A44" s="334"/>
      <c r="B44" s="341"/>
      <c r="C44" s="342"/>
      <c r="D44" s="111"/>
      <c r="E44" s="237"/>
      <c r="F44" s="237"/>
      <c r="G44" s="257" t="b">
        <v>0</v>
      </c>
      <c r="H44" s="258" t="b">
        <v>0</v>
      </c>
      <c r="I44" s="258" t="b">
        <v>0</v>
      </c>
      <c r="J44" s="258" t="b">
        <v>0</v>
      </c>
      <c r="K44" s="258" t="b">
        <v>0</v>
      </c>
      <c r="L44" s="258" t="b">
        <v>0</v>
      </c>
      <c r="M44" s="258" t="b">
        <v>0</v>
      </c>
      <c r="N44" s="255" t="str">
        <f t="shared" si="29"/>
        <v/>
      </c>
      <c r="O44" s="256" t="str">
        <f t="shared" si="30"/>
        <v/>
      </c>
      <c r="P44" s="245"/>
      <c r="Q44" s="257" t="b">
        <v>0</v>
      </c>
      <c r="R44" s="258" t="b">
        <v>0</v>
      </c>
      <c r="S44" s="258" t="b">
        <v>0</v>
      </c>
      <c r="T44" s="258" t="b">
        <v>0</v>
      </c>
      <c r="U44" s="258" t="b">
        <v>0</v>
      </c>
      <c r="V44" s="258" t="b">
        <v>0</v>
      </c>
      <c r="W44" s="267" t="b">
        <v>0</v>
      </c>
      <c r="X44" s="255" t="str">
        <f t="shared" si="31"/>
        <v/>
      </c>
      <c r="Y44" s="256" t="str">
        <f t="shared" si="32"/>
        <v/>
      </c>
      <c r="Z44" s="245"/>
      <c r="AA44" s="257" t="b">
        <v>0</v>
      </c>
      <c r="AB44" s="258" t="b">
        <v>0</v>
      </c>
      <c r="AC44" s="258" t="b">
        <v>0</v>
      </c>
      <c r="AD44" s="258" t="b">
        <v>0</v>
      </c>
      <c r="AE44" s="258" t="b">
        <v>0</v>
      </c>
      <c r="AF44" s="258" t="b">
        <v>0</v>
      </c>
      <c r="AG44" s="267" t="b">
        <v>0</v>
      </c>
      <c r="AH44" s="255" t="str">
        <f t="shared" si="33"/>
        <v/>
      </c>
      <c r="AI44" s="256" t="str">
        <f t="shared" si="34"/>
        <v/>
      </c>
      <c r="AJ44" s="245"/>
      <c r="AK44" s="257" t="b">
        <v>0</v>
      </c>
      <c r="AL44" s="258" t="b">
        <v>0</v>
      </c>
      <c r="AM44" s="258" t="b">
        <v>0</v>
      </c>
      <c r="AN44" s="258" t="b">
        <v>0</v>
      </c>
      <c r="AO44" s="258" t="b">
        <v>0</v>
      </c>
      <c r="AP44" s="258" t="b">
        <v>0</v>
      </c>
      <c r="AQ44" s="267" t="b">
        <v>0</v>
      </c>
      <c r="AR44" s="255" t="str">
        <f t="shared" si="35"/>
        <v/>
      </c>
      <c r="AS44" s="256" t="str">
        <f t="shared" si="36"/>
        <v/>
      </c>
      <c r="AT44" s="245"/>
      <c r="AU44" s="270" t="b">
        <v>0</v>
      </c>
      <c r="AV44" s="258" t="b">
        <v>0</v>
      </c>
      <c r="AW44" s="273" t="b">
        <v>0</v>
      </c>
      <c r="AX44" s="193"/>
      <c r="AY44" s="193"/>
      <c r="AZ44" s="269" t="str">
        <f t="shared" si="37"/>
        <v/>
      </c>
      <c r="BA44" s="261" t="str">
        <f t="shared" si="38"/>
        <v/>
      </c>
      <c r="BB44" s="262" t="str">
        <f t="shared" si="39"/>
        <v/>
      </c>
      <c r="BC44" s="263" t="str">
        <f t="array" ref="BC44">IFERROR(SPARKLINE(BB44,{"charttype","bar";"max",BA44;"color1",IF(BD44&gt;=$BA$4,'Customize Here'!$M$7,'Customize Here'!$M$9)}),)</f>
        <v/>
      </c>
      <c r="BD44" s="264" t="str">
        <f t="shared" si="40"/>
        <v/>
      </c>
      <c r="BE44" s="340" t="str">
        <f t="shared" si="41"/>
        <v/>
      </c>
      <c r="BF44" s="330"/>
    </row>
    <row r="45" ht="18.0" customHeight="1">
      <c r="A45" s="334"/>
      <c r="B45" s="341"/>
      <c r="C45" s="342"/>
      <c r="D45" s="111"/>
      <c r="E45" s="237"/>
      <c r="F45" s="237"/>
      <c r="G45" s="257" t="b">
        <v>0</v>
      </c>
      <c r="H45" s="258" t="b">
        <v>0</v>
      </c>
      <c r="I45" s="258" t="b">
        <v>0</v>
      </c>
      <c r="J45" s="258" t="b">
        <v>0</v>
      </c>
      <c r="K45" s="258" t="b">
        <v>0</v>
      </c>
      <c r="L45" s="258" t="b">
        <v>0</v>
      </c>
      <c r="M45" s="258" t="b">
        <v>0</v>
      </c>
      <c r="N45" s="255" t="str">
        <f t="shared" si="29"/>
        <v/>
      </c>
      <c r="O45" s="256" t="str">
        <f t="shared" si="30"/>
        <v/>
      </c>
      <c r="P45" s="245"/>
      <c r="Q45" s="257" t="b">
        <v>0</v>
      </c>
      <c r="R45" s="258" t="b">
        <v>0</v>
      </c>
      <c r="S45" s="258" t="b">
        <v>0</v>
      </c>
      <c r="T45" s="258" t="b">
        <v>0</v>
      </c>
      <c r="U45" s="258" t="b">
        <v>0</v>
      </c>
      <c r="V45" s="258" t="b">
        <v>0</v>
      </c>
      <c r="W45" s="267" t="b">
        <v>0</v>
      </c>
      <c r="X45" s="255" t="str">
        <f t="shared" si="31"/>
        <v/>
      </c>
      <c r="Y45" s="256" t="str">
        <f t="shared" si="32"/>
        <v/>
      </c>
      <c r="Z45" s="245"/>
      <c r="AA45" s="257" t="b">
        <v>0</v>
      </c>
      <c r="AB45" s="258" t="b">
        <v>0</v>
      </c>
      <c r="AC45" s="258" t="b">
        <v>0</v>
      </c>
      <c r="AD45" s="258" t="b">
        <v>0</v>
      </c>
      <c r="AE45" s="258" t="b">
        <v>0</v>
      </c>
      <c r="AF45" s="258" t="b">
        <v>0</v>
      </c>
      <c r="AG45" s="267" t="b">
        <v>0</v>
      </c>
      <c r="AH45" s="255" t="str">
        <f t="shared" si="33"/>
        <v/>
      </c>
      <c r="AI45" s="256" t="str">
        <f t="shared" si="34"/>
        <v/>
      </c>
      <c r="AJ45" s="245"/>
      <c r="AK45" s="257" t="b">
        <v>0</v>
      </c>
      <c r="AL45" s="258" t="b">
        <v>0</v>
      </c>
      <c r="AM45" s="258" t="b">
        <v>0</v>
      </c>
      <c r="AN45" s="258" t="b">
        <v>0</v>
      </c>
      <c r="AO45" s="258" t="b">
        <v>0</v>
      </c>
      <c r="AP45" s="258" t="b">
        <v>0</v>
      </c>
      <c r="AQ45" s="267" t="b">
        <v>0</v>
      </c>
      <c r="AR45" s="255" t="str">
        <f t="shared" si="35"/>
        <v/>
      </c>
      <c r="AS45" s="256" t="str">
        <f t="shared" si="36"/>
        <v/>
      </c>
      <c r="AT45" s="245"/>
      <c r="AU45" s="257" t="b">
        <v>0</v>
      </c>
      <c r="AV45" s="258" t="b">
        <v>0</v>
      </c>
      <c r="AW45" s="273" t="b">
        <v>0</v>
      </c>
      <c r="AX45" s="193"/>
      <c r="AY45" s="193"/>
      <c r="AZ45" s="269" t="str">
        <f t="shared" si="37"/>
        <v/>
      </c>
      <c r="BA45" s="261" t="str">
        <f t="shared" si="38"/>
        <v/>
      </c>
      <c r="BB45" s="262" t="str">
        <f t="shared" si="39"/>
        <v/>
      </c>
      <c r="BC45" s="263" t="str">
        <f t="array" ref="BC45">IFERROR(SPARKLINE(BB45,{"charttype","bar";"max",BA45;"color1",IF(BD45&gt;=$BA$4,'Customize Here'!$M$7,'Customize Here'!$M$9)}),)</f>
        <v/>
      </c>
      <c r="BD45" s="264" t="str">
        <f t="shared" si="40"/>
        <v/>
      </c>
      <c r="BE45" s="340" t="str">
        <f t="shared" si="41"/>
        <v/>
      </c>
      <c r="BF45" s="330"/>
    </row>
    <row r="46" ht="18.0" customHeight="1">
      <c r="A46" s="334"/>
      <c r="B46" s="341"/>
      <c r="C46" s="342"/>
      <c r="D46" s="111"/>
      <c r="E46" s="237"/>
      <c r="F46" s="237"/>
      <c r="G46" s="257" t="b">
        <v>0</v>
      </c>
      <c r="H46" s="258" t="b">
        <v>0</v>
      </c>
      <c r="I46" s="258" t="b">
        <v>0</v>
      </c>
      <c r="J46" s="258" t="b">
        <v>0</v>
      </c>
      <c r="K46" s="258" t="b">
        <v>0</v>
      </c>
      <c r="L46" s="258" t="b">
        <v>0</v>
      </c>
      <c r="M46" s="258" t="b">
        <v>0</v>
      </c>
      <c r="N46" s="255" t="str">
        <f t="shared" si="29"/>
        <v/>
      </c>
      <c r="O46" s="256" t="str">
        <f t="shared" si="30"/>
        <v/>
      </c>
      <c r="P46" s="245"/>
      <c r="Q46" s="257" t="b">
        <v>0</v>
      </c>
      <c r="R46" s="258" t="b">
        <v>0</v>
      </c>
      <c r="S46" s="258" t="b">
        <v>0</v>
      </c>
      <c r="T46" s="258" t="b">
        <v>0</v>
      </c>
      <c r="U46" s="258" t="b">
        <v>0</v>
      </c>
      <c r="V46" s="258" t="b">
        <v>0</v>
      </c>
      <c r="W46" s="267" t="b">
        <v>0</v>
      </c>
      <c r="X46" s="255" t="str">
        <f t="shared" si="31"/>
        <v/>
      </c>
      <c r="Y46" s="256" t="str">
        <f t="shared" si="32"/>
        <v/>
      </c>
      <c r="Z46" s="245"/>
      <c r="AA46" s="257" t="b">
        <v>0</v>
      </c>
      <c r="AB46" s="258" t="b">
        <v>0</v>
      </c>
      <c r="AC46" s="258" t="b">
        <v>0</v>
      </c>
      <c r="AD46" s="258" t="b">
        <v>0</v>
      </c>
      <c r="AE46" s="258" t="b">
        <v>0</v>
      </c>
      <c r="AF46" s="258" t="b">
        <v>0</v>
      </c>
      <c r="AG46" s="267" t="b">
        <v>0</v>
      </c>
      <c r="AH46" s="255" t="str">
        <f t="shared" si="33"/>
        <v/>
      </c>
      <c r="AI46" s="256" t="str">
        <f t="shared" si="34"/>
        <v/>
      </c>
      <c r="AJ46" s="245"/>
      <c r="AK46" s="257" t="b">
        <v>0</v>
      </c>
      <c r="AL46" s="258" t="b">
        <v>0</v>
      </c>
      <c r="AM46" s="258" t="b">
        <v>0</v>
      </c>
      <c r="AN46" s="258" t="b">
        <v>0</v>
      </c>
      <c r="AO46" s="258" t="b">
        <v>0</v>
      </c>
      <c r="AP46" s="258" t="b">
        <v>0</v>
      </c>
      <c r="AQ46" s="267" t="b">
        <v>0</v>
      </c>
      <c r="AR46" s="255" t="str">
        <f t="shared" si="35"/>
        <v/>
      </c>
      <c r="AS46" s="256" t="str">
        <f t="shared" si="36"/>
        <v/>
      </c>
      <c r="AT46" s="245"/>
      <c r="AU46" s="270" t="b">
        <v>0</v>
      </c>
      <c r="AV46" s="258" t="b">
        <v>0</v>
      </c>
      <c r="AW46" s="273" t="b">
        <v>0</v>
      </c>
      <c r="AX46" s="193"/>
      <c r="AY46" s="193"/>
      <c r="AZ46" s="269" t="str">
        <f t="shared" si="37"/>
        <v/>
      </c>
      <c r="BA46" s="261" t="str">
        <f t="shared" si="38"/>
        <v/>
      </c>
      <c r="BB46" s="262" t="str">
        <f t="shared" si="39"/>
        <v/>
      </c>
      <c r="BC46" s="263" t="str">
        <f t="array" ref="BC46">IFERROR(SPARKLINE(BB46,{"charttype","bar";"max",BA46;"color1",IF(BD46&gt;=$BA$4,'Customize Here'!$M$7,'Customize Here'!$M$9)}),)</f>
        <v/>
      </c>
      <c r="BD46" s="264" t="str">
        <f t="shared" si="40"/>
        <v/>
      </c>
      <c r="BE46" s="340" t="str">
        <f t="shared" si="41"/>
        <v/>
      </c>
      <c r="BF46" s="330"/>
    </row>
    <row r="47" ht="18.0" customHeight="1">
      <c r="A47" s="334"/>
      <c r="B47" s="343"/>
      <c r="C47" s="344"/>
      <c r="D47" s="119"/>
      <c r="E47" s="237"/>
      <c r="F47" s="237"/>
      <c r="G47" s="345" t="b">
        <v>0</v>
      </c>
      <c r="H47" s="277" t="b">
        <v>0</v>
      </c>
      <c r="I47" s="277" t="b">
        <v>0</v>
      </c>
      <c r="J47" s="277" t="b">
        <v>0</v>
      </c>
      <c r="K47" s="277" t="b">
        <v>0</v>
      </c>
      <c r="L47" s="277" t="b">
        <v>0</v>
      </c>
      <c r="M47" s="277" t="b">
        <v>0</v>
      </c>
      <c r="N47" s="280" t="str">
        <f t="shared" si="29"/>
        <v/>
      </c>
      <c r="O47" s="281" t="str">
        <f t="shared" si="30"/>
        <v/>
      </c>
      <c r="P47" s="245"/>
      <c r="Q47" s="345" t="b">
        <v>0</v>
      </c>
      <c r="R47" s="277" t="b">
        <v>0</v>
      </c>
      <c r="S47" s="277" t="b">
        <v>0</v>
      </c>
      <c r="T47" s="277" t="b">
        <v>0</v>
      </c>
      <c r="U47" s="277" t="b">
        <v>0</v>
      </c>
      <c r="V47" s="277" t="b">
        <v>0</v>
      </c>
      <c r="W47" s="346" t="b">
        <v>0</v>
      </c>
      <c r="X47" s="280" t="str">
        <f t="shared" si="31"/>
        <v/>
      </c>
      <c r="Y47" s="281" t="str">
        <f t="shared" si="32"/>
        <v/>
      </c>
      <c r="Z47" s="245"/>
      <c r="AA47" s="345" t="b">
        <v>0</v>
      </c>
      <c r="AB47" s="277" t="b">
        <v>0</v>
      </c>
      <c r="AC47" s="277" t="b">
        <v>0</v>
      </c>
      <c r="AD47" s="277" t="b">
        <v>0</v>
      </c>
      <c r="AE47" s="277" t="b">
        <v>0</v>
      </c>
      <c r="AF47" s="277" t="b">
        <v>0</v>
      </c>
      <c r="AG47" s="346" t="b">
        <v>0</v>
      </c>
      <c r="AH47" s="280" t="str">
        <f t="shared" si="33"/>
        <v/>
      </c>
      <c r="AI47" s="281" t="str">
        <f t="shared" si="34"/>
        <v/>
      </c>
      <c r="AJ47" s="245"/>
      <c r="AK47" s="345" t="b">
        <v>0</v>
      </c>
      <c r="AL47" s="277" t="b">
        <v>0</v>
      </c>
      <c r="AM47" s="277" t="b">
        <v>0</v>
      </c>
      <c r="AN47" s="277" t="b">
        <v>0</v>
      </c>
      <c r="AO47" s="277" t="b">
        <v>0</v>
      </c>
      <c r="AP47" s="277" t="b">
        <v>0</v>
      </c>
      <c r="AQ47" s="346" t="b">
        <v>0</v>
      </c>
      <c r="AR47" s="280" t="str">
        <f t="shared" si="35"/>
        <v/>
      </c>
      <c r="AS47" s="281" t="str">
        <f t="shared" si="36"/>
        <v/>
      </c>
      <c r="AT47" s="245"/>
      <c r="AU47" s="276" t="b">
        <v>0</v>
      </c>
      <c r="AV47" s="277" t="b">
        <v>0</v>
      </c>
      <c r="AW47" s="282" t="b">
        <v>0</v>
      </c>
      <c r="AX47" s="193"/>
      <c r="AY47" s="193"/>
      <c r="AZ47" s="283" t="str">
        <f t="shared" si="37"/>
        <v/>
      </c>
      <c r="BA47" s="284" t="str">
        <f t="shared" si="38"/>
        <v/>
      </c>
      <c r="BB47" s="285" t="str">
        <f t="shared" si="39"/>
        <v/>
      </c>
      <c r="BC47" s="286" t="str">
        <f t="array" ref="BC47">IFERROR(SPARKLINE(BB47,{"charttype","bar";"max",BA47;"color1",IF(BD47&gt;=$BA$4,'Customize Here'!$M$7,'Customize Here'!$M$9)}),)</f>
        <v/>
      </c>
      <c r="BD47" s="287" t="str">
        <f t="shared" si="40"/>
        <v/>
      </c>
      <c r="BE47" s="347" t="str">
        <f t="shared" si="41"/>
        <v/>
      </c>
      <c r="BF47" s="330"/>
    </row>
    <row r="48" ht="7.5" customHeight="1">
      <c r="A48" s="193"/>
      <c r="B48" s="193"/>
      <c r="C48" s="195"/>
      <c r="D48" s="289"/>
      <c r="E48" s="289"/>
      <c r="F48" s="289"/>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5"/>
      <c r="AE48" s="195"/>
      <c r="AF48" s="195"/>
      <c r="AG48" s="195"/>
      <c r="AH48" s="195"/>
      <c r="AI48" s="195"/>
      <c r="AJ48" s="195"/>
      <c r="AK48" s="195"/>
      <c r="AL48" s="195"/>
      <c r="AM48" s="195"/>
      <c r="AN48" s="195"/>
      <c r="AO48" s="195"/>
      <c r="AP48" s="195"/>
      <c r="AQ48" s="195"/>
      <c r="AR48" s="195"/>
      <c r="AS48" s="195"/>
      <c r="AT48" s="195"/>
      <c r="AU48" s="195"/>
      <c r="AV48" s="195"/>
      <c r="AW48" s="195"/>
      <c r="AX48" s="193"/>
      <c r="AY48" s="193"/>
      <c r="AZ48" s="348"/>
      <c r="BA48" s="349"/>
      <c r="BB48" s="349"/>
      <c r="BE48" s="349"/>
      <c r="BF48" s="195"/>
    </row>
    <row r="49" ht="22.5" customHeight="1">
      <c r="A49" s="290"/>
      <c r="B49" s="290"/>
      <c r="C49" s="296"/>
      <c r="D49" s="292"/>
      <c r="E49" s="292"/>
      <c r="F49" s="292"/>
      <c r="G49" s="350" t="str">
        <f>'Customize Here'!$Q$25</f>
        <v>Weekly Tasks Completed</v>
      </c>
      <c r="H49" s="154"/>
      <c r="I49" s="154"/>
      <c r="J49" s="154"/>
      <c r="K49" s="154"/>
      <c r="L49" s="154"/>
      <c r="M49" s="154"/>
      <c r="N49" s="154"/>
      <c r="O49" s="155"/>
      <c r="P49" s="296"/>
      <c r="Q49" s="350" t="str">
        <f>'Customize Here'!$Q$25</f>
        <v>Weekly Tasks Completed</v>
      </c>
      <c r="R49" s="154"/>
      <c r="S49" s="154"/>
      <c r="T49" s="154"/>
      <c r="U49" s="154"/>
      <c r="V49" s="154"/>
      <c r="W49" s="154"/>
      <c r="X49" s="154"/>
      <c r="Y49" s="155"/>
      <c r="Z49" s="296"/>
      <c r="AA49" s="350" t="str">
        <f>'Customize Here'!$Q$25</f>
        <v>Weekly Tasks Completed</v>
      </c>
      <c r="AB49" s="154"/>
      <c r="AC49" s="154"/>
      <c r="AD49" s="154"/>
      <c r="AE49" s="154"/>
      <c r="AF49" s="154"/>
      <c r="AG49" s="154"/>
      <c r="AH49" s="154"/>
      <c r="AI49" s="155"/>
      <c r="AJ49" s="296"/>
      <c r="AK49" s="350" t="str">
        <f>'Customize Here'!$Q$25</f>
        <v>Weekly Tasks Completed</v>
      </c>
      <c r="AL49" s="154"/>
      <c r="AM49" s="154"/>
      <c r="AN49" s="154"/>
      <c r="AO49" s="154"/>
      <c r="AP49" s="154"/>
      <c r="AQ49" s="154"/>
      <c r="AR49" s="154"/>
      <c r="AS49" s="155"/>
      <c r="AT49" s="296"/>
      <c r="AU49" s="296"/>
      <c r="AV49" s="296"/>
      <c r="AW49" s="296"/>
      <c r="AX49" s="290"/>
      <c r="AY49" s="290"/>
      <c r="AZ49" s="298"/>
      <c r="BA49" s="299"/>
      <c r="BB49" s="300" t="str">
        <f>'Customize Here'!$Q$21&amp;" "&amp;BB50&amp;" / "&amp;BB50+BE50</f>
        <v>Completed 0 / 0</v>
      </c>
      <c r="BC49" s="43"/>
      <c r="BD49" s="294"/>
      <c r="BE49" s="301" t="str">
        <f>'Customize Here'!$Q$35</f>
        <v>Missing</v>
      </c>
      <c r="BF49" s="296"/>
    </row>
    <row r="50">
      <c r="A50" s="193"/>
      <c r="B50" s="193"/>
      <c r="C50" s="195"/>
      <c r="D50" s="289"/>
      <c r="E50" s="289"/>
      <c r="F50" s="289"/>
      <c r="G50" s="351">
        <f>COUNTIF(N32:N47,"&gt;=100%")</f>
        <v>0</v>
      </c>
      <c r="H50" s="352" t="str">
        <f>"/ "&amp;COUNTA($B$32:$B$47)</f>
        <v>/ 0</v>
      </c>
      <c r="I50" s="353" t="str">
        <f t="array" ref="I50">if(COUNTA($B$32:$B$47)&gt;=1,IFERROR(SPARKLINE(G50,{"charttype","bar";"max",COUNTA($B$32:$B$47);"color1",IF(O50&gt;=$BA$4,'Customize Here'!$M$7,'Customize Here'!$M$9)}),),"")</f>
        <v/>
      </c>
      <c r="J50" s="211"/>
      <c r="K50" s="211"/>
      <c r="L50" s="211"/>
      <c r="M50" s="211"/>
      <c r="N50" s="84"/>
      <c r="O50" s="354" t="str">
        <f>iferror(ROUND(G50/COUNTA($B$32:$B$47),2),)</f>
        <v/>
      </c>
      <c r="P50" s="195"/>
      <c r="Q50" s="351">
        <f>COUNTIF(X32:X47,"&gt;=100%")</f>
        <v>0</v>
      </c>
      <c r="R50" s="352" t="str">
        <f>"/ "&amp;COUNTA($B$32:$B$47)</f>
        <v>/ 0</v>
      </c>
      <c r="S50" s="353" t="str">
        <f t="array" ref="S50">if(COUNTA($B$32:$B$47)&gt;=1,IFERROR(SPARKLINE(Q50,{"charttype","bar";"max",COUNTA($B$32:$B$47);"color1",IF(Y50&gt;=$BA$4,'Customize Here'!$M$7,'Customize Here'!$M$9)}),),"")</f>
        <v/>
      </c>
      <c r="T50" s="211"/>
      <c r="U50" s="211"/>
      <c r="V50" s="211"/>
      <c r="W50" s="211"/>
      <c r="X50" s="84"/>
      <c r="Y50" s="354" t="str">
        <f>iferror(ROUND(Q50/COUNTA($B$32:$B$47),2),)</f>
        <v/>
      </c>
      <c r="Z50" s="195"/>
      <c r="AA50" s="351">
        <f>COUNTIF(AH32:AH47,"&gt;=100%")</f>
        <v>0</v>
      </c>
      <c r="AB50" s="352" t="str">
        <f>"/ "&amp;COUNTA($B$32:$B$47)</f>
        <v>/ 0</v>
      </c>
      <c r="AC50" s="353" t="str">
        <f t="array" ref="AC50">if(COUNTA($B$32:$B$47)&gt;=1,IFERROR(SPARKLINE(AA50,{"charttype","bar";"max",COUNTA($B$32:$B$47);"color1",IF(AI50&gt;=$BA$4,'Customize Here'!$M$7,'Customize Here'!$M$9)}),),"")</f>
        <v/>
      </c>
      <c r="AD50" s="211"/>
      <c r="AE50" s="211"/>
      <c r="AF50" s="211"/>
      <c r="AG50" s="211"/>
      <c r="AH50" s="84"/>
      <c r="AI50" s="354" t="str">
        <f>iferror(ROUND(AA50/COUNTA($B$32:$B$47),2),)</f>
        <v/>
      </c>
      <c r="AJ50" s="195"/>
      <c r="AK50" s="351">
        <f>COUNTIF(AR32:AR47,"&gt;=100%")</f>
        <v>0</v>
      </c>
      <c r="AL50" s="352" t="str">
        <f>"/ "&amp;COUNTA($B$32:$B$47)</f>
        <v>/ 0</v>
      </c>
      <c r="AM50" s="353" t="str">
        <f t="array" ref="AM50">if(COUNTA($B$32:$B$47)&gt;=1,IFERROR(SPARKLINE(AK50,{"charttype","bar";"max",COUNTA($B$32:$B$47);"color1",IF(AS50&gt;=$BA$4,'Customize Here'!$M$7,'Customize Here'!$M$9)}),),"")</f>
        <v/>
      </c>
      <c r="AN50" s="211"/>
      <c r="AO50" s="211"/>
      <c r="AP50" s="211"/>
      <c r="AQ50" s="211"/>
      <c r="AR50" s="84"/>
      <c r="AS50" s="354" t="str">
        <f>iferror(ROUND(AK50/COUNTA($B$32:$B$47),2),)</f>
        <v/>
      </c>
      <c r="AT50" s="195"/>
      <c r="AU50" s="195"/>
      <c r="AV50" s="195"/>
      <c r="AW50" s="195"/>
      <c r="AX50" s="193"/>
      <c r="AY50" s="193"/>
      <c r="AZ50" s="310" t="str">
        <f>'Customize Here'!$Q$33&amp;":  "</f>
        <v>Monthly Daily Habits Progress:  </v>
      </c>
      <c r="BA50" s="355"/>
      <c r="BB50" s="356">
        <f>sum(BB32:BB47)</f>
        <v>0</v>
      </c>
      <c r="BC50" s="313" t="str">
        <f t="array" ref="BC50">IF(BB50+BE50&gt;0,IFERROR(SPARKLINE(BB50,{"charttype","bar";"max",BB50+BE50;"color1",IF(BD50&gt;=$BA$4, 'Customize Here'!$M$7,'Customize Here'!$M$9)}),),)</f>
        <v/>
      </c>
      <c r="BD50" s="357" t="str">
        <f>IFERROR(BB50/(BB50+BE50),)</f>
        <v/>
      </c>
      <c r="BE50" s="358">
        <f>sum(BE32:BE47)</f>
        <v>0</v>
      </c>
      <c r="BF50" s="195"/>
    </row>
    <row r="51" ht="18.75" customHeight="1">
      <c r="A51" s="193"/>
      <c r="B51" s="193"/>
      <c r="C51" s="195"/>
      <c r="D51" s="289"/>
      <c r="E51" s="289"/>
      <c r="F51" s="289"/>
      <c r="G51" s="195"/>
      <c r="H51" s="195"/>
      <c r="I51" s="195"/>
      <c r="J51" s="195"/>
      <c r="K51" s="195"/>
      <c r="L51" s="195"/>
      <c r="M51" s="195"/>
      <c r="N51" s="195"/>
      <c r="O51" s="195"/>
      <c r="P51" s="195"/>
      <c r="Q51" s="195"/>
      <c r="R51" s="195"/>
      <c r="S51" s="195"/>
      <c r="T51" s="195"/>
      <c r="U51" s="195"/>
      <c r="V51" s="195"/>
      <c r="W51" s="195"/>
      <c r="X51" s="195"/>
      <c r="Y51" s="195"/>
      <c r="Z51" s="195"/>
      <c r="AA51" s="195"/>
      <c r="AB51" s="195"/>
      <c r="AC51" s="195"/>
      <c r="AD51" s="195"/>
      <c r="AE51" s="195"/>
      <c r="AF51" s="195"/>
      <c r="AG51" s="195"/>
      <c r="AH51" s="195"/>
      <c r="AI51" s="195"/>
      <c r="AJ51" s="195"/>
      <c r="AK51" s="195"/>
      <c r="AL51" s="195"/>
      <c r="AM51" s="195"/>
      <c r="AN51" s="195"/>
      <c r="AO51" s="195"/>
      <c r="AP51" s="195"/>
      <c r="AQ51" s="195"/>
      <c r="AR51" s="195"/>
      <c r="AS51" s="195"/>
      <c r="AT51" s="195"/>
      <c r="AU51" s="195"/>
      <c r="AV51" s="195"/>
      <c r="AW51" s="195"/>
      <c r="AX51" s="193"/>
      <c r="AY51" s="193"/>
      <c r="AZ51" s="194"/>
      <c r="BA51" s="194"/>
      <c r="BB51" s="194"/>
      <c r="BC51" s="194"/>
      <c r="BD51" s="194"/>
      <c r="BE51" s="194"/>
      <c r="BF51" s="195"/>
    </row>
    <row r="52">
      <c r="A52" s="193"/>
      <c r="B52" s="359" t="str">
        <f>'Customize Here'!$Q$18</f>
        <v>Numeric Trackers</v>
      </c>
      <c r="C52" s="360"/>
      <c r="D52" s="158"/>
      <c r="E52" s="289"/>
      <c r="F52" s="289"/>
      <c r="G52" s="361" t="str">
        <f>'Customize Here'!$Q$18</f>
        <v>Numeric Trackers</v>
      </c>
      <c r="H52" s="360"/>
      <c r="I52" s="360"/>
      <c r="J52" s="360"/>
      <c r="K52" s="360"/>
      <c r="L52" s="360"/>
      <c r="M52" s="360"/>
      <c r="N52" s="360"/>
      <c r="O52" s="158"/>
      <c r="P52" s="195"/>
      <c r="Q52" s="361" t="str">
        <f>'Customize Here'!$Q$18</f>
        <v>Numeric Trackers</v>
      </c>
      <c r="R52" s="360"/>
      <c r="S52" s="360"/>
      <c r="T52" s="360"/>
      <c r="U52" s="360"/>
      <c r="V52" s="360"/>
      <c r="W52" s="360"/>
      <c r="X52" s="360"/>
      <c r="Y52" s="158"/>
      <c r="Z52" s="195"/>
      <c r="AA52" s="361" t="str">
        <f>'Customize Here'!$Q$18</f>
        <v>Numeric Trackers</v>
      </c>
      <c r="AB52" s="360"/>
      <c r="AC52" s="360"/>
      <c r="AD52" s="360"/>
      <c r="AE52" s="360"/>
      <c r="AF52" s="360"/>
      <c r="AG52" s="360"/>
      <c r="AH52" s="360"/>
      <c r="AI52" s="158"/>
      <c r="AJ52" s="195"/>
      <c r="AK52" s="361" t="str">
        <f>'Customize Here'!$Q$18</f>
        <v>Numeric Trackers</v>
      </c>
      <c r="AL52" s="360"/>
      <c r="AM52" s="360"/>
      <c r="AN52" s="360"/>
      <c r="AO52" s="360"/>
      <c r="AP52" s="360"/>
      <c r="AQ52" s="360"/>
      <c r="AR52" s="360"/>
      <c r="AS52" s="158"/>
      <c r="AT52" s="195"/>
      <c r="AU52" s="362" t="str">
        <f>'Customize Here'!$Q$18</f>
        <v>Numeric Trackers</v>
      </c>
      <c r="AV52" s="360"/>
      <c r="AW52" s="158"/>
      <c r="AX52" s="193"/>
      <c r="AZ52" s="194"/>
      <c r="BA52" s="363" t="str">
        <f>'Customize Here'!$Q$29</f>
        <v>Days Expected</v>
      </c>
      <c r="BB52" s="364" t="str">
        <f>'Customize Here'!$Q$30</f>
        <v>Days Completed</v>
      </c>
      <c r="BC52" s="360"/>
      <c r="BD52" s="311"/>
      <c r="BE52" s="365" t="str">
        <f>'Customize Here'!$Q$31</f>
        <v>Days Missing</v>
      </c>
      <c r="BF52" s="195"/>
    </row>
    <row r="53" ht="9.0" customHeight="1">
      <c r="A53" s="193"/>
      <c r="B53" s="193"/>
      <c r="C53" s="195"/>
      <c r="D53" s="289"/>
      <c r="E53" s="289"/>
      <c r="F53" s="289"/>
      <c r="G53" s="195"/>
      <c r="H53" s="195"/>
      <c r="I53" s="195"/>
      <c r="J53" s="195"/>
      <c r="K53" s="195"/>
      <c r="L53" s="195"/>
      <c r="M53" s="195"/>
      <c r="N53" s="195"/>
      <c r="O53" s="195"/>
      <c r="P53" s="195"/>
      <c r="Q53" s="195"/>
      <c r="R53" s="195"/>
      <c r="S53" s="195"/>
      <c r="T53" s="195"/>
      <c r="U53" s="195"/>
      <c r="V53" s="195"/>
      <c r="W53" s="195"/>
      <c r="X53" s="195"/>
      <c r="Y53" s="195"/>
      <c r="Z53" s="195"/>
      <c r="AA53" s="195"/>
      <c r="AB53" s="195"/>
      <c r="AC53" s="195"/>
      <c r="AD53" s="195"/>
      <c r="AE53" s="195"/>
      <c r="AF53" s="195"/>
      <c r="AG53" s="195"/>
      <c r="AH53" s="195"/>
      <c r="AI53" s="195"/>
      <c r="AJ53" s="195"/>
      <c r="AK53" s="195"/>
      <c r="AL53" s="195"/>
      <c r="AM53" s="195"/>
      <c r="AN53" s="195"/>
      <c r="AO53" s="195"/>
      <c r="AP53" s="195"/>
      <c r="AQ53" s="195"/>
      <c r="AR53" s="195"/>
      <c r="AS53" s="195"/>
      <c r="AT53" s="195"/>
      <c r="AU53" s="195"/>
      <c r="AV53" s="195"/>
      <c r="AW53" s="195"/>
      <c r="AX53" s="193"/>
      <c r="AZ53" s="194"/>
      <c r="BA53" s="194"/>
      <c r="BB53" s="194"/>
      <c r="BC53" s="194"/>
      <c r="BD53" s="194"/>
      <c r="BE53" s="194"/>
      <c r="BF53" s="195"/>
    </row>
    <row r="54">
      <c r="A54" s="190"/>
      <c r="B54" s="366"/>
      <c r="C54" s="367" t="str">
        <f>'Customize Here'!$Q$41</f>
        <v>Goal</v>
      </c>
      <c r="D54" s="44"/>
      <c r="E54" s="348"/>
      <c r="F54" s="348"/>
      <c r="G54" s="368"/>
      <c r="H54" s="368"/>
      <c r="I54" s="368"/>
      <c r="J54" s="368"/>
      <c r="K54" s="368"/>
      <c r="L54" s="368"/>
      <c r="M54" s="369"/>
      <c r="N54" s="370" t="str">
        <f>'Customize Here'!$Q$27</f>
        <v>%</v>
      </c>
      <c r="O54" s="371" t="str">
        <f>'Customize Here'!$Q$28</f>
        <v>✔</v>
      </c>
      <c r="P54" s="195"/>
      <c r="Q54" s="368"/>
      <c r="R54" s="368"/>
      <c r="S54" s="368"/>
      <c r="T54" s="368"/>
      <c r="U54" s="368"/>
      <c r="V54" s="368"/>
      <c r="W54" s="369"/>
      <c r="X54" s="370" t="str">
        <f>'Customize Here'!$Q$27</f>
        <v>%</v>
      </c>
      <c r="Y54" s="371" t="str">
        <f>'Customize Here'!$Q$28</f>
        <v>✔</v>
      </c>
      <c r="Z54" s="195"/>
      <c r="AA54" s="368"/>
      <c r="AB54" s="368"/>
      <c r="AC54" s="368"/>
      <c r="AD54" s="368"/>
      <c r="AE54" s="368"/>
      <c r="AF54" s="368"/>
      <c r="AG54" s="369"/>
      <c r="AH54" s="370" t="str">
        <f>'Customize Here'!$Q$27</f>
        <v>%</v>
      </c>
      <c r="AI54" s="371" t="str">
        <f>'Customize Here'!$Q$28</f>
        <v>✔</v>
      </c>
      <c r="AJ54" s="195"/>
      <c r="AK54" s="368"/>
      <c r="AL54" s="368"/>
      <c r="AM54" s="368"/>
      <c r="AN54" s="368"/>
      <c r="AO54" s="368"/>
      <c r="AP54" s="368"/>
      <c r="AQ54" s="369"/>
      <c r="AR54" s="370" t="str">
        <f>'Customize Here'!$Q$27</f>
        <v>%</v>
      </c>
      <c r="AS54" s="371" t="str">
        <f>'Customize Here'!$Q$28</f>
        <v>✔</v>
      </c>
      <c r="AT54" s="195"/>
      <c r="AU54" s="368"/>
      <c r="AV54" s="368"/>
      <c r="AW54" s="368"/>
      <c r="AX54" s="372" t="str">
        <f>'Customize Here'!$Q$28</f>
        <v>✔</v>
      </c>
      <c r="AZ54" s="194"/>
      <c r="BA54" s="194"/>
      <c r="BB54" s="194"/>
      <c r="BC54" s="194"/>
      <c r="BD54" s="194"/>
      <c r="BE54" s="194"/>
      <c r="BF54" s="195"/>
    </row>
    <row r="55">
      <c r="A55" s="190"/>
      <c r="B55" s="101"/>
      <c r="C55" s="373"/>
      <c r="D55" s="102"/>
      <c r="E55" s="348"/>
      <c r="F55" s="348"/>
      <c r="G55" s="374" t="str">
        <f>IFERROR(__xludf.DUMMYFUNCTION("iferror(sparkline(G54:M54,{""charttype"",""column"";""empty"",""zero"";""color"",if(ROUND(N55,2)&gt;=$BA$4,'Customize Here'!$M$7,'Customize Here'!$M$9)}))"),"")</f>
        <v/>
      </c>
      <c r="M55" s="102"/>
      <c r="N55" s="375" t="str">
        <f>iferror(sum(G54:M54)/($C55*7),)</f>
        <v/>
      </c>
      <c r="O55" s="376">
        <f>countif(G54:M54,"&gt;="&amp;$C55)</f>
        <v>0</v>
      </c>
      <c r="P55" s="195"/>
      <c r="Q55" s="374" t="str">
        <f>IFERROR(__xludf.DUMMYFUNCTION("iferror(sparkline(Q54:W54,{""charttype"",""column"";""empty"",""zero"";""color"",if(ROUND(X55,2)&gt;=$BA$4,'Customize Here'!$M$7,'Customize Here'!$M$9)}))"),"")</f>
        <v/>
      </c>
      <c r="W55" s="102"/>
      <c r="X55" s="375" t="str">
        <f>iferror(sum(Q54:W54)/($C55*7),)</f>
        <v/>
      </c>
      <c r="Y55" s="376">
        <f>countif(Q54:W54,"&gt;="&amp;$C55)</f>
        <v>0</v>
      </c>
      <c r="Z55" s="195"/>
      <c r="AA55" s="374" t="str">
        <f>IFERROR(__xludf.DUMMYFUNCTION("iferror(sparkline(AA54:AG54,{""charttype"",""column"";""empty"",""zero"";""color"",if(ROUND(AH55,2)&gt;=$BA$4,'Customize Here'!$M$7,'Customize Here'!$M$9)}))"),"")</f>
        <v/>
      </c>
      <c r="AG55" s="102"/>
      <c r="AH55" s="375" t="str">
        <f>iferror(sum(AA54:AG54)/($C55*7),)</f>
        <v/>
      </c>
      <c r="AI55" s="376">
        <f>countif(AA54:AG54,"&gt;="&amp;$C55)</f>
        <v>0</v>
      </c>
      <c r="AJ55" s="195"/>
      <c r="AK55" s="374" t="str">
        <f>IFERROR(__xludf.DUMMYFUNCTION("iferror(sparkline(AK54:AQ54,{""charttype"",""column"";""empty"",""zero"";""color"",if(ROUND(AR55,2)&gt;=$BA$4,'Customize Here'!$M$7,'Customize Here'!$M$9)}))"),"")</f>
        <v/>
      </c>
      <c r="AQ55" s="102"/>
      <c r="AR55" s="375" t="str">
        <f>iferror(sum(AK54:AQ54)/($C55*7),)</f>
        <v/>
      </c>
      <c r="AS55" s="376">
        <f>countif(AK54:AQ54,"&gt;="&amp;$C55)</f>
        <v>0</v>
      </c>
      <c r="AT55" s="195"/>
      <c r="AU55" s="377" t="str">
        <f>IFERROR(__xludf.DUMMYFUNCTION("iferror(sparkline(AU54:AW54,{""charttype"",""column"";""empty"",""zero"";""color"",'Customize Here'!$M$9}))"),"")</f>
        <v/>
      </c>
      <c r="AW55" s="102"/>
      <c r="AX55" s="376">
        <f>countif(AU54:AW54,"&gt;="&amp;$C55)</f>
        <v>0</v>
      </c>
      <c r="AZ55" s="378" t="str">
        <f>B54</f>
        <v/>
      </c>
      <c r="BA55" s="379">
        <f>$BE$4</f>
        <v>30</v>
      </c>
      <c r="BB55" s="380">
        <f>O55+Y55+AI55+AS55+AX55</f>
        <v>0</v>
      </c>
      <c r="BC55" s="381" t="str">
        <f>IFERROR(__xludf.DUMMYFUNCTION("IFERROR(SPARKLINE(BB55,{""charttype"",""bar"";""max"",BA55;""color1"",IF(BD55&gt;=$BA$4,'Customize Here'!$M$7,'Customize Here'!$M$9)}),)"),"")</f>
        <v/>
      </c>
      <c r="BD55" s="382">
        <f>BB55/BA55</f>
        <v>0</v>
      </c>
      <c r="BE55" s="383">
        <f>BA55-BB55</f>
        <v>30</v>
      </c>
      <c r="BF55" s="195"/>
    </row>
    <row r="56">
      <c r="A56" s="190"/>
      <c r="B56" s="83"/>
      <c r="C56" s="83"/>
      <c r="D56" s="86"/>
      <c r="E56" s="348"/>
      <c r="F56" s="348"/>
      <c r="G56" s="83"/>
      <c r="H56" s="211"/>
      <c r="I56" s="211"/>
      <c r="J56" s="211"/>
      <c r="K56" s="211"/>
      <c r="L56" s="211"/>
      <c r="M56" s="86"/>
      <c r="N56" s="322"/>
      <c r="O56" s="217"/>
      <c r="P56" s="195"/>
      <c r="Q56" s="83"/>
      <c r="R56" s="211"/>
      <c r="S56" s="211"/>
      <c r="T56" s="211"/>
      <c r="U56" s="211"/>
      <c r="V56" s="211"/>
      <c r="W56" s="86"/>
      <c r="X56" s="322"/>
      <c r="Y56" s="217"/>
      <c r="Z56" s="195"/>
      <c r="AA56" s="83"/>
      <c r="AB56" s="211"/>
      <c r="AC56" s="211"/>
      <c r="AD56" s="211"/>
      <c r="AE56" s="211"/>
      <c r="AF56" s="211"/>
      <c r="AG56" s="86"/>
      <c r="AH56" s="322"/>
      <c r="AI56" s="217"/>
      <c r="AJ56" s="195"/>
      <c r="AK56" s="83"/>
      <c r="AL56" s="211"/>
      <c r="AM56" s="211"/>
      <c r="AN56" s="211"/>
      <c r="AO56" s="211"/>
      <c r="AP56" s="211"/>
      <c r="AQ56" s="86"/>
      <c r="AR56" s="322"/>
      <c r="AS56" s="217"/>
      <c r="AT56" s="195"/>
      <c r="AU56" s="83"/>
      <c r="AV56" s="211"/>
      <c r="AW56" s="86"/>
      <c r="AX56" s="217"/>
      <c r="AZ56" s="289"/>
      <c r="BA56" s="289"/>
      <c r="BB56" s="289"/>
      <c r="BC56" s="193"/>
      <c r="BD56" s="384"/>
      <c r="BE56" s="385"/>
      <c r="BF56" s="195"/>
    </row>
    <row r="57">
      <c r="A57" s="289"/>
      <c r="B57" s="289"/>
      <c r="C57" s="348"/>
      <c r="D57" s="348"/>
      <c r="E57" s="348"/>
      <c r="F57" s="348"/>
      <c r="G57" s="289"/>
      <c r="H57" s="289"/>
      <c r="I57" s="289"/>
      <c r="J57" s="289"/>
      <c r="K57" s="289"/>
      <c r="L57" s="289"/>
      <c r="M57" s="289"/>
      <c r="N57" s="195"/>
      <c r="O57" s="195"/>
      <c r="P57" s="195"/>
      <c r="Q57" s="195"/>
      <c r="R57" s="195"/>
      <c r="S57" s="195"/>
      <c r="T57" s="195"/>
      <c r="U57" s="195"/>
      <c r="V57" s="195"/>
      <c r="W57" s="195"/>
      <c r="X57" s="195"/>
      <c r="Y57" s="195"/>
      <c r="Z57" s="195"/>
      <c r="AA57" s="195"/>
      <c r="AB57" s="195"/>
      <c r="AC57" s="195"/>
      <c r="AD57" s="195"/>
      <c r="AE57" s="195"/>
      <c r="AF57" s="195"/>
      <c r="AG57" s="195"/>
      <c r="AH57" s="195"/>
      <c r="AI57" s="195"/>
      <c r="AJ57" s="195"/>
      <c r="AK57" s="195"/>
      <c r="AL57" s="195"/>
      <c r="AM57" s="195"/>
      <c r="AN57" s="195"/>
      <c r="AO57" s="195"/>
      <c r="AP57" s="195"/>
      <c r="AQ57" s="195"/>
      <c r="AR57" s="195"/>
      <c r="AS57" s="195"/>
      <c r="AT57" s="195"/>
      <c r="AU57" s="195"/>
      <c r="AV57" s="195"/>
      <c r="AW57" s="195"/>
      <c r="AX57" s="193"/>
      <c r="AZ57" s="289"/>
      <c r="BA57" s="289"/>
      <c r="BB57" s="289"/>
      <c r="BC57" s="193"/>
      <c r="BD57" s="195"/>
      <c r="BE57" s="195"/>
      <c r="BF57" s="195"/>
    </row>
    <row r="58">
      <c r="A58" s="190"/>
      <c r="B58" s="366"/>
      <c r="C58" s="367" t="str">
        <f>'Customize Here'!$Q$41</f>
        <v>Goal</v>
      </c>
      <c r="D58" s="44"/>
      <c r="E58" s="348"/>
      <c r="F58" s="348"/>
      <c r="G58" s="368"/>
      <c r="H58" s="368"/>
      <c r="I58" s="368"/>
      <c r="J58" s="368"/>
      <c r="K58" s="368"/>
      <c r="L58" s="368"/>
      <c r="M58" s="369"/>
      <c r="N58" s="370" t="str">
        <f>'Customize Here'!$Q$27</f>
        <v>%</v>
      </c>
      <c r="O58" s="371" t="str">
        <f>'Customize Here'!$Q$28</f>
        <v>✔</v>
      </c>
      <c r="P58" s="195"/>
      <c r="Q58" s="368"/>
      <c r="R58" s="368"/>
      <c r="S58" s="368"/>
      <c r="T58" s="368"/>
      <c r="U58" s="368"/>
      <c r="V58" s="368"/>
      <c r="W58" s="369"/>
      <c r="X58" s="370" t="str">
        <f>'Customize Here'!$Q$27</f>
        <v>%</v>
      </c>
      <c r="Y58" s="371" t="str">
        <f>'Customize Here'!$Q$28</f>
        <v>✔</v>
      </c>
      <c r="Z58" s="195"/>
      <c r="AA58" s="368"/>
      <c r="AB58" s="368"/>
      <c r="AC58" s="368"/>
      <c r="AD58" s="368"/>
      <c r="AE58" s="368"/>
      <c r="AF58" s="368"/>
      <c r="AG58" s="369"/>
      <c r="AH58" s="370" t="str">
        <f>'Customize Here'!$Q$27</f>
        <v>%</v>
      </c>
      <c r="AI58" s="371" t="str">
        <f>'Customize Here'!$Q$28</f>
        <v>✔</v>
      </c>
      <c r="AJ58" s="195"/>
      <c r="AK58" s="368"/>
      <c r="AL58" s="368"/>
      <c r="AM58" s="368"/>
      <c r="AN58" s="368"/>
      <c r="AO58" s="368"/>
      <c r="AP58" s="368"/>
      <c r="AQ58" s="369"/>
      <c r="AR58" s="370" t="str">
        <f>'Customize Here'!$Q$27</f>
        <v>%</v>
      </c>
      <c r="AS58" s="371" t="str">
        <f>'Customize Here'!$Q$28</f>
        <v>✔</v>
      </c>
      <c r="AT58" s="195"/>
      <c r="AU58" s="368"/>
      <c r="AV58" s="368"/>
      <c r="AW58" s="368"/>
      <c r="AX58" s="372" t="str">
        <f>'Customize Here'!$Q$28</f>
        <v>✔</v>
      </c>
      <c r="AZ58" s="194"/>
      <c r="BA58" s="194"/>
      <c r="BB58" s="194"/>
      <c r="BC58" s="194"/>
      <c r="BD58" s="194"/>
      <c r="BE58" s="194"/>
      <c r="BF58" s="195"/>
    </row>
    <row r="59">
      <c r="A59" s="190"/>
      <c r="B59" s="101"/>
      <c r="C59" s="373"/>
      <c r="D59" s="102"/>
      <c r="E59" s="348"/>
      <c r="F59" s="348"/>
      <c r="G59" s="374" t="str">
        <f>IFERROR(__xludf.DUMMYFUNCTION("iferror(sparkline(G58:M58,{""charttype"",""column"";""empty"",""zero"";""color"",if(ROUND(N59,2)&gt;=$BA$4,'Customize Here'!$M$7,'Customize Here'!$M$9)}))"),"")</f>
        <v/>
      </c>
      <c r="M59" s="102"/>
      <c r="N59" s="375" t="str">
        <f>iferror(sum(G58:M58)/($C59*7),)</f>
        <v/>
      </c>
      <c r="O59" s="376">
        <f>countif(G58:M58,"&gt;="&amp;$C59)</f>
        <v>0</v>
      </c>
      <c r="P59" s="195"/>
      <c r="Q59" s="374" t="str">
        <f>IFERROR(__xludf.DUMMYFUNCTION("iferror(sparkline(Q58:W58,{""charttype"",""column"";""empty"",""zero"";""color"",if(ROUND(X59,2)&gt;=$BA$4,'Customize Here'!$M$7,'Customize Here'!$M$9)}))"),"")</f>
        <v/>
      </c>
      <c r="W59" s="102"/>
      <c r="X59" s="375" t="str">
        <f>iferror(sum(Q58:W58)/($C59*7),)</f>
        <v/>
      </c>
      <c r="Y59" s="376">
        <f>countif(Q58:W58,"&gt;="&amp;$C59)</f>
        <v>0</v>
      </c>
      <c r="Z59" s="195"/>
      <c r="AA59" s="374" t="str">
        <f>IFERROR(__xludf.DUMMYFUNCTION("iferror(sparkline(AA58:AG58,{""charttype"",""column"";""empty"",""zero"";""color"",if(ROUND(AH59,2)&gt;=$BA$4,'Customize Here'!$M$7,'Customize Here'!$M$9)}))"),"")</f>
        <v/>
      </c>
      <c r="AG59" s="102"/>
      <c r="AH59" s="375" t="str">
        <f>iferror(sum(AA58:AG58)/($C59*7),)</f>
        <v/>
      </c>
      <c r="AI59" s="376">
        <f>countif(AA58:AG58,"&gt;="&amp;$C59)</f>
        <v>0</v>
      </c>
      <c r="AJ59" s="195"/>
      <c r="AK59" s="374" t="str">
        <f>IFERROR(__xludf.DUMMYFUNCTION("iferror(sparkline(AK58:AQ58,{""charttype"",""column"";""empty"",""zero"";""color"",if(ROUND(AR59,2)&gt;=$BA$4,'Customize Here'!$M$7,'Customize Here'!$M$9)}))"),"")</f>
        <v/>
      </c>
      <c r="AQ59" s="102"/>
      <c r="AR59" s="375" t="str">
        <f>iferror(sum(AK58:AQ58)/($C59*7),)</f>
        <v/>
      </c>
      <c r="AS59" s="376">
        <f>countif(AK58:AQ58,"&gt;="&amp;$C59)</f>
        <v>0</v>
      </c>
      <c r="AT59" s="195"/>
      <c r="AU59" s="377" t="str">
        <f>IFERROR(__xludf.DUMMYFUNCTION("iferror(sparkline(AU58:AW58,{""charttype"",""column"";""empty"",""zero"";""color"",'Customize Here'!$M$9}))"),"")</f>
        <v/>
      </c>
      <c r="AW59" s="102"/>
      <c r="AX59" s="376">
        <f>countif(AU58:AW58,"&gt;="&amp;$C59)</f>
        <v>0</v>
      </c>
      <c r="AZ59" s="378" t="str">
        <f>B58</f>
        <v/>
      </c>
      <c r="BA59" s="379">
        <f>$BE$4</f>
        <v>30</v>
      </c>
      <c r="BB59" s="380">
        <f>O59+Y59+AI59+AS59+AX59</f>
        <v>0</v>
      </c>
      <c r="BC59" s="381" t="str">
        <f>IFERROR(__xludf.DUMMYFUNCTION("IFERROR(SPARKLINE(BB59,{""charttype"",""bar"";""max"",BA59;""color1"",IF(BD59&gt;=$BA$4,'Customize Here'!$M$7,'Customize Here'!$M$9)}),)"),"")</f>
        <v/>
      </c>
      <c r="BD59" s="382">
        <f>BB59/BA59</f>
        <v>0</v>
      </c>
      <c r="BE59" s="383">
        <f>BA59-BB59</f>
        <v>30</v>
      </c>
      <c r="BF59" s="195"/>
    </row>
    <row r="60">
      <c r="A60" s="190"/>
      <c r="B60" s="83"/>
      <c r="C60" s="83"/>
      <c r="D60" s="86"/>
      <c r="E60" s="348"/>
      <c r="F60" s="348"/>
      <c r="G60" s="83"/>
      <c r="H60" s="211"/>
      <c r="I60" s="211"/>
      <c r="J60" s="211"/>
      <c r="K60" s="211"/>
      <c r="L60" s="211"/>
      <c r="M60" s="86"/>
      <c r="N60" s="322"/>
      <c r="O60" s="217"/>
      <c r="P60" s="195"/>
      <c r="Q60" s="83"/>
      <c r="R60" s="211"/>
      <c r="S60" s="211"/>
      <c r="T60" s="211"/>
      <c r="U60" s="211"/>
      <c r="V60" s="211"/>
      <c r="W60" s="86"/>
      <c r="X60" s="322"/>
      <c r="Y60" s="217"/>
      <c r="Z60" s="195"/>
      <c r="AA60" s="83"/>
      <c r="AB60" s="211"/>
      <c r="AC60" s="211"/>
      <c r="AD60" s="211"/>
      <c r="AE60" s="211"/>
      <c r="AF60" s="211"/>
      <c r="AG60" s="86"/>
      <c r="AH60" s="322"/>
      <c r="AI60" s="217"/>
      <c r="AJ60" s="195"/>
      <c r="AK60" s="83"/>
      <c r="AL60" s="211"/>
      <c r="AM60" s="211"/>
      <c r="AN60" s="211"/>
      <c r="AO60" s="211"/>
      <c r="AP60" s="211"/>
      <c r="AQ60" s="86"/>
      <c r="AR60" s="322"/>
      <c r="AS60" s="217"/>
      <c r="AT60" s="195"/>
      <c r="AU60" s="83"/>
      <c r="AV60" s="211"/>
      <c r="AW60" s="86"/>
      <c r="AX60" s="217"/>
      <c r="AZ60" s="289"/>
      <c r="BA60" s="289"/>
      <c r="BB60" s="289"/>
      <c r="BC60" s="193"/>
      <c r="BD60" s="384"/>
      <c r="BE60" s="385"/>
      <c r="BF60" s="195"/>
    </row>
    <row r="61">
      <c r="A61" s="289"/>
      <c r="B61" s="289"/>
      <c r="C61" s="348"/>
      <c r="D61" s="348"/>
      <c r="E61" s="348"/>
      <c r="F61" s="348"/>
      <c r="G61" s="289"/>
      <c r="H61" s="289"/>
      <c r="I61" s="289"/>
      <c r="J61" s="289"/>
      <c r="K61" s="289"/>
      <c r="L61" s="289"/>
      <c r="M61" s="289"/>
      <c r="N61" s="195"/>
      <c r="O61" s="195"/>
      <c r="P61" s="195"/>
      <c r="Q61" s="195"/>
      <c r="R61" s="195"/>
      <c r="S61" s="195"/>
      <c r="T61" s="195"/>
      <c r="U61" s="195"/>
      <c r="V61" s="195"/>
      <c r="W61" s="195"/>
      <c r="X61" s="195"/>
      <c r="Y61" s="195"/>
      <c r="Z61" s="195"/>
      <c r="AA61" s="195"/>
      <c r="AB61" s="195"/>
      <c r="AC61" s="195"/>
      <c r="AD61" s="195"/>
      <c r="AE61" s="195"/>
      <c r="AF61" s="195"/>
      <c r="AG61" s="195"/>
      <c r="AH61" s="195"/>
      <c r="AI61" s="195"/>
      <c r="AJ61" s="195"/>
      <c r="AK61" s="195"/>
      <c r="AL61" s="195"/>
      <c r="AM61" s="195"/>
      <c r="AN61" s="195"/>
      <c r="AO61" s="195"/>
      <c r="AP61" s="195"/>
      <c r="AQ61" s="195"/>
      <c r="AR61" s="195"/>
      <c r="AS61" s="195"/>
      <c r="AT61" s="195"/>
      <c r="AU61" s="195"/>
      <c r="AV61" s="195"/>
      <c r="AW61" s="195"/>
      <c r="AX61" s="193"/>
      <c r="AZ61" s="289"/>
      <c r="BA61" s="289"/>
      <c r="BB61" s="289"/>
      <c r="BC61" s="193"/>
      <c r="BD61" s="195"/>
      <c r="BE61" s="195"/>
      <c r="BF61" s="195"/>
    </row>
    <row r="62">
      <c r="A62" s="190"/>
      <c r="B62" s="366"/>
      <c r="C62" s="367" t="str">
        <f>'Customize Here'!$Q$41</f>
        <v>Goal</v>
      </c>
      <c r="D62" s="44"/>
      <c r="E62" s="348"/>
      <c r="F62" s="348"/>
      <c r="G62" s="368"/>
      <c r="H62" s="368"/>
      <c r="I62" s="368"/>
      <c r="J62" s="368"/>
      <c r="K62" s="368"/>
      <c r="L62" s="368"/>
      <c r="M62" s="369"/>
      <c r="N62" s="370" t="str">
        <f>'Customize Here'!$Q$27</f>
        <v>%</v>
      </c>
      <c r="O62" s="371" t="str">
        <f>'Customize Here'!$Q$28</f>
        <v>✔</v>
      </c>
      <c r="P62" s="195"/>
      <c r="Q62" s="368"/>
      <c r="R62" s="368"/>
      <c r="S62" s="368"/>
      <c r="T62" s="368"/>
      <c r="U62" s="368"/>
      <c r="V62" s="368"/>
      <c r="W62" s="369"/>
      <c r="X62" s="370" t="str">
        <f>'Customize Here'!$Q$27</f>
        <v>%</v>
      </c>
      <c r="Y62" s="371" t="str">
        <f>'Customize Here'!$Q$28</f>
        <v>✔</v>
      </c>
      <c r="Z62" s="195"/>
      <c r="AA62" s="368"/>
      <c r="AB62" s="368"/>
      <c r="AC62" s="368"/>
      <c r="AD62" s="368"/>
      <c r="AE62" s="368"/>
      <c r="AF62" s="368"/>
      <c r="AG62" s="369"/>
      <c r="AH62" s="370" t="str">
        <f>'Customize Here'!$Q$27</f>
        <v>%</v>
      </c>
      <c r="AI62" s="371" t="str">
        <f>'Customize Here'!$Q$28</f>
        <v>✔</v>
      </c>
      <c r="AJ62" s="195"/>
      <c r="AK62" s="368"/>
      <c r="AL62" s="368"/>
      <c r="AM62" s="368"/>
      <c r="AN62" s="368"/>
      <c r="AO62" s="368"/>
      <c r="AP62" s="368"/>
      <c r="AQ62" s="369"/>
      <c r="AR62" s="370" t="str">
        <f>'Customize Here'!$Q$27</f>
        <v>%</v>
      </c>
      <c r="AS62" s="371" t="str">
        <f>'Customize Here'!$Q$28</f>
        <v>✔</v>
      </c>
      <c r="AT62" s="195"/>
      <c r="AU62" s="368"/>
      <c r="AV62" s="368"/>
      <c r="AW62" s="368"/>
      <c r="AX62" s="372" t="str">
        <f>'Customize Here'!$Q$28</f>
        <v>✔</v>
      </c>
      <c r="AZ62" s="194"/>
      <c r="BA62" s="194"/>
      <c r="BB62" s="194"/>
      <c r="BC62" s="194"/>
      <c r="BD62" s="194"/>
      <c r="BE62" s="194"/>
      <c r="BF62" s="195"/>
    </row>
    <row r="63">
      <c r="A63" s="190"/>
      <c r="B63" s="101"/>
      <c r="C63" s="373"/>
      <c r="D63" s="102"/>
      <c r="E63" s="348"/>
      <c r="F63" s="348"/>
      <c r="G63" s="374" t="str">
        <f>IFERROR(__xludf.DUMMYFUNCTION("iferror(sparkline(G62:M62,{""charttype"",""column"";""empty"",""zero"";""color"",if(ROUND(N63,2)&gt;=$BA$4,'Customize Here'!$M$7,'Customize Here'!$M$9)}))"),"")</f>
        <v/>
      </c>
      <c r="M63" s="102"/>
      <c r="N63" s="375" t="str">
        <f>iferror(sum(G62:M62)/($C63*7),)</f>
        <v/>
      </c>
      <c r="O63" s="376">
        <f>countif(G62:M62,"&gt;="&amp;$C63)</f>
        <v>0</v>
      </c>
      <c r="P63" s="195"/>
      <c r="Q63" s="374" t="str">
        <f>IFERROR(__xludf.DUMMYFUNCTION("iferror(sparkline(Q62:W62,{""charttype"",""column"";""empty"",""zero"";""color"",if(ROUND(X63,2)&gt;=$BA$4,'Customize Here'!$M$7,'Customize Here'!$M$9)}))"),"")</f>
        <v/>
      </c>
      <c r="W63" s="102"/>
      <c r="X63" s="375" t="str">
        <f>iferror(sum(Q62:W62)/($C63*7),)</f>
        <v/>
      </c>
      <c r="Y63" s="376">
        <f>countif(Q62:W62,"&gt;="&amp;$C63)</f>
        <v>0</v>
      </c>
      <c r="Z63" s="195"/>
      <c r="AA63" s="374" t="str">
        <f>IFERROR(__xludf.DUMMYFUNCTION("iferror(sparkline(AA62:AG62,{""charttype"",""column"";""empty"",""zero"";""color"",if(ROUND(AH63,2)&gt;=$BA$4,'Customize Here'!$M$7,'Customize Here'!$M$9)}))"),"")</f>
        <v/>
      </c>
      <c r="AG63" s="102"/>
      <c r="AH63" s="375" t="str">
        <f>iferror(sum(AA62:AG62)/($C63*7),)</f>
        <v/>
      </c>
      <c r="AI63" s="376">
        <f>countif(AA62:AG62,"&gt;="&amp;$C63)</f>
        <v>0</v>
      </c>
      <c r="AJ63" s="195"/>
      <c r="AK63" s="374" t="str">
        <f>IFERROR(__xludf.DUMMYFUNCTION("iferror(sparkline(AK62:AQ62,{""charttype"",""column"";""empty"",""zero"";""color"",if(ROUND(AR63,2)&gt;=$BA$4,'Customize Here'!$M$7,'Customize Here'!$M$9)}))"),"")</f>
        <v/>
      </c>
      <c r="AQ63" s="102"/>
      <c r="AR63" s="375" t="str">
        <f>iferror(sum(AK62:AQ62)/($C63*7),)</f>
        <v/>
      </c>
      <c r="AS63" s="376">
        <f>countif(AK62:AQ62,"&gt;="&amp;$C63)</f>
        <v>0</v>
      </c>
      <c r="AT63" s="195"/>
      <c r="AU63" s="377" t="str">
        <f>IFERROR(__xludf.DUMMYFUNCTION("iferror(sparkline(AU62:AW62,{""charttype"",""column"";""empty"",""zero"";""color"",'Customize Here'!$M$9}))"),"")</f>
        <v/>
      </c>
      <c r="AW63" s="102"/>
      <c r="AX63" s="376">
        <f>countif(AU62:AW62,"&gt;="&amp;$C63)</f>
        <v>0</v>
      </c>
      <c r="AZ63" s="378" t="str">
        <f>B62</f>
        <v/>
      </c>
      <c r="BA63" s="379">
        <f>$BE$4</f>
        <v>30</v>
      </c>
      <c r="BB63" s="380">
        <f>O63+Y63+AI63+AS63+AX63</f>
        <v>0</v>
      </c>
      <c r="BC63" s="381" t="str">
        <f>IFERROR(__xludf.DUMMYFUNCTION("IFERROR(SPARKLINE(BB63,{""charttype"",""bar"";""max"",BA63;""color1"",IF(BD63&gt;=$BA$4,'Customize Here'!$M$7,'Customize Here'!$M$9)}),)"),"")</f>
        <v/>
      </c>
      <c r="BD63" s="382">
        <f>BB63/BA63</f>
        <v>0</v>
      </c>
      <c r="BE63" s="383">
        <f>BA63-BB63</f>
        <v>30</v>
      </c>
      <c r="BF63" s="195"/>
    </row>
    <row r="64">
      <c r="A64" s="190"/>
      <c r="B64" s="83"/>
      <c r="C64" s="83"/>
      <c r="D64" s="86"/>
      <c r="E64" s="348"/>
      <c r="F64" s="348"/>
      <c r="G64" s="83"/>
      <c r="H64" s="211"/>
      <c r="I64" s="211"/>
      <c r="J64" s="211"/>
      <c r="K64" s="211"/>
      <c r="L64" s="211"/>
      <c r="M64" s="86"/>
      <c r="N64" s="322"/>
      <c r="O64" s="217"/>
      <c r="P64" s="195"/>
      <c r="Q64" s="83"/>
      <c r="R64" s="211"/>
      <c r="S64" s="211"/>
      <c r="T64" s="211"/>
      <c r="U64" s="211"/>
      <c r="V64" s="211"/>
      <c r="W64" s="86"/>
      <c r="X64" s="322"/>
      <c r="Y64" s="217"/>
      <c r="Z64" s="195"/>
      <c r="AA64" s="83"/>
      <c r="AB64" s="211"/>
      <c r="AC64" s="211"/>
      <c r="AD64" s="211"/>
      <c r="AE64" s="211"/>
      <c r="AF64" s="211"/>
      <c r="AG64" s="86"/>
      <c r="AH64" s="322"/>
      <c r="AI64" s="217"/>
      <c r="AJ64" s="195"/>
      <c r="AK64" s="83"/>
      <c r="AL64" s="211"/>
      <c r="AM64" s="211"/>
      <c r="AN64" s="211"/>
      <c r="AO64" s="211"/>
      <c r="AP64" s="211"/>
      <c r="AQ64" s="86"/>
      <c r="AR64" s="322"/>
      <c r="AS64" s="217"/>
      <c r="AT64" s="195"/>
      <c r="AU64" s="83"/>
      <c r="AV64" s="211"/>
      <c r="AW64" s="86"/>
      <c r="AX64" s="217"/>
      <c r="AZ64" s="289"/>
      <c r="BA64" s="289"/>
      <c r="BB64" s="289"/>
      <c r="BC64" s="193"/>
      <c r="BD64" s="384"/>
      <c r="BE64" s="385"/>
      <c r="BF64" s="195"/>
    </row>
    <row r="65">
      <c r="A65" s="289"/>
      <c r="B65" s="289"/>
      <c r="C65" s="348"/>
      <c r="D65" s="348"/>
      <c r="E65" s="348"/>
      <c r="F65" s="348"/>
      <c r="G65" s="289"/>
      <c r="H65" s="289"/>
      <c r="I65" s="289"/>
      <c r="J65" s="289"/>
      <c r="K65" s="289"/>
      <c r="L65" s="289"/>
      <c r="M65" s="289"/>
      <c r="N65" s="195"/>
      <c r="O65" s="195"/>
      <c r="P65" s="195"/>
      <c r="Q65" s="195"/>
      <c r="R65" s="195"/>
      <c r="S65" s="195"/>
      <c r="T65" s="195"/>
      <c r="U65" s="195"/>
      <c r="V65" s="195"/>
      <c r="W65" s="195"/>
      <c r="X65" s="195"/>
      <c r="Y65" s="195"/>
      <c r="Z65" s="195"/>
      <c r="AA65" s="195"/>
      <c r="AB65" s="195"/>
      <c r="AC65" s="195"/>
      <c r="AD65" s="195"/>
      <c r="AE65" s="195"/>
      <c r="AF65" s="195"/>
      <c r="AG65" s="195"/>
      <c r="AH65" s="195"/>
      <c r="AI65" s="195"/>
      <c r="AJ65" s="195"/>
      <c r="AK65" s="195"/>
      <c r="AL65" s="195"/>
      <c r="AM65" s="195"/>
      <c r="AN65" s="195"/>
      <c r="AO65" s="195"/>
      <c r="AP65" s="195"/>
      <c r="AQ65" s="195"/>
      <c r="AR65" s="195"/>
      <c r="AS65" s="195"/>
      <c r="AT65" s="195"/>
      <c r="AU65" s="195"/>
      <c r="AV65" s="195"/>
      <c r="AW65" s="195"/>
      <c r="AX65" s="193"/>
      <c r="AZ65" s="289"/>
      <c r="BA65" s="289"/>
      <c r="BB65" s="289"/>
      <c r="BC65" s="193"/>
      <c r="BD65" s="195"/>
      <c r="BE65" s="195"/>
      <c r="BF65" s="195"/>
    </row>
    <row r="66">
      <c r="A66" s="190"/>
      <c r="B66" s="366"/>
      <c r="C66" s="367" t="str">
        <f>'Customize Here'!$Q$41</f>
        <v>Goal</v>
      </c>
      <c r="D66" s="44"/>
      <c r="E66" s="348"/>
      <c r="F66" s="348"/>
      <c r="G66" s="368"/>
      <c r="H66" s="368"/>
      <c r="I66" s="368"/>
      <c r="J66" s="368"/>
      <c r="K66" s="368"/>
      <c r="L66" s="368"/>
      <c r="M66" s="369"/>
      <c r="N66" s="370" t="str">
        <f>'Customize Here'!$Q$27</f>
        <v>%</v>
      </c>
      <c r="O66" s="371" t="str">
        <f>'Customize Here'!$Q$28</f>
        <v>✔</v>
      </c>
      <c r="P66" s="195"/>
      <c r="Q66" s="368"/>
      <c r="R66" s="368"/>
      <c r="S66" s="368"/>
      <c r="T66" s="368"/>
      <c r="U66" s="368"/>
      <c r="V66" s="368"/>
      <c r="W66" s="369"/>
      <c r="X66" s="370" t="str">
        <f>'Customize Here'!$Q$27</f>
        <v>%</v>
      </c>
      <c r="Y66" s="371" t="str">
        <f>'Customize Here'!$Q$28</f>
        <v>✔</v>
      </c>
      <c r="Z66" s="195"/>
      <c r="AA66" s="368"/>
      <c r="AB66" s="368"/>
      <c r="AC66" s="368"/>
      <c r="AD66" s="368"/>
      <c r="AE66" s="368"/>
      <c r="AF66" s="368"/>
      <c r="AG66" s="369"/>
      <c r="AH66" s="370" t="str">
        <f>'Customize Here'!$Q$27</f>
        <v>%</v>
      </c>
      <c r="AI66" s="371" t="str">
        <f>'Customize Here'!$Q$28</f>
        <v>✔</v>
      </c>
      <c r="AJ66" s="195"/>
      <c r="AK66" s="368"/>
      <c r="AL66" s="368"/>
      <c r="AM66" s="368"/>
      <c r="AN66" s="368"/>
      <c r="AO66" s="368"/>
      <c r="AP66" s="368"/>
      <c r="AQ66" s="369"/>
      <c r="AR66" s="370" t="str">
        <f>'Customize Here'!$Q$27</f>
        <v>%</v>
      </c>
      <c r="AS66" s="371" t="str">
        <f>'Customize Here'!$Q$28</f>
        <v>✔</v>
      </c>
      <c r="AT66" s="195"/>
      <c r="AU66" s="368"/>
      <c r="AV66" s="368"/>
      <c r="AW66" s="368"/>
      <c r="AX66" s="372" t="str">
        <f>'Customize Here'!$Q$28</f>
        <v>✔</v>
      </c>
      <c r="AZ66" s="194"/>
      <c r="BA66" s="194"/>
      <c r="BB66" s="194"/>
      <c r="BC66" s="194"/>
      <c r="BD66" s="194"/>
      <c r="BE66" s="194"/>
      <c r="BF66" s="195"/>
    </row>
    <row r="67">
      <c r="A67" s="190"/>
      <c r="B67" s="101"/>
      <c r="C67" s="373"/>
      <c r="D67" s="102"/>
      <c r="E67" s="348"/>
      <c r="F67" s="348"/>
      <c r="G67" s="374" t="str">
        <f>IFERROR(__xludf.DUMMYFUNCTION("iferror(sparkline(G66:M66,{""charttype"",""column"";""empty"",""zero"";""color"",if(ROUND(N67,2)&gt;=$BA$4,'Customize Here'!$M$7,'Customize Here'!$M$9)}))"),"")</f>
        <v/>
      </c>
      <c r="M67" s="102"/>
      <c r="N67" s="375" t="str">
        <f>iferror(sum(G66:M66)/($C67*7),)</f>
        <v/>
      </c>
      <c r="O67" s="376">
        <f>countif(G66:M66,"&gt;="&amp;$C67)</f>
        <v>0</v>
      </c>
      <c r="P67" s="195"/>
      <c r="Q67" s="374" t="str">
        <f>IFERROR(__xludf.DUMMYFUNCTION("iferror(sparkline(Q66:W66,{""charttype"",""column"";""empty"",""zero"";""color"",if(ROUND(X67,2)&gt;=$BA$4,'Customize Here'!$M$7,'Customize Here'!$M$9)}))"),"")</f>
        <v/>
      </c>
      <c r="W67" s="102"/>
      <c r="X67" s="375" t="str">
        <f>iferror(sum(Q66:W66)/($C67*7),)</f>
        <v/>
      </c>
      <c r="Y67" s="376">
        <f>countif(Q66:W66,"&gt;="&amp;$C67)</f>
        <v>0</v>
      </c>
      <c r="Z67" s="195"/>
      <c r="AA67" s="374" t="str">
        <f>IFERROR(__xludf.DUMMYFUNCTION("iferror(sparkline(AA66:AG66,{""charttype"",""column"";""empty"",""zero"";""color"",if(ROUND(AH67,2)&gt;=$BA$4,'Customize Here'!$M$7,'Customize Here'!$M$9)}))"),"")</f>
        <v/>
      </c>
      <c r="AG67" s="102"/>
      <c r="AH67" s="375" t="str">
        <f>iferror(sum(AA66:AG66)/($C67*7),)</f>
        <v/>
      </c>
      <c r="AI67" s="376">
        <f>countif(AA66:AG66,"&gt;="&amp;$C67)</f>
        <v>0</v>
      </c>
      <c r="AJ67" s="195"/>
      <c r="AK67" s="374" t="str">
        <f>IFERROR(__xludf.DUMMYFUNCTION("iferror(sparkline(AK66:AQ66,{""charttype"",""column"";""empty"",""zero"";""color"",if(ROUND(AR67,2)&gt;=$BA$4,'Customize Here'!$M$7,'Customize Here'!$M$9)}))"),"")</f>
        <v/>
      </c>
      <c r="AQ67" s="102"/>
      <c r="AR67" s="375" t="str">
        <f>iferror(sum(AK66:AQ66)/($C67*7),)</f>
        <v/>
      </c>
      <c r="AS67" s="376">
        <f>countif(AK66:AQ66,"&gt;="&amp;$C67)</f>
        <v>0</v>
      </c>
      <c r="AT67" s="195"/>
      <c r="AU67" s="377" t="str">
        <f>IFERROR(__xludf.DUMMYFUNCTION("iferror(sparkline(AU66:AW66,{""charttype"",""column"";""empty"",""zero"";""color"",'Customize Here'!$M$9}))"),"")</f>
        <v/>
      </c>
      <c r="AW67" s="102"/>
      <c r="AX67" s="376">
        <f>countif(AU66:AW66,"&gt;="&amp;$C67)</f>
        <v>0</v>
      </c>
      <c r="AZ67" s="378" t="str">
        <f>B66</f>
        <v/>
      </c>
      <c r="BA67" s="379">
        <f>$BE$4</f>
        <v>30</v>
      </c>
      <c r="BB67" s="380">
        <f>O67+Y67+AI67+AS67+AX67</f>
        <v>0</v>
      </c>
      <c r="BC67" s="381" t="str">
        <f>IFERROR(__xludf.DUMMYFUNCTION("IFERROR(SPARKLINE(BB67,{""charttype"",""bar"";""max"",BA67;""color1"",IF(BD67&gt;=$BA$4,'Customize Here'!$M$7,'Customize Here'!$M$9)}),)"),"")</f>
        <v/>
      </c>
      <c r="BD67" s="382">
        <f>BB67/BA67</f>
        <v>0</v>
      </c>
      <c r="BE67" s="383">
        <f>BA67-BB67</f>
        <v>30</v>
      </c>
      <c r="BF67" s="195"/>
    </row>
    <row r="68">
      <c r="A68" s="190"/>
      <c r="B68" s="83"/>
      <c r="C68" s="83"/>
      <c r="D68" s="86"/>
      <c r="E68" s="348"/>
      <c r="F68" s="348"/>
      <c r="G68" s="83"/>
      <c r="H68" s="211"/>
      <c r="I68" s="211"/>
      <c r="J68" s="211"/>
      <c r="K68" s="211"/>
      <c r="L68" s="211"/>
      <c r="M68" s="86"/>
      <c r="N68" s="322"/>
      <c r="O68" s="217"/>
      <c r="P68" s="195"/>
      <c r="Q68" s="83"/>
      <c r="R68" s="211"/>
      <c r="S68" s="211"/>
      <c r="T68" s="211"/>
      <c r="U68" s="211"/>
      <c r="V68" s="211"/>
      <c r="W68" s="86"/>
      <c r="X68" s="322"/>
      <c r="Y68" s="217"/>
      <c r="Z68" s="195"/>
      <c r="AA68" s="83"/>
      <c r="AB68" s="211"/>
      <c r="AC68" s="211"/>
      <c r="AD68" s="211"/>
      <c r="AE68" s="211"/>
      <c r="AF68" s="211"/>
      <c r="AG68" s="86"/>
      <c r="AH68" s="322"/>
      <c r="AI68" s="217"/>
      <c r="AJ68" s="195"/>
      <c r="AK68" s="83"/>
      <c r="AL68" s="211"/>
      <c r="AM68" s="211"/>
      <c r="AN68" s="211"/>
      <c r="AO68" s="211"/>
      <c r="AP68" s="211"/>
      <c r="AQ68" s="86"/>
      <c r="AR68" s="322"/>
      <c r="AS68" s="217"/>
      <c r="AT68" s="195"/>
      <c r="AU68" s="83"/>
      <c r="AV68" s="211"/>
      <c r="AW68" s="86"/>
      <c r="AX68" s="217"/>
      <c r="AZ68" s="289"/>
      <c r="BA68" s="289"/>
      <c r="BB68" s="289"/>
      <c r="BC68" s="193"/>
      <c r="BD68" s="384"/>
      <c r="BE68" s="385"/>
      <c r="BF68" s="195"/>
    </row>
    <row r="69">
      <c r="A69" s="289"/>
      <c r="B69" s="289"/>
      <c r="C69" s="348"/>
      <c r="D69" s="348"/>
      <c r="E69" s="348"/>
      <c r="F69" s="348"/>
      <c r="G69" s="289"/>
      <c r="H69" s="289"/>
      <c r="I69" s="289"/>
      <c r="J69" s="289"/>
      <c r="K69" s="289"/>
      <c r="L69" s="289"/>
      <c r="M69" s="289"/>
      <c r="N69" s="195"/>
      <c r="O69" s="195"/>
      <c r="P69" s="195"/>
      <c r="Q69" s="195"/>
      <c r="R69" s="195"/>
      <c r="S69" s="195"/>
      <c r="T69" s="195"/>
      <c r="U69" s="195"/>
      <c r="V69" s="195"/>
      <c r="W69" s="195"/>
      <c r="X69" s="195"/>
      <c r="Y69" s="195"/>
      <c r="Z69" s="195"/>
      <c r="AA69" s="195"/>
      <c r="AB69" s="195"/>
      <c r="AC69" s="195"/>
      <c r="AD69" s="195"/>
      <c r="AE69" s="195"/>
      <c r="AF69" s="195"/>
      <c r="AG69" s="195"/>
      <c r="AH69" s="195"/>
      <c r="AI69" s="195"/>
      <c r="AJ69" s="195"/>
      <c r="AK69" s="195"/>
      <c r="AL69" s="195"/>
      <c r="AM69" s="195"/>
      <c r="AN69" s="195"/>
      <c r="AO69" s="195"/>
      <c r="AP69" s="195"/>
      <c r="AQ69" s="195"/>
      <c r="AR69" s="195"/>
      <c r="AS69" s="195"/>
      <c r="AT69" s="195"/>
      <c r="AU69" s="195"/>
      <c r="AV69" s="195"/>
      <c r="AW69" s="195"/>
      <c r="AX69" s="193"/>
      <c r="AZ69" s="289"/>
      <c r="BA69" s="289"/>
      <c r="BB69" s="289"/>
      <c r="BC69" s="193"/>
      <c r="BD69" s="195"/>
      <c r="BE69" s="195"/>
      <c r="BF69" s="195"/>
    </row>
    <row r="70">
      <c r="A70" s="190"/>
      <c r="B70" s="366"/>
      <c r="C70" s="367" t="str">
        <f>'Customize Here'!$Q$41</f>
        <v>Goal</v>
      </c>
      <c r="D70" s="44"/>
      <c r="E70" s="348"/>
      <c r="F70" s="348"/>
      <c r="G70" s="368"/>
      <c r="H70" s="368"/>
      <c r="I70" s="368"/>
      <c r="J70" s="368"/>
      <c r="K70" s="368"/>
      <c r="L70" s="368"/>
      <c r="M70" s="369"/>
      <c r="N70" s="370" t="str">
        <f>'Customize Here'!$Q$27</f>
        <v>%</v>
      </c>
      <c r="O70" s="371" t="str">
        <f>'Customize Here'!$Q$28</f>
        <v>✔</v>
      </c>
      <c r="P70" s="195"/>
      <c r="Q70" s="368"/>
      <c r="R70" s="368"/>
      <c r="S70" s="368"/>
      <c r="T70" s="368"/>
      <c r="U70" s="368"/>
      <c r="V70" s="368"/>
      <c r="W70" s="369"/>
      <c r="X70" s="370" t="str">
        <f>'Customize Here'!$Q$27</f>
        <v>%</v>
      </c>
      <c r="Y70" s="371" t="str">
        <f>'Customize Here'!$Q$28</f>
        <v>✔</v>
      </c>
      <c r="Z70" s="195"/>
      <c r="AA70" s="368"/>
      <c r="AB70" s="368"/>
      <c r="AC70" s="368"/>
      <c r="AD70" s="368"/>
      <c r="AE70" s="368"/>
      <c r="AF70" s="368"/>
      <c r="AG70" s="369"/>
      <c r="AH70" s="370" t="str">
        <f>'Customize Here'!$Q$27</f>
        <v>%</v>
      </c>
      <c r="AI70" s="371" t="str">
        <f>'Customize Here'!$Q$28</f>
        <v>✔</v>
      </c>
      <c r="AJ70" s="195"/>
      <c r="AK70" s="368"/>
      <c r="AL70" s="368"/>
      <c r="AM70" s="368"/>
      <c r="AN70" s="368"/>
      <c r="AO70" s="368"/>
      <c r="AP70" s="368"/>
      <c r="AQ70" s="369"/>
      <c r="AR70" s="370" t="str">
        <f>'Customize Here'!$Q$27</f>
        <v>%</v>
      </c>
      <c r="AS70" s="371" t="str">
        <f>'Customize Here'!$Q$28</f>
        <v>✔</v>
      </c>
      <c r="AT70" s="195"/>
      <c r="AU70" s="368"/>
      <c r="AV70" s="368"/>
      <c r="AW70" s="368"/>
      <c r="AX70" s="372" t="str">
        <f>'Customize Here'!$Q$28</f>
        <v>✔</v>
      </c>
      <c r="AZ70" s="194"/>
      <c r="BA70" s="194"/>
      <c r="BB70" s="194"/>
      <c r="BC70" s="194"/>
      <c r="BD70" s="194"/>
      <c r="BE70" s="194"/>
      <c r="BF70" s="195"/>
    </row>
    <row r="71">
      <c r="A71" s="190"/>
      <c r="B71" s="101"/>
      <c r="C71" s="373"/>
      <c r="D71" s="102"/>
      <c r="E71" s="348"/>
      <c r="F71" s="348"/>
      <c r="G71" s="374" t="str">
        <f>IFERROR(__xludf.DUMMYFUNCTION("iferror(sparkline(G70:M70,{""charttype"",""column"";""empty"",""zero"";""color"",if(ROUND(N71,2)&gt;=$BA$4,'Customize Here'!$M$7,'Customize Here'!$M$9)}))"),"")</f>
        <v/>
      </c>
      <c r="M71" s="102"/>
      <c r="N71" s="375" t="str">
        <f>iferror(sum(G70:M70)/($C71*7),)</f>
        <v/>
      </c>
      <c r="O71" s="376">
        <f>countif(G70:M70,"&gt;="&amp;$C71)</f>
        <v>0</v>
      </c>
      <c r="P71" s="195"/>
      <c r="Q71" s="374" t="str">
        <f>IFERROR(__xludf.DUMMYFUNCTION("iferror(sparkline(Q70:W70,{""charttype"",""column"";""empty"",""zero"";""color"",if(ROUND(X71,2)&gt;=$BA$4,'Customize Here'!$M$7,'Customize Here'!$M$9)}))"),"")</f>
        <v/>
      </c>
      <c r="W71" s="102"/>
      <c r="X71" s="375" t="str">
        <f>iferror(sum(Q70:W70)/($C71*7),)</f>
        <v/>
      </c>
      <c r="Y71" s="376">
        <f>countif(Q70:W70,"&gt;="&amp;$C71)</f>
        <v>0</v>
      </c>
      <c r="Z71" s="195"/>
      <c r="AA71" s="374" t="str">
        <f>IFERROR(__xludf.DUMMYFUNCTION("iferror(sparkline(AA70:AG70,{""charttype"",""column"";""empty"",""zero"";""color"",if(ROUND(AH71,2)&gt;=$BA$4,'Customize Here'!$M$7,'Customize Here'!$M$9)}))"),"")</f>
        <v/>
      </c>
      <c r="AG71" s="102"/>
      <c r="AH71" s="375" t="str">
        <f>iferror(sum(AA70:AG70)/($C71*7),)</f>
        <v/>
      </c>
      <c r="AI71" s="376">
        <f>countif(AA70:AG70,"&gt;="&amp;$C71)</f>
        <v>0</v>
      </c>
      <c r="AJ71" s="195"/>
      <c r="AK71" s="374" t="str">
        <f>IFERROR(__xludf.DUMMYFUNCTION("iferror(sparkline(AK70:AQ70,{""charttype"",""column"";""empty"",""zero"";""color"",if(ROUND(AR71,2)&gt;=$BA$4,'Customize Here'!$M$7,'Customize Here'!$M$9)}))"),"")</f>
        <v/>
      </c>
      <c r="AQ71" s="102"/>
      <c r="AR71" s="375" t="str">
        <f>iferror(sum(AK70:AQ70)/($C71*7),)</f>
        <v/>
      </c>
      <c r="AS71" s="376">
        <f>countif(AK70:AQ70,"&gt;="&amp;$C71)</f>
        <v>0</v>
      </c>
      <c r="AT71" s="195"/>
      <c r="AU71" s="377" t="str">
        <f>IFERROR(__xludf.DUMMYFUNCTION("iferror(sparkline(AU70:AW70,{""charttype"",""column"";""empty"",""zero"";""color"",'Customize Here'!$M$9}))"),"")</f>
        <v/>
      </c>
      <c r="AW71" s="102"/>
      <c r="AX71" s="376">
        <f>countif(AU70:AW70,"&gt;="&amp;$C71)</f>
        <v>0</v>
      </c>
      <c r="AZ71" s="378" t="str">
        <f>B70</f>
        <v/>
      </c>
      <c r="BA71" s="379">
        <f>$BE$4</f>
        <v>30</v>
      </c>
      <c r="BB71" s="380">
        <f>O71+Y71+AI71+AS71+AX71</f>
        <v>0</v>
      </c>
      <c r="BC71" s="381" t="str">
        <f>IFERROR(__xludf.DUMMYFUNCTION("IFERROR(SPARKLINE(BB71,{""charttype"",""bar"";""max"",BA71;""color1"",IF(BD71&gt;=$BA$4,'Customize Here'!$M$7,'Customize Here'!$M$9)}),)"),"")</f>
        <v/>
      </c>
      <c r="BD71" s="382">
        <f>BB71/BA71</f>
        <v>0</v>
      </c>
      <c r="BE71" s="383">
        <f>BA71-BB71</f>
        <v>30</v>
      </c>
      <c r="BF71" s="195"/>
    </row>
    <row r="72">
      <c r="A72" s="190"/>
      <c r="B72" s="83"/>
      <c r="C72" s="83"/>
      <c r="D72" s="86"/>
      <c r="E72" s="348"/>
      <c r="F72" s="348"/>
      <c r="G72" s="83"/>
      <c r="H72" s="211"/>
      <c r="I72" s="211"/>
      <c r="J72" s="211"/>
      <c r="K72" s="211"/>
      <c r="L72" s="211"/>
      <c r="M72" s="86"/>
      <c r="N72" s="322"/>
      <c r="O72" s="217"/>
      <c r="P72" s="195"/>
      <c r="Q72" s="83"/>
      <c r="R72" s="211"/>
      <c r="S72" s="211"/>
      <c r="T72" s="211"/>
      <c r="U72" s="211"/>
      <c r="V72" s="211"/>
      <c r="W72" s="86"/>
      <c r="X72" s="322"/>
      <c r="Y72" s="217"/>
      <c r="Z72" s="195"/>
      <c r="AA72" s="83"/>
      <c r="AB72" s="211"/>
      <c r="AC72" s="211"/>
      <c r="AD72" s="211"/>
      <c r="AE72" s="211"/>
      <c r="AF72" s="211"/>
      <c r="AG72" s="86"/>
      <c r="AH72" s="322"/>
      <c r="AI72" s="217"/>
      <c r="AJ72" s="195"/>
      <c r="AK72" s="83"/>
      <c r="AL72" s="211"/>
      <c r="AM72" s="211"/>
      <c r="AN72" s="211"/>
      <c r="AO72" s="211"/>
      <c r="AP72" s="211"/>
      <c r="AQ72" s="86"/>
      <c r="AR72" s="322"/>
      <c r="AS72" s="217"/>
      <c r="AT72" s="195"/>
      <c r="AU72" s="83"/>
      <c r="AV72" s="211"/>
      <c r="AW72" s="86"/>
      <c r="AX72" s="217"/>
      <c r="AZ72" s="289"/>
      <c r="BA72" s="289"/>
      <c r="BB72" s="289"/>
      <c r="BC72" s="193"/>
      <c r="BD72" s="384"/>
      <c r="BE72" s="385"/>
      <c r="BF72" s="195"/>
    </row>
    <row r="73">
      <c r="A73" s="190"/>
      <c r="B73" s="289"/>
      <c r="C73" s="348"/>
      <c r="D73" s="348"/>
      <c r="E73" s="348"/>
      <c r="F73" s="348"/>
      <c r="G73" s="289"/>
      <c r="H73" s="289"/>
      <c r="I73" s="289"/>
      <c r="J73" s="289"/>
      <c r="K73" s="289"/>
      <c r="L73" s="289"/>
      <c r="M73" s="289"/>
      <c r="N73" s="195"/>
      <c r="O73" s="195"/>
      <c r="P73" s="195"/>
      <c r="Q73" s="195"/>
      <c r="R73" s="195"/>
      <c r="S73" s="195"/>
      <c r="T73" s="195"/>
      <c r="U73" s="195"/>
      <c r="V73" s="195"/>
      <c r="W73" s="195"/>
      <c r="X73" s="195"/>
      <c r="Y73" s="195"/>
      <c r="Z73" s="195"/>
      <c r="AA73" s="195"/>
      <c r="AB73" s="195"/>
      <c r="AC73" s="195"/>
      <c r="AD73" s="195"/>
      <c r="AE73" s="195"/>
      <c r="AF73" s="195"/>
      <c r="AG73" s="195"/>
      <c r="AH73" s="195"/>
      <c r="AI73" s="195"/>
      <c r="AJ73" s="195"/>
      <c r="AK73" s="195"/>
      <c r="AL73" s="195"/>
      <c r="AM73" s="195"/>
      <c r="AN73" s="195"/>
      <c r="AO73" s="195"/>
      <c r="AP73" s="195"/>
      <c r="AQ73" s="195"/>
      <c r="AR73" s="195"/>
      <c r="AS73" s="195"/>
      <c r="AT73" s="195"/>
      <c r="AU73" s="195"/>
      <c r="AV73" s="195"/>
      <c r="AW73" s="195"/>
      <c r="AX73" s="193"/>
      <c r="AZ73" s="289"/>
      <c r="BA73" s="289"/>
      <c r="BB73" s="289"/>
      <c r="BC73" s="193"/>
      <c r="BD73" s="195"/>
      <c r="BE73" s="195"/>
      <c r="BF73" s="195"/>
    </row>
    <row r="74">
      <c r="A74" s="190"/>
      <c r="B74" s="366"/>
      <c r="C74" s="367" t="str">
        <f>'Customize Here'!$Q$41</f>
        <v>Goal</v>
      </c>
      <c r="D74" s="44"/>
      <c r="E74" s="348"/>
      <c r="F74" s="348"/>
      <c r="G74" s="368"/>
      <c r="H74" s="368"/>
      <c r="I74" s="368"/>
      <c r="J74" s="368"/>
      <c r="K74" s="368"/>
      <c r="L74" s="368"/>
      <c r="M74" s="369"/>
      <c r="N74" s="370" t="str">
        <f>'Customize Here'!$Q$27</f>
        <v>%</v>
      </c>
      <c r="O74" s="371" t="str">
        <f>'Customize Here'!$Q$28</f>
        <v>✔</v>
      </c>
      <c r="P74" s="195"/>
      <c r="Q74" s="368"/>
      <c r="R74" s="368"/>
      <c r="S74" s="368"/>
      <c r="T74" s="368"/>
      <c r="U74" s="368"/>
      <c r="V74" s="368"/>
      <c r="W74" s="369"/>
      <c r="X74" s="370" t="str">
        <f>'Customize Here'!$Q$27</f>
        <v>%</v>
      </c>
      <c r="Y74" s="371" t="str">
        <f>'Customize Here'!$Q$28</f>
        <v>✔</v>
      </c>
      <c r="Z74" s="195"/>
      <c r="AA74" s="368"/>
      <c r="AB74" s="368"/>
      <c r="AC74" s="368"/>
      <c r="AD74" s="368"/>
      <c r="AE74" s="368"/>
      <c r="AF74" s="368"/>
      <c r="AG74" s="369"/>
      <c r="AH74" s="370" t="str">
        <f>'Customize Here'!$Q$27</f>
        <v>%</v>
      </c>
      <c r="AI74" s="371" t="str">
        <f>'Customize Here'!$Q$28</f>
        <v>✔</v>
      </c>
      <c r="AJ74" s="195"/>
      <c r="AK74" s="368"/>
      <c r="AL74" s="368"/>
      <c r="AM74" s="368"/>
      <c r="AN74" s="368"/>
      <c r="AO74" s="368"/>
      <c r="AP74" s="368"/>
      <c r="AQ74" s="369"/>
      <c r="AR74" s="370" t="str">
        <f>'Customize Here'!$Q$27</f>
        <v>%</v>
      </c>
      <c r="AS74" s="371" t="str">
        <f>'Customize Here'!$Q$28</f>
        <v>✔</v>
      </c>
      <c r="AT74" s="195"/>
      <c r="AU74" s="368"/>
      <c r="AV74" s="368"/>
      <c r="AW74" s="368"/>
      <c r="AX74" s="372" t="str">
        <f>'Customize Here'!$Q$28</f>
        <v>✔</v>
      </c>
      <c r="AZ74" s="194"/>
      <c r="BA74" s="194"/>
      <c r="BB74" s="194"/>
      <c r="BC74" s="194"/>
      <c r="BD74" s="194"/>
      <c r="BE74" s="194"/>
      <c r="BF74" s="195"/>
    </row>
    <row r="75">
      <c r="A75" s="190"/>
      <c r="B75" s="101"/>
      <c r="C75" s="373"/>
      <c r="D75" s="102"/>
      <c r="E75" s="348"/>
      <c r="F75" s="348"/>
      <c r="G75" s="374" t="str">
        <f>IFERROR(__xludf.DUMMYFUNCTION("iferror(sparkline(G74:M74,{""charttype"",""column"";""empty"",""zero"";""color"",if(ROUND(N75,2)&gt;=$BA$4,'Customize Here'!$M$7,'Customize Here'!$M$9)}))"),"")</f>
        <v/>
      </c>
      <c r="M75" s="102"/>
      <c r="N75" s="375" t="str">
        <f>iferror(sum(G74:M74)/($C75*7),)</f>
        <v/>
      </c>
      <c r="O75" s="376">
        <f>countif(G74:M74,"&gt;="&amp;$C75)</f>
        <v>0</v>
      </c>
      <c r="P75" s="195"/>
      <c r="Q75" s="374" t="str">
        <f>IFERROR(__xludf.DUMMYFUNCTION("iferror(sparkline(Q74:W74,{""charttype"",""column"";""empty"",""zero"";""color"",if(ROUND(X75,2)&gt;=$BA$4,'Customize Here'!$M$7,'Customize Here'!$M$9)}))"),"")</f>
        <v/>
      </c>
      <c r="W75" s="102"/>
      <c r="X75" s="375" t="str">
        <f>iferror(sum(Q74:W74)/($C75*7),)</f>
        <v/>
      </c>
      <c r="Y75" s="376">
        <f>countif(Q74:W74,"&gt;="&amp;$C75)</f>
        <v>0</v>
      </c>
      <c r="Z75" s="195"/>
      <c r="AA75" s="374" t="str">
        <f>IFERROR(__xludf.DUMMYFUNCTION("iferror(sparkline(AA74:AG74,{""charttype"",""column"";""empty"",""zero"";""color"",if(ROUND(AH75,2)&gt;=$BA$4,'Customize Here'!$M$7,'Customize Here'!$M$9)}))"),"")</f>
        <v/>
      </c>
      <c r="AG75" s="102"/>
      <c r="AH75" s="375" t="str">
        <f>iferror(sum(AA74:AG74)/($C75*7),)</f>
        <v/>
      </c>
      <c r="AI75" s="376">
        <f>countif(AA74:AG74,"&gt;="&amp;$C75)</f>
        <v>0</v>
      </c>
      <c r="AJ75" s="195"/>
      <c r="AK75" s="374" t="str">
        <f>IFERROR(__xludf.DUMMYFUNCTION("iferror(sparkline(AK74:AQ74,{""charttype"",""column"";""empty"",""zero"";""color"",if(ROUND(AR75,2)&gt;=$BA$4,'Customize Here'!$M$7,'Customize Here'!$M$9)}))"),"")</f>
        <v/>
      </c>
      <c r="AQ75" s="102"/>
      <c r="AR75" s="375" t="str">
        <f>iferror(sum(AK74:AQ74)/($C75*7),)</f>
        <v/>
      </c>
      <c r="AS75" s="376">
        <f>countif(AK74:AQ74,"&gt;="&amp;$C75)</f>
        <v>0</v>
      </c>
      <c r="AT75" s="195"/>
      <c r="AU75" s="377" t="str">
        <f>IFERROR(__xludf.DUMMYFUNCTION("iferror(sparkline(AU74:AW74,{""charttype"",""column"";""empty"",""zero"";""color"",'Customize Here'!$M$9}))"),"")</f>
        <v/>
      </c>
      <c r="AW75" s="102"/>
      <c r="AX75" s="376">
        <f>countif(AU74:AW74,"&gt;="&amp;$C75)</f>
        <v>0</v>
      </c>
      <c r="AZ75" s="378" t="str">
        <f>B74</f>
        <v/>
      </c>
      <c r="BA75" s="379">
        <f>$BE$4</f>
        <v>30</v>
      </c>
      <c r="BB75" s="380">
        <f>O75+Y75+AI75+AS75+AX75</f>
        <v>0</v>
      </c>
      <c r="BC75" s="381" t="str">
        <f>IFERROR(__xludf.DUMMYFUNCTION("IFERROR(SPARKLINE(BB75,{""charttype"",""bar"";""max"",BA75;""color1"",IF(BD75&gt;=$BA$4,'Customize Here'!$M$7,'Customize Here'!$M$9)}),)"),"")</f>
        <v/>
      </c>
      <c r="BD75" s="382">
        <f>BB75/BA75</f>
        <v>0</v>
      </c>
      <c r="BE75" s="383">
        <f>BA75-BB75</f>
        <v>30</v>
      </c>
      <c r="BF75" s="195"/>
    </row>
    <row r="76">
      <c r="A76" s="190"/>
      <c r="B76" s="83"/>
      <c r="C76" s="83"/>
      <c r="D76" s="86"/>
      <c r="E76" s="348"/>
      <c r="F76" s="348"/>
      <c r="G76" s="83"/>
      <c r="H76" s="211"/>
      <c r="I76" s="211"/>
      <c r="J76" s="211"/>
      <c r="K76" s="211"/>
      <c r="L76" s="211"/>
      <c r="M76" s="86"/>
      <c r="N76" s="322"/>
      <c r="O76" s="217"/>
      <c r="P76" s="195"/>
      <c r="Q76" s="83"/>
      <c r="R76" s="211"/>
      <c r="S76" s="211"/>
      <c r="T76" s="211"/>
      <c r="U76" s="211"/>
      <c r="V76" s="211"/>
      <c r="W76" s="86"/>
      <c r="X76" s="322"/>
      <c r="Y76" s="217"/>
      <c r="Z76" s="195"/>
      <c r="AA76" s="83"/>
      <c r="AB76" s="211"/>
      <c r="AC76" s="211"/>
      <c r="AD76" s="211"/>
      <c r="AE76" s="211"/>
      <c r="AF76" s="211"/>
      <c r="AG76" s="86"/>
      <c r="AH76" s="322"/>
      <c r="AI76" s="217"/>
      <c r="AJ76" s="195"/>
      <c r="AK76" s="83"/>
      <c r="AL76" s="211"/>
      <c r="AM76" s="211"/>
      <c r="AN76" s="211"/>
      <c r="AO76" s="211"/>
      <c r="AP76" s="211"/>
      <c r="AQ76" s="86"/>
      <c r="AR76" s="322"/>
      <c r="AS76" s="217"/>
      <c r="AT76" s="195"/>
      <c r="AU76" s="83"/>
      <c r="AV76" s="211"/>
      <c r="AW76" s="86"/>
      <c r="AX76" s="217"/>
      <c r="AZ76" s="289"/>
      <c r="BA76" s="289"/>
      <c r="BB76" s="289"/>
      <c r="BC76" s="193"/>
      <c r="BD76" s="384"/>
      <c r="BE76" s="385"/>
      <c r="BF76" s="195"/>
    </row>
    <row r="77">
      <c r="A77" s="289"/>
      <c r="B77" s="289"/>
      <c r="C77" s="348"/>
      <c r="D77" s="348"/>
      <c r="E77" s="348"/>
      <c r="F77" s="348"/>
      <c r="G77" s="289"/>
      <c r="H77" s="289"/>
      <c r="I77" s="289"/>
      <c r="J77" s="289"/>
      <c r="K77" s="289"/>
      <c r="L77" s="289"/>
      <c r="M77" s="289"/>
      <c r="N77" s="195"/>
      <c r="O77" s="195"/>
      <c r="P77" s="195"/>
      <c r="Q77" s="195"/>
      <c r="R77" s="195"/>
      <c r="S77" s="195"/>
      <c r="T77" s="195"/>
      <c r="U77" s="195"/>
      <c r="V77" s="195"/>
      <c r="W77" s="195"/>
      <c r="X77" s="195"/>
      <c r="Y77" s="195"/>
      <c r="Z77" s="195"/>
      <c r="AA77" s="195"/>
      <c r="AB77" s="195"/>
      <c r="AC77" s="195"/>
      <c r="AD77" s="195"/>
      <c r="AE77" s="195"/>
      <c r="AF77" s="195"/>
      <c r="AG77" s="195"/>
      <c r="AH77" s="195"/>
      <c r="AI77" s="195"/>
      <c r="AJ77" s="195"/>
      <c r="AK77" s="195"/>
      <c r="AL77" s="195"/>
      <c r="AM77" s="195"/>
      <c r="AN77" s="195"/>
      <c r="AO77" s="195"/>
      <c r="AP77" s="195"/>
      <c r="AQ77" s="195"/>
      <c r="AR77" s="195"/>
      <c r="AS77" s="195"/>
      <c r="AT77" s="195"/>
      <c r="AU77" s="195"/>
      <c r="AV77" s="195"/>
      <c r="AW77" s="195"/>
      <c r="AX77" s="193"/>
      <c r="AZ77" s="289"/>
      <c r="BA77" s="289"/>
      <c r="BB77" s="289"/>
      <c r="BC77" s="193"/>
      <c r="BD77" s="195"/>
      <c r="BE77" s="195"/>
      <c r="BF77" s="195"/>
    </row>
    <row r="78">
      <c r="A78" s="190"/>
      <c r="B78" s="366"/>
      <c r="C78" s="367" t="str">
        <f>'Customize Here'!$Q$41</f>
        <v>Goal</v>
      </c>
      <c r="D78" s="44"/>
      <c r="E78" s="348"/>
      <c r="F78" s="348"/>
      <c r="G78" s="368"/>
      <c r="H78" s="368"/>
      <c r="I78" s="368"/>
      <c r="J78" s="368"/>
      <c r="K78" s="368"/>
      <c r="L78" s="368"/>
      <c r="M78" s="369"/>
      <c r="N78" s="370" t="str">
        <f>'Customize Here'!$Q$27</f>
        <v>%</v>
      </c>
      <c r="O78" s="371" t="str">
        <f>'Customize Here'!$Q$28</f>
        <v>✔</v>
      </c>
      <c r="P78" s="195"/>
      <c r="Q78" s="368"/>
      <c r="R78" s="368"/>
      <c r="S78" s="368"/>
      <c r="T78" s="368"/>
      <c r="U78" s="368"/>
      <c r="V78" s="368"/>
      <c r="W78" s="369"/>
      <c r="X78" s="370" t="str">
        <f>'Customize Here'!$Q$27</f>
        <v>%</v>
      </c>
      <c r="Y78" s="371" t="str">
        <f>'Customize Here'!$Q$28</f>
        <v>✔</v>
      </c>
      <c r="Z78" s="195"/>
      <c r="AA78" s="368"/>
      <c r="AB78" s="368"/>
      <c r="AC78" s="368"/>
      <c r="AD78" s="368"/>
      <c r="AE78" s="368"/>
      <c r="AF78" s="368"/>
      <c r="AG78" s="369"/>
      <c r="AH78" s="370" t="str">
        <f>'Customize Here'!$Q$27</f>
        <v>%</v>
      </c>
      <c r="AI78" s="371" t="str">
        <f>'Customize Here'!$Q$28</f>
        <v>✔</v>
      </c>
      <c r="AJ78" s="195"/>
      <c r="AK78" s="368"/>
      <c r="AL78" s="368"/>
      <c r="AM78" s="368"/>
      <c r="AN78" s="368"/>
      <c r="AO78" s="368"/>
      <c r="AP78" s="368"/>
      <c r="AQ78" s="369"/>
      <c r="AR78" s="370" t="str">
        <f>'Customize Here'!$Q$27</f>
        <v>%</v>
      </c>
      <c r="AS78" s="371" t="str">
        <f>'Customize Here'!$Q$28</f>
        <v>✔</v>
      </c>
      <c r="AT78" s="195"/>
      <c r="AU78" s="368"/>
      <c r="AV78" s="368"/>
      <c r="AW78" s="368"/>
      <c r="AX78" s="372" t="str">
        <f>'Customize Here'!$Q$28</f>
        <v>✔</v>
      </c>
      <c r="AZ78" s="194"/>
      <c r="BA78" s="194"/>
      <c r="BB78" s="194"/>
      <c r="BC78" s="194"/>
      <c r="BD78" s="194"/>
      <c r="BE78" s="194"/>
      <c r="BF78" s="195"/>
    </row>
    <row r="79">
      <c r="A79" s="190"/>
      <c r="B79" s="101"/>
      <c r="C79" s="373"/>
      <c r="D79" s="102"/>
      <c r="E79" s="348"/>
      <c r="F79" s="348"/>
      <c r="G79" s="374" t="str">
        <f>IFERROR(__xludf.DUMMYFUNCTION("iferror(sparkline(G78:M78,{""charttype"",""column"";""empty"",""zero"";""color"",if(ROUND(N79,2)&gt;=$BA$4,'Customize Here'!$M$7,'Customize Here'!$M$9)}))"),"")</f>
        <v/>
      </c>
      <c r="M79" s="102"/>
      <c r="N79" s="375" t="str">
        <f>iferror(sum(G78:M78)/($C79*7),)</f>
        <v/>
      </c>
      <c r="O79" s="376">
        <f>countif(G78:M78,"&gt;="&amp;$C79)</f>
        <v>0</v>
      </c>
      <c r="P79" s="195"/>
      <c r="Q79" s="374" t="str">
        <f>IFERROR(__xludf.DUMMYFUNCTION("iferror(sparkline(Q78:W78,{""charttype"",""column"";""empty"",""zero"";""color"",if(ROUND(X79,2)&gt;=$BA$4,'Customize Here'!$M$7,'Customize Here'!$M$9)}))"),"")</f>
        <v/>
      </c>
      <c r="W79" s="102"/>
      <c r="X79" s="375" t="str">
        <f>iferror(sum(Q78:W78)/($C79*7),)</f>
        <v/>
      </c>
      <c r="Y79" s="376">
        <f>countif(Q78:W78,"&gt;="&amp;$C79)</f>
        <v>0</v>
      </c>
      <c r="Z79" s="195"/>
      <c r="AA79" s="374" t="str">
        <f>IFERROR(__xludf.DUMMYFUNCTION("iferror(sparkline(AA78:AG78,{""charttype"",""column"";""empty"",""zero"";""color"",if(ROUND(AH79,2)&gt;=$BA$4,'Customize Here'!$M$7,'Customize Here'!$M$9)}))"),"")</f>
        <v/>
      </c>
      <c r="AG79" s="102"/>
      <c r="AH79" s="375" t="str">
        <f>iferror(sum(AA78:AG78)/($C79*7),)</f>
        <v/>
      </c>
      <c r="AI79" s="376">
        <f>countif(AA78:AG78,"&gt;="&amp;$C79)</f>
        <v>0</v>
      </c>
      <c r="AJ79" s="195"/>
      <c r="AK79" s="374" t="str">
        <f>IFERROR(__xludf.DUMMYFUNCTION("iferror(sparkline(AK78:AQ78,{""charttype"",""column"";""empty"",""zero"";""color"",if(ROUND(AR79,2)&gt;=$BA$4,'Customize Here'!$M$7,'Customize Here'!$M$9)}))"),"")</f>
        <v/>
      </c>
      <c r="AQ79" s="102"/>
      <c r="AR79" s="375" t="str">
        <f>iferror(sum(AK78:AQ78)/($C79*7),)</f>
        <v/>
      </c>
      <c r="AS79" s="376">
        <f>countif(AK78:AQ78,"&gt;="&amp;$C79)</f>
        <v>0</v>
      </c>
      <c r="AT79" s="195"/>
      <c r="AU79" s="377" t="str">
        <f>IFERROR(__xludf.DUMMYFUNCTION("iferror(sparkline(AU78:AW78,{""charttype"",""column"";""empty"",""zero"";""color"",'Customize Here'!$M$9}))"),"")</f>
        <v/>
      </c>
      <c r="AW79" s="102"/>
      <c r="AX79" s="376">
        <f>countif(AU78:AW78,"&gt;="&amp;$C79)</f>
        <v>0</v>
      </c>
      <c r="AZ79" s="378" t="str">
        <f>B78</f>
        <v/>
      </c>
      <c r="BA79" s="379">
        <f>$BE$4</f>
        <v>30</v>
      </c>
      <c r="BB79" s="380">
        <f>O79+Y79+AI79+AS79+AX79</f>
        <v>0</v>
      </c>
      <c r="BC79" s="381" t="str">
        <f>IFERROR(__xludf.DUMMYFUNCTION("IFERROR(SPARKLINE(BB79,{""charttype"",""bar"";""max"",BA79;""color1"",IF(BD79&gt;=$BA$4,'Customize Here'!$M$7,'Customize Here'!$M$9)}),)"),"")</f>
        <v/>
      </c>
      <c r="BD79" s="382">
        <f>BB79/BA79</f>
        <v>0</v>
      </c>
      <c r="BE79" s="383">
        <f>BA79-BB79</f>
        <v>30</v>
      </c>
      <c r="BF79" s="195"/>
    </row>
    <row r="80">
      <c r="A80" s="190"/>
      <c r="B80" s="83"/>
      <c r="C80" s="83"/>
      <c r="D80" s="86"/>
      <c r="E80" s="348"/>
      <c r="F80" s="348"/>
      <c r="G80" s="83"/>
      <c r="H80" s="211"/>
      <c r="I80" s="211"/>
      <c r="J80" s="211"/>
      <c r="K80" s="211"/>
      <c r="L80" s="211"/>
      <c r="M80" s="86"/>
      <c r="N80" s="322"/>
      <c r="O80" s="217"/>
      <c r="P80" s="195"/>
      <c r="Q80" s="83"/>
      <c r="R80" s="211"/>
      <c r="S80" s="211"/>
      <c r="T80" s="211"/>
      <c r="U80" s="211"/>
      <c r="V80" s="211"/>
      <c r="W80" s="86"/>
      <c r="X80" s="322"/>
      <c r="Y80" s="217"/>
      <c r="Z80" s="195"/>
      <c r="AA80" s="83"/>
      <c r="AB80" s="211"/>
      <c r="AC80" s="211"/>
      <c r="AD80" s="211"/>
      <c r="AE80" s="211"/>
      <c r="AF80" s="211"/>
      <c r="AG80" s="86"/>
      <c r="AH80" s="322"/>
      <c r="AI80" s="217"/>
      <c r="AJ80" s="195"/>
      <c r="AK80" s="83"/>
      <c r="AL80" s="211"/>
      <c r="AM80" s="211"/>
      <c r="AN80" s="211"/>
      <c r="AO80" s="211"/>
      <c r="AP80" s="211"/>
      <c r="AQ80" s="86"/>
      <c r="AR80" s="322"/>
      <c r="AS80" s="217"/>
      <c r="AT80" s="195"/>
      <c r="AU80" s="83"/>
      <c r="AV80" s="211"/>
      <c r="AW80" s="86"/>
      <c r="AX80" s="217"/>
      <c r="AZ80" s="289"/>
      <c r="BA80" s="289"/>
      <c r="BB80" s="289"/>
      <c r="BC80" s="193"/>
      <c r="BD80" s="384"/>
      <c r="BE80" s="385"/>
      <c r="BF80" s="195"/>
    </row>
    <row r="81">
      <c r="A81" s="190"/>
      <c r="B81" s="190"/>
      <c r="C81" s="348"/>
      <c r="D81" s="348"/>
      <c r="E81" s="348"/>
      <c r="F81" s="348"/>
      <c r="G81" s="289"/>
      <c r="H81" s="289"/>
      <c r="I81" s="289"/>
      <c r="J81" s="289"/>
      <c r="K81" s="289"/>
      <c r="L81" s="289"/>
      <c r="M81" s="289"/>
      <c r="N81" s="195"/>
      <c r="O81" s="195"/>
      <c r="P81" s="195"/>
      <c r="Q81" s="195"/>
      <c r="R81" s="195"/>
      <c r="S81" s="195"/>
      <c r="T81" s="195"/>
      <c r="U81" s="195"/>
      <c r="V81" s="195"/>
      <c r="W81" s="195"/>
      <c r="X81" s="195"/>
      <c r="Y81" s="195"/>
      <c r="Z81" s="195"/>
      <c r="AA81" s="195"/>
      <c r="AB81" s="195"/>
      <c r="AC81" s="195"/>
      <c r="AD81" s="195"/>
      <c r="AE81" s="195"/>
      <c r="AF81" s="195"/>
      <c r="AG81" s="195"/>
      <c r="AH81" s="195"/>
      <c r="AI81" s="195"/>
      <c r="AJ81" s="195"/>
      <c r="AK81" s="195"/>
      <c r="AL81" s="195"/>
      <c r="AM81" s="195"/>
      <c r="AN81" s="195"/>
      <c r="AO81" s="195"/>
      <c r="AP81" s="195"/>
      <c r="AQ81" s="195"/>
      <c r="AR81" s="195"/>
      <c r="AS81" s="195"/>
      <c r="AT81" s="195"/>
      <c r="AU81" s="195"/>
      <c r="AV81" s="195"/>
      <c r="AW81" s="195"/>
      <c r="AX81" s="193"/>
      <c r="AY81" s="193"/>
      <c r="AZ81" s="289"/>
      <c r="BA81" s="289"/>
      <c r="BB81" s="289"/>
      <c r="BC81" s="193"/>
      <c r="BD81" s="195"/>
      <c r="BE81" s="195"/>
      <c r="BF81" s="195"/>
    </row>
  </sheetData>
  <mergeCells count="259">
    <mergeCell ref="AZ2:BE3"/>
    <mergeCell ref="BA4:BB4"/>
    <mergeCell ref="BC4:BD4"/>
    <mergeCell ref="BB6:BD6"/>
    <mergeCell ref="AA2:AG2"/>
    <mergeCell ref="AH2:AH4"/>
    <mergeCell ref="AI2:AI4"/>
    <mergeCell ref="AK2:AQ2"/>
    <mergeCell ref="AR2:AR4"/>
    <mergeCell ref="AS2:AS4"/>
    <mergeCell ref="AU2:AW2"/>
    <mergeCell ref="B2:D3"/>
    <mergeCell ref="G2:M2"/>
    <mergeCell ref="N2:N4"/>
    <mergeCell ref="O2:O4"/>
    <mergeCell ref="Q2:W2"/>
    <mergeCell ref="X2:X4"/>
    <mergeCell ref="Y2:Y4"/>
    <mergeCell ref="B4:D4"/>
    <mergeCell ref="B5:D5"/>
    <mergeCell ref="G6:O6"/>
    <mergeCell ref="Q6:Y6"/>
    <mergeCell ref="AA6:AI6"/>
    <mergeCell ref="AK6:AS6"/>
    <mergeCell ref="AU6:AW6"/>
    <mergeCell ref="B6:D6"/>
    <mergeCell ref="B7:D7"/>
    <mergeCell ref="B8:D8"/>
    <mergeCell ref="B9:D9"/>
    <mergeCell ref="B10:D10"/>
    <mergeCell ref="B11:D11"/>
    <mergeCell ref="B12:D12"/>
    <mergeCell ref="B13:D13"/>
    <mergeCell ref="B14:D14"/>
    <mergeCell ref="B15:D15"/>
    <mergeCell ref="B16:D16"/>
    <mergeCell ref="B17:D17"/>
    <mergeCell ref="B18:D18"/>
    <mergeCell ref="B19:D19"/>
    <mergeCell ref="AR24:AS24"/>
    <mergeCell ref="AR25:AS25"/>
    <mergeCell ref="X24:Y24"/>
    <mergeCell ref="AA24:AG24"/>
    <mergeCell ref="AH24:AI24"/>
    <mergeCell ref="AK24:AQ24"/>
    <mergeCell ref="AU24:AW24"/>
    <mergeCell ref="BB24:BD24"/>
    <mergeCell ref="AH25:AI25"/>
    <mergeCell ref="AZ25:BA25"/>
    <mergeCell ref="B20:D20"/>
    <mergeCell ref="B21:D21"/>
    <mergeCell ref="B22:D22"/>
    <mergeCell ref="B24:D24"/>
    <mergeCell ref="G24:M24"/>
    <mergeCell ref="N24:O24"/>
    <mergeCell ref="Q24:W24"/>
    <mergeCell ref="N26:O28"/>
    <mergeCell ref="Q26:Q28"/>
    <mergeCell ref="N29:O29"/>
    <mergeCell ref="R26:R28"/>
    <mergeCell ref="S26:S28"/>
    <mergeCell ref="T26:T28"/>
    <mergeCell ref="U26:U28"/>
    <mergeCell ref="V26:V28"/>
    <mergeCell ref="W26:W28"/>
    <mergeCell ref="X29:Y29"/>
    <mergeCell ref="Q31:Y31"/>
    <mergeCell ref="N25:O25"/>
    <mergeCell ref="X25:Y25"/>
    <mergeCell ref="G26:G28"/>
    <mergeCell ref="H26:H28"/>
    <mergeCell ref="I26:I28"/>
    <mergeCell ref="J26:J28"/>
    <mergeCell ref="K26:K28"/>
    <mergeCell ref="L26:L28"/>
    <mergeCell ref="M26:M28"/>
    <mergeCell ref="C31:D31"/>
    <mergeCell ref="G31:O31"/>
    <mergeCell ref="C32:D32"/>
    <mergeCell ref="C33:D33"/>
    <mergeCell ref="C34:D34"/>
    <mergeCell ref="AH55:AH56"/>
    <mergeCell ref="AI55:AI56"/>
    <mergeCell ref="AK55:AQ56"/>
    <mergeCell ref="AR55:AR56"/>
    <mergeCell ref="AS55:AS56"/>
    <mergeCell ref="AU55:AW56"/>
    <mergeCell ref="AX55:AX56"/>
    <mergeCell ref="AA63:AG64"/>
    <mergeCell ref="AH63:AH64"/>
    <mergeCell ref="AI63:AI64"/>
    <mergeCell ref="AK63:AQ64"/>
    <mergeCell ref="AR63:AR64"/>
    <mergeCell ref="AS63:AS64"/>
    <mergeCell ref="AU63:AW64"/>
    <mergeCell ref="AX63:AX64"/>
    <mergeCell ref="AA55:AG56"/>
    <mergeCell ref="AA59:AG60"/>
    <mergeCell ref="AH59:AH60"/>
    <mergeCell ref="AI59:AI60"/>
    <mergeCell ref="AK59:AQ60"/>
    <mergeCell ref="AR59:AR60"/>
    <mergeCell ref="AS59:AS60"/>
    <mergeCell ref="AH29:AI29"/>
    <mergeCell ref="AR29:AS29"/>
    <mergeCell ref="AA31:AI31"/>
    <mergeCell ref="AK31:AS31"/>
    <mergeCell ref="AU31:AW31"/>
    <mergeCell ref="AG26:AG28"/>
    <mergeCell ref="AH26:AI28"/>
    <mergeCell ref="AK26:AK28"/>
    <mergeCell ref="AL26:AL28"/>
    <mergeCell ref="AM26:AM28"/>
    <mergeCell ref="AN26:AN28"/>
    <mergeCell ref="AO26:AO28"/>
    <mergeCell ref="AZ30:BE30"/>
    <mergeCell ref="BB31:BD31"/>
    <mergeCell ref="BB48:BD48"/>
    <mergeCell ref="BB49:BD49"/>
    <mergeCell ref="AZ50:BA50"/>
    <mergeCell ref="BB52:BD52"/>
    <mergeCell ref="AP26:AP28"/>
    <mergeCell ref="AQ26:AQ28"/>
    <mergeCell ref="AR26:AS28"/>
    <mergeCell ref="AU26:AU28"/>
    <mergeCell ref="AV26:AV28"/>
    <mergeCell ref="AW26:AW28"/>
    <mergeCell ref="BA26:BE26"/>
    <mergeCell ref="X26:Y28"/>
    <mergeCell ref="AA26:AA28"/>
    <mergeCell ref="AB26:AB28"/>
    <mergeCell ref="AC26:AC28"/>
    <mergeCell ref="AD26:AD28"/>
    <mergeCell ref="AE26:AE28"/>
    <mergeCell ref="AF26:AF28"/>
    <mergeCell ref="AA49:AI49"/>
    <mergeCell ref="AK49:AS49"/>
    <mergeCell ref="AC50:AH50"/>
    <mergeCell ref="AM50:AR50"/>
    <mergeCell ref="AA52:AI52"/>
    <mergeCell ref="AK52:AS52"/>
    <mergeCell ref="AU52:AW52"/>
    <mergeCell ref="AU59:AW60"/>
    <mergeCell ref="AX59:AX60"/>
    <mergeCell ref="N59:N60"/>
    <mergeCell ref="O59:O60"/>
    <mergeCell ref="Q59:W60"/>
    <mergeCell ref="X59:X60"/>
    <mergeCell ref="Y59:Y60"/>
    <mergeCell ref="X63:X64"/>
    <mergeCell ref="Y63:Y64"/>
    <mergeCell ref="AK67:AQ68"/>
    <mergeCell ref="AR67:AR68"/>
    <mergeCell ref="AS67:AS68"/>
    <mergeCell ref="AU67:AW68"/>
    <mergeCell ref="AX67:AX68"/>
    <mergeCell ref="Q63:W64"/>
    <mergeCell ref="Q67:W68"/>
    <mergeCell ref="X67:X68"/>
    <mergeCell ref="Y67:Y68"/>
    <mergeCell ref="AA67:AG68"/>
    <mergeCell ref="AH67:AH68"/>
    <mergeCell ref="AI67:AI68"/>
    <mergeCell ref="AH71:AH72"/>
    <mergeCell ref="AI71:AI72"/>
    <mergeCell ref="AK71:AQ72"/>
    <mergeCell ref="AR71:AR72"/>
    <mergeCell ref="AS71:AS72"/>
    <mergeCell ref="AU71:AW72"/>
    <mergeCell ref="AX71:AX72"/>
    <mergeCell ref="AU75:AW76"/>
    <mergeCell ref="AX75:AX76"/>
    <mergeCell ref="AA79:AG80"/>
    <mergeCell ref="AH79:AH80"/>
    <mergeCell ref="AI79:AI80"/>
    <mergeCell ref="AK79:AQ80"/>
    <mergeCell ref="AR79:AR80"/>
    <mergeCell ref="AS79:AS80"/>
    <mergeCell ref="AU79:AW80"/>
    <mergeCell ref="AX79:AX80"/>
    <mergeCell ref="AA71:AG72"/>
    <mergeCell ref="AA75:AG76"/>
    <mergeCell ref="AH75:AH76"/>
    <mergeCell ref="AI75:AI76"/>
    <mergeCell ref="AK75:AQ76"/>
    <mergeCell ref="AR75:AR76"/>
    <mergeCell ref="AS75:AS76"/>
    <mergeCell ref="B66:B68"/>
    <mergeCell ref="B70:B72"/>
    <mergeCell ref="B74:B76"/>
    <mergeCell ref="B78:B80"/>
    <mergeCell ref="C74:D74"/>
    <mergeCell ref="C75:D76"/>
    <mergeCell ref="C78:D78"/>
    <mergeCell ref="C79:D80"/>
    <mergeCell ref="C55:D56"/>
    <mergeCell ref="C58:D58"/>
    <mergeCell ref="B62:B64"/>
    <mergeCell ref="C62:D62"/>
    <mergeCell ref="C63:D64"/>
    <mergeCell ref="C66:D66"/>
    <mergeCell ref="C67:D68"/>
    <mergeCell ref="C70:D70"/>
    <mergeCell ref="C71:D72"/>
    <mergeCell ref="N71:N72"/>
    <mergeCell ref="O71:O72"/>
    <mergeCell ref="Q71:W72"/>
    <mergeCell ref="X71:X72"/>
    <mergeCell ref="Y71:Y72"/>
    <mergeCell ref="G71:M72"/>
    <mergeCell ref="G75:M76"/>
    <mergeCell ref="N75:N76"/>
    <mergeCell ref="O75:O76"/>
    <mergeCell ref="Q75:W76"/>
    <mergeCell ref="X75:X76"/>
    <mergeCell ref="Y75:Y76"/>
    <mergeCell ref="G49:O49"/>
    <mergeCell ref="I50:N50"/>
    <mergeCell ref="S50:X50"/>
    <mergeCell ref="G52:O52"/>
    <mergeCell ref="Q52:Y52"/>
    <mergeCell ref="C42:D42"/>
    <mergeCell ref="C43:D43"/>
    <mergeCell ref="C44:D44"/>
    <mergeCell ref="C45:D45"/>
    <mergeCell ref="C46:D46"/>
    <mergeCell ref="C47:D47"/>
    <mergeCell ref="Q49:Y49"/>
    <mergeCell ref="C35:D35"/>
    <mergeCell ref="C36:D36"/>
    <mergeCell ref="C37:D37"/>
    <mergeCell ref="C38:D38"/>
    <mergeCell ref="C39:D39"/>
    <mergeCell ref="C40:D40"/>
    <mergeCell ref="C41:D41"/>
    <mergeCell ref="Q55:W56"/>
    <mergeCell ref="X55:X56"/>
    <mergeCell ref="Y55:Y56"/>
    <mergeCell ref="C59:D60"/>
    <mergeCell ref="G59:M60"/>
    <mergeCell ref="G63:M64"/>
    <mergeCell ref="N63:N64"/>
    <mergeCell ref="O63:O64"/>
    <mergeCell ref="G67:M68"/>
    <mergeCell ref="N67:N68"/>
    <mergeCell ref="O67:O68"/>
    <mergeCell ref="B52:D52"/>
    <mergeCell ref="B54:B56"/>
    <mergeCell ref="C54:D54"/>
    <mergeCell ref="G55:M56"/>
    <mergeCell ref="N55:N56"/>
    <mergeCell ref="O55:O56"/>
    <mergeCell ref="B58:B60"/>
    <mergeCell ref="G79:M80"/>
    <mergeCell ref="N79:N80"/>
    <mergeCell ref="O79:O80"/>
    <mergeCell ref="Q79:W80"/>
    <mergeCell ref="X79:X80"/>
    <mergeCell ref="Y79:Y80"/>
  </mergeCells>
  <conditionalFormatting sqref="G1:AW1">
    <cfRule type="cellIs" dxfId="5" priority="1" operator="equal">
      <formula>"*"</formula>
    </cfRule>
  </conditionalFormatting>
  <conditionalFormatting sqref="G54:M54 Q54:W54 AA54:AG54 AK54:AQ54 AU54:AW54 G58:M58 Q58:W58 AA58:AG58 AK58:AQ58 AU58:AW58 G62:M62 Q62:W62 AA62:AG62 AK62:AQ62 AU62:AW62 G66:M66 Q66:W66 AA66:AG66 AK66:AQ66 AU66:AW66 G70:M70 Q70:W70 AA70:AG70 AK70:AQ70 AU70:AW70 G74:M74 Q74:W74 AA74:AG74 AK74:AQ74 AU74:AW74 G78:M78 Q78:W78 AA78:AG78 AK78:AQ78 AU78:AW78">
    <cfRule type="expression" dxfId="14" priority="2">
      <formula>G54&gt;=$C55</formula>
    </cfRule>
  </conditionalFormatting>
  <conditionalFormatting sqref="C32:D47">
    <cfRule type="expression" dxfId="6" priority="3">
      <formula>AND($B32&lt;&gt;"",$C32=FALSE,$D32="")</formula>
    </cfRule>
  </conditionalFormatting>
  <conditionalFormatting sqref="G1:AW1">
    <cfRule type="cellIs" dxfId="7" priority="4" operator="equal">
      <formula>"*"</formula>
    </cfRule>
  </conditionalFormatting>
  <conditionalFormatting sqref="G7:M22 Q7:W22 AA7:AG22 AK7:AQ22 AU7:AW22 G32:M47 Q32:W47 AA32:AG47 AK32:AQ47 AU32:AW47">
    <cfRule type="expression" dxfId="8" priority="5">
      <formula>AND($B7&lt;&gt;"",G7=TRUE)</formula>
    </cfRule>
  </conditionalFormatting>
  <conditionalFormatting sqref="N7:N22 X7:X22 AH7:AH22 AR7:AR22 N32:N47 X32:X47 AH32:AH47 AR32:AR47">
    <cfRule type="expression" dxfId="9" priority="6">
      <formula>N7&gt;=$BA$4</formula>
    </cfRule>
  </conditionalFormatting>
  <conditionalFormatting sqref="O32:O47 Y32:Y47 AI32:AI47 AS32:AS47">
    <cfRule type="expression" dxfId="10" priority="7">
      <formula>N32&gt;=100%</formula>
    </cfRule>
  </conditionalFormatting>
  <conditionalFormatting sqref="G32:M47 Q32:W47 AA32:AG47 AK32:AQ47">
    <cfRule type="expression" dxfId="8" priority="8">
      <formula>AND($B32&lt;&gt;"",G32=TRUE)</formula>
    </cfRule>
  </conditionalFormatting>
  <conditionalFormatting sqref="G32:M47">
    <cfRule type="expression" dxfId="8" priority="9">
      <formula>AND(COUNTIF($G32:$M32,TRUE)&gt;=$C32,$B32&lt;&gt;"",$C32&lt;&gt;"")</formula>
    </cfRule>
  </conditionalFormatting>
  <conditionalFormatting sqref="N7:N22 X7:X22 AH7:AH22 AR7:AR22">
    <cfRule type="expression" dxfId="9" priority="10">
      <formula>N7&gt;=$BA$4</formula>
    </cfRule>
  </conditionalFormatting>
  <conditionalFormatting sqref="O7:O22 Y7:Y22 AI7:AI22 AS7:AS22">
    <cfRule type="expression" dxfId="11" priority="11">
      <formula>N7&gt;=100%</formula>
    </cfRule>
  </conditionalFormatting>
  <conditionalFormatting sqref="AU7:AW22 AU32:AW47">
    <cfRule type="expression" dxfId="11" priority="12">
      <formula>AU$4=""</formula>
    </cfRule>
  </conditionalFormatting>
  <conditionalFormatting sqref="BE7:BE22">
    <cfRule type="cellIs" dxfId="12" priority="13" operator="lessThan">
      <formula>0</formula>
    </cfRule>
  </conditionalFormatting>
  <conditionalFormatting sqref="G3:M4 Q3:W4 AA3:AG4 AK3:AQ4 AU3:AW4">
    <cfRule type="expression" dxfId="5" priority="14">
      <formula>G$4=TODAY()</formula>
    </cfRule>
  </conditionalFormatting>
  <conditionalFormatting sqref="AU3:AW4">
    <cfRule type="expression" dxfId="13" priority="15">
      <formula>AU$4=""</formula>
    </cfRule>
  </conditionalFormatting>
  <conditionalFormatting sqref="Q32:W47">
    <cfRule type="expression" dxfId="8" priority="16">
      <formula>AND(COUNTIF($Q32:$W32,TRUE)&gt;=$C32,$B32&lt;&gt;"",$C32&lt;&gt;"")</formula>
    </cfRule>
  </conditionalFormatting>
  <conditionalFormatting sqref="AA32:AG47">
    <cfRule type="expression" dxfId="8" priority="17">
      <formula>AND(COUNTIF($AA32:$AG32,TRUE)&gt;=$C32,$B32&lt;&gt;"",$C32&lt;&gt;"")</formula>
    </cfRule>
  </conditionalFormatting>
  <conditionalFormatting sqref="AK32:AQ47">
    <cfRule type="expression" dxfId="8" priority="18">
      <formula>AND(COUNTIF($AK32:$AQ32,TRUE)&gt;=$C32,$B32&lt;&gt;"",$C32&lt;&gt;"")</formula>
    </cfRule>
  </conditionalFormatting>
  <dataValidations>
    <dataValidation type="list" allowBlank="1" showInputMessage="1" showErrorMessage="1" prompt="Enter a number from 1 to 6." sqref="C32:C47">
      <formula1>"1,2,3,4,5,6"</formula1>
    </dataValidation>
    <dataValidation type="custom" allowBlank="1" showDropDown="1" showInputMessage="1" showErrorMessage="1" prompt="Enter a valid date." sqref="G4">
      <formula1>OR(NOT(ISERROR(DATEVALUE(G4))), AND(ISNUMBER(G4), LEFT(CELL("format", G4))="D"))</formula1>
    </dataValidation>
    <dataValidation type="list" allowBlank="1" showDropDown="1" showInputMessage="1" showErrorMessage="1" prompt="Enter a valid Month: JANUARY, FEBRUARY, MARCH, APRIL, MAY, JUNE, JULY, AUGUST, SEPTEMBER, OCTOBER, NOVEMBER, DECEMBER." sqref="C1:E1 A1:A4 E2:E4">
      <formula1>'HIDDEN HT'!$C$6:$C$17</formula1>
    </dataValidation>
  </dataValidations>
  <hyperlinks>
    <hyperlink display="Summary" location="Summary!A1" ref="B4"/>
  </hyperlinks>
  <printOptions gridLines="1" horizontalCentered="1"/>
  <pageMargins bottom="0.75" footer="0.0" header="0.0" left="0.7" right="0.7" top="0.75"/>
  <pageSetup fitToHeight="0" cellComments="atEnd" orientation="landscape" pageOrder="overThenDown" paperHeight="17in" paperWidth="28in"/>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pane xSplit="5.0" ySplit="4.0" topLeftCell="F5" activePane="bottomRight" state="frozen"/>
      <selection activeCell="F1" sqref="F1" pane="topRight"/>
      <selection activeCell="A5" sqref="A5" pane="bottomLeft"/>
      <selection activeCell="F5" sqref="F5" pane="bottomRight"/>
    </sheetView>
  </sheetViews>
  <sheetFormatPr customHeight="1" defaultColWidth="12.63" defaultRowHeight="15.75"/>
  <cols>
    <col customWidth="1" min="1" max="1" width="1.38"/>
    <col customWidth="1" min="2" max="2" width="27.13"/>
    <col customWidth="1" min="3" max="3" width="5.63"/>
    <col customWidth="1" min="4" max="4" width="3.38"/>
    <col customWidth="1" min="5" max="5" width="1.13"/>
    <col customWidth="1" min="6" max="6" width="2.88"/>
    <col customWidth="1" min="7" max="15" width="4.88"/>
    <col customWidth="1" min="16" max="16" width="2.88"/>
    <col customWidth="1" min="17" max="25" width="4.88"/>
    <col customWidth="1" min="26" max="26" width="2.88"/>
    <col customWidth="1" min="27" max="35" width="4.88"/>
    <col customWidth="1" min="36" max="36" width="2.88"/>
    <col customWidth="1" min="37" max="43" width="4.88"/>
    <col customWidth="1" min="44" max="44" width="5.13"/>
    <col customWidth="1" min="45" max="45" width="4.88"/>
    <col customWidth="1" min="46" max="46" width="2.88"/>
    <col customWidth="1" min="47" max="49" width="4.88"/>
    <col customWidth="1" min="50" max="51" width="5.13"/>
    <col customWidth="1" min="52" max="52" width="28.5"/>
    <col customWidth="1" min="53" max="53" width="9.25"/>
    <col customWidth="1" min="54" max="54" width="5.88"/>
    <col customWidth="1" min="55" max="55" width="19.88"/>
    <col customWidth="1" min="56" max="56" width="6.88"/>
    <col customWidth="1" min="57" max="57" width="8.0"/>
    <col customWidth="1" min="58" max="58" width="18.88"/>
  </cols>
  <sheetData>
    <row r="1" ht="14.25" customHeight="1">
      <c r="A1" s="188"/>
      <c r="B1" s="189"/>
      <c r="C1" s="188"/>
      <c r="D1" s="188"/>
      <c r="E1" s="188"/>
      <c r="F1" s="190"/>
      <c r="G1" s="191"/>
      <c r="H1" s="191"/>
      <c r="I1" s="191"/>
      <c r="J1" s="191"/>
      <c r="K1" s="191"/>
      <c r="L1" s="191"/>
      <c r="M1" s="191"/>
      <c r="N1" s="192"/>
      <c r="O1" s="192"/>
      <c r="P1" s="191"/>
      <c r="Q1" s="191"/>
      <c r="R1" s="191"/>
      <c r="S1" s="191"/>
      <c r="T1" s="191"/>
      <c r="U1" s="191"/>
      <c r="V1" s="191"/>
      <c r="W1" s="191"/>
      <c r="X1" s="192"/>
      <c r="Y1" s="192"/>
      <c r="Z1" s="191"/>
      <c r="AA1" s="191"/>
      <c r="AB1" s="191"/>
      <c r="AC1" s="191"/>
      <c r="AD1" s="191"/>
      <c r="AE1" s="191"/>
      <c r="AF1" s="191"/>
      <c r="AG1" s="191"/>
      <c r="AH1" s="192"/>
      <c r="AI1" s="192"/>
      <c r="AJ1" s="191"/>
      <c r="AK1" s="191"/>
      <c r="AL1" s="191"/>
      <c r="AM1" s="191"/>
      <c r="AN1" s="191"/>
      <c r="AO1" s="191"/>
      <c r="AP1" s="191"/>
      <c r="AQ1" s="191"/>
      <c r="AR1" s="192"/>
      <c r="AS1" s="192"/>
      <c r="AT1" s="191"/>
      <c r="AU1" s="191"/>
      <c r="AV1" s="191"/>
      <c r="AW1" s="191"/>
      <c r="AX1" s="193"/>
      <c r="AY1" s="193"/>
      <c r="AZ1" s="194"/>
      <c r="BA1" s="194"/>
      <c r="BB1" s="194"/>
      <c r="BC1" s="194"/>
      <c r="BD1" s="194"/>
      <c r="BE1" s="194"/>
      <c r="BF1" s="195"/>
    </row>
    <row r="2" ht="21.75" customHeight="1">
      <c r="A2" s="188"/>
      <c r="B2" s="196" t="str">
        <f>'HIDDEN CALENDAR'!O14</f>
        <v>July - 2023</v>
      </c>
      <c r="E2" s="188"/>
      <c r="F2" s="190"/>
      <c r="G2" s="197" t="str">
        <f>"7 "&amp;'Customize Here'!$Q$20 </f>
        <v>7 Days</v>
      </c>
      <c r="H2" s="154"/>
      <c r="I2" s="154"/>
      <c r="J2" s="154"/>
      <c r="K2" s="154"/>
      <c r="L2" s="154"/>
      <c r="M2" s="198"/>
      <c r="N2" s="199" t="str">
        <f>'Customize Here'!$Q$21</f>
        <v>Completed</v>
      </c>
      <c r="O2" s="200" t="str">
        <f>'Customize Here'!$Q$22</f>
        <v>Days Missing</v>
      </c>
      <c r="P2" s="201"/>
      <c r="Q2" s="197" t="str">
        <f>"14 "&amp;'Customize Here'!$Q$20 </f>
        <v>14 Days</v>
      </c>
      <c r="R2" s="154"/>
      <c r="S2" s="154"/>
      <c r="T2" s="154"/>
      <c r="U2" s="154"/>
      <c r="V2" s="154"/>
      <c r="W2" s="198"/>
      <c r="X2" s="199" t="str">
        <f>'Customize Here'!$Q$21</f>
        <v>Completed</v>
      </c>
      <c r="Y2" s="200" t="str">
        <f>'Customize Here'!$Q$22</f>
        <v>Days Missing</v>
      </c>
      <c r="Z2" s="201"/>
      <c r="AA2" s="197" t="str">
        <f>"21 "&amp;'Customize Here'!$Q$20 </f>
        <v>21 Days</v>
      </c>
      <c r="AB2" s="154"/>
      <c r="AC2" s="154"/>
      <c r="AD2" s="154"/>
      <c r="AE2" s="154"/>
      <c r="AF2" s="154"/>
      <c r="AG2" s="198"/>
      <c r="AH2" s="199" t="str">
        <f>'Customize Here'!$Q$21</f>
        <v>Completed</v>
      </c>
      <c r="AI2" s="200" t="str">
        <f>'Customize Here'!$Q$22</f>
        <v>Days Missing</v>
      </c>
      <c r="AJ2" s="201"/>
      <c r="AK2" s="197" t="str">
        <f>"28 "&amp;'Customize Here'!$Q$20 </f>
        <v>28 Days</v>
      </c>
      <c r="AL2" s="154"/>
      <c r="AM2" s="154"/>
      <c r="AN2" s="154"/>
      <c r="AO2" s="154"/>
      <c r="AP2" s="154"/>
      <c r="AQ2" s="198"/>
      <c r="AR2" s="199" t="str">
        <f>'Customize Here'!$Q$21</f>
        <v>Completed</v>
      </c>
      <c r="AS2" s="200" t="str">
        <f>'Customize Here'!$Q$22</f>
        <v>Days Missing</v>
      </c>
      <c r="AT2" s="201"/>
      <c r="AU2" s="197" t="str">
        <f>'Customize Here'!$Q$26</f>
        <v>Extra Days</v>
      </c>
      <c r="AV2" s="154"/>
      <c r="AW2" s="155"/>
      <c r="AX2" s="201"/>
      <c r="AY2" s="201"/>
      <c r="AZ2" s="202" t="str">
        <f>'Customize Here'!$Q$19</f>
        <v>Monthly Stats</v>
      </c>
      <c r="BA2" s="43"/>
      <c r="BB2" s="43"/>
      <c r="BC2" s="43"/>
      <c r="BD2" s="43"/>
      <c r="BE2" s="44"/>
      <c r="BF2" s="203"/>
    </row>
    <row r="3" ht="18.75" customHeight="1">
      <c r="A3" s="188"/>
      <c r="E3" s="188"/>
      <c r="F3" s="204"/>
      <c r="G3" s="205" t="str">
        <f>VLOOKUP(WEEKDAY(G4),'HIDDEN CALENDAR'!$S$6:$V$12,4,0)</f>
        <v>S</v>
      </c>
      <c r="H3" s="206" t="str">
        <f>VLOOKUP(WEEKDAY(H4),'HIDDEN CALENDAR'!$S$6:$V$12,4,0)</f>
        <v>S</v>
      </c>
      <c r="I3" s="206" t="str">
        <f>VLOOKUP(WEEKDAY(I4),'HIDDEN CALENDAR'!$S$6:$V$12,4,0)</f>
        <v>M</v>
      </c>
      <c r="J3" s="206" t="str">
        <f>VLOOKUP(WEEKDAY(J4),'HIDDEN CALENDAR'!$S$6:$V$12,4,0)</f>
        <v>T</v>
      </c>
      <c r="K3" s="206" t="str">
        <f>VLOOKUP(WEEKDAY(K4),'HIDDEN CALENDAR'!$S$6:$V$12,4,0)</f>
        <v>W</v>
      </c>
      <c r="L3" s="206" t="str">
        <f>VLOOKUP(WEEKDAY(L4),'HIDDEN CALENDAR'!$S$6:$V$12,4,0)</f>
        <v>T</v>
      </c>
      <c r="M3" s="207" t="str">
        <f>VLOOKUP(WEEKDAY(M4),'HIDDEN CALENDAR'!$S$6:$V$12,4,0)</f>
        <v>F</v>
      </c>
      <c r="N3" s="208"/>
      <c r="O3" s="209"/>
      <c r="P3" s="201"/>
      <c r="Q3" s="205" t="str">
        <f>VLOOKUP(WEEKDAY(Q4),'HIDDEN CALENDAR'!$S$6:$V$12,4,0)</f>
        <v>S</v>
      </c>
      <c r="R3" s="206" t="str">
        <f>VLOOKUP(WEEKDAY(R4),'HIDDEN CALENDAR'!$S$6:$V$12,4,0)</f>
        <v>S</v>
      </c>
      <c r="S3" s="206" t="str">
        <f>VLOOKUP(WEEKDAY(S4),'HIDDEN CALENDAR'!$S$6:$V$12,4,0)</f>
        <v>M</v>
      </c>
      <c r="T3" s="206" t="str">
        <f>VLOOKUP(WEEKDAY(T4),'HIDDEN CALENDAR'!$S$6:$V$12,4,0)</f>
        <v>T</v>
      </c>
      <c r="U3" s="206" t="str">
        <f>VLOOKUP(WEEKDAY(U4),'HIDDEN CALENDAR'!$S$6:$V$12,4,0)</f>
        <v>W</v>
      </c>
      <c r="V3" s="206" t="str">
        <f>VLOOKUP(WEEKDAY(V4),'HIDDEN CALENDAR'!$S$6:$V$12,4,0)</f>
        <v>T</v>
      </c>
      <c r="W3" s="207" t="str">
        <f>VLOOKUP(WEEKDAY(W4),'HIDDEN CALENDAR'!$S$6:$V$12,4,0)</f>
        <v>F</v>
      </c>
      <c r="X3" s="208"/>
      <c r="Y3" s="209"/>
      <c r="Z3" s="201"/>
      <c r="AA3" s="205" t="str">
        <f>VLOOKUP(WEEKDAY(AA4),'HIDDEN CALENDAR'!$S$6:$V$12,4,0)</f>
        <v>S</v>
      </c>
      <c r="AB3" s="206" t="str">
        <f>VLOOKUP(WEEKDAY(AB4),'HIDDEN CALENDAR'!$S$6:$V$12,4,0)</f>
        <v>S</v>
      </c>
      <c r="AC3" s="206" t="str">
        <f>VLOOKUP(WEEKDAY(AC4),'HIDDEN CALENDAR'!$S$6:$V$12,4,0)</f>
        <v>M</v>
      </c>
      <c r="AD3" s="206" t="str">
        <f>VLOOKUP(WEEKDAY(AD4),'HIDDEN CALENDAR'!$S$6:$V$12,4,0)</f>
        <v>T</v>
      </c>
      <c r="AE3" s="206" t="str">
        <f>VLOOKUP(WEEKDAY(AE4),'HIDDEN CALENDAR'!$S$6:$V$12,4,0)</f>
        <v>W</v>
      </c>
      <c r="AF3" s="206" t="str">
        <f>VLOOKUP(WEEKDAY(AF4),'HIDDEN CALENDAR'!$S$6:$V$12,4,0)</f>
        <v>T</v>
      </c>
      <c r="AG3" s="207" t="str">
        <f>VLOOKUP(WEEKDAY(AG4),'HIDDEN CALENDAR'!$S$6:$V$12,4,0)</f>
        <v>F</v>
      </c>
      <c r="AH3" s="208"/>
      <c r="AI3" s="209"/>
      <c r="AJ3" s="201"/>
      <c r="AK3" s="205" t="str">
        <f>VLOOKUP(WEEKDAY(AK4),'HIDDEN CALENDAR'!$S$6:$V$12,4,0)</f>
        <v>S</v>
      </c>
      <c r="AL3" s="206" t="str">
        <f>VLOOKUP(WEEKDAY(AL4),'HIDDEN CALENDAR'!$S$6:$V$12,4,0)</f>
        <v>S</v>
      </c>
      <c r="AM3" s="206" t="str">
        <f>VLOOKUP(WEEKDAY(AM4),'HIDDEN CALENDAR'!$S$6:$V$12,4,0)</f>
        <v>M</v>
      </c>
      <c r="AN3" s="206" t="str">
        <f>VLOOKUP(WEEKDAY(AN4),'HIDDEN CALENDAR'!$S$6:$V$12,4,0)</f>
        <v>T</v>
      </c>
      <c r="AO3" s="206" t="str">
        <f>VLOOKUP(WEEKDAY(AO4),'HIDDEN CALENDAR'!$S$6:$V$12,4,0)</f>
        <v>W</v>
      </c>
      <c r="AP3" s="206" t="str">
        <f>VLOOKUP(WEEKDAY(AP4),'HIDDEN CALENDAR'!$S$6:$V$12,4,0)</f>
        <v>T</v>
      </c>
      <c r="AQ3" s="207" t="str">
        <f>VLOOKUP(WEEKDAY(AQ4),'HIDDEN CALENDAR'!$S$6:$V$12,4,0)</f>
        <v>F</v>
      </c>
      <c r="AR3" s="208"/>
      <c r="AS3" s="209"/>
      <c r="AT3" s="201"/>
      <c r="AU3" s="205" t="str">
        <f>IF(AU4&lt;&gt;"",VLOOKUP(WEEKDAY(AU4),'HIDDEN CALENDAR'!$S$6:$V$12,4,0),)</f>
        <v>S</v>
      </c>
      <c r="AV3" s="206" t="str">
        <f>IF(AV4&lt;&gt;"",VLOOKUP(WEEKDAY(AV4),'HIDDEN CALENDAR'!$S$6:$V$12,4,0),)</f>
        <v>S</v>
      </c>
      <c r="AW3" s="210" t="str">
        <f>IF(AW4&lt;&gt;"",VLOOKUP(WEEKDAY(AW4),'HIDDEN CALENDAR'!$S$6:$V$12,4,0),)</f>
        <v>M</v>
      </c>
      <c r="AX3" s="201"/>
      <c r="AY3" s="201"/>
      <c r="AZ3" s="83"/>
      <c r="BA3" s="211"/>
      <c r="BB3" s="211"/>
      <c r="BC3" s="211"/>
      <c r="BD3" s="211"/>
      <c r="BE3" s="86"/>
      <c r="BF3" s="203"/>
    </row>
    <row r="4" ht="16.5" customHeight="1">
      <c r="A4" s="188"/>
      <c r="B4" s="212" t="s">
        <v>62</v>
      </c>
      <c r="E4" s="188"/>
      <c r="F4" s="204"/>
      <c r="G4" s="213">
        <f>VLOOKUP(B2,'HIDDEN CALENDAR'!$O$6:$Q$17,3,0)</f>
        <v>45108</v>
      </c>
      <c r="H4" s="214">
        <f t="shared" ref="H4:M4" si="1">G4+1</f>
        <v>45109</v>
      </c>
      <c r="I4" s="214">
        <f t="shared" si="1"/>
        <v>45110</v>
      </c>
      <c r="J4" s="214">
        <f t="shared" si="1"/>
        <v>45111</v>
      </c>
      <c r="K4" s="214">
        <f t="shared" si="1"/>
        <v>45112</v>
      </c>
      <c r="L4" s="214">
        <f t="shared" si="1"/>
        <v>45113</v>
      </c>
      <c r="M4" s="215">
        <f t="shared" si="1"/>
        <v>45114</v>
      </c>
      <c r="N4" s="216"/>
      <c r="O4" s="217"/>
      <c r="P4" s="201"/>
      <c r="Q4" s="213">
        <f>M4+1</f>
        <v>45115</v>
      </c>
      <c r="R4" s="214">
        <f t="shared" ref="R4:W4" si="2">Q4+1</f>
        <v>45116</v>
      </c>
      <c r="S4" s="214">
        <f t="shared" si="2"/>
        <v>45117</v>
      </c>
      <c r="T4" s="214">
        <f t="shared" si="2"/>
        <v>45118</v>
      </c>
      <c r="U4" s="214">
        <f t="shared" si="2"/>
        <v>45119</v>
      </c>
      <c r="V4" s="214">
        <f t="shared" si="2"/>
        <v>45120</v>
      </c>
      <c r="W4" s="215">
        <f t="shared" si="2"/>
        <v>45121</v>
      </c>
      <c r="X4" s="216"/>
      <c r="Y4" s="217"/>
      <c r="Z4" s="201"/>
      <c r="AA4" s="213">
        <f>W4+1</f>
        <v>45122</v>
      </c>
      <c r="AB4" s="214">
        <f t="shared" ref="AB4:AG4" si="3">AA4+1</f>
        <v>45123</v>
      </c>
      <c r="AC4" s="214">
        <f t="shared" si="3"/>
        <v>45124</v>
      </c>
      <c r="AD4" s="214">
        <f t="shared" si="3"/>
        <v>45125</v>
      </c>
      <c r="AE4" s="214">
        <f t="shared" si="3"/>
        <v>45126</v>
      </c>
      <c r="AF4" s="214">
        <f t="shared" si="3"/>
        <v>45127</v>
      </c>
      <c r="AG4" s="215">
        <f t="shared" si="3"/>
        <v>45128</v>
      </c>
      <c r="AH4" s="216"/>
      <c r="AI4" s="217"/>
      <c r="AJ4" s="201"/>
      <c r="AK4" s="213">
        <f>AG4+1</f>
        <v>45129</v>
      </c>
      <c r="AL4" s="214">
        <f t="shared" ref="AL4:AQ4" si="4">AK4+1</f>
        <v>45130</v>
      </c>
      <c r="AM4" s="214">
        <f t="shared" si="4"/>
        <v>45131</v>
      </c>
      <c r="AN4" s="214">
        <f t="shared" si="4"/>
        <v>45132</v>
      </c>
      <c r="AO4" s="214">
        <f t="shared" si="4"/>
        <v>45133</v>
      </c>
      <c r="AP4" s="214">
        <f t="shared" si="4"/>
        <v>45134</v>
      </c>
      <c r="AQ4" s="215">
        <f t="shared" si="4"/>
        <v>45135</v>
      </c>
      <c r="AR4" s="216"/>
      <c r="AS4" s="217"/>
      <c r="AT4" s="201"/>
      <c r="AU4" s="213">
        <f>IF(MONTH(AQ4+1)=MONTH($AQ$4),AQ4+1,)</f>
        <v>45136</v>
      </c>
      <c r="AV4" s="214">
        <f t="shared" ref="AV4:AW4" si="5">IF(MONTH(AU4+1)=MONTH($AQ$4),AU4+1,)</f>
        <v>45137</v>
      </c>
      <c r="AW4" s="218">
        <f t="shared" si="5"/>
        <v>45138</v>
      </c>
      <c r="AX4" s="193"/>
      <c r="AY4" s="193"/>
      <c r="AZ4" s="219" t="str">
        <f>'Customize Here'!$Q$39&amp;":   "</f>
        <v>Bars change color on:   </v>
      </c>
      <c r="BA4" s="220">
        <v>0.8</v>
      </c>
      <c r="BB4" s="211"/>
      <c r="BC4" s="221" t="str">
        <f>'Customize Here'!$Q$40&amp;":"</f>
        <v>Days in month:</v>
      </c>
      <c r="BD4" s="211"/>
      <c r="BE4" s="222">
        <f>day(EOMONTH(G4,0))</f>
        <v>31</v>
      </c>
      <c r="BF4" s="203"/>
    </row>
    <row r="5" ht="7.5" customHeight="1">
      <c r="A5" s="204"/>
      <c r="B5" s="223"/>
      <c r="E5" s="204"/>
      <c r="F5" s="204"/>
      <c r="G5" s="224"/>
      <c r="H5" s="224"/>
      <c r="I5" s="224"/>
      <c r="J5" s="224"/>
      <c r="K5" s="224"/>
      <c r="L5" s="224"/>
      <c r="M5" s="224"/>
      <c r="N5" s="224"/>
      <c r="O5" s="224"/>
      <c r="P5" s="201"/>
      <c r="Q5" s="224"/>
      <c r="R5" s="224"/>
      <c r="S5" s="224"/>
      <c r="T5" s="224"/>
      <c r="U5" s="224"/>
      <c r="V5" s="224"/>
      <c r="W5" s="224"/>
      <c r="X5" s="224"/>
      <c r="Y5" s="224"/>
      <c r="Z5" s="201"/>
      <c r="AA5" s="224"/>
      <c r="AB5" s="224"/>
      <c r="AC5" s="224"/>
      <c r="AD5" s="224"/>
      <c r="AE5" s="224"/>
      <c r="AF5" s="224"/>
      <c r="AG5" s="224"/>
      <c r="AH5" s="224"/>
      <c r="AI5" s="224"/>
      <c r="AJ5" s="201"/>
      <c r="AK5" s="224"/>
      <c r="AL5" s="224"/>
      <c r="AM5" s="224"/>
      <c r="AN5" s="224"/>
      <c r="AO5" s="224"/>
      <c r="AP5" s="224"/>
      <c r="AQ5" s="224"/>
      <c r="AR5" s="224"/>
      <c r="AS5" s="224"/>
      <c r="AT5" s="201"/>
      <c r="AU5" s="225"/>
      <c r="AV5" s="225"/>
      <c r="AW5" s="225"/>
      <c r="AX5" s="193"/>
      <c r="AY5" s="193"/>
      <c r="AZ5" s="201"/>
      <c r="BA5" s="226"/>
      <c r="BB5" s="226"/>
      <c r="BC5" s="226"/>
      <c r="BD5" s="226"/>
      <c r="BE5" s="226"/>
      <c r="BF5" s="203"/>
    </row>
    <row r="6" ht="20.25" customHeight="1">
      <c r="A6" s="227"/>
      <c r="B6" s="228" t="str">
        <f>'Customize Here'!$Q$15</f>
        <v>Daily Habits</v>
      </c>
      <c r="C6" s="154"/>
      <c r="D6" s="155"/>
      <c r="E6" s="227"/>
      <c r="F6" s="227"/>
      <c r="G6" s="229" t="str">
        <f>'Customize Here'!$Q$15</f>
        <v>Daily Habits</v>
      </c>
      <c r="H6" s="230"/>
      <c r="I6" s="230"/>
      <c r="J6" s="230"/>
      <c r="K6" s="230"/>
      <c r="L6" s="230"/>
      <c r="M6" s="230"/>
      <c r="N6" s="230"/>
      <c r="O6" s="108"/>
      <c r="P6" s="231"/>
      <c r="Q6" s="229" t="str">
        <f>'Customize Here'!$Q$15</f>
        <v>Daily Habits</v>
      </c>
      <c r="R6" s="230"/>
      <c r="S6" s="230"/>
      <c r="T6" s="230"/>
      <c r="U6" s="230"/>
      <c r="V6" s="230"/>
      <c r="W6" s="230"/>
      <c r="X6" s="230"/>
      <c r="Y6" s="108"/>
      <c r="Z6" s="231"/>
      <c r="AA6" s="229" t="str">
        <f>'Customize Here'!$Q$15</f>
        <v>Daily Habits</v>
      </c>
      <c r="AB6" s="230"/>
      <c r="AC6" s="230"/>
      <c r="AD6" s="230"/>
      <c r="AE6" s="230"/>
      <c r="AF6" s="230"/>
      <c r="AG6" s="230"/>
      <c r="AH6" s="230"/>
      <c r="AI6" s="108"/>
      <c r="AJ6" s="231"/>
      <c r="AK6" s="229" t="str">
        <f>'Customize Here'!$Q$15</f>
        <v>Daily Habits</v>
      </c>
      <c r="AL6" s="230"/>
      <c r="AM6" s="230"/>
      <c r="AN6" s="230"/>
      <c r="AO6" s="230"/>
      <c r="AP6" s="230"/>
      <c r="AQ6" s="230"/>
      <c r="AR6" s="230"/>
      <c r="AS6" s="108"/>
      <c r="AT6" s="231"/>
      <c r="AU6" s="232" t="str">
        <f>'Customize Here'!$Q$15</f>
        <v>Daily Habits</v>
      </c>
      <c r="AV6" s="230"/>
      <c r="AW6" s="108"/>
      <c r="AX6" s="193"/>
      <c r="AZ6" s="233" t="str">
        <f>'Customize Here'!$Q$15</f>
        <v>Daily Habits</v>
      </c>
      <c r="BA6" s="234" t="str">
        <f>'Customize Here'!$Q$29</f>
        <v>Days Expected</v>
      </c>
      <c r="BB6" s="235" t="str">
        <f>'Customize Here'!$Q$30</f>
        <v>Days Completed</v>
      </c>
      <c r="BC6" s="230"/>
      <c r="BD6" s="58"/>
      <c r="BE6" s="236" t="str">
        <f>'Customize Here'!$Q$31</f>
        <v>Days Missing</v>
      </c>
      <c r="BF6" s="203"/>
    </row>
    <row r="7">
      <c r="A7" s="237"/>
      <c r="B7" s="238"/>
      <c r="C7" s="239"/>
      <c r="D7" s="71"/>
      <c r="E7" s="237"/>
      <c r="F7" s="237"/>
      <c r="G7" s="240" t="b">
        <v>0</v>
      </c>
      <c r="H7" s="241" t="b">
        <v>0</v>
      </c>
      <c r="I7" s="241" t="b">
        <v>0</v>
      </c>
      <c r="J7" s="241" t="b">
        <v>0</v>
      </c>
      <c r="K7" s="241" t="b">
        <v>0</v>
      </c>
      <c r="L7" s="241" t="b">
        <v>0</v>
      </c>
      <c r="M7" s="242" t="b">
        <v>0</v>
      </c>
      <c r="N7" s="243" t="str">
        <f t="shared" ref="N7:N22" si="6">IF($B7&lt;&gt;"", ROUND(COUNTIF(G7:M7,"=TRUE")/7,2),)</f>
        <v/>
      </c>
      <c r="O7" s="244" t="str">
        <f t="shared" ref="O7:O22" si="7">IF($B7&lt;&gt;"", if(7-countif(G7:M7,true)&lt;=0,"",7-countif(G7:M7,true)),)</f>
        <v/>
      </c>
      <c r="P7" s="245"/>
      <c r="Q7" s="240" t="b">
        <v>0</v>
      </c>
      <c r="R7" s="241" t="b">
        <v>0</v>
      </c>
      <c r="S7" s="241" t="b">
        <v>0</v>
      </c>
      <c r="T7" s="241" t="b">
        <v>0</v>
      </c>
      <c r="U7" s="241" t="b">
        <v>0</v>
      </c>
      <c r="V7" s="241" t="b">
        <v>0</v>
      </c>
      <c r="W7" s="242" t="b">
        <v>0</v>
      </c>
      <c r="X7" s="243" t="str">
        <f t="shared" ref="X7:X22" si="8">IF($B7&lt;&gt;"", ROUND(COUNTIF(Q7:W7,"=TRUE")/7,2),)</f>
        <v/>
      </c>
      <c r="Y7" s="244" t="str">
        <f t="shared" ref="Y7:Y22" si="9">IF($B7&lt;&gt;"", if(7-countif(Q7:W7,true)&lt;=0,"",7-countif(Q7:W7,true)),)</f>
        <v/>
      </c>
      <c r="Z7" s="245"/>
      <c r="AA7" s="240" t="b">
        <v>0</v>
      </c>
      <c r="AB7" s="241" t="b">
        <v>0</v>
      </c>
      <c r="AC7" s="241" t="b">
        <v>0</v>
      </c>
      <c r="AD7" s="241" t="b">
        <v>0</v>
      </c>
      <c r="AE7" s="241" t="b">
        <v>0</v>
      </c>
      <c r="AF7" s="241" t="b">
        <v>0</v>
      </c>
      <c r="AG7" s="242" t="b">
        <v>0</v>
      </c>
      <c r="AH7" s="243" t="str">
        <f t="shared" ref="AH7:AH22" si="10">IF($B7&lt;&gt;"", ROUND(COUNTIF(AA7:AG7,"=TRUE")/7,2),)</f>
        <v/>
      </c>
      <c r="AI7" s="244" t="str">
        <f t="shared" ref="AI7:AI22" si="11">IF($B7&lt;&gt;"", if(7-countif(AA7:AG7,true)&lt;=0,"",7-countif(AA7:AG7,true)),)</f>
        <v/>
      </c>
      <c r="AJ7" s="245"/>
      <c r="AK7" s="240" t="b">
        <v>0</v>
      </c>
      <c r="AL7" s="241" t="b">
        <v>0</v>
      </c>
      <c r="AM7" s="241" t="b">
        <v>0</v>
      </c>
      <c r="AN7" s="241" t="b">
        <v>0</v>
      </c>
      <c r="AO7" s="241" t="b">
        <v>0</v>
      </c>
      <c r="AP7" s="241" t="b">
        <v>0</v>
      </c>
      <c r="AQ7" s="242" t="b">
        <v>0</v>
      </c>
      <c r="AR7" s="243" t="str">
        <f t="shared" ref="AR7:AR22" si="12">IF($B7&lt;&gt;"", ROUND(COUNTIF(AK7:AQ7,"=TRUE")/7,2),)</f>
        <v/>
      </c>
      <c r="AS7" s="244" t="str">
        <f t="shared" ref="AS7:AS22" si="13">IF($B7&lt;&gt;"", if(7-countif(AK7:AQ7,true)&lt;=0,"",7-countif(AK7:AQ7,true)),)</f>
        <v/>
      </c>
      <c r="AT7" s="245"/>
      <c r="AU7" s="240" t="b">
        <v>0</v>
      </c>
      <c r="AV7" s="241" t="b">
        <v>0</v>
      </c>
      <c r="AW7" s="246" t="b">
        <v>0</v>
      </c>
      <c r="AX7" s="193"/>
      <c r="AY7" s="193"/>
      <c r="AZ7" s="247" t="str">
        <f t="shared" ref="AZ7:AZ22" si="14">B7</f>
        <v/>
      </c>
      <c r="BA7" s="248" t="str">
        <f t="shared" ref="BA7:BA22" si="15">if(B7&lt;&gt;"",$BE$4,)</f>
        <v/>
      </c>
      <c r="BB7" s="249" t="str">
        <f t="shared" ref="BB7:BB22" si="16">IF($B7&lt;&gt;"", COUNTIF(G7:M7,"TRUE")+COUNTIF(Q7:W7,"TRUE")+COUNTIF(AA7:AG7,"TRUE")+COUNTIF(AK7:AQ7,"TRUE")+COUNTIF(AU7:AW7,"TRUE"),)</f>
        <v/>
      </c>
      <c r="BC7" s="250" t="str">
        <f t="array" ref="BC7">IFERROR(SPARKLINE(BB7,{"charttype","bar";"max",BA7;"color1",IF(BD7&gt;=$BA$4,'Customize Here'!$M$7,'Customize Here'!$M$9)}),)</f>
        <v/>
      </c>
      <c r="BD7" s="251" t="str">
        <f t="shared" ref="BD7:BD22" si="17">IFERROR(ROUND(BB7/BA7,2),)</f>
        <v/>
      </c>
      <c r="BE7" s="252" t="str">
        <f t="shared" ref="BE7:BE22" si="18">IF($B7&lt;&gt;"", BA7-BB7,)</f>
        <v/>
      </c>
      <c r="BF7" s="195"/>
    </row>
    <row r="8">
      <c r="A8" s="237"/>
      <c r="B8" s="253"/>
      <c r="C8" s="254"/>
      <c r="D8" s="111"/>
      <c r="E8" s="237"/>
      <c r="F8" s="237"/>
      <c r="G8" s="240" t="b">
        <v>0</v>
      </c>
      <c r="H8" s="241" t="b">
        <v>0</v>
      </c>
      <c r="I8" s="241" t="b">
        <v>0</v>
      </c>
      <c r="J8" s="241" t="b">
        <v>0</v>
      </c>
      <c r="K8" s="241" t="b">
        <v>0</v>
      </c>
      <c r="L8" s="241" t="b">
        <v>0</v>
      </c>
      <c r="M8" s="242" t="b">
        <v>0</v>
      </c>
      <c r="N8" s="255" t="str">
        <f t="shared" si="6"/>
        <v/>
      </c>
      <c r="O8" s="256" t="str">
        <f t="shared" si="7"/>
        <v/>
      </c>
      <c r="P8" s="245"/>
      <c r="Q8" s="240" t="b">
        <v>0</v>
      </c>
      <c r="R8" s="241" t="b">
        <v>0</v>
      </c>
      <c r="S8" s="241" t="b">
        <v>0</v>
      </c>
      <c r="T8" s="241" t="b">
        <v>0</v>
      </c>
      <c r="U8" s="241" t="b">
        <v>0</v>
      </c>
      <c r="V8" s="241" t="b">
        <v>0</v>
      </c>
      <c r="W8" s="242" t="b">
        <v>0</v>
      </c>
      <c r="X8" s="255" t="str">
        <f t="shared" si="8"/>
        <v/>
      </c>
      <c r="Y8" s="256" t="str">
        <f t="shared" si="9"/>
        <v/>
      </c>
      <c r="Z8" s="245"/>
      <c r="AA8" s="240" t="b">
        <v>0</v>
      </c>
      <c r="AB8" s="241" t="b">
        <v>0</v>
      </c>
      <c r="AC8" s="241" t="b">
        <v>0</v>
      </c>
      <c r="AD8" s="241" t="b">
        <v>0</v>
      </c>
      <c r="AE8" s="241" t="b">
        <v>0</v>
      </c>
      <c r="AF8" s="241" t="b">
        <v>0</v>
      </c>
      <c r="AG8" s="242" t="b">
        <v>0</v>
      </c>
      <c r="AH8" s="255" t="str">
        <f t="shared" si="10"/>
        <v/>
      </c>
      <c r="AI8" s="256" t="str">
        <f t="shared" si="11"/>
        <v/>
      </c>
      <c r="AJ8" s="245"/>
      <c r="AK8" s="240" t="b">
        <v>0</v>
      </c>
      <c r="AL8" s="241" t="b">
        <v>0</v>
      </c>
      <c r="AM8" s="241" t="b">
        <v>0</v>
      </c>
      <c r="AN8" s="241" t="b">
        <v>0</v>
      </c>
      <c r="AO8" s="241" t="b">
        <v>0</v>
      </c>
      <c r="AP8" s="241" t="b">
        <v>0</v>
      </c>
      <c r="AQ8" s="242" t="b">
        <v>0</v>
      </c>
      <c r="AR8" s="255" t="str">
        <f t="shared" si="12"/>
        <v/>
      </c>
      <c r="AS8" s="256" t="str">
        <f t="shared" si="13"/>
        <v/>
      </c>
      <c r="AT8" s="245"/>
      <c r="AU8" s="257" t="b">
        <v>0</v>
      </c>
      <c r="AV8" s="258" t="b">
        <v>0</v>
      </c>
      <c r="AW8" s="259" t="b">
        <v>0</v>
      </c>
      <c r="AX8" s="193"/>
      <c r="AY8" s="193"/>
      <c r="AZ8" s="260" t="str">
        <f t="shared" si="14"/>
        <v/>
      </c>
      <c r="BA8" s="261" t="str">
        <f t="shared" si="15"/>
        <v/>
      </c>
      <c r="BB8" s="262" t="str">
        <f t="shared" si="16"/>
        <v/>
      </c>
      <c r="BC8" s="263" t="str">
        <f t="array" ref="BC8">IFERROR(SPARKLINE(BB8,{"charttype","bar";"max",BA8;"color1",IF(BD8&gt;=$BA$4,'Customize Here'!$M$7,'Customize Here'!$M$9)}),)</f>
        <v/>
      </c>
      <c r="BD8" s="264" t="str">
        <f t="shared" si="17"/>
        <v/>
      </c>
      <c r="BE8" s="265" t="str">
        <f t="shared" si="18"/>
        <v/>
      </c>
      <c r="BF8" s="266"/>
    </row>
    <row r="9">
      <c r="A9" s="237"/>
      <c r="B9" s="253"/>
      <c r="C9" s="254"/>
      <c r="D9" s="111"/>
      <c r="E9" s="237"/>
      <c r="F9" s="237"/>
      <c r="G9" s="240" t="b">
        <v>0</v>
      </c>
      <c r="H9" s="241" t="b">
        <v>0</v>
      </c>
      <c r="I9" s="241" t="b">
        <v>0</v>
      </c>
      <c r="J9" s="241" t="b">
        <v>0</v>
      </c>
      <c r="K9" s="241" t="b">
        <v>0</v>
      </c>
      <c r="L9" s="241" t="b">
        <v>0</v>
      </c>
      <c r="M9" s="242" t="b">
        <v>0</v>
      </c>
      <c r="N9" s="255" t="str">
        <f t="shared" si="6"/>
        <v/>
      </c>
      <c r="O9" s="256" t="str">
        <f t="shared" si="7"/>
        <v/>
      </c>
      <c r="P9" s="245"/>
      <c r="Q9" s="240" t="b">
        <v>0</v>
      </c>
      <c r="R9" s="241" t="b">
        <v>0</v>
      </c>
      <c r="S9" s="241" t="b">
        <v>0</v>
      </c>
      <c r="T9" s="241" t="b">
        <v>0</v>
      </c>
      <c r="U9" s="241" t="b">
        <v>0</v>
      </c>
      <c r="V9" s="241" t="b">
        <v>0</v>
      </c>
      <c r="W9" s="242" t="b">
        <v>0</v>
      </c>
      <c r="X9" s="255" t="str">
        <f t="shared" si="8"/>
        <v/>
      </c>
      <c r="Y9" s="256" t="str">
        <f t="shared" si="9"/>
        <v/>
      </c>
      <c r="Z9" s="245"/>
      <c r="AA9" s="240" t="b">
        <v>0</v>
      </c>
      <c r="AB9" s="241" t="b">
        <v>0</v>
      </c>
      <c r="AC9" s="241" t="b">
        <v>0</v>
      </c>
      <c r="AD9" s="241" t="b">
        <v>0</v>
      </c>
      <c r="AE9" s="241" t="b">
        <v>0</v>
      </c>
      <c r="AF9" s="241" t="b">
        <v>0</v>
      </c>
      <c r="AG9" s="242" t="b">
        <v>0</v>
      </c>
      <c r="AH9" s="255" t="str">
        <f t="shared" si="10"/>
        <v/>
      </c>
      <c r="AI9" s="256" t="str">
        <f t="shared" si="11"/>
        <v/>
      </c>
      <c r="AJ9" s="245"/>
      <c r="AK9" s="240" t="b">
        <v>0</v>
      </c>
      <c r="AL9" s="241" t="b">
        <v>0</v>
      </c>
      <c r="AM9" s="241" t="b">
        <v>0</v>
      </c>
      <c r="AN9" s="241" t="b">
        <v>0</v>
      </c>
      <c r="AO9" s="241" t="b">
        <v>0</v>
      </c>
      <c r="AP9" s="241" t="b">
        <v>0</v>
      </c>
      <c r="AQ9" s="242" t="b">
        <v>0</v>
      </c>
      <c r="AR9" s="255" t="str">
        <f t="shared" si="12"/>
        <v/>
      </c>
      <c r="AS9" s="256" t="str">
        <f t="shared" si="13"/>
        <v/>
      </c>
      <c r="AT9" s="245"/>
      <c r="AU9" s="257" t="b">
        <v>0</v>
      </c>
      <c r="AV9" s="258" t="b">
        <v>0</v>
      </c>
      <c r="AW9" s="259" t="b">
        <v>0</v>
      </c>
      <c r="AX9" s="193"/>
      <c r="AY9" s="193"/>
      <c r="AZ9" s="260" t="str">
        <f t="shared" si="14"/>
        <v/>
      </c>
      <c r="BA9" s="261" t="str">
        <f t="shared" si="15"/>
        <v/>
      </c>
      <c r="BB9" s="262" t="str">
        <f t="shared" si="16"/>
        <v/>
      </c>
      <c r="BC9" s="263" t="str">
        <f t="array" ref="BC9">IFERROR(SPARKLINE(BB9,{"charttype","bar";"max",BA9;"color1",IF(BD9&gt;=$BA$4,'Customize Here'!$M$7,'Customize Here'!$M$9)}),)</f>
        <v/>
      </c>
      <c r="BD9" s="264" t="str">
        <f t="shared" si="17"/>
        <v/>
      </c>
      <c r="BE9" s="265" t="str">
        <f t="shared" si="18"/>
        <v/>
      </c>
      <c r="BF9" s="195"/>
    </row>
    <row r="10">
      <c r="A10" s="237"/>
      <c r="B10" s="253"/>
      <c r="C10" s="254"/>
      <c r="D10" s="111"/>
      <c r="E10" s="237"/>
      <c r="F10" s="237"/>
      <c r="G10" s="240" t="b">
        <v>0</v>
      </c>
      <c r="H10" s="241" t="b">
        <v>0</v>
      </c>
      <c r="I10" s="241" t="b">
        <v>0</v>
      </c>
      <c r="J10" s="241" t="b">
        <v>0</v>
      </c>
      <c r="K10" s="241" t="b">
        <v>0</v>
      </c>
      <c r="L10" s="241" t="b">
        <v>0</v>
      </c>
      <c r="M10" s="242" t="b">
        <v>0</v>
      </c>
      <c r="N10" s="255" t="str">
        <f t="shared" si="6"/>
        <v/>
      </c>
      <c r="O10" s="256" t="str">
        <f t="shared" si="7"/>
        <v/>
      </c>
      <c r="P10" s="245"/>
      <c r="Q10" s="240" t="b">
        <v>0</v>
      </c>
      <c r="R10" s="241" t="b">
        <v>0</v>
      </c>
      <c r="S10" s="241" t="b">
        <v>0</v>
      </c>
      <c r="T10" s="241" t="b">
        <v>0</v>
      </c>
      <c r="U10" s="241" t="b">
        <v>0</v>
      </c>
      <c r="V10" s="241" t="b">
        <v>0</v>
      </c>
      <c r="W10" s="242" t="b">
        <v>0</v>
      </c>
      <c r="X10" s="255" t="str">
        <f t="shared" si="8"/>
        <v/>
      </c>
      <c r="Y10" s="256" t="str">
        <f t="shared" si="9"/>
        <v/>
      </c>
      <c r="Z10" s="245"/>
      <c r="AA10" s="240" t="b">
        <v>0</v>
      </c>
      <c r="AB10" s="241" t="b">
        <v>0</v>
      </c>
      <c r="AC10" s="241" t="b">
        <v>0</v>
      </c>
      <c r="AD10" s="241" t="b">
        <v>0</v>
      </c>
      <c r="AE10" s="241" t="b">
        <v>0</v>
      </c>
      <c r="AF10" s="241" t="b">
        <v>0</v>
      </c>
      <c r="AG10" s="242" t="b">
        <v>0</v>
      </c>
      <c r="AH10" s="255" t="str">
        <f t="shared" si="10"/>
        <v/>
      </c>
      <c r="AI10" s="256" t="str">
        <f t="shared" si="11"/>
        <v/>
      </c>
      <c r="AJ10" s="245"/>
      <c r="AK10" s="240" t="b">
        <v>0</v>
      </c>
      <c r="AL10" s="241" t="b">
        <v>0</v>
      </c>
      <c r="AM10" s="241" t="b">
        <v>0</v>
      </c>
      <c r="AN10" s="241" t="b">
        <v>0</v>
      </c>
      <c r="AO10" s="241" t="b">
        <v>0</v>
      </c>
      <c r="AP10" s="241" t="b">
        <v>0</v>
      </c>
      <c r="AQ10" s="242" t="b">
        <v>0</v>
      </c>
      <c r="AR10" s="255" t="str">
        <f t="shared" si="12"/>
        <v/>
      </c>
      <c r="AS10" s="256" t="str">
        <f t="shared" si="13"/>
        <v/>
      </c>
      <c r="AT10" s="245"/>
      <c r="AU10" s="257" t="b">
        <v>0</v>
      </c>
      <c r="AV10" s="258" t="b">
        <v>0</v>
      </c>
      <c r="AW10" s="259" t="b">
        <v>0</v>
      </c>
      <c r="AX10" s="193"/>
      <c r="AY10" s="193"/>
      <c r="AZ10" s="260" t="str">
        <f t="shared" si="14"/>
        <v/>
      </c>
      <c r="BA10" s="261" t="str">
        <f t="shared" si="15"/>
        <v/>
      </c>
      <c r="BB10" s="262" t="str">
        <f t="shared" si="16"/>
        <v/>
      </c>
      <c r="BC10" s="263" t="str">
        <f t="array" ref="BC10">IFERROR(SPARKLINE(BB10,{"charttype","bar";"max",BA10;"color1",IF(BD10&gt;=$BA$4,'Customize Here'!$M$7,'Customize Here'!$M$9)}),)</f>
        <v/>
      </c>
      <c r="BD10" s="264" t="str">
        <f t="shared" si="17"/>
        <v/>
      </c>
      <c r="BE10" s="265" t="str">
        <f t="shared" si="18"/>
        <v/>
      </c>
      <c r="BF10" s="195"/>
    </row>
    <row r="11">
      <c r="A11" s="237"/>
      <c r="B11" s="253"/>
      <c r="C11" s="254"/>
      <c r="D11" s="111"/>
      <c r="E11" s="237"/>
      <c r="F11" s="237"/>
      <c r="G11" s="240" t="b">
        <v>0</v>
      </c>
      <c r="H11" s="241" t="b">
        <v>0</v>
      </c>
      <c r="I11" s="241" t="b">
        <v>0</v>
      </c>
      <c r="J11" s="241" t="b">
        <v>0</v>
      </c>
      <c r="K11" s="241" t="b">
        <v>0</v>
      </c>
      <c r="L11" s="241" t="b">
        <v>0</v>
      </c>
      <c r="M11" s="242" t="b">
        <v>0</v>
      </c>
      <c r="N11" s="255" t="str">
        <f t="shared" si="6"/>
        <v/>
      </c>
      <c r="O11" s="256" t="str">
        <f t="shared" si="7"/>
        <v/>
      </c>
      <c r="P11" s="245"/>
      <c r="Q11" s="240" t="b">
        <v>0</v>
      </c>
      <c r="R11" s="241" t="b">
        <v>0</v>
      </c>
      <c r="S11" s="241" t="b">
        <v>0</v>
      </c>
      <c r="T11" s="241" t="b">
        <v>0</v>
      </c>
      <c r="U11" s="241" t="b">
        <v>0</v>
      </c>
      <c r="V11" s="241" t="b">
        <v>0</v>
      </c>
      <c r="W11" s="242" t="b">
        <v>0</v>
      </c>
      <c r="X11" s="255" t="str">
        <f t="shared" si="8"/>
        <v/>
      </c>
      <c r="Y11" s="256" t="str">
        <f t="shared" si="9"/>
        <v/>
      </c>
      <c r="Z11" s="245"/>
      <c r="AA11" s="240" t="b">
        <v>0</v>
      </c>
      <c r="AB11" s="241" t="b">
        <v>0</v>
      </c>
      <c r="AC11" s="241" t="b">
        <v>0</v>
      </c>
      <c r="AD11" s="241" t="b">
        <v>0</v>
      </c>
      <c r="AE11" s="241" t="b">
        <v>0</v>
      </c>
      <c r="AF11" s="241" t="b">
        <v>0</v>
      </c>
      <c r="AG11" s="242" t="b">
        <v>0</v>
      </c>
      <c r="AH11" s="255" t="str">
        <f t="shared" si="10"/>
        <v/>
      </c>
      <c r="AI11" s="256" t="str">
        <f t="shared" si="11"/>
        <v/>
      </c>
      <c r="AJ11" s="245"/>
      <c r="AK11" s="240" t="b">
        <v>0</v>
      </c>
      <c r="AL11" s="241" t="b">
        <v>0</v>
      </c>
      <c r="AM11" s="241" t="b">
        <v>0</v>
      </c>
      <c r="AN11" s="241" t="b">
        <v>0</v>
      </c>
      <c r="AO11" s="241" t="b">
        <v>0</v>
      </c>
      <c r="AP11" s="241" t="b">
        <v>0</v>
      </c>
      <c r="AQ11" s="242" t="b">
        <v>0</v>
      </c>
      <c r="AR11" s="255" t="str">
        <f t="shared" si="12"/>
        <v/>
      </c>
      <c r="AS11" s="256" t="str">
        <f t="shared" si="13"/>
        <v/>
      </c>
      <c r="AT11" s="245"/>
      <c r="AU11" s="257" t="b">
        <v>0</v>
      </c>
      <c r="AV11" s="258" t="b">
        <v>0</v>
      </c>
      <c r="AW11" s="259" t="b">
        <v>0</v>
      </c>
      <c r="AX11" s="193"/>
      <c r="AY11" s="193"/>
      <c r="AZ11" s="260" t="str">
        <f t="shared" si="14"/>
        <v/>
      </c>
      <c r="BA11" s="261" t="str">
        <f t="shared" si="15"/>
        <v/>
      </c>
      <c r="BB11" s="262" t="str">
        <f t="shared" si="16"/>
        <v/>
      </c>
      <c r="BC11" s="263" t="str">
        <f t="array" ref="BC11">IFERROR(SPARKLINE(BB11,{"charttype","bar";"max",BA11;"color1",IF(BD11&gt;=$BA$4,'Customize Here'!$M$7,'Customize Here'!$M$9)}),)</f>
        <v/>
      </c>
      <c r="BD11" s="264" t="str">
        <f t="shared" si="17"/>
        <v/>
      </c>
      <c r="BE11" s="265" t="str">
        <f t="shared" si="18"/>
        <v/>
      </c>
      <c r="BF11" s="195"/>
    </row>
    <row r="12">
      <c r="A12" s="237"/>
      <c r="B12" s="253"/>
      <c r="C12" s="254"/>
      <c r="D12" s="111"/>
      <c r="E12" s="237"/>
      <c r="F12" s="237"/>
      <c r="G12" s="240" t="b">
        <v>0</v>
      </c>
      <c r="H12" s="241" t="b">
        <v>0</v>
      </c>
      <c r="I12" s="241" t="b">
        <v>0</v>
      </c>
      <c r="J12" s="241" t="b">
        <v>0</v>
      </c>
      <c r="K12" s="241" t="b">
        <v>0</v>
      </c>
      <c r="L12" s="241" t="b">
        <v>0</v>
      </c>
      <c r="M12" s="242" t="b">
        <v>0</v>
      </c>
      <c r="N12" s="255" t="str">
        <f t="shared" si="6"/>
        <v/>
      </c>
      <c r="O12" s="256" t="str">
        <f t="shared" si="7"/>
        <v/>
      </c>
      <c r="P12" s="245"/>
      <c r="Q12" s="240" t="b">
        <v>0</v>
      </c>
      <c r="R12" s="241" t="b">
        <v>0</v>
      </c>
      <c r="S12" s="241" t="b">
        <v>0</v>
      </c>
      <c r="T12" s="241" t="b">
        <v>0</v>
      </c>
      <c r="U12" s="241" t="b">
        <v>0</v>
      </c>
      <c r="V12" s="241" t="b">
        <v>0</v>
      </c>
      <c r="W12" s="242" t="b">
        <v>0</v>
      </c>
      <c r="X12" s="255" t="str">
        <f t="shared" si="8"/>
        <v/>
      </c>
      <c r="Y12" s="256" t="str">
        <f t="shared" si="9"/>
        <v/>
      </c>
      <c r="Z12" s="245"/>
      <c r="AA12" s="240" t="b">
        <v>0</v>
      </c>
      <c r="AB12" s="241" t="b">
        <v>0</v>
      </c>
      <c r="AC12" s="241" t="b">
        <v>0</v>
      </c>
      <c r="AD12" s="241" t="b">
        <v>0</v>
      </c>
      <c r="AE12" s="241" t="b">
        <v>0</v>
      </c>
      <c r="AF12" s="241" t="b">
        <v>0</v>
      </c>
      <c r="AG12" s="242" t="b">
        <v>0</v>
      </c>
      <c r="AH12" s="255" t="str">
        <f t="shared" si="10"/>
        <v/>
      </c>
      <c r="AI12" s="256" t="str">
        <f t="shared" si="11"/>
        <v/>
      </c>
      <c r="AJ12" s="245"/>
      <c r="AK12" s="240" t="b">
        <v>0</v>
      </c>
      <c r="AL12" s="241" t="b">
        <v>0</v>
      </c>
      <c r="AM12" s="241" t="b">
        <v>0</v>
      </c>
      <c r="AN12" s="241" t="b">
        <v>0</v>
      </c>
      <c r="AO12" s="241" t="b">
        <v>0</v>
      </c>
      <c r="AP12" s="241" t="b">
        <v>0</v>
      </c>
      <c r="AQ12" s="242" t="b">
        <v>0</v>
      </c>
      <c r="AR12" s="255" t="str">
        <f t="shared" si="12"/>
        <v/>
      </c>
      <c r="AS12" s="256" t="str">
        <f t="shared" si="13"/>
        <v/>
      </c>
      <c r="AT12" s="245"/>
      <c r="AU12" s="257" t="b">
        <v>0</v>
      </c>
      <c r="AV12" s="258" t="b">
        <v>0</v>
      </c>
      <c r="AW12" s="259" t="b">
        <v>0</v>
      </c>
      <c r="AX12" s="193"/>
      <c r="AY12" s="193"/>
      <c r="AZ12" s="260" t="str">
        <f t="shared" si="14"/>
        <v/>
      </c>
      <c r="BA12" s="261" t="str">
        <f t="shared" si="15"/>
        <v/>
      </c>
      <c r="BB12" s="262" t="str">
        <f t="shared" si="16"/>
        <v/>
      </c>
      <c r="BC12" s="263" t="str">
        <f t="array" ref="BC12">IFERROR(SPARKLINE(BB12,{"charttype","bar";"max",BA12;"color1",IF(BD12&gt;=$BA$4,'Customize Here'!$M$7,'Customize Here'!$M$9)}),)</f>
        <v/>
      </c>
      <c r="BD12" s="264" t="str">
        <f t="shared" si="17"/>
        <v/>
      </c>
      <c r="BE12" s="265" t="str">
        <f t="shared" si="18"/>
        <v/>
      </c>
      <c r="BF12" s="195"/>
    </row>
    <row r="13">
      <c r="A13" s="237"/>
      <c r="B13" s="253"/>
      <c r="C13" s="254"/>
      <c r="D13" s="111"/>
      <c r="E13" s="237"/>
      <c r="F13" s="237"/>
      <c r="G13" s="257" t="b">
        <v>0</v>
      </c>
      <c r="H13" s="258" t="b">
        <v>0</v>
      </c>
      <c r="I13" s="258" t="b">
        <v>0</v>
      </c>
      <c r="J13" s="258" t="b">
        <v>0</v>
      </c>
      <c r="K13" s="258" t="b">
        <v>0</v>
      </c>
      <c r="L13" s="258" t="b">
        <v>0</v>
      </c>
      <c r="M13" s="267" t="b">
        <v>0</v>
      </c>
      <c r="N13" s="255" t="str">
        <f t="shared" si="6"/>
        <v/>
      </c>
      <c r="O13" s="256" t="str">
        <f t="shared" si="7"/>
        <v/>
      </c>
      <c r="P13" s="245"/>
      <c r="Q13" s="257" t="b">
        <v>0</v>
      </c>
      <c r="R13" s="258" t="b">
        <v>0</v>
      </c>
      <c r="S13" s="258" t="b">
        <v>0</v>
      </c>
      <c r="T13" s="258" t="b">
        <v>0</v>
      </c>
      <c r="U13" s="258" t="b">
        <v>0</v>
      </c>
      <c r="V13" s="258" t="b">
        <v>0</v>
      </c>
      <c r="W13" s="267" t="b">
        <v>0</v>
      </c>
      <c r="X13" s="255" t="str">
        <f t="shared" si="8"/>
        <v/>
      </c>
      <c r="Y13" s="256" t="str">
        <f t="shared" si="9"/>
        <v/>
      </c>
      <c r="Z13" s="245"/>
      <c r="AA13" s="257" t="b">
        <v>0</v>
      </c>
      <c r="AB13" s="258" t="b">
        <v>0</v>
      </c>
      <c r="AC13" s="258" t="b">
        <v>0</v>
      </c>
      <c r="AD13" s="258" t="b">
        <v>0</v>
      </c>
      <c r="AE13" s="258" t="b">
        <v>0</v>
      </c>
      <c r="AF13" s="258" t="b">
        <v>0</v>
      </c>
      <c r="AG13" s="267" t="b">
        <v>0</v>
      </c>
      <c r="AH13" s="255" t="str">
        <f t="shared" si="10"/>
        <v/>
      </c>
      <c r="AI13" s="256" t="str">
        <f t="shared" si="11"/>
        <v/>
      </c>
      <c r="AJ13" s="245"/>
      <c r="AK13" s="257" t="b">
        <v>0</v>
      </c>
      <c r="AL13" s="258" t="b">
        <v>0</v>
      </c>
      <c r="AM13" s="258" t="b">
        <v>0</v>
      </c>
      <c r="AN13" s="258" t="b">
        <v>0</v>
      </c>
      <c r="AO13" s="258" t="b">
        <v>0</v>
      </c>
      <c r="AP13" s="258" t="b">
        <v>0</v>
      </c>
      <c r="AQ13" s="267" t="b">
        <v>0</v>
      </c>
      <c r="AR13" s="255" t="str">
        <f t="shared" si="12"/>
        <v/>
      </c>
      <c r="AS13" s="256" t="str">
        <f t="shared" si="13"/>
        <v/>
      </c>
      <c r="AT13" s="245"/>
      <c r="AU13" s="257" t="b">
        <v>0</v>
      </c>
      <c r="AV13" s="258" t="b">
        <v>0</v>
      </c>
      <c r="AW13" s="259" t="b">
        <v>0</v>
      </c>
      <c r="AX13" s="193"/>
      <c r="AY13" s="193"/>
      <c r="AZ13" s="260" t="str">
        <f t="shared" si="14"/>
        <v/>
      </c>
      <c r="BA13" s="261" t="str">
        <f t="shared" si="15"/>
        <v/>
      </c>
      <c r="BB13" s="262" t="str">
        <f t="shared" si="16"/>
        <v/>
      </c>
      <c r="BC13" s="263" t="str">
        <f t="array" ref="BC13">IFERROR(SPARKLINE(BB13,{"charttype","bar";"max",BA13;"color1",IF(BD13&gt;=$BA$4,'Customize Here'!$M$7,'Customize Here'!$M$9)}),)</f>
        <v/>
      </c>
      <c r="BD13" s="264" t="str">
        <f t="shared" si="17"/>
        <v/>
      </c>
      <c r="BE13" s="265" t="str">
        <f t="shared" si="18"/>
        <v/>
      </c>
      <c r="BF13" s="195"/>
    </row>
    <row r="14">
      <c r="A14" s="237"/>
      <c r="B14" s="253"/>
      <c r="C14" s="254"/>
      <c r="D14" s="111"/>
      <c r="E14" s="237"/>
      <c r="F14" s="237"/>
      <c r="G14" s="257" t="b">
        <v>0</v>
      </c>
      <c r="H14" s="258" t="b">
        <v>0</v>
      </c>
      <c r="I14" s="258" t="b">
        <v>0</v>
      </c>
      <c r="J14" s="258" t="b">
        <v>0</v>
      </c>
      <c r="K14" s="258" t="b">
        <v>0</v>
      </c>
      <c r="L14" s="258" t="b">
        <v>0</v>
      </c>
      <c r="M14" s="267" t="b">
        <v>0</v>
      </c>
      <c r="N14" s="255" t="str">
        <f t="shared" si="6"/>
        <v/>
      </c>
      <c r="O14" s="256" t="str">
        <f t="shared" si="7"/>
        <v/>
      </c>
      <c r="P14" s="268"/>
      <c r="Q14" s="257" t="b">
        <v>0</v>
      </c>
      <c r="R14" s="258" t="b">
        <v>0</v>
      </c>
      <c r="S14" s="258" t="b">
        <v>0</v>
      </c>
      <c r="T14" s="258" t="b">
        <v>0</v>
      </c>
      <c r="U14" s="258" t="b">
        <v>0</v>
      </c>
      <c r="V14" s="258" t="b">
        <v>0</v>
      </c>
      <c r="W14" s="267" t="b">
        <v>0</v>
      </c>
      <c r="X14" s="255" t="str">
        <f t="shared" si="8"/>
        <v/>
      </c>
      <c r="Y14" s="256" t="str">
        <f t="shared" si="9"/>
        <v/>
      </c>
      <c r="Z14" s="268"/>
      <c r="AA14" s="257" t="b">
        <v>0</v>
      </c>
      <c r="AB14" s="258" t="b">
        <v>0</v>
      </c>
      <c r="AC14" s="258" t="b">
        <v>0</v>
      </c>
      <c r="AD14" s="258" t="b">
        <v>0</v>
      </c>
      <c r="AE14" s="258" t="b">
        <v>0</v>
      </c>
      <c r="AF14" s="258" t="b">
        <v>0</v>
      </c>
      <c r="AG14" s="267" t="b">
        <v>0</v>
      </c>
      <c r="AH14" s="255" t="str">
        <f t="shared" si="10"/>
        <v/>
      </c>
      <c r="AI14" s="256" t="str">
        <f t="shared" si="11"/>
        <v/>
      </c>
      <c r="AJ14" s="268"/>
      <c r="AK14" s="257" t="b">
        <v>0</v>
      </c>
      <c r="AL14" s="258" t="b">
        <v>0</v>
      </c>
      <c r="AM14" s="258" t="b">
        <v>0</v>
      </c>
      <c r="AN14" s="258" t="b">
        <v>0</v>
      </c>
      <c r="AO14" s="258" t="b">
        <v>0</v>
      </c>
      <c r="AP14" s="258" t="b">
        <v>0</v>
      </c>
      <c r="AQ14" s="267" t="b">
        <v>0</v>
      </c>
      <c r="AR14" s="255" t="str">
        <f t="shared" si="12"/>
        <v/>
      </c>
      <c r="AS14" s="256" t="str">
        <f t="shared" si="13"/>
        <v/>
      </c>
      <c r="AT14" s="268"/>
      <c r="AU14" s="257" t="b">
        <v>0</v>
      </c>
      <c r="AV14" s="258" t="b">
        <v>0</v>
      </c>
      <c r="AW14" s="259" t="b">
        <v>0</v>
      </c>
      <c r="AX14" s="193"/>
      <c r="AY14" s="193"/>
      <c r="AZ14" s="260" t="str">
        <f t="shared" si="14"/>
        <v/>
      </c>
      <c r="BA14" s="261" t="str">
        <f t="shared" si="15"/>
        <v/>
      </c>
      <c r="BB14" s="262" t="str">
        <f t="shared" si="16"/>
        <v/>
      </c>
      <c r="BC14" s="263" t="str">
        <f t="array" ref="BC14">IFERROR(SPARKLINE(BB14,{"charttype","bar";"max",BA14;"color1",IF(BD14&gt;=$BA$4,'Customize Here'!$M$7,'Customize Here'!$M$9)}),)</f>
        <v/>
      </c>
      <c r="BD14" s="264" t="str">
        <f t="shared" si="17"/>
        <v/>
      </c>
      <c r="BE14" s="265" t="str">
        <f t="shared" si="18"/>
        <v/>
      </c>
      <c r="BF14" s="195"/>
    </row>
    <row r="15">
      <c r="A15" s="237"/>
      <c r="B15" s="253"/>
      <c r="C15" s="254"/>
      <c r="D15" s="111"/>
      <c r="E15" s="237"/>
      <c r="F15" s="237"/>
      <c r="G15" s="257" t="b">
        <v>0</v>
      </c>
      <c r="H15" s="258" t="b">
        <v>0</v>
      </c>
      <c r="I15" s="258" t="b">
        <v>0</v>
      </c>
      <c r="J15" s="258" t="b">
        <v>0</v>
      </c>
      <c r="K15" s="258" t="b">
        <v>0</v>
      </c>
      <c r="L15" s="258" t="b">
        <v>0</v>
      </c>
      <c r="M15" s="267" t="b">
        <v>0</v>
      </c>
      <c r="N15" s="255" t="str">
        <f t="shared" si="6"/>
        <v/>
      </c>
      <c r="O15" s="256" t="str">
        <f t="shared" si="7"/>
        <v/>
      </c>
      <c r="P15" s="268"/>
      <c r="Q15" s="257" t="b">
        <v>0</v>
      </c>
      <c r="R15" s="258" t="b">
        <v>0</v>
      </c>
      <c r="S15" s="258" t="b">
        <v>0</v>
      </c>
      <c r="T15" s="258" t="b">
        <v>0</v>
      </c>
      <c r="U15" s="258" t="b">
        <v>0</v>
      </c>
      <c r="V15" s="258" t="b">
        <v>0</v>
      </c>
      <c r="W15" s="267" t="b">
        <v>0</v>
      </c>
      <c r="X15" s="255" t="str">
        <f t="shared" si="8"/>
        <v/>
      </c>
      <c r="Y15" s="256" t="str">
        <f t="shared" si="9"/>
        <v/>
      </c>
      <c r="Z15" s="268"/>
      <c r="AA15" s="257" t="b">
        <v>0</v>
      </c>
      <c r="AB15" s="258" t="b">
        <v>0</v>
      </c>
      <c r="AC15" s="258" t="b">
        <v>0</v>
      </c>
      <c r="AD15" s="258" t="b">
        <v>0</v>
      </c>
      <c r="AE15" s="258" t="b">
        <v>0</v>
      </c>
      <c r="AF15" s="258" t="b">
        <v>0</v>
      </c>
      <c r="AG15" s="267" t="b">
        <v>0</v>
      </c>
      <c r="AH15" s="255" t="str">
        <f t="shared" si="10"/>
        <v/>
      </c>
      <c r="AI15" s="256" t="str">
        <f t="shared" si="11"/>
        <v/>
      </c>
      <c r="AJ15" s="268"/>
      <c r="AK15" s="257" t="b">
        <v>0</v>
      </c>
      <c r="AL15" s="258" t="b">
        <v>0</v>
      </c>
      <c r="AM15" s="258" t="b">
        <v>0</v>
      </c>
      <c r="AN15" s="258" t="b">
        <v>0</v>
      </c>
      <c r="AO15" s="258" t="b">
        <v>0</v>
      </c>
      <c r="AP15" s="258" t="b">
        <v>0</v>
      </c>
      <c r="AQ15" s="267" t="b">
        <v>0</v>
      </c>
      <c r="AR15" s="255" t="str">
        <f t="shared" si="12"/>
        <v/>
      </c>
      <c r="AS15" s="256" t="str">
        <f t="shared" si="13"/>
        <v/>
      </c>
      <c r="AT15" s="268"/>
      <c r="AU15" s="257" t="b">
        <v>0</v>
      </c>
      <c r="AV15" s="258" t="b">
        <v>0</v>
      </c>
      <c r="AW15" s="259" t="b">
        <v>0</v>
      </c>
      <c r="AX15" s="193"/>
      <c r="AY15" s="193"/>
      <c r="AZ15" s="260" t="str">
        <f t="shared" si="14"/>
        <v/>
      </c>
      <c r="BA15" s="261" t="str">
        <f t="shared" si="15"/>
        <v/>
      </c>
      <c r="BB15" s="262" t="str">
        <f t="shared" si="16"/>
        <v/>
      </c>
      <c r="BC15" s="263" t="str">
        <f t="array" ref="BC15">IFERROR(SPARKLINE(BB15,{"charttype","bar";"max",BA15;"color1",IF(BD15&gt;=$BA$4,'Customize Here'!$M$7,'Customize Here'!$M$9)}),)</f>
        <v/>
      </c>
      <c r="BD15" s="264" t="str">
        <f t="shared" si="17"/>
        <v/>
      </c>
      <c r="BE15" s="265" t="str">
        <f t="shared" si="18"/>
        <v/>
      </c>
      <c r="BF15" s="195"/>
    </row>
    <row r="16">
      <c r="A16" s="237"/>
      <c r="B16" s="253"/>
      <c r="C16" s="254"/>
      <c r="D16" s="111"/>
      <c r="E16" s="237"/>
      <c r="F16" s="237"/>
      <c r="G16" s="257" t="b">
        <v>0</v>
      </c>
      <c r="H16" s="258" t="b">
        <v>0</v>
      </c>
      <c r="I16" s="258" t="b">
        <v>0</v>
      </c>
      <c r="J16" s="258" t="b">
        <v>0</v>
      </c>
      <c r="K16" s="258" t="b">
        <v>0</v>
      </c>
      <c r="L16" s="258" t="b">
        <v>0</v>
      </c>
      <c r="M16" s="267" t="b">
        <v>0</v>
      </c>
      <c r="N16" s="255" t="str">
        <f t="shared" si="6"/>
        <v/>
      </c>
      <c r="O16" s="256" t="str">
        <f t="shared" si="7"/>
        <v/>
      </c>
      <c r="P16" s="268"/>
      <c r="Q16" s="257" t="b">
        <v>0</v>
      </c>
      <c r="R16" s="258" t="b">
        <v>0</v>
      </c>
      <c r="S16" s="258" t="b">
        <v>0</v>
      </c>
      <c r="T16" s="258" t="b">
        <v>0</v>
      </c>
      <c r="U16" s="258" t="b">
        <v>0</v>
      </c>
      <c r="V16" s="258" t="b">
        <v>0</v>
      </c>
      <c r="W16" s="267" t="b">
        <v>0</v>
      </c>
      <c r="X16" s="255" t="str">
        <f t="shared" si="8"/>
        <v/>
      </c>
      <c r="Y16" s="256" t="str">
        <f t="shared" si="9"/>
        <v/>
      </c>
      <c r="Z16" s="268"/>
      <c r="AA16" s="257" t="b">
        <v>0</v>
      </c>
      <c r="AB16" s="258" t="b">
        <v>0</v>
      </c>
      <c r="AC16" s="258" t="b">
        <v>0</v>
      </c>
      <c r="AD16" s="258" t="b">
        <v>0</v>
      </c>
      <c r="AE16" s="258" t="b">
        <v>0</v>
      </c>
      <c r="AF16" s="258" t="b">
        <v>0</v>
      </c>
      <c r="AG16" s="267" t="b">
        <v>0</v>
      </c>
      <c r="AH16" s="255" t="str">
        <f t="shared" si="10"/>
        <v/>
      </c>
      <c r="AI16" s="256" t="str">
        <f t="shared" si="11"/>
        <v/>
      </c>
      <c r="AJ16" s="268"/>
      <c r="AK16" s="257" t="b">
        <v>0</v>
      </c>
      <c r="AL16" s="258" t="b">
        <v>0</v>
      </c>
      <c r="AM16" s="258" t="b">
        <v>0</v>
      </c>
      <c r="AN16" s="258" t="b">
        <v>0</v>
      </c>
      <c r="AO16" s="258" t="b">
        <v>0</v>
      </c>
      <c r="AP16" s="258" t="b">
        <v>0</v>
      </c>
      <c r="AQ16" s="267" t="b">
        <v>0</v>
      </c>
      <c r="AR16" s="255" t="str">
        <f t="shared" si="12"/>
        <v/>
      </c>
      <c r="AS16" s="256" t="str">
        <f t="shared" si="13"/>
        <v/>
      </c>
      <c r="AT16" s="268"/>
      <c r="AU16" s="257" t="b">
        <v>0</v>
      </c>
      <c r="AV16" s="258" t="b">
        <v>0</v>
      </c>
      <c r="AW16" s="259" t="b">
        <v>0</v>
      </c>
      <c r="AX16" s="193"/>
      <c r="AY16" s="193"/>
      <c r="AZ16" s="260" t="str">
        <f t="shared" si="14"/>
        <v/>
      </c>
      <c r="BA16" s="261" t="str">
        <f t="shared" si="15"/>
        <v/>
      </c>
      <c r="BB16" s="262" t="str">
        <f t="shared" si="16"/>
        <v/>
      </c>
      <c r="BC16" s="263" t="str">
        <f t="array" ref="BC16">IFERROR(SPARKLINE(BB16,{"charttype","bar";"max",BA16;"color1",IF(BD16&gt;=$BA$4,'Customize Here'!$M$7,'Customize Here'!$M$9)}),)</f>
        <v/>
      </c>
      <c r="BD16" s="264" t="str">
        <f t="shared" si="17"/>
        <v/>
      </c>
      <c r="BE16" s="265" t="str">
        <f t="shared" si="18"/>
        <v/>
      </c>
      <c r="BF16" s="195"/>
    </row>
    <row r="17">
      <c r="A17" s="237"/>
      <c r="B17" s="253"/>
      <c r="C17" s="254"/>
      <c r="D17" s="111"/>
      <c r="E17" s="237"/>
      <c r="F17" s="237"/>
      <c r="G17" s="257" t="b">
        <v>0</v>
      </c>
      <c r="H17" s="258" t="b">
        <v>0</v>
      </c>
      <c r="I17" s="258" t="b">
        <v>0</v>
      </c>
      <c r="J17" s="258" t="b">
        <v>0</v>
      </c>
      <c r="K17" s="258" t="b">
        <v>0</v>
      </c>
      <c r="L17" s="258" t="b">
        <v>0</v>
      </c>
      <c r="M17" s="267" t="b">
        <v>0</v>
      </c>
      <c r="N17" s="255" t="str">
        <f t="shared" si="6"/>
        <v/>
      </c>
      <c r="O17" s="256" t="str">
        <f t="shared" si="7"/>
        <v/>
      </c>
      <c r="P17" s="268"/>
      <c r="Q17" s="257" t="b">
        <v>0</v>
      </c>
      <c r="R17" s="258" t="b">
        <v>0</v>
      </c>
      <c r="S17" s="258" t="b">
        <v>0</v>
      </c>
      <c r="T17" s="258" t="b">
        <v>0</v>
      </c>
      <c r="U17" s="258" t="b">
        <v>0</v>
      </c>
      <c r="V17" s="258" t="b">
        <v>0</v>
      </c>
      <c r="W17" s="267" t="b">
        <v>0</v>
      </c>
      <c r="X17" s="255" t="str">
        <f t="shared" si="8"/>
        <v/>
      </c>
      <c r="Y17" s="256" t="str">
        <f t="shared" si="9"/>
        <v/>
      </c>
      <c r="Z17" s="268"/>
      <c r="AA17" s="257" t="b">
        <v>0</v>
      </c>
      <c r="AB17" s="258" t="b">
        <v>0</v>
      </c>
      <c r="AC17" s="258" t="b">
        <v>0</v>
      </c>
      <c r="AD17" s="258" t="b">
        <v>0</v>
      </c>
      <c r="AE17" s="258" t="b">
        <v>0</v>
      </c>
      <c r="AF17" s="258" t="b">
        <v>0</v>
      </c>
      <c r="AG17" s="267" t="b">
        <v>0</v>
      </c>
      <c r="AH17" s="255" t="str">
        <f t="shared" si="10"/>
        <v/>
      </c>
      <c r="AI17" s="256" t="str">
        <f t="shared" si="11"/>
        <v/>
      </c>
      <c r="AJ17" s="268"/>
      <c r="AK17" s="257" t="b">
        <v>0</v>
      </c>
      <c r="AL17" s="258" t="b">
        <v>0</v>
      </c>
      <c r="AM17" s="258" t="b">
        <v>0</v>
      </c>
      <c r="AN17" s="258" t="b">
        <v>0</v>
      </c>
      <c r="AO17" s="258" t="b">
        <v>0</v>
      </c>
      <c r="AP17" s="258" t="b">
        <v>0</v>
      </c>
      <c r="AQ17" s="267" t="b">
        <v>0</v>
      </c>
      <c r="AR17" s="255" t="str">
        <f t="shared" si="12"/>
        <v/>
      </c>
      <c r="AS17" s="256" t="str">
        <f t="shared" si="13"/>
        <v/>
      </c>
      <c r="AT17" s="268"/>
      <c r="AU17" s="257" t="b">
        <v>0</v>
      </c>
      <c r="AV17" s="258" t="b">
        <v>0</v>
      </c>
      <c r="AW17" s="259" t="b">
        <v>0</v>
      </c>
      <c r="AX17" s="193"/>
      <c r="AY17" s="193"/>
      <c r="AZ17" s="260" t="str">
        <f t="shared" si="14"/>
        <v/>
      </c>
      <c r="BA17" s="261" t="str">
        <f t="shared" si="15"/>
        <v/>
      </c>
      <c r="BB17" s="262" t="str">
        <f t="shared" si="16"/>
        <v/>
      </c>
      <c r="BC17" s="263" t="str">
        <f t="array" ref="BC17">IFERROR(SPARKLINE(BB17,{"charttype","bar";"max",BA17;"color1",IF(BD17&gt;=$BA$4,'Customize Here'!$M$7,'Customize Here'!$M$9)}),)</f>
        <v/>
      </c>
      <c r="BD17" s="264" t="str">
        <f t="shared" si="17"/>
        <v/>
      </c>
      <c r="BE17" s="265" t="str">
        <f t="shared" si="18"/>
        <v/>
      </c>
      <c r="BF17" s="195"/>
    </row>
    <row r="18">
      <c r="A18" s="237"/>
      <c r="B18" s="253"/>
      <c r="C18" s="254"/>
      <c r="D18" s="111"/>
      <c r="E18" s="237"/>
      <c r="F18" s="237"/>
      <c r="G18" s="257" t="b">
        <v>0</v>
      </c>
      <c r="H18" s="258" t="b">
        <v>0</v>
      </c>
      <c r="I18" s="258" t="b">
        <v>0</v>
      </c>
      <c r="J18" s="258" t="b">
        <v>0</v>
      </c>
      <c r="K18" s="258" t="b">
        <v>0</v>
      </c>
      <c r="L18" s="258" t="b">
        <v>0</v>
      </c>
      <c r="M18" s="267" t="b">
        <v>0</v>
      </c>
      <c r="N18" s="255" t="str">
        <f t="shared" si="6"/>
        <v/>
      </c>
      <c r="O18" s="256" t="str">
        <f t="shared" si="7"/>
        <v/>
      </c>
      <c r="P18" s="268"/>
      <c r="Q18" s="257" t="b">
        <v>0</v>
      </c>
      <c r="R18" s="258" t="b">
        <v>0</v>
      </c>
      <c r="S18" s="258" t="b">
        <v>0</v>
      </c>
      <c r="T18" s="258" t="b">
        <v>0</v>
      </c>
      <c r="U18" s="258" t="b">
        <v>0</v>
      </c>
      <c r="V18" s="258" t="b">
        <v>0</v>
      </c>
      <c r="W18" s="267" t="b">
        <v>0</v>
      </c>
      <c r="X18" s="255" t="str">
        <f t="shared" si="8"/>
        <v/>
      </c>
      <c r="Y18" s="256" t="str">
        <f t="shared" si="9"/>
        <v/>
      </c>
      <c r="Z18" s="268"/>
      <c r="AA18" s="257" t="b">
        <v>0</v>
      </c>
      <c r="AB18" s="258" t="b">
        <v>0</v>
      </c>
      <c r="AC18" s="258" t="b">
        <v>0</v>
      </c>
      <c r="AD18" s="258" t="b">
        <v>0</v>
      </c>
      <c r="AE18" s="258" t="b">
        <v>0</v>
      </c>
      <c r="AF18" s="258" t="b">
        <v>0</v>
      </c>
      <c r="AG18" s="267" t="b">
        <v>0</v>
      </c>
      <c r="AH18" s="255" t="str">
        <f t="shared" si="10"/>
        <v/>
      </c>
      <c r="AI18" s="256" t="str">
        <f t="shared" si="11"/>
        <v/>
      </c>
      <c r="AJ18" s="268"/>
      <c r="AK18" s="257" t="b">
        <v>0</v>
      </c>
      <c r="AL18" s="258" t="b">
        <v>0</v>
      </c>
      <c r="AM18" s="258" t="b">
        <v>0</v>
      </c>
      <c r="AN18" s="258" t="b">
        <v>0</v>
      </c>
      <c r="AO18" s="258" t="b">
        <v>0</v>
      </c>
      <c r="AP18" s="258" t="b">
        <v>0</v>
      </c>
      <c r="AQ18" s="267" t="b">
        <v>0</v>
      </c>
      <c r="AR18" s="255" t="str">
        <f t="shared" si="12"/>
        <v/>
      </c>
      <c r="AS18" s="256" t="str">
        <f t="shared" si="13"/>
        <v/>
      </c>
      <c r="AT18" s="268"/>
      <c r="AU18" s="257" t="b">
        <v>0</v>
      </c>
      <c r="AV18" s="258" t="b">
        <v>0</v>
      </c>
      <c r="AW18" s="259" t="b">
        <v>0</v>
      </c>
      <c r="AX18" s="193"/>
      <c r="AY18" s="193"/>
      <c r="AZ18" s="269" t="str">
        <f t="shared" si="14"/>
        <v/>
      </c>
      <c r="BA18" s="261" t="str">
        <f t="shared" si="15"/>
        <v/>
      </c>
      <c r="BB18" s="262" t="str">
        <f t="shared" si="16"/>
        <v/>
      </c>
      <c r="BC18" s="263" t="str">
        <f t="array" ref="BC18">IFERROR(SPARKLINE(BB18,{"charttype","bar";"max",BA18;"color1",IF(BD18&gt;=$BA$4,'Customize Here'!$M$7,'Customize Here'!$M$9)}),)</f>
        <v/>
      </c>
      <c r="BD18" s="264" t="str">
        <f t="shared" si="17"/>
        <v/>
      </c>
      <c r="BE18" s="265" t="str">
        <f t="shared" si="18"/>
        <v/>
      </c>
      <c r="BF18" s="195"/>
    </row>
    <row r="19">
      <c r="A19" s="237"/>
      <c r="B19" s="253"/>
      <c r="C19" s="254"/>
      <c r="D19" s="111"/>
      <c r="E19" s="237"/>
      <c r="F19" s="237"/>
      <c r="G19" s="270" t="b">
        <v>0</v>
      </c>
      <c r="H19" s="258" t="b">
        <v>0</v>
      </c>
      <c r="I19" s="271" t="b">
        <v>0</v>
      </c>
      <c r="J19" s="258" t="b">
        <v>0</v>
      </c>
      <c r="K19" s="258" t="b">
        <v>0</v>
      </c>
      <c r="L19" s="258" t="b">
        <v>0</v>
      </c>
      <c r="M19" s="272" t="b">
        <v>0</v>
      </c>
      <c r="N19" s="255" t="str">
        <f t="shared" si="6"/>
        <v/>
      </c>
      <c r="O19" s="256" t="str">
        <f t="shared" si="7"/>
        <v/>
      </c>
      <c r="P19" s="268"/>
      <c r="Q19" s="270" t="b">
        <v>0</v>
      </c>
      <c r="R19" s="258" t="b">
        <v>0</v>
      </c>
      <c r="S19" s="271" t="b">
        <v>0</v>
      </c>
      <c r="T19" s="258" t="b">
        <v>0</v>
      </c>
      <c r="U19" s="258" t="b">
        <v>0</v>
      </c>
      <c r="V19" s="258" t="b">
        <v>0</v>
      </c>
      <c r="W19" s="272" t="b">
        <v>0</v>
      </c>
      <c r="X19" s="255" t="str">
        <f t="shared" si="8"/>
        <v/>
      </c>
      <c r="Y19" s="256" t="str">
        <f t="shared" si="9"/>
        <v/>
      </c>
      <c r="Z19" s="268"/>
      <c r="AA19" s="270" t="b">
        <v>0</v>
      </c>
      <c r="AB19" s="258" t="b">
        <v>0</v>
      </c>
      <c r="AC19" s="271" t="b">
        <v>0</v>
      </c>
      <c r="AD19" s="258" t="b">
        <v>0</v>
      </c>
      <c r="AE19" s="258" t="b">
        <v>0</v>
      </c>
      <c r="AF19" s="258" t="b">
        <v>0</v>
      </c>
      <c r="AG19" s="272" t="b">
        <v>0</v>
      </c>
      <c r="AH19" s="255" t="str">
        <f t="shared" si="10"/>
        <v/>
      </c>
      <c r="AI19" s="256" t="str">
        <f t="shared" si="11"/>
        <v/>
      </c>
      <c r="AJ19" s="268"/>
      <c r="AK19" s="270" t="b">
        <v>0</v>
      </c>
      <c r="AL19" s="258" t="b">
        <v>0</v>
      </c>
      <c r="AM19" s="271" t="b">
        <v>0</v>
      </c>
      <c r="AN19" s="258" t="b">
        <v>0</v>
      </c>
      <c r="AO19" s="258" t="b">
        <v>0</v>
      </c>
      <c r="AP19" s="258" t="b">
        <v>0</v>
      </c>
      <c r="AQ19" s="272" t="b">
        <v>0</v>
      </c>
      <c r="AR19" s="255" t="str">
        <f t="shared" si="12"/>
        <v/>
      </c>
      <c r="AS19" s="256" t="str">
        <f t="shared" si="13"/>
        <v/>
      </c>
      <c r="AT19" s="268"/>
      <c r="AU19" s="270" t="b">
        <v>0</v>
      </c>
      <c r="AV19" s="258" t="b">
        <v>0</v>
      </c>
      <c r="AW19" s="273" t="b">
        <v>0</v>
      </c>
      <c r="AX19" s="193"/>
      <c r="AY19" s="193"/>
      <c r="AZ19" s="269" t="str">
        <f t="shared" si="14"/>
        <v/>
      </c>
      <c r="BA19" s="261" t="str">
        <f t="shared" si="15"/>
        <v/>
      </c>
      <c r="BB19" s="262" t="str">
        <f t="shared" si="16"/>
        <v/>
      </c>
      <c r="BC19" s="263" t="str">
        <f t="array" ref="BC19">IFERROR(SPARKLINE(BB19,{"charttype","bar";"max",BA19;"color1",IF(BD19&gt;=$BA$4,'Customize Here'!$M$7,'Customize Here'!$M$9)}),)</f>
        <v/>
      </c>
      <c r="BD19" s="264" t="str">
        <f t="shared" si="17"/>
        <v/>
      </c>
      <c r="BE19" s="265" t="str">
        <f t="shared" si="18"/>
        <v/>
      </c>
      <c r="BF19" s="195"/>
    </row>
    <row r="20">
      <c r="A20" s="237"/>
      <c r="B20" s="253"/>
      <c r="C20" s="254"/>
      <c r="D20" s="111"/>
      <c r="E20" s="237"/>
      <c r="F20" s="237"/>
      <c r="G20" s="257" t="b">
        <v>0</v>
      </c>
      <c r="H20" s="258" t="b">
        <v>0</v>
      </c>
      <c r="I20" s="271" t="b">
        <v>0</v>
      </c>
      <c r="J20" s="271" t="b">
        <v>0</v>
      </c>
      <c r="K20" s="271" t="b">
        <v>0</v>
      </c>
      <c r="L20" s="271" t="b">
        <v>0</v>
      </c>
      <c r="M20" s="272" t="b">
        <v>0</v>
      </c>
      <c r="N20" s="255" t="str">
        <f t="shared" si="6"/>
        <v/>
      </c>
      <c r="O20" s="256" t="str">
        <f t="shared" si="7"/>
        <v/>
      </c>
      <c r="P20" s="268"/>
      <c r="Q20" s="257" t="b">
        <v>0</v>
      </c>
      <c r="R20" s="258" t="b">
        <v>0</v>
      </c>
      <c r="S20" s="271" t="b">
        <v>0</v>
      </c>
      <c r="T20" s="271" t="b">
        <v>0</v>
      </c>
      <c r="U20" s="271" t="b">
        <v>0</v>
      </c>
      <c r="V20" s="271" t="b">
        <v>0</v>
      </c>
      <c r="W20" s="272" t="b">
        <v>0</v>
      </c>
      <c r="X20" s="255" t="str">
        <f t="shared" si="8"/>
        <v/>
      </c>
      <c r="Y20" s="256" t="str">
        <f t="shared" si="9"/>
        <v/>
      </c>
      <c r="Z20" s="268"/>
      <c r="AA20" s="257" t="b">
        <v>0</v>
      </c>
      <c r="AB20" s="258" t="b">
        <v>0</v>
      </c>
      <c r="AC20" s="271" t="b">
        <v>0</v>
      </c>
      <c r="AD20" s="271" t="b">
        <v>0</v>
      </c>
      <c r="AE20" s="271" t="b">
        <v>0</v>
      </c>
      <c r="AF20" s="271" t="b">
        <v>0</v>
      </c>
      <c r="AG20" s="272" t="b">
        <v>0</v>
      </c>
      <c r="AH20" s="255" t="str">
        <f t="shared" si="10"/>
        <v/>
      </c>
      <c r="AI20" s="256" t="str">
        <f t="shared" si="11"/>
        <v/>
      </c>
      <c r="AJ20" s="268"/>
      <c r="AK20" s="257" t="b">
        <v>0</v>
      </c>
      <c r="AL20" s="258" t="b">
        <v>0</v>
      </c>
      <c r="AM20" s="271" t="b">
        <v>0</v>
      </c>
      <c r="AN20" s="271" t="b">
        <v>0</v>
      </c>
      <c r="AO20" s="271" t="b">
        <v>0</v>
      </c>
      <c r="AP20" s="271" t="b">
        <v>0</v>
      </c>
      <c r="AQ20" s="272" t="b">
        <v>0</v>
      </c>
      <c r="AR20" s="255" t="str">
        <f t="shared" si="12"/>
        <v/>
      </c>
      <c r="AS20" s="256" t="str">
        <f t="shared" si="13"/>
        <v/>
      </c>
      <c r="AT20" s="268"/>
      <c r="AU20" s="257" t="b">
        <v>0</v>
      </c>
      <c r="AV20" s="258" t="b">
        <v>0</v>
      </c>
      <c r="AW20" s="273" t="b">
        <v>0</v>
      </c>
      <c r="AX20" s="193"/>
      <c r="AY20" s="193"/>
      <c r="AZ20" s="269" t="str">
        <f t="shared" si="14"/>
        <v/>
      </c>
      <c r="BA20" s="261" t="str">
        <f t="shared" si="15"/>
        <v/>
      </c>
      <c r="BB20" s="262" t="str">
        <f t="shared" si="16"/>
        <v/>
      </c>
      <c r="BC20" s="263" t="str">
        <f t="array" ref="BC20">IFERROR(SPARKLINE(BB20,{"charttype","bar";"max",BA20;"color1",IF(BD20&gt;=$BA$4,'Customize Here'!$M$7,'Customize Here'!$M$9)}),)</f>
        <v/>
      </c>
      <c r="BD20" s="264" t="str">
        <f t="shared" si="17"/>
        <v/>
      </c>
      <c r="BE20" s="265" t="str">
        <f t="shared" si="18"/>
        <v/>
      </c>
      <c r="BF20" s="195"/>
    </row>
    <row r="21">
      <c r="A21" s="237"/>
      <c r="B21" s="253"/>
      <c r="C21" s="254"/>
      <c r="D21" s="111"/>
      <c r="E21" s="237"/>
      <c r="F21" s="237"/>
      <c r="G21" s="270" t="b">
        <v>0</v>
      </c>
      <c r="H21" s="258" t="b">
        <v>0</v>
      </c>
      <c r="I21" s="271" t="b">
        <v>0</v>
      </c>
      <c r="J21" s="271" t="b">
        <v>0</v>
      </c>
      <c r="K21" s="271" t="b">
        <v>0</v>
      </c>
      <c r="L21" s="271" t="b">
        <v>0</v>
      </c>
      <c r="M21" s="272" t="b">
        <v>0</v>
      </c>
      <c r="N21" s="255" t="str">
        <f t="shared" si="6"/>
        <v/>
      </c>
      <c r="O21" s="256" t="str">
        <f t="shared" si="7"/>
        <v/>
      </c>
      <c r="P21" s="268"/>
      <c r="Q21" s="270" t="b">
        <v>0</v>
      </c>
      <c r="R21" s="258" t="b">
        <v>0</v>
      </c>
      <c r="S21" s="271" t="b">
        <v>0</v>
      </c>
      <c r="T21" s="271" t="b">
        <v>0</v>
      </c>
      <c r="U21" s="271" t="b">
        <v>0</v>
      </c>
      <c r="V21" s="271" t="b">
        <v>0</v>
      </c>
      <c r="W21" s="272" t="b">
        <v>0</v>
      </c>
      <c r="X21" s="255" t="str">
        <f t="shared" si="8"/>
        <v/>
      </c>
      <c r="Y21" s="256" t="str">
        <f t="shared" si="9"/>
        <v/>
      </c>
      <c r="Z21" s="268"/>
      <c r="AA21" s="270" t="b">
        <v>0</v>
      </c>
      <c r="AB21" s="258" t="b">
        <v>0</v>
      </c>
      <c r="AC21" s="271" t="b">
        <v>0</v>
      </c>
      <c r="AD21" s="271" t="b">
        <v>0</v>
      </c>
      <c r="AE21" s="271" t="b">
        <v>0</v>
      </c>
      <c r="AF21" s="271" t="b">
        <v>0</v>
      </c>
      <c r="AG21" s="272" t="b">
        <v>0</v>
      </c>
      <c r="AH21" s="255" t="str">
        <f t="shared" si="10"/>
        <v/>
      </c>
      <c r="AI21" s="256" t="str">
        <f t="shared" si="11"/>
        <v/>
      </c>
      <c r="AJ21" s="268"/>
      <c r="AK21" s="270" t="b">
        <v>0</v>
      </c>
      <c r="AL21" s="258" t="b">
        <v>0</v>
      </c>
      <c r="AM21" s="271" t="b">
        <v>0</v>
      </c>
      <c r="AN21" s="271" t="b">
        <v>0</v>
      </c>
      <c r="AO21" s="271" t="b">
        <v>0</v>
      </c>
      <c r="AP21" s="271" t="b">
        <v>0</v>
      </c>
      <c r="AQ21" s="272" t="b">
        <v>0</v>
      </c>
      <c r="AR21" s="255" t="str">
        <f t="shared" si="12"/>
        <v/>
      </c>
      <c r="AS21" s="256" t="str">
        <f t="shared" si="13"/>
        <v/>
      </c>
      <c r="AT21" s="268"/>
      <c r="AU21" s="270" t="b">
        <v>0</v>
      </c>
      <c r="AV21" s="258" t="b">
        <v>0</v>
      </c>
      <c r="AW21" s="273" t="b">
        <v>0</v>
      </c>
      <c r="AX21" s="193"/>
      <c r="AY21" s="193"/>
      <c r="AZ21" s="269" t="str">
        <f t="shared" si="14"/>
        <v/>
      </c>
      <c r="BA21" s="261" t="str">
        <f t="shared" si="15"/>
        <v/>
      </c>
      <c r="BB21" s="262" t="str">
        <f t="shared" si="16"/>
        <v/>
      </c>
      <c r="BC21" s="263" t="str">
        <f t="array" ref="BC21">IFERROR(SPARKLINE(BB21,{"charttype","bar";"max",BA21;"color1",IF(BD21&gt;=$BA$4,'Customize Here'!$M$7,'Customize Here'!$M$9)}),)</f>
        <v/>
      </c>
      <c r="BD21" s="264" t="str">
        <f t="shared" si="17"/>
        <v/>
      </c>
      <c r="BE21" s="265" t="str">
        <f t="shared" si="18"/>
        <v/>
      </c>
      <c r="BF21" s="195"/>
    </row>
    <row r="22">
      <c r="A22" s="237"/>
      <c r="B22" s="274"/>
      <c r="C22" s="275"/>
      <c r="D22" s="119"/>
      <c r="E22" s="237"/>
      <c r="F22" s="237"/>
      <c r="G22" s="276" t="b">
        <v>0</v>
      </c>
      <c r="H22" s="277" t="b">
        <v>0</v>
      </c>
      <c r="I22" s="278" t="b">
        <v>0</v>
      </c>
      <c r="J22" s="278" t="b">
        <v>0</v>
      </c>
      <c r="K22" s="278" t="b">
        <v>0</v>
      </c>
      <c r="L22" s="278" t="b">
        <v>0</v>
      </c>
      <c r="M22" s="279" t="b">
        <v>0</v>
      </c>
      <c r="N22" s="280" t="str">
        <f t="shared" si="6"/>
        <v/>
      </c>
      <c r="O22" s="281" t="str">
        <f t="shared" si="7"/>
        <v/>
      </c>
      <c r="P22" s="268"/>
      <c r="Q22" s="276" t="b">
        <v>0</v>
      </c>
      <c r="R22" s="277" t="b">
        <v>0</v>
      </c>
      <c r="S22" s="278" t="b">
        <v>0</v>
      </c>
      <c r="T22" s="278" t="b">
        <v>0</v>
      </c>
      <c r="U22" s="278" t="b">
        <v>0</v>
      </c>
      <c r="V22" s="278" t="b">
        <v>0</v>
      </c>
      <c r="W22" s="279" t="b">
        <v>0</v>
      </c>
      <c r="X22" s="280" t="str">
        <f t="shared" si="8"/>
        <v/>
      </c>
      <c r="Y22" s="281" t="str">
        <f t="shared" si="9"/>
        <v/>
      </c>
      <c r="Z22" s="268"/>
      <c r="AA22" s="276" t="b">
        <v>0</v>
      </c>
      <c r="AB22" s="277" t="b">
        <v>0</v>
      </c>
      <c r="AC22" s="278" t="b">
        <v>0</v>
      </c>
      <c r="AD22" s="278" t="b">
        <v>0</v>
      </c>
      <c r="AE22" s="278" t="b">
        <v>0</v>
      </c>
      <c r="AF22" s="278" t="b">
        <v>0</v>
      </c>
      <c r="AG22" s="279" t="b">
        <v>0</v>
      </c>
      <c r="AH22" s="280" t="str">
        <f t="shared" si="10"/>
        <v/>
      </c>
      <c r="AI22" s="281" t="str">
        <f t="shared" si="11"/>
        <v/>
      </c>
      <c r="AJ22" s="268"/>
      <c r="AK22" s="276" t="b">
        <v>0</v>
      </c>
      <c r="AL22" s="277" t="b">
        <v>0</v>
      </c>
      <c r="AM22" s="278" t="b">
        <v>0</v>
      </c>
      <c r="AN22" s="278" t="b">
        <v>0</v>
      </c>
      <c r="AO22" s="278" t="b">
        <v>0</v>
      </c>
      <c r="AP22" s="278" t="b">
        <v>0</v>
      </c>
      <c r="AQ22" s="279" t="b">
        <v>0</v>
      </c>
      <c r="AR22" s="280" t="str">
        <f t="shared" si="12"/>
        <v/>
      </c>
      <c r="AS22" s="281" t="str">
        <f t="shared" si="13"/>
        <v/>
      </c>
      <c r="AT22" s="268"/>
      <c r="AU22" s="276" t="b">
        <v>0</v>
      </c>
      <c r="AV22" s="277" t="b">
        <v>0</v>
      </c>
      <c r="AW22" s="282" t="b">
        <v>0</v>
      </c>
      <c r="AX22" s="193"/>
      <c r="AY22" s="193"/>
      <c r="AZ22" s="283" t="str">
        <f t="shared" si="14"/>
        <v/>
      </c>
      <c r="BA22" s="284" t="str">
        <f t="shared" si="15"/>
        <v/>
      </c>
      <c r="BB22" s="285" t="str">
        <f t="shared" si="16"/>
        <v/>
      </c>
      <c r="BC22" s="286" t="str">
        <f t="array" ref="BC22">IFERROR(SPARKLINE(BB22,{"charttype","bar";"max",BA22;"color1",IF(BD22&gt;=$BA$4,'Customize Here'!$M$7,'Customize Here'!$M$9)}),)</f>
        <v/>
      </c>
      <c r="BD22" s="287" t="str">
        <f t="shared" si="17"/>
        <v/>
      </c>
      <c r="BE22" s="288" t="str">
        <f t="shared" si="18"/>
        <v/>
      </c>
      <c r="BF22" s="195"/>
    </row>
    <row r="23" ht="6.0" customHeight="1">
      <c r="A23" s="193"/>
      <c r="B23" s="193"/>
      <c r="C23" s="195"/>
      <c r="D23" s="289"/>
      <c r="E23" s="289"/>
      <c r="F23" s="289"/>
      <c r="G23" s="195"/>
      <c r="H23" s="195"/>
      <c r="I23" s="195"/>
      <c r="J23" s="195"/>
      <c r="K23" s="195"/>
      <c r="L23" s="195"/>
      <c r="M23" s="195"/>
      <c r="N23" s="195"/>
      <c r="O23" s="195"/>
      <c r="P23" s="195"/>
      <c r="Q23" s="195"/>
      <c r="R23" s="195"/>
      <c r="S23" s="195"/>
      <c r="T23" s="195"/>
      <c r="U23" s="195"/>
      <c r="V23" s="195"/>
      <c r="W23" s="195"/>
      <c r="X23" s="195"/>
      <c r="Y23" s="195"/>
      <c r="Z23" s="195"/>
      <c r="AA23" s="195"/>
      <c r="AB23" s="195"/>
      <c r="AC23" s="195"/>
      <c r="AD23" s="195"/>
      <c r="AE23" s="195"/>
      <c r="AF23" s="195"/>
      <c r="AG23" s="195"/>
      <c r="AH23" s="195"/>
      <c r="AI23" s="195"/>
      <c r="AJ23" s="195"/>
      <c r="AK23" s="195"/>
      <c r="AL23" s="195"/>
      <c r="AM23" s="195"/>
      <c r="AN23" s="195"/>
      <c r="AO23" s="195"/>
      <c r="AP23" s="195"/>
      <c r="AQ23" s="195"/>
      <c r="AR23" s="195"/>
      <c r="AS23" s="195"/>
      <c r="AT23" s="195"/>
      <c r="AU23" s="195"/>
      <c r="AV23" s="195"/>
      <c r="AW23" s="195"/>
      <c r="AX23" s="193"/>
      <c r="AY23" s="193"/>
      <c r="AZ23" s="289"/>
      <c r="BA23" s="289"/>
      <c r="BB23" s="289"/>
      <c r="BC23" s="193"/>
      <c r="BD23" s="195"/>
      <c r="BE23" s="195"/>
      <c r="BF23" s="195"/>
    </row>
    <row r="24" ht="23.25" customHeight="1">
      <c r="A24" s="290"/>
      <c r="B24" s="291" t="s">
        <v>56</v>
      </c>
      <c r="E24" s="292"/>
      <c r="F24" s="292"/>
      <c r="G24" s="293" t="str">
        <f>'Customize Here'!$Q$23</f>
        <v>Daily Tasks Completed</v>
      </c>
      <c r="H24" s="43"/>
      <c r="I24" s="43"/>
      <c r="J24" s="43"/>
      <c r="K24" s="43"/>
      <c r="L24" s="43"/>
      <c r="M24" s="294"/>
      <c r="N24" s="295" t="str">
        <f>'Customize Here'!$Q$24</f>
        <v>Week</v>
      </c>
      <c r="O24" s="44"/>
      <c r="P24" s="296"/>
      <c r="Q24" s="293" t="str">
        <f>'Customize Here'!$Q$23</f>
        <v>Daily Tasks Completed</v>
      </c>
      <c r="R24" s="43"/>
      <c r="S24" s="43"/>
      <c r="T24" s="43"/>
      <c r="U24" s="43"/>
      <c r="V24" s="43"/>
      <c r="W24" s="294"/>
      <c r="X24" s="295" t="str">
        <f>'Customize Here'!$Q$24</f>
        <v>Week</v>
      </c>
      <c r="Y24" s="44"/>
      <c r="Z24" s="296"/>
      <c r="AA24" s="293" t="str">
        <f>'Customize Here'!$Q$23</f>
        <v>Daily Tasks Completed</v>
      </c>
      <c r="AB24" s="43"/>
      <c r="AC24" s="43"/>
      <c r="AD24" s="43"/>
      <c r="AE24" s="43"/>
      <c r="AF24" s="43"/>
      <c r="AG24" s="294"/>
      <c r="AH24" s="295" t="str">
        <f>'Customize Here'!$Q$24</f>
        <v>Week</v>
      </c>
      <c r="AI24" s="44"/>
      <c r="AJ24" s="296"/>
      <c r="AK24" s="293" t="str">
        <f>'Customize Here'!$Q$23</f>
        <v>Daily Tasks Completed</v>
      </c>
      <c r="AL24" s="43"/>
      <c r="AM24" s="43"/>
      <c r="AN24" s="43"/>
      <c r="AO24" s="43"/>
      <c r="AP24" s="43"/>
      <c r="AQ24" s="294"/>
      <c r="AR24" s="295" t="str">
        <f>'Customize Here'!$Q$24</f>
        <v>Week</v>
      </c>
      <c r="AS24" s="44"/>
      <c r="AT24" s="296"/>
      <c r="AU24" s="297" t="str">
        <f>'Customize Here'!$Q$23</f>
        <v>Daily Tasks Completed</v>
      </c>
      <c r="AV24" s="154"/>
      <c r="AW24" s="155"/>
      <c r="AX24" s="290"/>
      <c r="AY24" s="290"/>
      <c r="AZ24" s="298"/>
      <c r="BA24" s="299"/>
      <c r="BB24" s="300" t="str">
        <f>'Customize Here'!$Q$32&amp;" "&amp;BB25&amp;" / "&amp;BB25+BE25</f>
        <v>Tasks Completed 0 / 0</v>
      </c>
      <c r="BC24" s="43"/>
      <c r="BD24" s="294"/>
      <c r="BE24" s="301" t="str">
        <f>'Customize Here'!$Q$35</f>
        <v>Missing</v>
      </c>
      <c r="BF24" s="296"/>
    </row>
    <row r="25">
      <c r="A25" s="193"/>
      <c r="B25" s="193"/>
      <c r="C25" s="195"/>
      <c r="D25" s="289"/>
      <c r="E25" s="289"/>
      <c r="F25" s="289"/>
      <c r="G25" s="302">
        <f t="shared" ref="G25:M25" si="19">COUNTIFS(G7:G22,TRUE,$B$7:$B$22,"&lt;&gt;")</f>
        <v>0</v>
      </c>
      <c r="H25" s="303">
        <f t="shared" si="19"/>
        <v>0</v>
      </c>
      <c r="I25" s="303">
        <f t="shared" si="19"/>
        <v>0</v>
      </c>
      <c r="J25" s="303">
        <f t="shared" si="19"/>
        <v>0</v>
      </c>
      <c r="K25" s="303">
        <f t="shared" si="19"/>
        <v>0</v>
      </c>
      <c r="L25" s="303">
        <f t="shared" si="19"/>
        <v>0</v>
      </c>
      <c r="M25" s="304">
        <f t="shared" si="19"/>
        <v>0</v>
      </c>
      <c r="N25" s="305">
        <f>sum(G25:M25)</f>
        <v>0</v>
      </c>
      <c r="O25" s="306"/>
      <c r="P25" s="195"/>
      <c r="Q25" s="302">
        <f t="shared" ref="Q25:W25" si="20">COUNTIFS(Q7:Q22,TRUE,$B$7:$B$22,"&lt;&gt;")</f>
        <v>0</v>
      </c>
      <c r="R25" s="303">
        <f t="shared" si="20"/>
        <v>0</v>
      </c>
      <c r="S25" s="303">
        <f t="shared" si="20"/>
        <v>0</v>
      </c>
      <c r="T25" s="303">
        <f t="shared" si="20"/>
        <v>0</v>
      </c>
      <c r="U25" s="303">
        <f t="shared" si="20"/>
        <v>0</v>
      </c>
      <c r="V25" s="303">
        <f t="shared" si="20"/>
        <v>0</v>
      </c>
      <c r="W25" s="304">
        <f t="shared" si="20"/>
        <v>0</v>
      </c>
      <c r="X25" s="305">
        <f>sum(Q25:W25)</f>
        <v>0</v>
      </c>
      <c r="Y25" s="306"/>
      <c r="Z25" s="195"/>
      <c r="AA25" s="302">
        <f t="shared" ref="AA25:AG25" si="21">COUNTIFS(AA7:AA22,TRUE,$B$7:$B$22,"&lt;&gt;")</f>
        <v>0</v>
      </c>
      <c r="AB25" s="303">
        <f t="shared" si="21"/>
        <v>0</v>
      </c>
      <c r="AC25" s="303">
        <f t="shared" si="21"/>
        <v>0</v>
      </c>
      <c r="AD25" s="303">
        <f t="shared" si="21"/>
        <v>0</v>
      </c>
      <c r="AE25" s="303">
        <f t="shared" si="21"/>
        <v>0</v>
      </c>
      <c r="AF25" s="303">
        <f t="shared" si="21"/>
        <v>0</v>
      </c>
      <c r="AG25" s="304">
        <f t="shared" si="21"/>
        <v>0</v>
      </c>
      <c r="AH25" s="305">
        <f>sum(AA25:AG25)</f>
        <v>0</v>
      </c>
      <c r="AI25" s="306"/>
      <c r="AJ25" s="195"/>
      <c r="AK25" s="302">
        <f t="shared" ref="AK25:AQ25" si="22">COUNTIFS(AK7:AK22,TRUE,$B$7:$B$22,"&lt;&gt;")</f>
        <v>0</v>
      </c>
      <c r="AL25" s="303">
        <f t="shared" si="22"/>
        <v>0</v>
      </c>
      <c r="AM25" s="303">
        <f t="shared" si="22"/>
        <v>0</v>
      </c>
      <c r="AN25" s="303">
        <f t="shared" si="22"/>
        <v>0</v>
      </c>
      <c r="AO25" s="303">
        <f t="shared" si="22"/>
        <v>0</v>
      </c>
      <c r="AP25" s="303">
        <f t="shared" si="22"/>
        <v>0</v>
      </c>
      <c r="AQ25" s="304">
        <f t="shared" si="22"/>
        <v>0</v>
      </c>
      <c r="AR25" s="305">
        <f>sum(AK25:AQ25)</f>
        <v>0</v>
      </c>
      <c r="AS25" s="306"/>
      <c r="AT25" s="195"/>
      <c r="AU25" s="307">
        <f t="shared" ref="AU25:AW25" si="23">COUNTIFS(AU7:AU22,TRUE,$B$7:$B$22,"&lt;&gt;")</f>
        <v>0</v>
      </c>
      <c r="AV25" s="308">
        <f t="shared" si="23"/>
        <v>0</v>
      </c>
      <c r="AW25" s="309">
        <f t="shared" si="23"/>
        <v>0</v>
      </c>
      <c r="AX25" s="193"/>
      <c r="AY25" s="193"/>
      <c r="AZ25" s="310" t="str">
        <f>'Customize Here'!$Q$33&amp;": "</f>
        <v>Monthly Daily Habits Progress: </v>
      </c>
      <c r="BA25" s="311"/>
      <c r="BB25" s="312">
        <f>sum(BB7:BB22)</f>
        <v>0</v>
      </c>
      <c r="BC25" s="313" t="str">
        <f t="array" ref="BC25">IF(BB25+BE25&gt;0,IFERROR(SPARKLINE(BB25,{"charttype","bar";"max",BB25+BE25;"color1",IF(BD25&gt;=$BA$4,'Customize Here'!$M$7,'Customize Here'!$M$9)}),),)</f>
        <v/>
      </c>
      <c r="BD25" s="314" t="str">
        <f>IFERROR(BB25/(BB25+BE25),)</f>
        <v/>
      </c>
      <c r="BE25" s="315">
        <f>sum(BE7:BE22)</f>
        <v>0</v>
      </c>
      <c r="BF25" s="195"/>
    </row>
    <row r="26">
      <c r="A26" s="193"/>
      <c r="B26" s="193"/>
      <c r="C26" s="195"/>
      <c r="D26" s="289"/>
      <c r="E26" s="289"/>
      <c r="F26" s="289"/>
      <c r="G26" s="316" t="str">
        <f>IFERROR(__xludf.DUMMYFUNCTION("SPARKLINE(G25,{""charttype"",""column"";""ymin"",0;""ymax"",COUNTA($B$7:$B$22);""color"",IF(G29&gt;=$BA$4,'Customize Here'!$M$7,'Customize Here'!$M$9)})"),"")</f>
        <v/>
      </c>
      <c r="H26" s="317" t="str">
        <f>IFERROR(__xludf.DUMMYFUNCTION("SPARKLINE(H25,{""charttype"",""column"";""ymin"",0;""ymax"",COUNTA($B$7:$B$22);""color"",IF(H29&gt;=$BA$4,'Customize Here'!$M$7,'Customize Here'!$M$9)})"),"")</f>
        <v/>
      </c>
      <c r="I26" s="317" t="str">
        <f>IFERROR(__xludf.DUMMYFUNCTION("SPARKLINE(I25,{""charttype"",""column"";""ymin"",0;""ymax"",COUNTA($B$7:$B$22);""color"",IF(I29&gt;=$BA$4,'Customize Here'!$M$7,'Customize Here'!$M$9)})"),"")</f>
        <v/>
      </c>
      <c r="J26" s="317" t="str">
        <f>IFERROR(__xludf.DUMMYFUNCTION("SPARKLINE(J25,{""charttype"",""column"";""ymin"",0;""ymax"",COUNTA($B$7:$B$22);""color"",IF(J29&gt;=$BA$4,'Customize Here'!$M$7,'Customize Here'!$M$9)})"),"")</f>
        <v/>
      </c>
      <c r="K26" s="317" t="str">
        <f>IFERROR(__xludf.DUMMYFUNCTION("SPARKLINE(K25,{""charttype"",""column"";""ymin"",0;""ymax"",COUNTA($B$7:$B$22);""color"",IF(K29&gt;=$BA$4,'Customize Here'!$M$7,'Customize Here'!$M$9)})"),"")</f>
        <v/>
      </c>
      <c r="L26" s="317" t="str">
        <f>IFERROR(__xludf.DUMMYFUNCTION("SPARKLINE(L25,{""charttype"",""column"";""ymin"",0;""ymax"",COUNTA($B$7:$B$22);""color"",IF(L29&gt;=$BA$4,'Customize Here'!$M$7,'Customize Here'!$M$9)})"),"")</f>
        <v/>
      </c>
      <c r="M26" s="318" t="str">
        <f>IFERROR(__xludf.DUMMYFUNCTION("SPARKLINE(M25,{""charttype"",""column"";""ymin"",0;""ymax"",COUNTA($B$7:$B$22);""color"",IF(M29&gt;=$BA$4,'Customize Here'!$M$7,'Customize Here'!$M$9)})"),"")</f>
        <v/>
      </c>
      <c r="N26" s="319" t="str">
        <f>IFERROR(__xludf.DUMMYFUNCTION("SPARKLINE(N25,{""charttype"",""column"";""ymin"",0;""ymax"",COUNTA($B$7:$B$22)*7;""color"",IF(N29&gt;=$BA$4,'Customize Here'!$M$7,'Customize Here'!$M$9)})"),"")</f>
        <v/>
      </c>
      <c r="O26" s="44"/>
      <c r="P26" s="195"/>
      <c r="Q26" s="316" t="str">
        <f>IFERROR(__xludf.DUMMYFUNCTION("SPARKLINE(Q25,{""charttype"",""column"";""ymin"",0;""ymax"",COUNTA($B$7:$B$22);""color"",IF(Q29&gt;=$BA$4,'Customize Here'!$M$7,'Customize Here'!$M$9)})"),"")</f>
        <v/>
      </c>
      <c r="R26" s="317" t="str">
        <f>IFERROR(__xludf.DUMMYFUNCTION("SPARKLINE(R25,{""charttype"",""column"";""ymin"",0;""ymax"",COUNTA($B$7:$B$22);""color"",IF(R29&gt;=$BA$4,'Customize Here'!$M$7,'Customize Here'!$M$9)})"),"")</f>
        <v/>
      </c>
      <c r="S26" s="317" t="str">
        <f>IFERROR(__xludf.DUMMYFUNCTION("SPARKLINE(S25,{""charttype"",""column"";""ymin"",0;""ymax"",COUNTA($B$7:$B$22);""color"",IF(S29&gt;=$BA$4,'Customize Here'!$M$7,'Customize Here'!$M$9)})"),"")</f>
        <v/>
      </c>
      <c r="T26" s="317" t="str">
        <f>IFERROR(__xludf.DUMMYFUNCTION("SPARKLINE(T25,{""charttype"",""column"";""ymin"",0;""ymax"",COUNTA($B$7:$B$22);""color"",IF(T29&gt;=$BA$4,'Customize Here'!$M$7,'Customize Here'!$M$9)})"),"")</f>
        <v/>
      </c>
      <c r="U26" s="317" t="str">
        <f>IFERROR(__xludf.DUMMYFUNCTION("SPARKLINE(U25,{""charttype"",""column"";""ymin"",0;""ymax"",COUNTA($B$7:$B$22);""color"",IF(U29&gt;=$BA$4,'Customize Here'!$M$7,'Customize Here'!$M$9)})"),"")</f>
        <v/>
      </c>
      <c r="V26" s="317" t="str">
        <f>IFERROR(__xludf.DUMMYFUNCTION("SPARKLINE(V25,{""charttype"",""column"";""ymin"",0;""ymax"",COUNTA($B$7:$B$22);""color"",IF(V29&gt;=$BA$4,'Customize Here'!$M$7,'Customize Here'!$M$9)})"),"")</f>
        <v/>
      </c>
      <c r="W26" s="318" t="str">
        <f>IFERROR(__xludf.DUMMYFUNCTION("SPARKLINE(W25,{""charttype"",""column"";""ymin"",0;""ymax"",COUNTA($B$7:$B$22);""color"",IF(W29&gt;=$BA$4,'Customize Here'!$M$7,'Customize Here'!$M$9)})"),"")</f>
        <v/>
      </c>
      <c r="X26" s="319" t="str">
        <f>IFERROR(__xludf.DUMMYFUNCTION("SPARKLINE(X25,{""charttype"",""column"";""ymin"",0;""ymax"",COUNTA($B$7:$B$22)*7;""color"",IF(X29&gt;=$BA$4,'Customize Here'!$M$7,'Customize Here'!$M$9)})"),"")</f>
        <v/>
      </c>
      <c r="Y26" s="44"/>
      <c r="Z26" s="195"/>
      <c r="AA26" s="316" t="str">
        <f>IFERROR(__xludf.DUMMYFUNCTION("SPARKLINE(AA25,{""charttype"",""column"";""ymin"",0;""ymax"",COUNTA($B$7:$B$22);""color"",IF(AA29&gt;=$BA$4,'Customize Here'!$M$7,'Customize Here'!$M$9)})"),"")</f>
        <v/>
      </c>
      <c r="AB26" s="317" t="str">
        <f>IFERROR(__xludf.DUMMYFUNCTION("SPARKLINE(AB25,{""charttype"",""column"";""ymin"",0;""ymax"",COUNTA($B$7:$B$22);""color"",IF(AB29&gt;=$BA$4,'Customize Here'!$M$7,'Customize Here'!$M$9)})"),"")</f>
        <v/>
      </c>
      <c r="AC26" s="317" t="str">
        <f>IFERROR(__xludf.DUMMYFUNCTION("SPARKLINE(AC25,{""charttype"",""column"";""ymin"",0;""ymax"",COUNTA($B$7:$B$22);""color"",IF(AC29&gt;=$BA$4,'Customize Here'!$M$7,'Customize Here'!$M$9)})"),"")</f>
        <v/>
      </c>
      <c r="AD26" s="317" t="str">
        <f>IFERROR(__xludf.DUMMYFUNCTION("SPARKLINE(AD25,{""charttype"",""column"";""ymin"",0;""ymax"",COUNTA($B$7:$B$22);""color"",IF(AD29&gt;=$BA$4,'Customize Here'!$M$7,'Customize Here'!$M$9)})"),"")</f>
        <v/>
      </c>
      <c r="AE26" s="317" t="str">
        <f>IFERROR(__xludf.DUMMYFUNCTION("SPARKLINE(AE25,{""charttype"",""column"";""ymin"",0;""ymax"",COUNTA($B$7:$B$22);""color"",IF(AE29&gt;=$BA$4,'Customize Here'!$M$7,'Customize Here'!$M$9)})"),"")</f>
        <v/>
      </c>
      <c r="AF26" s="317" t="str">
        <f>IFERROR(__xludf.DUMMYFUNCTION("SPARKLINE(AF25,{""charttype"",""column"";""ymin"",0;""ymax"",COUNTA($B$7:$B$22);""color"",IF(AF29&gt;=$BA$4,'Customize Here'!$M$7,'Customize Here'!$M$9)})"),"")</f>
        <v/>
      </c>
      <c r="AG26" s="318" t="str">
        <f>IFERROR(__xludf.DUMMYFUNCTION("SPARKLINE(AG25,{""charttype"",""column"";""ymin"",0;""ymax"",COUNTA($B$7:$B$22);""color"",IF(AG29&gt;=$BA$4,'Customize Here'!$M$7,'Customize Here'!$M$9)})"),"")</f>
        <v/>
      </c>
      <c r="AH26" s="319" t="str">
        <f>IFERROR(__xludf.DUMMYFUNCTION("SPARKLINE(AH25,{""charttype"",""column"";""ymin"",0;""ymax"",COUNTA($B$7:$B$22)*7;""color"",IF(AH29&gt;=$BA$4,'Customize Here'!$M$7,'Customize Here'!$M$9)})"),"")</f>
        <v/>
      </c>
      <c r="AI26" s="44"/>
      <c r="AJ26" s="195"/>
      <c r="AK26" s="316" t="str">
        <f>IFERROR(__xludf.DUMMYFUNCTION("SPARKLINE(AK25,{""charttype"",""column"";""ymin"",0;""ymax"",COUNTA($B$7:$B$22);""color"",IF(AK29&gt;=$BA$4,'Customize Here'!$M$7,'Customize Here'!$M$9)})"),"")</f>
        <v/>
      </c>
      <c r="AL26" s="317" t="str">
        <f>IFERROR(__xludf.DUMMYFUNCTION("SPARKLINE(AL25,{""charttype"",""column"";""ymin"",0;""ymax"",COUNTA($B$7:$B$22);""color"",IF(AL29&gt;=$BA$4,'Customize Here'!$M$7,'Customize Here'!$M$9)})"),"")</f>
        <v/>
      </c>
      <c r="AM26" s="317" t="str">
        <f>IFERROR(__xludf.DUMMYFUNCTION("SPARKLINE(AM25,{""charttype"",""column"";""ymin"",0;""ymax"",COUNTA($B$7:$B$22);""color"",IF(AM29&gt;=$BA$4,'Customize Here'!$M$7,'Customize Here'!$M$9)})"),"")</f>
        <v/>
      </c>
      <c r="AN26" s="317" t="str">
        <f>IFERROR(__xludf.DUMMYFUNCTION("SPARKLINE(AN25,{""charttype"",""column"";""ymin"",0;""ymax"",COUNTA($B$7:$B$22);""color"",IF(AN29&gt;=$BA$4,'Customize Here'!$M$7,'Customize Here'!$M$9)})"),"")</f>
        <v/>
      </c>
      <c r="AO26" s="317" t="str">
        <f>IFERROR(__xludf.DUMMYFUNCTION("SPARKLINE(AO25,{""charttype"",""column"";""ymin"",0;""ymax"",COUNTA($B$7:$B$22);""color"",IF(AO29&gt;=$BA$4,'Customize Here'!$M$7,'Customize Here'!$M$9)})"),"")</f>
        <v/>
      </c>
      <c r="AP26" s="317" t="str">
        <f>IFERROR(__xludf.DUMMYFUNCTION("SPARKLINE(AP25,{""charttype"",""column"";""ymin"",0;""ymax"",COUNTA($B$7:$B$22);""color"",IF(AP29&gt;=$BA$4,'Customize Here'!$M$7,'Customize Here'!$M$9)})"),"")</f>
        <v/>
      </c>
      <c r="AQ26" s="318" t="str">
        <f>IFERROR(__xludf.DUMMYFUNCTION("SPARKLINE(AQ25,{""charttype"",""column"";""ymin"",0;""ymax"",COUNTA($B$7:$B$22);""color"",IF(AQ29&gt;=$BA$4,'Customize Here'!$M$7,'Customize Here'!$M$9)})"),"")</f>
        <v/>
      </c>
      <c r="AR26" s="319" t="str">
        <f>IFERROR(__xludf.DUMMYFUNCTION("SPARKLINE(AR25,{""charttype"",""column"";""ymin"",0;""ymax"",COUNTA($B$7:$B$22)*7;""color"",IF(AR29&gt;=$BA$4,'Customize Here'!$M$7,'Customize Here'!$M$9)})"),"")</f>
        <v/>
      </c>
      <c r="AS26" s="44"/>
      <c r="AT26" s="195"/>
      <c r="AU26" s="316" t="str">
        <f>IFERROR(__xludf.DUMMYFUNCTION("SPARKLINE(AU25,{""charttype"",""column"";""ymin"",0;""ymax"",COUNTA($B$7:$B$22);""color"",IF(AU29&gt;=$BA$4,'Customize Here'!$M$7,'Customize Here'!$M$9)})"),"")</f>
        <v/>
      </c>
      <c r="AV26" s="317" t="str">
        <f>IFERROR(__xludf.DUMMYFUNCTION("SPARKLINE(AV25,{""charttype"",""column"";""ymin"",0;""ymax"",COUNTA($B$7:$B$22);""color"",IF(AV29&gt;=$BA$4,'Customize Here'!$M$7,'Customize Here'!$M$9)})"),"")</f>
        <v/>
      </c>
      <c r="AW26" s="318" t="str">
        <f>IFERROR(__xludf.DUMMYFUNCTION("SPARKLINE(AW25,{""charttype"",""column"";""ymin"",0;""ymax"",COUNTA($B$7:$B$22);""color"",IF(AW29&gt;=$BA$4,'Customize Here'!$M$7,'Customize Here'!$M$9)})"),"")</f>
        <v/>
      </c>
      <c r="AX26" s="193"/>
      <c r="AY26" s="193"/>
      <c r="AZ26" s="289"/>
      <c r="BA26" s="320" t="str">
        <f>counta($B$7:$D$22)&amp;" daily habits x "&amp;$BE$4&amp;" days = "&amp;BE25+BB25&amp;" tasks ("&amp;BB25&amp;" completed "&amp;BE25&amp;" left)"</f>
        <v>0 daily habits x 31 days = 0 tasks (0 completed 0 left)</v>
      </c>
      <c r="BF26" s="195"/>
    </row>
    <row r="27">
      <c r="A27" s="193"/>
      <c r="B27" s="193"/>
      <c r="C27" s="195"/>
      <c r="D27" s="289"/>
      <c r="E27" s="289"/>
      <c r="F27" s="289"/>
      <c r="G27" s="321"/>
      <c r="H27" s="208"/>
      <c r="I27" s="208"/>
      <c r="J27" s="208"/>
      <c r="K27" s="208"/>
      <c r="L27" s="208"/>
      <c r="M27" s="209"/>
      <c r="N27" s="101"/>
      <c r="O27" s="102"/>
      <c r="P27" s="195"/>
      <c r="Q27" s="321"/>
      <c r="R27" s="208"/>
      <c r="S27" s="208"/>
      <c r="T27" s="208"/>
      <c r="U27" s="208"/>
      <c r="V27" s="208"/>
      <c r="W27" s="209"/>
      <c r="X27" s="101"/>
      <c r="Y27" s="102"/>
      <c r="Z27" s="195"/>
      <c r="AA27" s="321"/>
      <c r="AB27" s="208"/>
      <c r="AC27" s="208"/>
      <c r="AD27" s="208"/>
      <c r="AE27" s="208"/>
      <c r="AF27" s="208"/>
      <c r="AG27" s="209"/>
      <c r="AH27" s="101"/>
      <c r="AI27" s="102"/>
      <c r="AJ27" s="195"/>
      <c r="AK27" s="321"/>
      <c r="AL27" s="208"/>
      <c r="AM27" s="208"/>
      <c r="AN27" s="208"/>
      <c r="AO27" s="208"/>
      <c r="AP27" s="208"/>
      <c r="AQ27" s="209"/>
      <c r="AR27" s="101"/>
      <c r="AS27" s="102"/>
      <c r="AT27" s="195"/>
      <c r="AU27" s="321"/>
      <c r="AV27" s="208"/>
      <c r="AW27" s="209"/>
      <c r="AX27" s="193"/>
      <c r="AY27" s="193"/>
      <c r="BF27" s="195"/>
    </row>
    <row r="28" ht="24.75" customHeight="1">
      <c r="A28" s="193"/>
      <c r="B28" s="193"/>
      <c r="C28" s="195"/>
      <c r="D28" s="289"/>
      <c r="E28" s="289"/>
      <c r="F28" s="289"/>
      <c r="G28" s="322"/>
      <c r="H28" s="216"/>
      <c r="I28" s="216"/>
      <c r="J28" s="216"/>
      <c r="K28" s="216"/>
      <c r="L28" s="216"/>
      <c r="M28" s="217"/>
      <c r="N28" s="83"/>
      <c r="O28" s="86"/>
      <c r="P28" s="195"/>
      <c r="Q28" s="322"/>
      <c r="R28" s="216"/>
      <c r="S28" s="216"/>
      <c r="T28" s="216"/>
      <c r="U28" s="216"/>
      <c r="V28" s="216"/>
      <c r="W28" s="217"/>
      <c r="X28" s="83"/>
      <c r="Y28" s="86"/>
      <c r="Z28" s="195"/>
      <c r="AA28" s="322"/>
      <c r="AB28" s="216"/>
      <c r="AC28" s="216"/>
      <c r="AD28" s="216"/>
      <c r="AE28" s="216"/>
      <c r="AF28" s="216"/>
      <c r="AG28" s="217"/>
      <c r="AH28" s="83"/>
      <c r="AI28" s="86"/>
      <c r="AJ28" s="195"/>
      <c r="AK28" s="322"/>
      <c r="AL28" s="216"/>
      <c r="AM28" s="216"/>
      <c r="AN28" s="216"/>
      <c r="AO28" s="216"/>
      <c r="AP28" s="216"/>
      <c r="AQ28" s="217"/>
      <c r="AR28" s="83"/>
      <c r="AS28" s="86"/>
      <c r="AT28" s="195"/>
      <c r="AU28" s="322"/>
      <c r="AV28" s="216"/>
      <c r="AW28" s="217"/>
      <c r="AX28" s="193"/>
      <c r="AY28" s="193"/>
      <c r="AZ28" s="289"/>
      <c r="BA28" s="323"/>
      <c r="BB28" s="323"/>
      <c r="BC28" s="323"/>
      <c r="BD28" s="323"/>
      <c r="BE28" s="323"/>
      <c r="BF28" s="195"/>
    </row>
    <row r="29">
      <c r="A29" s="324"/>
      <c r="B29" s="324"/>
      <c r="C29" s="195"/>
      <c r="D29" s="289"/>
      <c r="E29" s="289"/>
      <c r="F29" s="289"/>
      <c r="G29" s="325" t="str">
        <f t="shared" ref="G29:M29" si="24">iferror(ROUND(G25/COUNTA($B$7:$B$22),2),)</f>
        <v/>
      </c>
      <c r="H29" s="326" t="str">
        <f t="shared" si="24"/>
        <v/>
      </c>
      <c r="I29" s="326" t="str">
        <f t="shared" si="24"/>
        <v/>
      </c>
      <c r="J29" s="326" t="str">
        <f t="shared" si="24"/>
        <v/>
      </c>
      <c r="K29" s="326" t="str">
        <f t="shared" si="24"/>
        <v/>
      </c>
      <c r="L29" s="326" t="str">
        <f t="shared" si="24"/>
        <v/>
      </c>
      <c r="M29" s="327" t="str">
        <f t="shared" si="24"/>
        <v/>
      </c>
      <c r="N29" s="326" t="str">
        <f>iferror(ROUND(N25/(COUNTA($B$7:$B$22)*7),2),)</f>
        <v/>
      </c>
      <c r="O29" s="86"/>
      <c r="P29" s="195"/>
      <c r="Q29" s="325" t="str">
        <f t="shared" ref="Q29:W29" si="25">iferror(ROUND(Q25/COUNTA($B$7:$B$22),2),)</f>
        <v/>
      </c>
      <c r="R29" s="326" t="str">
        <f t="shared" si="25"/>
        <v/>
      </c>
      <c r="S29" s="326" t="str">
        <f t="shared" si="25"/>
        <v/>
      </c>
      <c r="T29" s="326" t="str">
        <f t="shared" si="25"/>
        <v/>
      </c>
      <c r="U29" s="326" t="str">
        <f t="shared" si="25"/>
        <v/>
      </c>
      <c r="V29" s="326" t="str">
        <f t="shared" si="25"/>
        <v/>
      </c>
      <c r="W29" s="327" t="str">
        <f t="shared" si="25"/>
        <v/>
      </c>
      <c r="X29" s="326" t="str">
        <f>iferror(ROUND(X25/(COUNTA($B$7:$B$22)*7),2),)</f>
        <v/>
      </c>
      <c r="Y29" s="86"/>
      <c r="Z29" s="195"/>
      <c r="AA29" s="325" t="str">
        <f t="shared" ref="AA29:AG29" si="26">iferror(ROUND(AA25/COUNTA($B$7:$B$22),2),)</f>
        <v/>
      </c>
      <c r="AB29" s="326" t="str">
        <f t="shared" si="26"/>
        <v/>
      </c>
      <c r="AC29" s="326" t="str">
        <f t="shared" si="26"/>
        <v/>
      </c>
      <c r="AD29" s="326" t="str">
        <f t="shared" si="26"/>
        <v/>
      </c>
      <c r="AE29" s="326" t="str">
        <f t="shared" si="26"/>
        <v/>
      </c>
      <c r="AF29" s="326" t="str">
        <f t="shared" si="26"/>
        <v/>
      </c>
      <c r="AG29" s="327" t="str">
        <f t="shared" si="26"/>
        <v/>
      </c>
      <c r="AH29" s="326" t="str">
        <f>iferror(ROUND(AH25/(COUNTA($B$7:$B$22)*7),2),)</f>
        <v/>
      </c>
      <c r="AI29" s="86"/>
      <c r="AJ29" s="195"/>
      <c r="AK29" s="325" t="str">
        <f t="shared" ref="AK29:AQ29" si="27">iferror(ROUND(AK25/COUNTA($B$7:$B$22),2),)</f>
        <v/>
      </c>
      <c r="AL29" s="326" t="str">
        <f t="shared" si="27"/>
        <v/>
      </c>
      <c r="AM29" s="326" t="str">
        <f t="shared" si="27"/>
        <v/>
      </c>
      <c r="AN29" s="326" t="str">
        <f t="shared" si="27"/>
        <v/>
      </c>
      <c r="AO29" s="326" t="str">
        <f t="shared" si="27"/>
        <v/>
      </c>
      <c r="AP29" s="326" t="str">
        <f t="shared" si="27"/>
        <v/>
      </c>
      <c r="AQ29" s="327" t="str">
        <f t="shared" si="27"/>
        <v/>
      </c>
      <c r="AR29" s="326" t="str">
        <f>iferror(ROUND(AR25/(COUNTA($B$7:$B$22)*7),2),)</f>
        <v/>
      </c>
      <c r="AS29" s="86"/>
      <c r="AT29" s="195"/>
      <c r="AU29" s="325" t="str">
        <f t="shared" ref="AU29:AW29" si="28">iferror(ROUND(AU25/COUNTA($B$7:$B$22),2),)</f>
        <v/>
      </c>
      <c r="AV29" s="326" t="str">
        <f t="shared" si="28"/>
        <v/>
      </c>
      <c r="AW29" s="328" t="str">
        <f t="shared" si="28"/>
        <v/>
      </c>
      <c r="AX29" s="193"/>
      <c r="AY29" s="193"/>
      <c r="AZ29" s="194"/>
      <c r="BA29" s="194"/>
      <c r="BB29" s="194"/>
      <c r="BC29" s="194"/>
      <c r="BD29" s="194"/>
      <c r="BE29" s="194"/>
      <c r="BF29" s="195"/>
    </row>
    <row r="30" ht="18.75" customHeight="1">
      <c r="A30" s="223"/>
      <c r="B30" s="223"/>
      <c r="C30" s="226"/>
      <c r="D30" s="226"/>
      <c r="E30" s="237"/>
      <c r="F30" s="237"/>
      <c r="G30" s="224"/>
      <c r="H30" s="224"/>
      <c r="I30" s="224"/>
      <c r="J30" s="224"/>
      <c r="K30" s="224"/>
      <c r="L30" s="224"/>
      <c r="M30" s="224"/>
      <c r="N30" s="224"/>
      <c r="O30" s="224"/>
      <c r="P30" s="245"/>
      <c r="Q30" s="224"/>
      <c r="R30" s="224"/>
      <c r="S30" s="224"/>
      <c r="T30" s="224"/>
      <c r="U30" s="224"/>
      <c r="V30" s="224"/>
      <c r="W30" s="224"/>
      <c r="X30" s="224"/>
      <c r="Y30" s="224"/>
      <c r="Z30" s="245"/>
      <c r="AA30" s="224"/>
      <c r="AB30" s="224"/>
      <c r="AC30" s="224"/>
      <c r="AD30" s="224"/>
      <c r="AE30" s="224"/>
      <c r="AF30" s="224"/>
      <c r="AG30" s="224"/>
      <c r="AH30" s="224"/>
      <c r="AI30" s="224"/>
      <c r="AJ30" s="245"/>
      <c r="AK30" s="224"/>
      <c r="AL30" s="224"/>
      <c r="AM30" s="224"/>
      <c r="AN30" s="224"/>
      <c r="AO30" s="224"/>
      <c r="AP30" s="224"/>
      <c r="AQ30" s="224"/>
      <c r="AR30" s="224"/>
      <c r="AS30" s="224"/>
      <c r="AT30" s="245"/>
      <c r="AU30" s="225"/>
      <c r="AV30" s="225"/>
      <c r="AW30" s="225"/>
      <c r="AX30" s="193"/>
      <c r="AY30" s="193"/>
      <c r="AZ30" s="329" t="s">
        <v>135</v>
      </c>
      <c r="BF30" s="330"/>
    </row>
    <row r="31" ht="22.5" customHeight="1">
      <c r="A31" s="331"/>
      <c r="B31" s="332" t="str">
        <f>'Customize Here'!$Q$16</f>
        <v>Other Habits</v>
      </c>
      <c r="C31" s="333" t="str">
        <f>'Customize Here'!$Q$17</f>
        <v>Days/Week</v>
      </c>
      <c r="D31" s="44"/>
      <c r="E31" s="237"/>
      <c r="F31" s="237"/>
      <c r="G31" s="229" t="str">
        <f>'Customize Here'!$Q$16</f>
        <v>Other Habits</v>
      </c>
      <c r="H31" s="230"/>
      <c r="I31" s="230"/>
      <c r="J31" s="230"/>
      <c r="K31" s="230"/>
      <c r="L31" s="230"/>
      <c r="M31" s="230"/>
      <c r="N31" s="230"/>
      <c r="O31" s="108"/>
      <c r="P31" s="231"/>
      <c r="Q31" s="229" t="str">
        <f>'Customize Here'!$Q$16</f>
        <v>Other Habits</v>
      </c>
      <c r="R31" s="230"/>
      <c r="S31" s="230"/>
      <c r="T31" s="230"/>
      <c r="U31" s="230"/>
      <c r="V31" s="230"/>
      <c r="W31" s="230"/>
      <c r="X31" s="230"/>
      <c r="Y31" s="108"/>
      <c r="Z31" s="231"/>
      <c r="AA31" s="229" t="str">
        <f>'Customize Here'!$Q$16</f>
        <v>Other Habits</v>
      </c>
      <c r="AB31" s="230"/>
      <c r="AC31" s="230"/>
      <c r="AD31" s="230"/>
      <c r="AE31" s="230"/>
      <c r="AF31" s="230"/>
      <c r="AG31" s="230"/>
      <c r="AH31" s="230"/>
      <c r="AI31" s="108"/>
      <c r="AJ31" s="231"/>
      <c r="AK31" s="229" t="str">
        <f>'Customize Here'!$Q$16</f>
        <v>Other Habits</v>
      </c>
      <c r="AL31" s="230"/>
      <c r="AM31" s="230"/>
      <c r="AN31" s="230"/>
      <c r="AO31" s="230"/>
      <c r="AP31" s="230"/>
      <c r="AQ31" s="230"/>
      <c r="AR31" s="230"/>
      <c r="AS31" s="108"/>
      <c r="AT31" s="231"/>
      <c r="AU31" s="232" t="str">
        <f>'Customize Here'!$Q$16</f>
        <v>Other Habits</v>
      </c>
      <c r="AV31" s="230"/>
      <c r="AW31" s="108"/>
      <c r="AX31" s="193"/>
      <c r="AZ31" s="233" t="str">
        <f>'Customize Here'!$Q$16</f>
        <v>Other Habits</v>
      </c>
      <c r="BA31" s="234" t="str">
        <f>'Customize Here'!$Q$36</f>
        <v>Weeks</v>
      </c>
      <c r="BB31" s="235" t="str">
        <f>'Customize Here'!$Q$37</f>
        <v>Weeks Completed</v>
      </c>
      <c r="BC31" s="230"/>
      <c r="BD31" s="58"/>
      <c r="BE31" s="236" t="str">
        <f>'Customize Here'!$Q$38</f>
        <v>Weeks Missing</v>
      </c>
      <c r="BF31" s="330"/>
    </row>
    <row r="32" ht="18.0" customHeight="1">
      <c r="A32" s="334"/>
      <c r="B32" s="335"/>
      <c r="C32" s="336"/>
      <c r="D32" s="71"/>
      <c r="E32" s="237"/>
      <c r="F32" s="237"/>
      <c r="G32" s="240" t="b">
        <v>0</v>
      </c>
      <c r="H32" s="241" t="b">
        <v>0</v>
      </c>
      <c r="I32" s="241" t="b">
        <v>0</v>
      </c>
      <c r="J32" s="241" t="b">
        <v>0</v>
      </c>
      <c r="K32" s="241" t="b">
        <v>0</v>
      </c>
      <c r="L32" s="241" t="b">
        <v>0</v>
      </c>
      <c r="M32" s="241" t="b">
        <v>0</v>
      </c>
      <c r="N32" s="243" t="str">
        <f t="shared" ref="N32:N47" si="29">IF($C32&lt;&gt;"",IF($B32&lt;&gt;"",ROUND(COUNTIF(G32:M32,TRUE)/$C32,2),),)</f>
        <v/>
      </c>
      <c r="O32" s="244" t="str">
        <f t="shared" ref="O32:O47" si="30">IF($B32&lt;&gt;"",IF(($C32-COUNTIF(G32:M32,TRUE))&gt;0,$C32-COUNTIF(G32:M32,TRUE),""),)</f>
        <v/>
      </c>
      <c r="P32" s="245"/>
      <c r="Q32" s="240" t="b">
        <v>0</v>
      </c>
      <c r="R32" s="337" t="b">
        <v>0</v>
      </c>
      <c r="S32" s="241" t="b">
        <v>0</v>
      </c>
      <c r="T32" s="241" t="b">
        <v>0</v>
      </c>
      <c r="U32" s="241" t="b">
        <v>0</v>
      </c>
      <c r="V32" s="241" t="b">
        <v>0</v>
      </c>
      <c r="W32" s="242" t="b">
        <v>0</v>
      </c>
      <c r="X32" s="243" t="str">
        <f t="shared" ref="X32:X47" si="31">IF($C32&lt;&gt;"",IF($B32&lt;&gt;"",ROUND(COUNTIF(Q32:W32,TRUE)/$C32,2),),)</f>
        <v/>
      </c>
      <c r="Y32" s="244" t="str">
        <f t="shared" ref="Y32:Y47" si="32">IF($B32&lt;&gt;"",IF(($C32-COUNTIF(Q32:W32,TRUE))&gt;0,$C32-COUNTIF(Q32:W32,TRUE),""),)</f>
        <v/>
      </c>
      <c r="Z32" s="245"/>
      <c r="AA32" s="240" t="b">
        <v>0</v>
      </c>
      <c r="AB32" s="337" t="b">
        <v>0</v>
      </c>
      <c r="AC32" s="241" t="b">
        <v>0</v>
      </c>
      <c r="AD32" s="241" t="b">
        <v>0</v>
      </c>
      <c r="AE32" s="241" t="b">
        <v>0</v>
      </c>
      <c r="AF32" s="241" t="b">
        <v>0</v>
      </c>
      <c r="AG32" s="242" t="b">
        <v>0</v>
      </c>
      <c r="AH32" s="243" t="str">
        <f t="shared" ref="AH32:AH47" si="33">IF($C32&lt;&gt;"",IF($B32&lt;&gt;"",ROUND(COUNTIF(AA32:AG32,TRUE)/$C32,2),),)</f>
        <v/>
      </c>
      <c r="AI32" s="244" t="str">
        <f t="shared" ref="AI32:AI47" si="34">IF($B32&lt;&gt;"",IF(($C32-COUNTIF(AA32:AG32,TRUE))&gt;0,$C32-COUNTIF(AA32:AG32,TRUE),""),)</f>
        <v/>
      </c>
      <c r="AJ32" s="245"/>
      <c r="AK32" s="241" t="b">
        <v>0</v>
      </c>
      <c r="AL32" s="241" t="b">
        <v>0</v>
      </c>
      <c r="AM32" s="241" t="b">
        <v>0</v>
      </c>
      <c r="AN32" s="241" t="b">
        <v>0</v>
      </c>
      <c r="AO32" s="241" t="b">
        <v>0</v>
      </c>
      <c r="AP32" s="241" t="b">
        <v>0</v>
      </c>
      <c r="AQ32" s="241" t="b">
        <v>0</v>
      </c>
      <c r="AR32" s="243" t="str">
        <f t="shared" ref="AR32:AR47" si="35">IF($C32&lt;&gt;"",IF($B32&lt;&gt;"",ROUND(COUNTIF(AK32:AQ32,TRUE)/$C32,2),),)</f>
        <v/>
      </c>
      <c r="AS32" s="244" t="str">
        <f t="shared" ref="AS32:AS47" si="36">IF($B32&lt;&gt;"",IF(($C32-COUNTIF(AK32:AQ32,TRUE))&gt;0,$C32-COUNTIF(AK32:AQ32,TRUE),""),)</f>
        <v/>
      </c>
      <c r="AT32" s="245"/>
      <c r="AU32" s="240" t="b">
        <v>0</v>
      </c>
      <c r="AV32" s="241" t="b">
        <v>0</v>
      </c>
      <c r="AW32" s="246" t="b">
        <v>0</v>
      </c>
      <c r="AX32" s="193"/>
      <c r="AY32" s="193"/>
      <c r="AZ32" s="260" t="str">
        <f t="shared" ref="AZ32:AZ47" si="37">B32</f>
        <v/>
      </c>
      <c r="BA32" s="338" t="str">
        <f t="shared" ref="BA32:BA47" si="38">IF(B32&lt;&gt;"",4,)</f>
        <v/>
      </c>
      <c r="BB32" s="262" t="str">
        <f t="shared" ref="BB32:BB47" si="39">IF(B32&lt;&gt;"", countif(N32,"&gt;=100%")+countif(X32,"&gt;=100%")+countif(AH32,"&gt;=100%")+countif(AR32,"&gt;=100%"),)</f>
        <v/>
      </c>
      <c r="BC32" s="339" t="str">
        <f t="array" ref="BC32">IFERROR(SPARKLINE(BB32,{"charttype","bar";"max",BA32;"color1",IF(BD32&gt;=$BA$4,'Customize Here'!$M$7,'Customize Here'!$M$9)}),)</f>
        <v/>
      </c>
      <c r="BD32" s="264" t="str">
        <f t="shared" ref="BD32:BD47" si="40">IFERROR(ROUND(BB32/BA32,2),)</f>
        <v/>
      </c>
      <c r="BE32" s="340" t="str">
        <f t="shared" ref="BE32:BE47" si="41">IF($B32&lt;&gt;"", IF(BA32-BB32&gt;0,BA32-BB32,),)</f>
        <v/>
      </c>
      <c r="BF32" s="330"/>
    </row>
    <row r="33">
      <c r="A33" s="334"/>
      <c r="B33" s="341"/>
      <c r="C33" s="342"/>
      <c r="D33" s="111"/>
      <c r="E33" s="237"/>
      <c r="F33" s="237"/>
      <c r="G33" s="257" t="b">
        <v>0</v>
      </c>
      <c r="H33" s="258" t="b">
        <v>0</v>
      </c>
      <c r="I33" s="258" t="b">
        <v>0</v>
      </c>
      <c r="J33" s="258" t="b">
        <v>0</v>
      </c>
      <c r="K33" s="258" t="b">
        <v>0</v>
      </c>
      <c r="L33" s="258" t="b">
        <v>0</v>
      </c>
      <c r="M33" s="258" t="b">
        <v>0</v>
      </c>
      <c r="N33" s="255" t="str">
        <f t="shared" si="29"/>
        <v/>
      </c>
      <c r="O33" s="256" t="str">
        <f t="shared" si="30"/>
        <v/>
      </c>
      <c r="P33" s="245"/>
      <c r="Q33" s="257" t="b">
        <v>0</v>
      </c>
      <c r="R33" s="271" t="b">
        <v>0</v>
      </c>
      <c r="S33" s="258" t="b">
        <v>0</v>
      </c>
      <c r="T33" s="258" t="b">
        <v>0</v>
      </c>
      <c r="U33" s="258" t="b">
        <v>0</v>
      </c>
      <c r="V33" s="258" t="b">
        <v>0</v>
      </c>
      <c r="W33" s="267" t="b">
        <v>0</v>
      </c>
      <c r="X33" s="255" t="str">
        <f t="shared" si="31"/>
        <v/>
      </c>
      <c r="Y33" s="256" t="str">
        <f t="shared" si="32"/>
        <v/>
      </c>
      <c r="Z33" s="245"/>
      <c r="AA33" s="257" t="b">
        <v>0</v>
      </c>
      <c r="AB33" s="271" t="b">
        <v>0</v>
      </c>
      <c r="AC33" s="258" t="b">
        <v>0</v>
      </c>
      <c r="AD33" s="258" t="b">
        <v>0</v>
      </c>
      <c r="AE33" s="258" t="b">
        <v>0</v>
      </c>
      <c r="AF33" s="258" t="b">
        <v>0</v>
      </c>
      <c r="AG33" s="267" t="b">
        <v>0</v>
      </c>
      <c r="AH33" s="255" t="str">
        <f t="shared" si="33"/>
        <v/>
      </c>
      <c r="AI33" s="256" t="str">
        <f t="shared" si="34"/>
        <v/>
      </c>
      <c r="AJ33" s="245"/>
      <c r="AK33" s="258" t="b">
        <v>0</v>
      </c>
      <c r="AL33" s="258" t="b">
        <v>0</v>
      </c>
      <c r="AM33" s="258" t="b">
        <v>0</v>
      </c>
      <c r="AN33" s="258" t="b">
        <v>0</v>
      </c>
      <c r="AO33" s="258" t="b">
        <v>0</v>
      </c>
      <c r="AP33" s="258" t="b">
        <v>0</v>
      </c>
      <c r="AQ33" s="258" t="b">
        <v>0</v>
      </c>
      <c r="AR33" s="255" t="str">
        <f t="shared" si="35"/>
        <v/>
      </c>
      <c r="AS33" s="256" t="str">
        <f t="shared" si="36"/>
        <v/>
      </c>
      <c r="AT33" s="245"/>
      <c r="AU33" s="257" t="b">
        <v>0</v>
      </c>
      <c r="AV33" s="258" t="b">
        <v>0</v>
      </c>
      <c r="AW33" s="259" t="b">
        <v>0</v>
      </c>
      <c r="AX33" s="193"/>
      <c r="AY33" s="193"/>
      <c r="AZ33" s="260" t="str">
        <f t="shared" si="37"/>
        <v/>
      </c>
      <c r="BA33" s="261" t="str">
        <f t="shared" si="38"/>
        <v/>
      </c>
      <c r="BB33" s="262" t="str">
        <f t="shared" si="39"/>
        <v/>
      </c>
      <c r="BC33" s="263" t="str">
        <f t="array" ref="BC33">IFERROR(SPARKLINE(BB33,{"charttype","bar";"max",BA33;"color1",IF(BD33&gt;=$BA$4,'Customize Here'!$M$7,'Customize Here'!$M$9)}),)</f>
        <v/>
      </c>
      <c r="BD33" s="264" t="str">
        <f t="shared" si="40"/>
        <v/>
      </c>
      <c r="BE33" s="340" t="str">
        <f t="shared" si="41"/>
        <v/>
      </c>
      <c r="BF33" s="330"/>
    </row>
    <row r="34">
      <c r="A34" s="334"/>
      <c r="B34" s="341"/>
      <c r="C34" s="342"/>
      <c r="D34" s="111"/>
      <c r="E34" s="237"/>
      <c r="F34" s="237"/>
      <c r="G34" s="257" t="b">
        <v>0</v>
      </c>
      <c r="H34" s="258" t="b">
        <v>0</v>
      </c>
      <c r="I34" s="258" t="b">
        <v>0</v>
      </c>
      <c r="J34" s="258" t="b">
        <v>0</v>
      </c>
      <c r="K34" s="258" t="b">
        <v>0</v>
      </c>
      <c r="L34" s="258" t="b">
        <v>0</v>
      </c>
      <c r="M34" s="258" t="b">
        <v>0</v>
      </c>
      <c r="N34" s="255" t="str">
        <f t="shared" si="29"/>
        <v/>
      </c>
      <c r="O34" s="256" t="str">
        <f t="shared" si="30"/>
        <v/>
      </c>
      <c r="P34" s="245"/>
      <c r="Q34" s="257" t="b">
        <v>0</v>
      </c>
      <c r="R34" s="271" t="b">
        <v>0</v>
      </c>
      <c r="S34" s="258" t="b">
        <v>0</v>
      </c>
      <c r="T34" s="258" t="b">
        <v>0</v>
      </c>
      <c r="U34" s="258" t="b">
        <v>0</v>
      </c>
      <c r="V34" s="258" t="b">
        <v>0</v>
      </c>
      <c r="W34" s="267" t="b">
        <v>0</v>
      </c>
      <c r="X34" s="255" t="str">
        <f t="shared" si="31"/>
        <v/>
      </c>
      <c r="Y34" s="256" t="str">
        <f t="shared" si="32"/>
        <v/>
      </c>
      <c r="Z34" s="245"/>
      <c r="AA34" s="257" t="b">
        <v>0</v>
      </c>
      <c r="AB34" s="271" t="b">
        <v>0</v>
      </c>
      <c r="AC34" s="258" t="b">
        <v>0</v>
      </c>
      <c r="AD34" s="258" t="b">
        <v>0</v>
      </c>
      <c r="AE34" s="258" t="b">
        <v>0</v>
      </c>
      <c r="AF34" s="258" t="b">
        <v>0</v>
      </c>
      <c r="AG34" s="267" t="b">
        <v>0</v>
      </c>
      <c r="AH34" s="255" t="str">
        <f t="shared" si="33"/>
        <v/>
      </c>
      <c r="AI34" s="256" t="str">
        <f t="shared" si="34"/>
        <v/>
      </c>
      <c r="AJ34" s="245"/>
      <c r="AK34" s="258" t="b">
        <v>0</v>
      </c>
      <c r="AL34" s="258" t="b">
        <v>0</v>
      </c>
      <c r="AM34" s="258" t="b">
        <v>0</v>
      </c>
      <c r="AN34" s="258" t="b">
        <v>0</v>
      </c>
      <c r="AO34" s="258" t="b">
        <v>0</v>
      </c>
      <c r="AP34" s="258" t="b">
        <v>0</v>
      </c>
      <c r="AQ34" s="258" t="b">
        <v>0</v>
      </c>
      <c r="AR34" s="255" t="str">
        <f t="shared" si="35"/>
        <v/>
      </c>
      <c r="AS34" s="256" t="str">
        <f t="shared" si="36"/>
        <v/>
      </c>
      <c r="AT34" s="245"/>
      <c r="AU34" s="257" t="b">
        <v>0</v>
      </c>
      <c r="AV34" s="258" t="b">
        <v>0</v>
      </c>
      <c r="AW34" s="259" t="b">
        <v>0</v>
      </c>
      <c r="AX34" s="193"/>
      <c r="AY34" s="193"/>
      <c r="AZ34" s="260" t="str">
        <f t="shared" si="37"/>
        <v/>
      </c>
      <c r="BA34" s="261" t="str">
        <f t="shared" si="38"/>
        <v/>
      </c>
      <c r="BB34" s="262" t="str">
        <f t="shared" si="39"/>
        <v/>
      </c>
      <c r="BC34" s="263" t="str">
        <f t="array" ref="BC34">IFERROR(SPARKLINE(BB34,{"charttype","bar";"max",BA34;"color1",IF(BD34&gt;=$BA$4,'Customize Here'!$M$7,'Customize Here'!$M$9)}),)</f>
        <v/>
      </c>
      <c r="BD34" s="264" t="str">
        <f t="shared" si="40"/>
        <v/>
      </c>
      <c r="BE34" s="340" t="str">
        <f t="shared" si="41"/>
        <v/>
      </c>
      <c r="BF34" s="330"/>
    </row>
    <row r="35" ht="18.0" customHeight="1">
      <c r="A35" s="334"/>
      <c r="B35" s="341"/>
      <c r="C35" s="342"/>
      <c r="D35" s="111"/>
      <c r="E35" s="237"/>
      <c r="F35" s="237"/>
      <c r="G35" s="257" t="b">
        <v>0</v>
      </c>
      <c r="H35" s="258" t="b">
        <v>0</v>
      </c>
      <c r="I35" s="258" t="b">
        <v>0</v>
      </c>
      <c r="J35" s="258" t="b">
        <v>0</v>
      </c>
      <c r="K35" s="258" t="b">
        <v>0</v>
      </c>
      <c r="L35" s="258" t="b">
        <v>0</v>
      </c>
      <c r="M35" s="258" t="b">
        <v>0</v>
      </c>
      <c r="N35" s="255" t="str">
        <f t="shared" si="29"/>
        <v/>
      </c>
      <c r="O35" s="256" t="str">
        <f t="shared" si="30"/>
        <v/>
      </c>
      <c r="P35" s="245"/>
      <c r="Q35" s="257" t="b">
        <v>0</v>
      </c>
      <c r="R35" s="258" t="b">
        <v>0</v>
      </c>
      <c r="S35" s="258" t="b">
        <v>0</v>
      </c>
      <c r="T35" s="258" t="b">
        <v>0</v>
      </c>
      <c r="U35" s="258" t="b">
        <v>0</v>
      </c>
      <c r="V35" s="258" t="b">
        <v>0</v>
      </c>
      <c r="W35" s="267" t="b">
        <v>0</v>
      </c>
      <c r="X35" s="255" t="str">
        <f t="shared" si="31"/>
        <v/>
      </c>
      <c r="Y35" s="256" t="str">
        <f t="shared" si="32"/>
        <v/>
      </c>
      <c r="Z35" s="245"/>
      <c r="AA35" s="257" t="b">
        <v>0</v>
      </c>
      <c r="AB35" s="258" t="b">
        <v>0</v>
      </c>
      <c r="AC35" s="258" t="b">
        <v>0</v>
      </c>
      <c r="AD35" s="258" t="b">
        <v>0</v>
      </c>
      <c r="AE35" s="258" t="b">
        <v>0</v>
      </c>
      <c r="AF35" s="258" t="b">
        <v>0</v>
      </c>
      <c r="AG35" s="267" t="b">
        <v>0</v>
      </c>
      <c r="AH35" s="255" t="str">
        <f t="shared" si="33"/>
        <v/>
      </c>
      <c r="AI35" s="256" t="str">
        <f t="shared" si="34"/>
        <v/>
      </c>
      <c r="AJ35" s="245"/>
      <c r="AK35" s="258" t="b">
        <v>0</v>
      </c>
      <c r="AL35" s="258" t="b">
        <v>0</v>
      </c>
      <c r="AM35" s="258" t="b">
        <v>0</v>
      </c>
      <c r="AN35" s="258" t="b">
        <v>0</v>
      </c>
      <c r="AO35" s="258" t="b">
        <v>0</v>
      </c>
      <c r="AP35" s="258" t="b">
        <v>0</v>
      </c>
      <c r="AQ35" s="258" t="b">
        <v>0</v>
      </c>
      <c r="AR35" s="255" t="str">
        <f t="shared" si="35"/>
        <v/>
      </c>
      <c r="AS35" s="256" t="str">
        <f t="shared" si="36"/>
        <v/>
      </c>
      <c r="AT35" s="245"/>
      <c r="AU35" s="257" t="b">
        <v>0</v>
      </c>
      <c r="AV35" s="258" t="b">
        <v>0</v>
      </c>
      <c r="AW35" s="259" t="b">
        <v>0</v>
      </c>
      <c r="AX35" s="193"/>
      <c r="AY35" s="193"/>
      <c r="AZ35" s="260" t="str">
        <f t="shared" si="37"/>
        <v/>
      </c>
      <c r="BA35" s="261" t="str">
        <f t="shared" si="38"/>
        <v/>
      </c>
      <c r="BB35" s="262" t="str">
        <f t="shared" si="39"/>
        <v/>
      </c>
      <c r="BC35" s="263" t="str">
        <f t="array" ref="BC35">IFERROR(SPARKLINE(BB35,{"charttype","bar";"max",BA35;"color1",IF(BD35&gt;=$BA$4,'Customize Here'!$M$7,'Customize Here'!$M$9)}),)</f>
        <v/>
      </c>
      <c r="BD35" s="264" t="str">
        <f t="shared" si="40"/>
        <v/>
      </c>
      <c r="BE35" s="340" t="str">
        <f t="shared" si="41"/>
        <v/>
      </c>
      <c r="BF35" s="330"/>
    </row>
    <row r="36" ht="18.0" customHeight="1">
      <c r="A36" s="334"/>
      <c r="B36" s="341"/>
      <c r="C36" s="342"/>
      <c r="D36" s="111"/>
      <c r="E36" s="237"/>
      <c r="F36" s="237"/>
      <c r="G36" s="257" t="b">
        <v>0</v>
      </c>
      <c r="H36" s="258" t="b">
        <v>0</v>
      </c>
      <c r="I36" s="258" t="b">
        <v>0</v>
      </c>
      <c r="J36" s="258" t="b">
        <v>0</v>
      </c>
      <c r="K36" s="258" t="b">
        <v>0</v>
      </c>
      <c r="L36" s="258" t="b">
        <v>0</v>
      </c>
      <c r="M36" s="258" t="b">
        <v>0</v>
      </c>
      <c r="N36" s="255" t="str">
        <f t="shared" si="29"/>
        <v/>
      </c>
      <c r="O36" s="256" t="str">
        <f t="shared" si="30"/>
        <v/>
      </c>
      <c r="P36" s="245"/>
      <c r="Q36" s="257" t="b">
        <v>0</v>
      </c>
      <c r="R36" s="258" t="b">
        <v>0</v>
      </c>
      <c r="S36" s="258" t="b">
        <v>0</v>
      </c>
      <c r="T36" s="258" t="b">
        <v>0</v>
      </c>
      <c r="U36" s="258" t="b">
        <v>0</v>
      </c>
      <c r="V36" s="258" t="b">
        <v>0</v>
      </c>
      <c r="W36" s="267" t="b">
        <v>0</v>
      </c>
      <c r="X36" s="255" t="str">
        <f t="shared" si="31"/>
        <v/>
      </c>
      <c r="Y36" s="256" t="str">
        <f t="shared" si="32"/>
        <v/>
      </c>
      <c r="Z36" s="245"/>
      <c r="AA36" s="257" t="b">
        <v>0</v>
      </c>
      <c r="AB36" s="258" t="b">
        <v>0</v>
      </c>
      <c r="AC36" s="258" t="b">
        <v>0</v>
      </c>
      <c r="AD36" s="258" t="b">
        <v>0</v>
      </c>
      <c r="AE36" s="258" t="b">
        <v>0</v>
      </c>
      <c r="AF36" s="258" t="b">
        <v>0</v>
      </c>
      <c r="AG36" s="267" t="b">
        <v>0</v>
      </c>
      <c r="AH36" s="255" t="str">
        <f t="shared" si="33"/>
        <v/>
      </c>
      <c r="AI36" s="256" t="str">
        <f t="shared" si="34"/>
        <v/>
      </c>
      <c r="AJ36" s="245"/>
      <c r="AK36" s="258" t="b">
        <v>0</v>
      </c>
      <c r="AL36" s="258" t="b">
        <v>0</v>
      </c>
      <c r="AM36" s="258" t="b">
        <v>0</v>
      </c>
      <c r="AN36" s="258" t="b">
        <v>0</v>
      </c>
      <c r="AO36" s="258" t="b">
        <v>0</v>
      </c>
      <c r="AP36" s="258" t="b">
        <v>0</v>
      </c>
      <c r="AQ36" s="258" t="b">
        <v>0</v>
      </c>
      <c r="AR36" s="255" t="str">
        <f t="shared" si="35"/>
        <v/>
      </c>
      <c r="AS36" s="256" t="str">
        <f t="shared" si="36"/>
        <v/>
      </c>
      <c r="AT36" s="245"/>
      <c r="AU36" s="257" t="b">
        <v>0</v>
      </c>
      <c r="AV36" s="258" t="b">
        <v>0</v>
      </c>
      <c r="AW36" s="259" t="b">
        <v>0</v>
      </c>
      <c r="AX36" s="193"/>
      <c r="AY36" s="193"/>
      <c r="AZ36" s="260" t="str">
        <f t="shared" si="37"/>
        <v/>
      </c>
      <c r="BA36" s="261" t="str">
        <f t="shared" si="38"/>
        <v/>
      </c>
      <c r="BB36" s="262" t="str">
        <f t="shared" si="39"/>
        <v/>
      </c>
      <c r="BC36" s="263" t="str">
        <f t="array" ref="BC36">IFERROR(SPARKLINE(BB36,{"charttype","bar";"max",BA36;"color1",IF(BD36&gt;=$BA$4,'Customize Here'!$M$7,'Customize Here'!$M$9)}),)</f>
        <v/>
      </c>
      <c r="BD36" s="264" t="str">
        <f t="shared" si="40"/>
        <v/>
      </c>
      <c r="BE36" s="340" t="str">
        <f t="shared" si="41"/>
        <v/>
      </c>
      <c r="BF36" s="330"/>
    </row>
    <row r="37" ht="18.0" customHeight="1">
      <c r="A37" s="334"/>
      <c r="B37" s="341"/>
      <c r="C37" s="342"/>
      <c r="D37" s="111"/>
      <c r="E37" s="237"/>
      <c r="F37" s="237"/>
      <c r="G37" s="257" t="b">
        <v>0</v>
      </c>
      <c r="H37" s="258" t="b">
        <v>0</v>
      </c>
      <c r="I37" s="258" t="b">
        <v>0</v>
      </c>
      <c r="J37" s="258" t="b">
        <v>0</v>
      </c>
      <c r="K37" s="258" t="b">
        <v>0</v>
      </c>
      <c r="L37" s="258" t="b">
        <v>0</v>
      </c>
      <c r="M37" s="258" t="b">
        <v>0</v>
      </c>
      <c r="N37" s="255" t="str">
        <f t="shared" si="29"/>
        <v/>
      </c>
      <c r="O37" s="256" t="str">
        <f t="shared" si="30"/>
        <v/>
      </c>
      <c r="P37" s="245"/>
      <c r="Q37" s="257" t="b">
        <v>0</v>
      </c>
      <c r="R37" s="258" t="b">
        <v>0</v>
      </c>
      <c r="S37" s="258" t="b">
        <v>0</v>
      </c>
      <c r="T37" s="258" t="b">
        <v>0</v>
      </c>
      <c r="U37" s="258" t="b">
        <v>0</v>
      </c>
      <c r="V37" s="258" t="b">
        <v>0</v>
      </c>
      <c r="W37" s="267" t="b">
        <v>0</v>
      </c>
      <c r="X37" s="255" t="str">
        <f t="shared" si="31"/>
        <v/>
      </c>
      <c r="Y37" s="256" t="str">
        <f t="shared" si="32"/>
        <v/>
      </c>
      <c r="Z37" s="245"/>
      <c r="AA37" s="257" t="b">
        <v>0</v>
      </c>
      <c r="AB37" s="258" t="b">
        <v>0</v>
      </c>
      <c r="AC37" s="258" t="b">
        <v>0</v>
      </c>
      <c r="AD37" s="258" t="b">
        <v>0</v>
      </c>
      <c r="AE37" s="258" t="b">
        <v>0</v>
      </c>
      <c r="AF37" s="258" t="b">
        <v>0</v>
      </c>
      <c r="AG37" s="267" t="b">
        <v>0</v>
      </c>
      <c r="AH37" s="255" t="str">
        <f t="shared" si="33"/>
        <v/>
      </c>
      <c r="AI37" s="256" t="str">
        <f t="shared" si="34"/>
        <v/>
      </c>
      <c r="AJ37" s="245"/>
      <c r="AK37" s="258" t="b">
        <v>0</v>
      </c>
      <c r="AL37" s="258" t="b">
        <v>0</v>
      </c>
      <c r="AM37" s="258" t="b">
        <v>0</v>
      </c>
      <c r="AN37" s="258" t="b">
        <v>0</v>
      </c>
      <c r="AO37" s="258" t="b">
        <v>0</v>
      </c>
      <c r="AP37" s="258" t="b">
        <v>0</v>
      </c>
      <c r="AQ37" s="258" t="b">
        <v>0</v>
      </c>
      <c r="AR37" s="255" t="str">
        <f t="shared" si="35"/>
        <v/>
      </c>
      <c r="AS37" s="256" t="str">
        <f t="shared" si="36"/>
        <v/>
      </c>
      <c r="AT37" s="245"/>
      <c r="AU37" s="257" t="b">
        <v>0</v>
      </c>
      <c r="AV37" s="258" t="b">
        <v>0</v>
      </c>
      <c r="AW37" s="259" t="b">
        <v>0</v>
      </c>
      <c r="AX37" s="193"/>
      <c r="AY37" s="193"/>
      <c r="AZ37" s="260" t="str">
        <f t="shared" si="37"/>
        <v/>
      </c>
      <c r="BA37" s="261" t="str">
        <f t="shared" si="38"/>
        <v/>
      </c>
      <c r="BB37" s="262" t="str">
        <f t="shared" si="39"/>
        <v/>
      </c>
      <c r="BC37" s="263" t="str">
        <f t="array" ref="BC37">IFERROR(SPARKLINE(BB37,{"charttype","bar";"max",BA37;"color1",IF(BD37&gt;=$BA$4,'Customize Here'!$M$7,'Customize Here'!$M$9)}),)</f>
        <v/>
      </c>
      <c r="BD37" s="264" t="str">
        <f t="shared" si="40"/>
        <v/>
      </c>
      <c r="BE37" s="340" t="str">
        <f t="shared" si="41"/>
        <v/>
      </c>
      <c r="BF37" s="330"/>
    </row>
    <row r="38" ht="18.0" customHeight="1">
      <c r="A38" s="334"/>
      <c r="B38" s="341"/>
      <c r="C38" s="342"/>
      <c r="D38" s="111"/>
      <c r="E38" s="237"/>
      <c r="F38" s="237"/>
      <c r="G38" s="257" t="b">
        <v>0</v>
      </c>
      <c r="H38" s="258" t="b">
        <v>0</v>
      </c>
      <c r="I38" s="258" t="b">
        <v>0</v>
      </c>
      <c r="J38" s="258" t="b">
        <v>0</v>
      </c>
      <c r="K38" s="258" t="b">
        <v>0</v>
      </c>
      <c r="L38" s="258" t="b">
        <v>0</v>
      </c>
      <c r="M38" s="258" t="b">
        <v>0</v>
      </c>
      <c r="N38" s="255" t="str">
        <f t="shared" si="29"/>
        <v/>
      </c>
      <c r="O38" s="256" t="str">
        <f t="shared" si="30"/>
        <v/>
      </c>
      <c r="P38" s="245"/>
      <c r="Q38" s="257" t="b">
        <v>0</v>
      </c>
      <c r="R38" s="258" t="b">
        <v>0</v>
      </c>
      <c r="S38" s="258" t="b">
        <v>0</v>
      </c>
      <c r="T38" s="258" t="b">
        <v>0</v>
      </c>
      <c r="U38" s="258" t="b">
        <v>0</v>
      </c>
      <c r="V38" s="258" t="b">
        <v>0</v>
      </c>
      <c r="W38" s="267" t="b">
        <v>0</v>
      </c>
      <c r="X38" s="255" t="str">
        <f t="shared" si="31"/>
        <v/>
      </c>
      <c r="Y38" s="256" t="str">
        <f t="shared" si="32"/>
        <v/>
      </c>
      <c r="Z38" s="245"/>
      <c r="AA38" s="257" t="b">
        <v>0</v>
      </c>
      <c r="AB38" s="258" t="b">
        <v>0</v>
      </c>
      <c r="AC38" s="258" t="b">
        <v>0</v>
      </c>
      <c r="AD38" s="258" t="b">
        <v>0</v>
      </c>
      <c r="AE38" s="258" t="b">
        <v>0</v>
      </c>
      <c r="AF38" s="258" t="b">
        <v>0</v>
      </c>
      <c r="AG38" s="267" t="b">
        <v>0</v>
      </c>
      <c r="AH38" s="255" t="str">
        <f t="shared" si="33"/>
        <v/>
      </c>
      <c r="AI38" s="256" t="str">
        <f t="shared" si="34"/>
        <v/>
      </c>
      <c r="AJ38" s="245"/>
      <c r="AK38" s="258" t="b">
        <v>0</v>
      </c>
      <c r="AL38" s="258" t="b">
        <v>0</v>
      </c>
      <c r="AM38" s="258" t="b">
        <v>0</v>
      </c>
      <c r="AN38" s="258" t="b">
        <v>0</v>
      </c>
      <c r="AO38" s="258" t="b">
        <v>0</v>
      </c>
      <c r="AP38" s="258" t="b">
        <v>0</v>
      </c>
      <c r="AQ38" s="258" t="b">
        <v>0</v>
      </c>
      <c r="AR38" s="255" t="str">
        <f t="shared" si="35"/>
        <v/>
      </c>
      <c r="AS38" s="256" t="str">
        <f t="shared" si="36"/>
        <v/>
      </c>
      <c r="AT38" s="245"/>
      <c r="AU38" s="257" t="b">
        <v>0</v>
      </c>
      <c r="AV38" s="258" t="b">
        <v>0</v>
      </c>
      <c r="AW38" s="259" t="b">
        <v>0</v>
      </c>
      <c r="AX38" s="193"/>
      <c r="AY38" s="193"/>
      <c r="AZ38" s="260" t="str">
        <f t="shared" si="37"/>
        <v/>
      </c>
      <c r="BA38" s="261" t="str">
        <f t="shared" si="38"/>
        <v/>
      </c>
      <c r="BB38" s="262" t="str">
        <f t="shared" si="39"/>
        <v/>
      </c>
      <c r="BC38" s="263" t="str">
        <f t="array" ref="BC38">IFERROR(SPARKLINE(BB38,{"charttype","bar";"max",BA38;"color1",IF(BD38&gt;=$BA$4,'Customize Here'!$M$7,'Customize Here'!$M$9)}),)</f>
        <v/>
      </c>
      <c r="BD38" s="264" t="str">
        <f t="shared" si="40"/>
        <v/>
      </c>
      <c r="BE38" s="340" t="str">
        <f t="shared" si="41"/>
        <v/>
      </c>
      <c r="BF38" s="330"/>
    </row>
    <row r="39" ht="18.0" customHeight="1">
      <c r="A39" s="334"/>
      <c r="B39" s="341"/>
      <c r="C39" s="342"/>
      <c r="D39" s="111"/>
      <c r="E39" s="237"/>
      <c r="F39" s="237"/>
      <c r="G39" s="257" t="b">
        <v>0</v>
      </c>
      <c r="H39" s="258" t="b">
        <v>0</v>
      </c>
      <c r="I39" s="258" t="b">
        <v>0</v>
      </c>
      <c r="J39" s="258" t="b">
        <v>0</v>
      </c>
      <c r="K39" s="258" t="b">
        <v>0</v>
      </c>
      <c r="L39" s="258" t="b">
        <v>0</v>
      </c>
      <c r="M39" s="258" t="b">
        <v>0</v>
      </c>
      <c r="N39" s="255" t="str">
        <f t="shared" si="29"/>
        <v/>
      </c>
      <c r="O39" s="256" t="str">
        <f t="shared" si="30"/>
        <v/>
      </c>
      <c r="P39" s="245"/>
      <c r="Q39" s="257" t="b">
        <v>0</v>
      </c>
      <c r="R39" s="258" t="b">
        <v>0</v>
      </c>
      <c r="S39" s="258" t="b">
        <v>0</v>
      </c>
      <c r="T39" s="258" t="b">
        <v>0</v>
      </c>
      <c r="U39" s="258" t="b">
        <v>0</v>
      </c>
      <c r="V39" s="258" t="b">
        <v>0</v>
      </c>
      <c r="W39" s="267" t="b">
        <v>0</v>
      </c>
      <c r="X39" s="255" t="str">
        <f t="shared" si="31"/>
        <v/>
      </c>
      <c r="Y39" s="256" t="str">
        <f t="shared" si="32"/>
        <v/>
      </c>
      <c r="Z39" s="245"/>
      <c r="AA39" s="257" t="b">
        <v>0</v>
      </c>
      <c r="AB39" s="258" t="b">
        <v>0</v>
      </c>
      <c r="AC39" s="258" t="b">
        <v>0</v>
      </c>
      <c r="AD39" s="258" t="b">
        <v>0</v>
      </c>
      <c r="AE39" s="258" t="b">
        <v>0</v>
      </c>
      <c r="AF39" s="258" t="b">
        <v>0</v>
      </c>
      <c r="AG39" s="267" t="b">
        <v>0</v>
      </c>
      <c r="AH39" s="255" t="str">
        <f t="shared" si="33"/>
        <v/>
      </c>
      <c r="AI39" s="256" t="str">
        <f t="shared" si="34"/>
        <v/>
      </c>
      <c r="AJ39" s="245"/>
      <c r="AK39" s="258" t="b">
        <v>0</v>
      </c>
      <c r="AL39" s="258" t="b">
        <v>0</v>
      </c>
      <c r="AM39" s="258" t="b">
        <v>0</v>
      </c>
      <c r="AN39" s="258" t="b">
        <v>0</v>
      </c>
      <c r="AO39" s="258" t="b">
        <v>0</v>
      </c>
      <c r="AP39" s="258" t="b">
        <v>0</v>
      </c>
      <c r="AQ39" s="258" t="b">
        <v>0</v>
      </c>
      <c r="AR39" s="255" t="str">
        <f t="shared" si="35"/>
        <v/>
      </c>
      <c r="AS39" s="256" t="str">
        <f t="shared" si="36"/>
        <v/>
      </c>
      <c r="AT39" s="245"/>
      <c r="AU39" s="257" t="b">
        <v>0</v>
      </c>
      <c r="AV39" s="258" t="b">
        <v>0</v>
      </c>
      <c r="AW39" s="259" t="b">
        <v>0</v>
      </c>
      <c r="AX39" s="193"/>
      <c r="AY39" s="193"/>
      <c r="AZ39" s="260" t="str">
        <f t="shared" si="37"/>
        <v/>
      </c>
      <c r="BA39" s="261" t="str">
        <f t="shared" si="38"/>
        <v/>
      </c>
      <c r="BB39" s="262" t="str">
        <f t="shared" si="39"/>
        <v/>
      </c>
      <c r="BC39" s="263" t="str">
        <f t="array" ref="BC39">IFERROR(SPARKLINE(BB39,{"charttype","bar";"max",BA39;"color1",IF(BD39&gt;=$BA$4,'Customize Here'!$M$7,'Customize Here'!$M$9)}),)</f>
        <v/>
      </c>
      <c r="BD39" s="264" t="str">
        <f t="shared" si="40"/>
        <v/>
      </c>
      <c r="BE39" s="340" t="str">
        <f t="shared" si="41"/>
        <v/>
      </c>
      <c r="BF39" s="330"/>
    </row>
    <row r="40" ht="18.0" customHeight="1">
      <c r="A40" s="334"/>
      <c r="B40" s="341"/>
      <c r="C40" s="342"/>
      <c r="D40" s="111"/>
      <c r="E40" s="237"/>
      <c r="F40" s="237"/>
      <c r="G40" s="257" t="b">
        <v>0</v>
      </c>
      <c r="H40" s="258" t="b">
        <v>0</v>
      </c>
      <c r="I40" s="258" t="b">
        <v>0</v>
      </c>
      <c r="J40" s="258" t="b">
        <v>0</v>
      </c>
      <c r="K40" s="258" t="b">
        <v>0</v>
      </c>
      <c r="L40" s="258" t="b">
        <v>0</v>
      </c>
      <c r="M40" s="258" t="b">
        <v>0</v>
      </c>
      <c r="N40" s="255" t="str">
        <f t="shared" si="29"/>
        <v/>
      </c>
      <c r="O40" s="256" t="str">
        <f t="shared" si="30"/>
        <v/>
      </c>
      <c r="P40" s="245"/>
      <c r="Q40" s="257" t="b">
        <v>0</v>
      </c>
      <c r="R40" s="258" t="b">
        <v>0</v>
      </c>
      <c r="S40" s="258" t="b">
        <v>0</v>
      </c>
      <c r="T40" s="258" t="b">
        <v>0</v>
      </c>
      <c r="U40" s="258" t="b">
        <v>0</v>
      </c>
      <c r="V40" s="258" t="b">
        <v>0</v>
      </c>
      <c r="W40" s="267" t="b">
        <v>0</v>
      </c>
      <c r="X40" s="255" t="str">
        <f t="shared" si="31"/>
        <v/>
      </c>
      <c r="Y40" s="256" t="str">
        <f t="shared" si="32"/>
        <v/>
      </c>
      <c r="Z40" s="245"/>
      <c r="AA40" s="257" t="b">
        <v>0</v>
      </c>
      <c r="AB40" s="258" t="b">
        <v>0</v>
      </c>
      <c r="AC40" s="258" t="b">
        <v>0</v>
      </c>
      <c r="AD40" s="258" t="b">
        <v>0</v>
      </c>
      <c r="AE40" s="258" t="b">
        <v>0</v>
      </c>
      <c r="AF40" s="258" t="b">
        <v>0</v>
      </c>
      <c r="AG40" s="267" t="b">
        <v>0</v>
      </c>
      <c r="AH40" s="255" t="str">
        <f t="shared" si="33"/>
        <v/>
      </c>
      <c r="AI40" s="256" t="str">
        <f t="shared" si="34"/>
        <v/>
      </c>
      <c r="AJ40" s="245"/>
      <c r="AK40" s="258" t="b">
        <v>0</v>
      </c>
      <c r="AL40" s="258" t="b">
        <v>0</v>
      </c>
      <c r="AM40" s="258" t="b">
        <v>0</v>
      </c>
      <c r="AN40" s="258" t="b">
        <v>0</v>
      </c>
      <c r="AO40" s="258" t="b">
        <v>0</v>
      </c>
      <c r="AP40" s="258" t="b">
        <v>0</v>
      </c>
      <c r="AQ40" s="258" t="b">
        <v>0</v>
      </c>
      <c r="AR40" s="255" t="str">
        <f t="shared" si="35"/>
        <v/>
      </c>
      <c r="AS40" s="256" t="str">
        <f t="shared" si="36"/>
        <v/>
      </c>
      <c r="AT40" s="245"/>
      <c r="AU40" s="257" t="b">
        <v>0</v>
      </c>
      <c r="AV40" s="258" t="b">
        <v>0</v>
      </c>
      <c r="AW40" s="259" t="b">
        <v>0</v>
      </c>
      <c r="AX40" s="193"/>
      <c r="AY40" s="193"/>
      <c r="AZ40" s="260" t="str">
        <f t="shared" si="37"/>
        <v/>
      </c>
      <c r="BA40" s="261" t="str">
        <f t="shared" si="38"/>
        <v/>
      </c>
      <c r="BB40" s="262" t="str">
        <f t="shared" si="39"/>
        <v/>
      </c>
      <c r="BC40" s="263" t="str">
        <f t="array" ref="BC40">IFERROR(SPARKLINE(BB40,{"charttype","bar";"max",BA40;"color1",IF(BD40&gt;=$BA$4,'Customize Here'!$M$7,'Customize Here'!$M$9)}),)</f>
        <v/>
      </c>
      <c r="BD40" s="264" t="str">
        <f t="shared" si="40"/>
        <v/>
      </c>
      <c r="BE40" s="340" t="str">
        <f t="shared" si="41"/>
        <v/>
      </c>
      <c r="BF40" s="330"/>
    </row>
    <row r="41" ht="18.0" customHeight="1">
      <c r="A41" s="334"/>
      <c r="B41" s="341"/>
      <c r="C41" s="342"/>
      <c r="D41" s="111"/>
      <c r="E41" s="237"/>
      <c r="F41" s="237"/>
      <c r="G41" s="257" t="b">
        <v>0</v>
      </c>
      <c r="H41" s="258" t="b">
        <v>0</v>
      </c>
      <c r="I41" s="258" t="b">
        <v>0</v>
      </c>
      <c r="J41" s="258" t="b">
        <v>0</v>
      </c>
      <c r="K41" s="258" t="b">
        <v>0</v>
      </c>
      <c r="L41" s="258" t="b">
        <v>0</v>
      </c>
      <c r="M41" s="258" t="b">
        <v>0</v>
      </c>
      <c r="N41" s="255" t="str">
        <f t="shared" si="29"/>
        <v/>
      </c>
      <c r="O41" s="256" t="str">
        <f t="shared" si="30"/>
        <v/>
      </c>
      <c r="P41" s="245"/>
      <c r="Q41" s="257" t="b">
        <v>0</v>
      </c>
      <c r="R41" s="258" t="b">
        <v>0</v>
      </c>
      <c r="S41" s="258" t="b">
        <v>0</v>
      </c>
      <c r="T41" s="258" t="b">
        <v>0</v>
      </c>
      <c r="U41" s="258" t="b">
        <v>0</v>
      </c>
      <c r="V41" s="258" t="b">
        <v>0</v>
      </c>
      <c r="W41" s="267" t="b">
        <v>0</v>
      </c>
      <c r="X41" s="255" t="str">
        <f t="shared" si="31"/>
        <v/>
      </c>
      <c r="Y41" s="256" t="str">
        <f t="shared" si="32"/>
        <v/>
      </c>
      <c r="Z41" s="245"/>
      <c r="AA41" s="257" t="b">
        <v>0</v>
      </c>
      <c r="AB41" s="258" t="b">
        <v>0</v>
      </c>
      <c r="AC41" s="258" t="b">
        <v>0</v>
      </c>
      <c r="AD41" s="258" t="b">
        <v>0</v>
      </c>
      <c r="AE41" s="258" t="b">
        <v>0</v>
      </c>
      <c r="AF41" s="258" t="b">
        <v>0</v>
      </c>
      <c r="AG41" s="267" t="b">
        <v>0</v>
      </c>
      <c r="AH41" s="255" t="str">
        <f t="shared" si="33"/>
        <v/>
      </c>
      <c r="AI41" s="256" t="str">
        <f t="shared" si="34"/>
        <v/>
      </c>
      <c r="AJ41" s="245"/>
      <c r="AK41" s="258" t="b">
        <v>0</v>
      </c>
      <c r="AL41" s="258" t="b">
        <v>0</v>
      </c>
      <c r="AM41" s="258" t="b">
        <v>0</v>
      </c>
      <c r="AN41" s="258" t="b">
        <v>0</v>
      </c>
      <c r="AO41" s="258" t="b">
        <v>0</v>
      </c>
      <c r="AP41" s="258" t="b">
        <v>0</v>
      </c>
      <c r="AQ41" s="258" t="b">
        <v>0</v>
      </c>
      <c r="AR41" s="255" t="str">
        <f t="shared" si="35"/>
        <v/>
      </c>
      <c r="AS41" s="256" t="str">
        <f t="shared" si="36"/>
        <v/>
      </c>
      <c r="AT41" s="245"/>
      <c r="AU41" s="257" t="b">
        <v>0</v>
      </c>
      <c r="AV41" s="258" t="b">
        <v>0</v>
      </c>
      <c r="AW41" s="259" t="b">
        <v>0</v>
      </c>
      <c r="AX41" s="193"/>
      <c r="AY41" s="193"/>
      <c r="AZ41" s="260" t="str">
        <f t="shared" si="37"/>
        <v/>
      </c>
      <c r="BA41" s="261" t="str">
        <f t="shared" si="38"/>
        <v/>
      </c>
      <c r="BB41" s="262" t="str">
        <f t="shared" si="39"/>
        <v/>
      </c>
      <c r="BC41" s="263" t="str">
        <f t="array" ref="BC41">IFERROR(SPARKLINE(BB41,{"charttype","bar";"max",BA41;"color1",IF(BD41&gt;=$BA$4,'Customize Here'!$M$7,'Customize Here'!$M$9)}),)</f>
        <v/>
      </c>
      <c r="BD41" s="264" t="str">
        <f t="shared" si="40"/>
        <v/>
      </c>
      <c r="BE41" s="340" t="str">
        <f t="shared" si="41"/>
        <v/>
      </c>
      <c r="BF41" s="330"/>
    </row>
    <row r="42" ht="18.0" customHeight="1">
      <c r="A42" s="334"/>
      <c r="B42" s="341"/>
      <c r="C42" s="342"/>
      <c r="D42" s="111"/>
      <c r="E42" s="237"/>
      <c r="F42" s="237"/>
      <c r="G42" s="257" t="b">
        <v>0</v>
      </c>
      <c r="H42" s="258" t="b">
        <v>0</v>
      </c>
      <c r="I42" s="258" t="b">
        <v>0</v>
      </c>
      <c r="J42" s="258" t="b">
        <v>0</v>
      </c>
      <c r="K42" s="258" t="b">
        <v>0</v>
      </c>
      <c r="L42" s="258" t="b">
        <v>0</v>
      </c>
      <c r="M42" s="258" t="b">
        <v>0</v>
      </c>
      <c r="N42" s="255" t="str">
        <f t="shared" si="29"/>
        <v/>
      </c>
      <c r="O42" s="256" t="str">
        <f t="shared" si="30"/>
        <v/>
      </c>
      <c r="P42" s="245"/>
      <c r="Q42" s="257" t="b">
        <v>0</v>
      </c>
      <c r="R42" s="258" t="b">
        <v>0</v>
      </c>
      <c r="S42" s="258" t="b">
        <v>0</v>
      </c>
      <c r="T42" s="258" t="b">
        <v>0</v>
      </c>
      <c r="U42" s="258" t="b">
        <v>0</v>
      </c>
      <c r="V42" s="258" t="b">
        <v>0</v>
      </c>
      <c r="W42" s="267" t="b">
        <v>0</v>
      </c>
      <c r="X42" s="255" t="str">
        <f t="shared" si="31"/>
        <v/>
      </c>
      <c r="Y42" s="256" t="str">
        <f t="shared" si="32"/>
        <v/>
      </c>
      <c r="Z42" s="245"/>
      <c r="AA42" s="257" t="b">
        <v>0</v>
      </c>
      <c r="AB42" s="258" t="b">
        <v>0</v>
      </c>
      <c r="AC42" s="258" t="b">
        <v>0</v>
      </c>
      <c r="AD42" s="258" t="b">
        <v>0</v>
      </c>
      <c r="AE42" s="258" t="b">
        <v>0</v>
      </c>
      <c r="AF42" s="258" t="b">
        <v>0</v>
      </c>
      <c r="AG42" s="267" t="b">
        <v>0</v>
      </c>
      <c r="AH42" s="255" t="str">
        <f t="shared" si="33"/>
        <v/>
      </c>
      <c r="AI42" s="256" t="str">
        <f t="shared" si="34"/>
        <v/>
      </c>
      <c r="AJ42" s="245"/>
      <c r="AK42" s="257" t="b">
        <v>0</v>
      </c>
      <c r="AL42" s="258" t="b">
        <v>0</v>
      </c>
      <c r="AM42" s="258" t="b">
        <v>0</v>
      </c>
      <c r="AN42" s="258" t="b">
        <v>0</v>
      </c>
      <c r="AO42" s="258" t="b">
        <v>0</v>
      </c>
      <c r="AP42" s="258" t="b">
        <v>0</v>
      </c>
      <c r="AQ42" s="267" t="b">
        <v>0</v>
      </c>
      <c r="AR42" s="255" t="str">
        <f t="shared" si="35"/>
        <v/>
      </c>
      <c r="AS42" s="256" t="str">
        <f t="shared" si="36"/>
        <v/>
      </c>
      <c r="AT42" s="245"/>
      <c r="AU42" s="257" t="b">
        <v>0</v>
      </c>
      <c r="AV42" s="258" t="b">
        <v>0</v>
      </c>
      <c r="AW42" s="259" t="b">
        <v>0</v>
      </c>
      <c r="AX42" s="193"/>
      <c r="AY42" s="193"/>
      <c r="AZ42" s="269" t="str">
        <f t="shared" si="37"/>
        <v/>
      </c>
      <c r="BA42" s="261" t="str">
        <f t="shared" si="38"/>
        <v/>
      </c>
      <c r="BB42" s="262" t="str">
        <f t="shared" si="39"/>
        <v/>
      </c>
      <c r="BC42" s="263" t="str">
        <f t="array" ref="BC42">IFERROR(SPARKLINE(BB42,{"charttype","bar";"max",BA42;"color1",IF(BD42&gt;=$BA$4,'Customize Here'!$M$7,'Customize Here'!$M$9)}),)</f>
        <v/>
      </c>
      <c r="BD42" s="264" t="str">
        <f t="shared" si="40"/>
        <v/>
      </c>
      <c r="BE42" s="340" t="str">
        <f t="shared" si="41"/>
        <v/>
      </c>
      <c r="BF42" s="330"/>
    </row>
    <row r="43" ht="18.0" customHeight="1">
      <c r="A43" s="334"/>
      <c r="B43" s="341"/>
      <c r="C43" s="342"/>
      <c r="D43" s="111"/>
      <c r="E43" s="237"/>
      <c r="F43" s="237"/>
      <c r="G43" s="257" t="b">
        <v>0</v>
      </c>
      <c r="H43" s="258" t="b">
        <v>0</v>
      </c>
      <c r="I43" s="258" t="b">
        <v>0</v>
      </c>
      <c r="J43" s="258" t="b">
        <v>0</v>
      </c>
      <c r="K43" s="258" t="b">
        <v>0</v>
      </c>
      <c r="L43" s="258" t="b">
        <v>0</v>
      </c>
      <c r="M43" s="258" t="b">
        <v>0</v>
      </c>
      <c r="N43" s="255" t="str">
        <f t="shared" si="29"/>
        <v/>
      </c>
      <c r="O43" s="256" t="str">
        <f t="shared" si="30"/>
        <v/>
      </c>
      <c r="P43" s="245"/>
      <c r="Q43" s="257" t="b">
        <v>0</v>
      </c>
      <c r="R43" s="258" t="b">
        <v>0</v>
      </c>
      <c r="S43" s="258" t="b">
        <v>0</v>
      </c>
      <c r="T43" s="258" t="b">
        <v>0</v>
      </c>
      <c r="U43" s="258" t="b">
        <v>0</v>
      </c>
      <c r="V43" s="258" t="b">
        <v>0</v>
      </c>
      <c r="W43" s="267" t="b">
        <v>0</v>
      </c>
      <c r="X43" s="255" t="str">
        <f t="shared" si="31"/>
        <v/>
      </c>
      <c r="Y43" s="256" t="str">
        <f t="shared" si="32"/>
        <v/>
      </c>
      <c r="Z43" s="245"/>
      <c r="AA43" s="257" t="b">
        <v>0</v>
      </c>
      <c r="AB43" s="258" t="b">
        <v>0</v>
      </c>
      <c r="AC43" s="258" t="b">
        <v>0</v>
      </c>
      <c r="AD43" s="258" t="b">
        <v>0</v>
      </c>
      <c r="AE43" s="258" t="b">
        <v>0</v>
      </c>
      <c r="AF43" s="258" t="b">
        <v>0</v>
      </c>
      <c r="AG43" s="267" t="b">
        <v>0</v>
      </c>
      <c r="AH43" s="255" t="str">
        <f t="shared" si="33"/>
        <v/>
      </c>
      <c r="AI43" s="256" t="str">
        <f t="shared" si="34"/>
        <v/>
      </c>
      <c r="AJ43" s="245"/>
      <c r="AK43" s="257" t="b">
        <v>0</v>
      </c>
      <c r="AL43" s="258" t="b">
        <v>0</v>
      </c>
      <c r="AM43" s="258" t="b">
        <v>0</v>
      </c>
      <c r="AN43" s="258" t="b">
        <v>0</v>
      </c>
      <c r="AO43" s="258" t="b">
        <v>0</v>
      </c>
      <c r="AP43" s="258" t="b">
        <v>0</v>
      </c>
      <c r="AQ43" s="267" t="b">
        <v>0</v>
      </c>
      <c r="AR43" s="255" t="str">
        <f t="shared" si="35"/>
        <v/>
      </c>
      <c r="AS43" s="256" t="str">
        <f t="shared" si="36"/>
        <v/>
      </c>
      <c r="AT43" s="245"/>
      <c r="AU43" s="257" t="b">
        <v>0</v>
      </c>
      <c r="AV43" s="258" t="b">
        <v>0</v>
      </c>
      <c r="AW43" s="259" t="b">
        <v>0</v>
      </c>
      <c r="AX43" s="193"/>
      <c r="AY43" s="193"/>
      <c r="AZ43" s="269" t="str">
        <f t="shared" si="37"/>
        <v/>
      </c>
      <c r="BA43" s="261" t="str">
        <f t="shared" si="38"/>
        <v/>
      </c>
      <c r="BB43" s="262" t="str">
        <f t="shared" si="39"/>
        <v/>
      </c>
      <c r="BC43" s="263" t="str">
        <f t="array" ref="BC43">IFERROR(SPARKLINE(BB43,{"charttype","bar";"max",BA43;"color1",IF(BD43&gt;=$BA$4,'Customize Here'!$M$7,'Customize Here'!$M$9)}),)</f>
        <v/>
      </c>
      <c r="BD43" s="264" t="str">
        <f t="shared" si="40"/>
        <v/>
      </c>
      <c r="BE43" s="340" t="str">
        <f t="shared" si="41"/>
        <v/>
      </c>
      <c r="BF43" s="330"/>
    </row>
    <row r="44" ht="18.0" customHeight="1">
      <c r="A44" s="334"/>
      <c r="B44" s="341"/>
      <c r="C44" s="342"/>
      <c r="D44" s="111"/>
      <c r="E44" s="237"/>
      <c r="F44" s="237"/>
      <c r="G44" s="257" t="b">
        <v>0</v>
      </c>
      <c r="H44" s="258" t="b">
        <v>0</v>
      </c>
      <c r="I44" s="258" t="b">
        <v>0</v>
      </c>
      <c r="J44" s="258" t="b">
        <v>0</v>
      </c>
      <c r="K44" s="258" t="b">
        <v>0</v>
      </c>
      <c r="L44" s="258" t="b">
        <v>0</v>
      </c>
      <c r="M44" s="258" t="b">
        <v>0</v>
      </c>
      <c r="N44" s="255" t="str">
        <f t="shared" si="29"/>
        <v/>
      </c>
      <c r="O44" s="256" t="str">
        <f t="shared" si="30"/>
        <v/>
      </c>
      <c r="P44" s="245"/>
      <c r="Q44" s="257" t="b">
        <v>0</v>
      </c>
      <c r="R44" s="258" t="b">
        <v>0</v>
      </c>
      <c r="S44" s="258" t="b">
        <v>0</v>
      </c>
      <c r="T44" s="258" t="b">
        <v>0</v>
      </c>
      <c r="U44" s="258" t="b">
        <v>0</v>
      </c>
      <c r="V44" s="258" t="b">
        <v>0</v>
      </c>
      <c r="W44" s="267" t="b">
        <v>0</v>
      </c>
      <c r="X44" s="255" t="str">
        <f t="shared" si="31"/>
        <v/>
      </c>
      <c r="Y44" s="256" t="str">
        <f t="shared" si="32"/>
        <v/>
      </c>
      <c r="Z44" s="245"/>
      <c r="AA44" s="257" t="b">
        <v>0</v>
      </c>
      <c r="AB44" s="258" t="b">
        <v>0</v>
      </c>
      <c r="AC44" s="258" t="b">
        <v>0</v>
      </c>
      <c r="AD44" s="258" t="b">
        <v>0</v>
      </c>
      <c r="AE44" s="258" t="b">
        <v>0</v>
      </c>
      <c r="AF44" s="258" t="b">
        <v>0</v>
      </c>
      <c r="AG44" s="267" t="b">
        <v>0</v>
      </c>
      <c r="AH44" s="255" t="str">
        <f t="shared" si="33"/>
        <v/>
      </c>
      <c r="AI44" s="256" t="str">
        <f t="shared" si="34"/>
        <v/>
      </c>
      <c r="AJ44" s="245"/>
      <c r="AK44" s="257" t="b">
        <v>0</v>
      </c>
      <c r="AL44" s="258" t="b">
        <v>0</v>
      </c>
      <c r="AM44" s="258" t="b">
        <v>0</v>
      </c>
      <c r="AN44" s="258" t="b">
        <v>0</v>
      </c>
      <c r="AO44" s="258" t="b">
        <v>0</v>
      </c>
      <c r="AP44" s="258" t="b">
        <v>0</v>
      </c>
      <c r="AQ44" s="267" t="b">
        <v>0</v>
      </c>
      <c r="AR44" s="255" t="str">
        <f t="shared" si="35"/>
        <v/>
      </c>
      <c r="AS44" s="256" t="str">
        <f t="shared" si="36"/>
        <v/>
      </c>
      <c r="AT44" s="245"/>
      <c r="AU44" s="270" t="b">
        <v>0</v>
      </c>
      <c r="AV44" s="258" t="b">
        <v>0</v>
      </c>
      <c r="AW44" s="273" t="b">
        <v>0</v>
      </c>
      <c r="AX44" s="193"/>
      <c r="AY44" s="193"/>
      <c r="AZ44" s="269" t="str">
        <f t="shared" si="37"/>
        <v/>
      </c>
      <c r="BA44" s="261" t="str">
        <f t="shared" si="38"/>
        <v/>
      </c>
      <c r="BB44" s="262" t="str">
        <f t="shared" si="39"/>
        <v/>
      </c>
      <c r="BC44" s="263" t="str">
        <f t="array" ref="BC44">IFERROR(SPARKLINE(BB44,{"charttype","bar";"max",BA44;"color1",IF(BD44&gt;=$BA$4,'Customize Here'!$M$7,'Customize Here'!$M$9)}),)</f>
        <v/>
      </c>
      <c r="BD44" s="264" t="str">
        <f t="shared" si="40"/>
        <v/>
      </c>
      <c r="BE44" s="340" t="str">
        <f t="shared" si="41"/>
        <v/>
      </c>
      <c r="BF44" s="330"/>
    </row>
    <row r="45" ht="18.0" customHeight="1">
      <c r="A45" s="334"/>
      <c r="B45" s="341"/>
      <c r="C45" s="342"/>
      <c r="D45" s="111"/>
      <c r="E45" s="237"/>
      <c r="F45" s="237"/>
      <c r="G45" s="257" t="b">
        <v>0</v>
      </c>
      <c r="H45" s="258" t="b">
        <v>0</v>
      </c>
      <c r="I45" s="258" t="b">
        <v>0</v>
      </c>
      <c r="J45" s="258" t="b">
        <v>0</v>
      </c>
      <c r="K45" s="258" t="b">
        <v>0</v>
      </c>
      <c r="L45" s="258" t="b">
        <v>0</v>
      </c>
      <c r="M45" s="258" t="b">
        <v>0</v>
      </c>
      <c r="N45" s="255" t="str">
        <f t="shared" si="29"/>
        <v/>
      </c>
      <c r="O45" s="256" t="str">
        <f t="shared" si="30"/>
        <v/>
      </c>
      <c r="P45" s="245"/>
      <c r="Q45" s="257" t="b">
        <v>0</v>
      </c>
      <c r="R45" s="258" t="b">
        <v>0</v>
      </c>
      <c r="S45" s="258" t="b">
        <v>0</v>
      </c>
      <c r="T45" s="258" t="b">
        <v>0</v>
      </c>
      <c r="U45" s="258" t="b">
        <v>0</v>
      </c>
      <c r="V45" s="258" t="b">
        <v>0</v>
      </c>
      <c r="W45" s="267" t="b">
        <v>0</v>
      </c>
      <c r="X45" s="255" t="str">
        <f t="shared" si="31"/>
        <v/>
      </c>
      <c r="Y45" s="256" t="str">
        <f t="shared" si="32"/>
        <v/>
      </c>
      <c r="Z45" s="245"/>
      <c r="AA45" s="257" t="b">
        <v>0</v>
      </c>
      <c r="AB45" s="258" t="b">
        <v>0</v>
      </c>
      <c r="AC45" s="258" t="b">
        <v>0</v>
      </c>
      <c r="AD45" s="258" t="b">
        <v>0</v>
      </c>
      <c r="AE45" s="258" t="b">
        <v>0</v>
      </c>
      <c r="AF45" s="258" t="b">
        <v>0</v>
      </c>
      <c r="AG45" s="267" t="b">
        <v>0</v>
      </c>
      <c r="AH45" s="255" t="str">
        <f t="shared" si="33"/>
        <v/>
      </c>
      <c r="AI45" s="256" t="str">
        <f t="shared" si="34"/>
        <v/>
      </c>
      <c r="AJ45" s="245"/>
      <c r="AK45" s="257" t="b">
        <v>0</v>
      </c>
      <c r="AL45" s="258" t="b">
        <v>0</v>
      </c>
      <c r="AM45" s="258" t="b">
        <v>0</v>
      </c>
      <c r="AN45" s="258" t="b">
        <v>0</v>
      </c>
      <c r="AO45" s="258" t="b">
        <v>0</v>
      </c>
      <c r="AP45" s="258" t="b">
        <v>0</v>
      </c>
      <c r="AQ45" s="267" t="b">
        <v>0</v>
      </c>
      <c r="AR45" s="255" t="str">
        <f t="shared" si="35"/>
        <v/>
      </c>
      <c r="AS45" s="256" t="str">
        <f t="shared" si="36"/>
        <v/>
      </c>
      <c r="AT45" s="245"/>
      <c r="AU45" s="257" t="b">
        <v>0</v>
      </c>
      <c r="AV45" s="258" t="b">
        <v>0</v>
      </c>
      <c r="AW45" s="273" t="b">
        <v>0</v>
      </c>
      <c r="AX45" s="193"/>
      <c r="AY45" s="193"/>
      <c r="AZ45" s="269" t="str">
        <f t="shared" si="37"/>
        <v/>
      </c>
      <c r="BA45" s="261" t="str">
        <f t="shared" si="38"/>
        <v/>
      </c>
      <c r="BB45" s="262" t="str">
        <f t="shared" si="39"/>
        <v/>
      </c>
      <c r="BC45" s="263" t="str">
        <f t="array" ref="BC45">IFERROR(SPARKLINE(BB45,{"charttype","bar";"max",BA45;"color1",IF(BD45&gt;=$BA$4,'Customize Here'!$M$7,'Customize Here'!$M$9)}),)</f>
        <v/>
      </c>
      <c r="BD45" s="264" t="str">
        <f t="shared" si="40"/>
        <v/>
      </c>
      <c r="BE45" s="340" t="str">
        <f t="shared" si="41"/>
        <v/>
      </c>
      <c r="BF45" s="330"/>
    </row>
    <row r="46" ht="18.0" customHeight="1">
      <c r="A46" s="334"/>
      <c r="B46" s="341"/>
      <c r="C46" s="342"/>
      <c r="D46" s="111"/>
      <c r="E46" s="237"/>
      <c r="F46" s="237"/>
      <c r="G46" s="257" t="b">
        <v>0</v>
      </c>
      <c r="H46" s="258" t="b">
        <v>0</v>
      </c>
      <c r="I46" s="258" t="b">
        <v>0</v>
      </c>
      <c r="J46" s="258" t="b">
        <v>0</v>
      </c>
      <c r="K46" s="258" t="b">
        <v>0</v>
      </c>
      <c r="L46" s="258" t="b">
        <v>0</v>
      </c>
      <c r="M46" s="258" t="b">
        <v>0</v>
      </c>
      <c r="N46" s="255" t="str">
        <f t="shared" si="29"/>
        <v/>
      </c>
      <c r="O46" s="256" t="str">
        <f t="shared" si="30"/>
        <v/>
      </c>
      <c r="P46" s="245"/>
      <c r="Q46" s="257" t="b">
        <v>0</v>
      </c>
      <c r="R46" s="258" t="b">
        <v>0</v>
      </c>
      <c r="S46" s="258" t="b">
        <v>0</v>
      </c>
      <c r="T46" s="258" t="b">
        <v>0</v>
      </c>
      <c r="U46" s="258" t="b">
        <v>0</v>
      </c>
      <c r="V46" s="258" t="b">
        <v>0</v>
      </c>
      <c r="W46" s="267" t="b">
        <v>0</v>
      </c>
      <c r="X46" s="255" t="str">
        <f t="shared" si="31"/>
        <v/>
      </c>
      <c r="Y46" s="256" t="str">
        <f t="shared" si="32"/>
        <v/>
      </c>
      <c r="Z46" s="245"/>
      <c r="AA46" s="257" t="b">
        <v>0</v>
      </c>
      <c r="AB46" s="258" t="b">
        <v>0</v>
      </c>
      <c r="AC46" s="258" t="b">
        <v>0</v>
      </c>
      <c r="AD46" s="258" t="b">
        <v>0</v>
      </c>
      <c r="AE46" s="258" t="b">
        <v>0</v>
      </c>
      <c r="AF46" s="258" t="b">
        <v>0</v>
      </c>
      <c r="AG46" s="267" t="b">
        <v>0</v>
      </c>
      <c r="AH46" s="255" t="str">
        <f t="shared" si="33"/>
        <v/>
      </c>
      <c r="AI46" s="256" t="str">
        <f t="shared" si="34"/>
        <v/>
      </c>
      <c r="AJ46" s="245"/>
      <c r="AK46" s="257" t="b">
        <v>0</v>
      </c>
      <c r="AL46" s="258" t="b">
        <v>0</v>
      </c>
      <c r="AM46" s="258" t="b">
        <v>0</v>
      </c>
      <c r="AN46" s="258" t="b">
        <v>0</v>
      </c>
      <c r="AO46" s="258" t="b">
        <v>0</v>
      </c>
      <c r="AP46" s="258" t="b">
        <v>0</v>
      </c>
      <c r="AQ46" s="267" t="b">
        <v>0</v>
      </c>
      <c r="AR46" s="255" t="str">
        <f t="shared" si="35"/>
        <v/>
      </c>
      <c r="AS46" s="256" t="str">
        <f t="shared" si="36"/>
        <v/>
      </c>
      <c r="AT46" s="245"/>
      <c r="AU46" s="270" t="b">
        <v>0</v>
      </c>
      <c r="AV46" s="258" t="b">
        <v>0</v>
      </c>
      <c r="AW46" s="273" t="b">
        <v>0</v>
      </c>
      <c r="AX46" s="193"/>
      <c r="AY46" s="193"/>
      <c r="AZ46" s="269" t="str">
        <f t="shared" si="37"/>
        <v/>
      </c>
      <c r="BA46" s="261" t="str">
        <f t="shared" si="38"/>
        <v/>
      </c>
      <c r="BB46" s="262" t="str">
        <f t="shared" si="39"/>
        <v/>
      </c>
      <c r="BC46" s="263" t="str">
        <f t="array" ref="BC46">IFERROR(SPARKLINE(BB46,{"charttype","bar";"max",BA46;"color1",IF(BD46&gt;=$BA$4,'Customize Here'!$M$7,'Customize Here'!$M$9)}),)</f>
        <v/>
      </c>
      <c r="BD46" s="264" t="str">
        <f t="shared" si="40"/>
        <v/>
      </c>
      <c r="BE46" s="340" t="str">
        <f t="shared" si="41"/>
        <v/>
      </c>
      <c r="BF46" s="330"/>
    </row>
    <row r="47" ht="18.0" customHeight="1">
      <c r="A47" s="334"/>
      <c r="B47" s="343"/>
      <c r="C47" s="344"/>
      <c r="D47" s="119"/>
      <c r="E47" s="237"/>
      <c r="F47" s="237"/>
      <c r="G47" s="345" t="b">
        <v>0</v>
      </c>
      <c r="H47" s="277" t="b">
        <v>0</v>
      </c>
      <c r="I47" s="277" t="b">
        <v>0</v>
      </c>
      <c r="J47" s="277" t="b">
        <v>0</v>
      </c>
      <c r="K47" s="277" t="b">
        <v>0</v>
      </c>
      <c r="L47" s="277" t="b">
        <v>0</v>
      </c>
      <c r="M47" s="277" t="b">
        <v>0</v>
      </c>
      <c r="N47" s="280" t="str">
        <f t="shared" si="29"/>
        <v/>
      </c>
      <c r="O47" s="281" t="str">
        <f t="shared" si="30"/>
        <v/>
      </c>
      <c r="P47" s="245"/>
      <c r="Q47" s="345" t="b">
        <v>0</v>
      </c>
      <c r="R47" s="277" t="b">
        <v>0</v>
      </c>
      <c r="S47" s="277" t="b">
        <v>0</v>
      </c>
      <c r="T47" s="277" t="b">
        <v>0</v>
      </c>
      <c r="U47" s="277" t="b">
        <v>0</v>
      </c>
      <c r="V47" s="277" t="b">
        <v>0</v>
      </c>
      <c r="W47" s="346" t="b">
        <v>0</v>
      </c>
      <c r="X47" s="280" t="str">
        <f t="shared" si="31"/>
        <v/>
      </c>
      <c r="Y47" s="281" t="str">
        <f t="shared" si="32"/>
        <v/>
      </c>
      <c r="Z47" s="245"/>
      <c r="AA47" s="345" t="b">
        <v>0</v>
      </c>
      <c r="AB47" s="277" t="b">
        <v>0</v>
      </c>
      <c r="AC47" s="277" t="b">
        <v>0</v>
      </c>
      <c r="AD47" s="277" t="b">
        <v>0</v>
      </c>
      <c r="AE47" s="277" t="b">
        <v>0</v>
      </c>
      <c r="AF47" s="277" t="b">
        <v>0</v>
      </c>
      <c r="AG47" s="346" t="b">
        <v>0</v>
      </c>
      <c r="AH47" s="280" t="str">
        <f t="shared" si="33"/>
        <v/>
      </c>
      <c r="AI47" s="281" t="str">
        <f t="shared" si="34"/>
        <v/>
      </c>
      <c r="AJ47" s="245"/>
      <c r="AK47" s="345" t="b">
        <v>0</v>
      </c>
      <c r="AL47" s="277" t="b">
        <v>0</v>
      </c>
      <c r="AM47" s="277" t="b">
        <v>0</v>
      </c>
      <c r="AN47" s="277" t="b">
        <v>0</v>
      </c>
      <c r="AO47" s="277" t="b">
        <v>0</v>
      </c>
      <c r="AP47" s="277" t="b">
        <v>0</v>
      </c>
      <c r="AQ47" s="346" t="b">
        <v>0</v>
      </c>
      <c r="AR47" s="280" t="str">
        <f t="shared" si="35"/>
        <v/>
      </c>
      <c r="AS47" s="281" t="str">
        <f t="shared" si="36"/>
        <v/>
      </c>
      <c r="AT47" s="245"/>
      <c r="AU47" s="276" t="b">
        <v>0</v>
      </c>
      <c r="AV47" s="277" t="b">
        <v>0</v>
      </c>
      <c r="AW47" s="282" t="b">
        <v>0</v>
      </c>
      <c r="AX47" s="193"/>
      <c r="AY47" s="193"/>
      <c r="AZ47" s="283" t="str">
        <f t="shared" si="37"/>
        <v/>
      </c>
      <c r="BA47" s="284" t="str">
        <f t="shared" si="38"/>
        <v/>
      </c>
      <c r="BB47" s="285" t="str">
        <f t="shared" si="39"/>
        <v/>
      </c>
      <c r="BC47" s="286" t="str">
        <f t="array" ref="BC47">IFERROR(SPARKLINE(BB47,{"charttype","bar";"max",BA47;"color1",IF(BD47&gt;=$BA$4,'Customize Here'!$M$7,'Customize Here'!$M$9)}),)</f>
        <v/>
      </c>
      <c r="BD47" s="287" t="str">
        <f t="shared" si="40"/>
        <v/>
      </c>
      <c r="BE47" s="347" t="str">
        <f t="shared" si="41"/>
        <v/>
      </c>
      <c r="BF47" s="330"/>
    </row>
    <row r="48" ht="7.5" customHeight="1">
      <c r="A48" s="193"/>
      <c r="B48" s="193"/>
      <c r="C48" s="195"/>
      <c r="D48" s="289"/>
      <c r="E48" s="289"/>
      <c r="F48" s="289"/>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5"/>
      <c r="AE48" s="195"/>
      <c r="AF48" s="195"/>
      <c r="AG48" s="195"/>
      <c r="AH48" s="195"/>
      <c r="AI48" s="195"/>
      <c r="AJ48" s="195"/>
      <c r="AK48" s="195"/>
      <c r="AL48" s="195"/>
      <c r="AM48" s="195"/>
      <c r="AN48" s="195"/>
      <c r="AO48" s="195"/>
      <c r="AP48" s="195"/>
      <c r="AQ48" s="195"/>
      <c r="AR48" s="195"/>
      <c r="AS48" s="195"/>
      <c r="AT48" s="195"/>
      <c r="AU48" s="195"/>
      <c r="AV48" s="195"/>
      <c r="AW48" s="195"/>
      <c r="AX48" s="193"/>
      <c r="AY48" s="193"/>
      <c r="AZ48" s="348"/>
      <c r="BA48" s="349"/>
      <c r="BB48" s="349"/>
      <c r="BE48" s="349"/>
      <c r="BF48" s="195"/>
    </row>
    <row r="49" ht="22.5" customHeight="1">
      <c r="A49" s="290"/>
      <c r="B49" s="290"/>
      <c r="C49" s="296"/>
      <c r="D49" s="292"/>
      <c r="E49" s="292"/>
      <c r="F49" s="292"/>
      <c r="G49" s="350" t="str">
        <f>'Customize Here'!$Q$25</f>
        <v>Weekly Tasks Completed</v>
      </c>
      <c r="H49" s="154"/>
      <c r="I49" s="154"/>
      <c r="J49" s="154"/>
      <c r="K49" s="154"/>
      <c r="L49" s="154"/>
      <c r="M49" s="154"/>
      <c r="N49" s="154"/>
      <c r="O49" s="155"/>
      <c r="P49" s="296"/>
      <c r="Q49" s="350" t="str">
        <f>'Customize Here'!$Q$25</f>
        <v>Weekly Tasks Completed</v>
      </c>
      <c r="R49" s="154"/>
      <c r="S49" s="154"/>
      <c r="T49" s="154"/>
      <c r="U49" s="154"/>
      <c r="V49" s="154"/>
      <c r="W49" s="154"/>
      <c r="X49" s="154"/>
      <c r="Y49" s="155"/>
      <c r="Z49" s="296"/>
      <c r="AA49" s="350" t="str">
        <f>'Customize Here'!$Q$25</f>
        <v>Weekly Tasks Completed</v>
      </c>
      <c r="AB49" s="154"/>
      <c r="AC49" s="154"/>
      <c r="AD49" s="154"/>
      <c r="AE49" s="154"/>
      <c r="AF49" s="154"/>
      <c r="AG49" s="154"/>
      <c r="AH49" s="154"/>
      <c r="AI49" s="155"/>
      <c r="AJ49" s="296"/>
      <c r="AK49" s="350" t="str">
        <f>'Customize Here'!$Q$25</f>
        <v>Weekly Tasks Completed</v>
      </c>
      <c r="AL49" s="154"/>
      <c r="AM49" s="154"/>
      <c r="AN49" s="154"/>
      <c r="AO49" s="154"/>
      <c r="AP49" s="154"/>
      <c r="AQ49" s="154"/>
      <c r="AR49" s="154"/>
      <c r="AS49" s="155"/>
      <c r="AT49" s="296"/>
      <c r="AU49" s="296"/>
      <c r="AV49" s="296"/>
      <c r="AW49" s="296"/>
      <c r="AX49" s="290"/>
      <c r="AY49" s="290"/>
      <c r="AZ49" s="298"/>
      <c r="BA49" s="299"/>
      <c r="BB49" s="300" t="str">
        <f>'Customize Here'!$Q$21&amp;" "&amp;BB50&amp;" / "&amp;BB50+BE50</f>
        <v>Completed 0 / 0</v>
      </c>
      <c r="BC49" s="43"/>
      <c r="BD49" s="294"/>
      <c r="BE49" s="301" t="str">
        <f>'Customize Here'!$Q$35</f>
        <v>Missing</v>
      </c>
      <c r="BF49" s="296"/>
    </row>
    <row r="50">
      <c r="A50" s="193"/>
      <c r="B50" s="193"/>
      <c r="C50" s="195"/>
      <c r="D50" s="289"/>
      <c r="E50" s="289"/>
      <c r="F50" s="289"/>
      <c r="G50" s="351">
        <f>COUNTIF(N32:N47,"&gt;=100%")</f>
        <v>0</v>
      </c>
      <c r="H50" s="352" t="str">
        <f>"/ "&amp;COUNTA($B$32:$B$47)</f>
        <v>/ 0</v>
      </c>
      <c r="I50" s="353" t="str">
        <f t="array" ref="I50">if(COUNTA($B$32:$B$47)&gt;=1,IFERROR(SPARKLINE(G50,{"charttype","bar";"max",COUNTA($B$32:$B$47);"color1",IF(O50&gt;=$BA$4,'Customize Here'!$M$7,'Customize Here'!$M$9)}),),"")</f>
        <v/>
      </c>
      <c r="J50" s="211"/>
      <c r="K50" s="211"/>
      <c r="L50" s="211"/>
      <c r="M50" s="211"/>
      <c r="N50" s="84"/>
      <c r="O50" s="354" t="str">
        <f>iferror(ROUND(G50/COUNTA($B$32:$B$47),2),)</f>
        <v/>
      </c>
      <c r="P50" s="195"/>
      <c r="Q50" s="351">
        <f>COUNTIF(X32:X47,"&gt;=100%")</f>
        <v>0</v>
      </c>
      <c r="R50" s="352" t="str">
        <f>"/ "&amp;COUNTA($B$32:$B$47)</f>
        <v>/ 0</v>
      </c>
      <c r="S50" s="353" t="str">
        <f t="array" ref="S50">if(COUNTA($B$32:$B$47)&gt;=1,IFERROR(SPARKLINE(Q50,{"charttype","bar";"max",COUNTA($B$32:$B$47);"color1",IF(Y50&gt;=$BA$4,'Customize Here'!$M$7,'Customize Here'!$M$9)}),),"")</f>
        <v/>
      </c>
      <c r="T50" s="211"/>
      <c r="U50" s="211"/>
      <c r="V50" s="211"/>
      <c r="W50" s="211"/>
      <c r="X50" s="84"/>
      <c r="Y50" s="354" t="str">
        <f>iferror(ROUND(Q50/COUNTA($B$32:$B$47),2),)</f>
        <v/>
      </c>
      <c r="Z50" s="195"/>
      <c r="AA50" s="351">
        <f>COUNTIF(AH32:AH47,"&gt;=100%")</f>
        <v>0</v>
      </c>
      <c r="AB50" s="352" t="str">
        <f>"/ "&amp;COUNTA($B$32:$B$47)</f>
        <v>/ 0</v>
      </c>
      <c r="AC50" s="353" t="str">
        <f t="array" ref="AC50">if(COUNTA($B$32:$B$47)&gt;=1,IFERROR(SPARKLINE(AA50,{"charttype","bar";"max",COUNTA($B$32:$B$47);"color1",IF(AI50&gt;=$BA$4,'Customize Here'!$M$7,'Customize Here'!$M$9)}),),"")</f>
        <v/>
      </c>
      <c r="AD50" s="211"/>
      <c r="AE50" s="211"/>
      <c r="AF50" s="211"/>
      <c r="AG50" s="211"/>
      <c r="AH50" s="84"/>
      <c r="AI50" s="354" t="str">
        <f>iferror(ROUND(AA50/COUNTA($B$32:$B$47),2),)</f>
        <v/>
      </c>
      <c r="AJ50" s="195"/>
      <c r="AK50" s="351">
        <f>COUNTIF(AR32:AR47,"&gt;=100%")</f>
        <v>0</v>
      </c>
      <c r="AL50" s="352" t="str">
        <f>"/ "&amp;COUNTA($B$32:$B$47)</f>
        <v>/ 0</v>
      </c>
      <c r="AM50" s="353" t="str">
        <f t="array" ref="AM50">if(COUNTA($B$32:$B$47)&gt;=1,IFERROR(SPARKLINE(AK50,{"charttype","bar";"max",COUNTA($B$32:$B$47);"color1",IF(AS50&gt;=$BA$4,'Customize Here'!$M$7,'Customize Here'!$M$9)}),),"")</f>
        <v/>
      </c>
      <c r="AN50" s="211"/>
      <c r="AO50" s="211"/>
      <c r="AP50" s="211"/>
      <c r="AQ50" s="211"/>
      <c r="AR50" s="84"/>
      <c r="AS50" s="354" t="str">
        <f>iferror(ROUND(AK50/COUNTA($B$32:$B$47),2),)</f>
        <v/>
      </c>
      <c r="AT50" s="195"/>
      <c r="AU50" s="195"/>
      <c r="AV50" s="195"/>
      <c r="AW50" s="195"/>
      <c r="AX50" s="193"/>
      <c r="AY50" s="193"/>
      <c r="AZ50" s="310" t="str">
        <f>'Customize Here'!$Q$33&amp;":  "</f>
        <v>Monthly Daily Habits Progress:  </v>
      </c>
      <c r="BA50" s="355"/>
      <c r="BB50" s="356">
        <f>sum(BB32:BB47)</f>
        <v>0</v>
      </c>
      <c r="BC50" s="313" t="str">
        <f t="array" ref="BC50">IF(BB50+BE50&gt;0,IFERROR(SPARKLINE(BB50,{"charttype","bar";"max",BB50+BE50;"color1",IF(BD50&gt;=$BA$4, 'Customize Here'!$M$7,'Customize Here'!$M$9)}),),)</f>
        <v/>
      </c>
      <c r="BD50" s="357" t="str">
        <f>IFERROR(BB50/(BB50+BE50),)</f>
        <v/>
      </c>
      <c r="BE50" s="358">
        <f>sum(BE32:BE47)</f>
        <v>0</v>
      </c>
      <c r="BF50" s="195"/>
    </row>
    <row r="51" ht="18.75" customHeight="1">
      <c r="A51" s="193"/>
      <c r="B51" s="193"/>
      <c r="C51" s="195"/>
      <c r="D51" s="289"/>
      <c r="E51" s="289"/>
      <c r="F51" s="289"/>
      <c r="G51" s="195"/>
      <c r="H51" s="195"/>
      <c r="I51" s="195"/>
      <c r="J51" s="195"/>
      <c r="K51" s="195"/>
      <c r="L51" s="195"/>
      <c r="M51" s="195"/>
      <c r="N51" s="195"/>
      <c r="O51" s="195"/>
      <c r="P51" s="195"/>
      <c r="Q51" s="195"/>
      <c r="R51" s="195"/>
      <c r="S51" s="195"/>
      <c r="T51" s="195"/>
      <c r="U51" s="195"/>
      <c r="V51" s="195"/>
      <c r="W51" s="195"/>
      <c r="X51" s="195"/>
      <c r="Y51" s="195"/>
      <c r="Z51" s="195"/>
      <c r="AA51" s="195"/>
      <c r="AB51" s="195"/>
      <c r="AC51" s="195"/>
      <c r="AD51" s="195"/>
      <c r="AE51" s="195"/>
      <c r="AF51" s="195"/>
      <c r="AG51" s="195"/>
      <c r="AH51" s="195"/>
      <c r="AI51" s="195"/>
      <c r="AJ51" s="195"/>
      <c r="AK51" s="195"/>
      <c r="AL51" s="195"/>
      <c r="AM51" s="195"/>
      <c r="AN51" s="195"/>
      <c r="AO51" s="195"/>
      <c r="AP51" s="195"/>
      <c r="AQ51" s="195"/>
      <c r="AR51" s="195"/>
      <c r="AS51" s="195"/>
      <c r="AT51" s="195"/>
      <c r="AU51" s="195"/>
      <c r="AV51" s="195"/>
      <c r="AW51" s="195"/>
      <c r="AX51" s="193"/>
      <c r="AY51" s="193"/>
      <c r="AZ51" s="194"/>
      <c r="BA51" s="194"/>
      <c r="BB51" s="194"/>
      <c r="BC51" s="194"/>
      <c r="BD51" s="194"/>
      <c r="BE51" s="194"/>
      <c r="BF51" s="195"/>
    </row>
    <row r="52">
      <c r="A52" s="193"/>
      <c r="B52" s="359" t="str">
        <f>'Customize Here'!$Q$18</f>
        <v>Numeric Trackers</v>
      </c>
      <c r="C52" s="360"/>
      <c r="D52" s="158"/>
      <c r="E52" s="289"/>
      <c r="F52" s="289"/>
      <c r="G52" s="361" t="str">
        <f>'Customize Here'!$Q$18</f>
        <v>Numeric Trackers</v>
      </c>
      <c r="H52" s="360"/>
      <c r="I52" s="360"/>
      <c r="J52" s="360"/>
      <c r="K52" s="360"/>
      <c r="L52" s="360"/>
      <c r="M52" s="360"/>
      <c r="N52" s="360"/>
      <c r="O52" s="158"/>
      <c r="P52" s="195"/>
      <c r="Q52" s="361" t="str">
        <f>'Customize Here'!$Q$18</f>
        <v>Numeric Trackers</v>
      </c>
      <c r="R52" s="360"/>
      <c r="S52" s="360"/>
      <c r="T52" s="360"/>
      <c r="U52" s="360"/>
      <c r="V52" s="360"/>
      <c r="W52" s="360"/>
      <c r="X52" s="360"/>
      <c r="Y52" s="158"/>
      <c r="Z52" s="195"/>
      <c r="AA52" s="361" t="str">
        <f>'Customize Here'!$Q$18</f>
        <v>Numeric Trackers</v>
      </c>
      <c r="AB52" s="360"/>
      <c r="AC52" s="360"/>
      <c r="AD52" s="360"/>
      <c r="AE52" s="360"/>
      <c r="AF52" s="360"/>
      <c r="AG52" s="360"/>
      <c r="AH52" s="360"/>
      <c r="AI52" s="158"/>
      <c r="AJ52" s="195"/>
      <c r="AK52" s="361" t="str">
        <f>'Customize Here'!$Q$18</f>
        <v>Numeric Trackers</v>
      </c>
      <c r="AL52" s="360"/>
      <c r="AM52" s="360"/>
      <c r="AN52" s="360"/>
      <c r="AO52" s="360"/>
      <c r="AP52" s="360"/>
      <c r="AQ52" s="360"/>
      <c r="AR52" s="360"/>
      <c r="AS52" s="158"/>
      <c r="AT52" s="195"/>
      <c r="AU52" s="362" t="str">
        <f>'Customize Here'!$Q$18</f>
        <v>Numeric Trackers</v>
      </c>
      <c r="AV52" s="360"/>
      <c r="AW52" s="158"/>
      <c r="AX52" s="193"/>
      <c r="AZ52" s="194"/>
      <c r="BA52" s="363" t="str">
        <f>'Customize Here'!$Q$29</f>
        <v>Days Expected</v>
      </c>
      <c r="BB52" s="364" t="str">
        <f>'Customize Here'!$Q$30</f>
        <v>Days Completed</v>
      </c>
      <c r="BC52" s="360"/>
      <c r="BD52" s="311"/>
      <c r="BE52" s="365" t="str">
        <f>'Customize Here'!$Q$31</f>
        <v>Days Missing</v>
      </c>
      <c r="BF52" s="195"/>
    </row>
    <row r="53" ht="9.0" customHeight="1">
      <c r="A53" s="193"/>
      <c r="B53" s="193"/>
      <c r="C53" s="195"/>
      <c r="D53" s="289"/>
      <c r="E53" s="289"/>
      <c r="F53" s="289"/>
      <c r="G53" s="195"/>
      <c r="H53" s="195"/>
      <c r="I53" s="195"/>
      <c r="J53" s="195"/>
      <c r="K53" s="195"/>
      <c r="L53" s="195"/>
      <c r="M53" s="195"/>
      <c r="N53" s="195"/>
      <c r="O53" s="195"/>
      <c r="P53" s="195"/>
      <c r="Q53" s="195"/>
      <c r="R53" s="195"/>
      <c r="S53" s="195"/>
      <c r="T53" s="195"/>
      <c r="U53" s="195"/>
      <c r="V53" s="195"/>
      <c r="W53" s="195"/>
      <c r="X53" s="195"/>
      <c r="Y53" s="195"/>
      <c r="Z53" s="195"/>
      <c r="AA53" s="195"/>
      <c r="AB53" s="195"/>
      <c r="AC53" s="195"/>
      <c r="AD53" s="195"/>
      <c r="AE53" s="195"/>
      <c r="AF53" s="195"/>
      <c r="AG53" s="195"/>
      <c r="AH53" s="195"/>
      <c r="AI53" s="195"/>
      <c r="AJ53" s="195"/>
      <c r="AK53" s="195"/>
      <c r="AL53" s="195"/>
      <c r="AM53" s="195"/>
      <c r="AN53" s="195"/>
      <c r="AO53" s="195"/>
      <c r="AP53" s="195"/>
      <c r="AQ53" s="195"/>
      <c r="AR53" s="195"/>
      <c r="AS53" s="195"/>
      <c r="AT53" s="195"/>
      <c r="AU53" s="195"/>
      <c r="AV53" s="195"/>
      <c r="AW53" s="195"/>
      <c r="AX53" s="193"/>
      <c r="AZ53" s="194"/>
      <c r="BA53" s="194"/>
      <c r="BB53" s="194"/>
      <c r="BC53" s="194"/>
      <c r="BD53" s="194"/>
      <c r="BE53" s="194"/>
      <c r="BF53" s="195"/>
    </row>
    <row r="54">
      <c r="A54" s="190"/>
      <c r="B54" s="366"/>
      <c r="C54" s="367" t="str">
        <f>'Customize Here'!$Q$41</f>
        <v>Goal</v>
      </c>
      <c r="D54" s="44"/>
      <c r="E54" s="348"/>
      <c r="F54" s="348"/>
      <c r="G54" s="368"/>
      <c r="H54" s="368"/>
      <c r="I54" s="368"/>
      <c r="J54" s="368"/>
      <c r="K54" s="368"/>
      <c r="L54" s="368"/>
      <c r="M54" s="369"/>
      <c r="N54" s="370" t="str">
        <f>'Customize Here'!$Q$27</f>
        <v>%</v>
      </c>
      <c r="O54" s="371" t="str">
        <f>'Customize Here'!$Q$28</f>
        <v>✔</v>
      </c>
      <c r="P54" s="195"/>
      <c r="Q54" s="368"/>
      <c r="R54" s="368"/>
      <c r="S54" s="368"/>
      <c r="T54" s="368"/>
      <c r="U54" s="368"/>
      <c r="V54" s="368"/>
      <c r="W54" s="369"/>
      <c r="X54" s="370" t="str">
        <f>'Customize Here'!$Q$27</f>
        <v>%</v>
      </c>
      <c r="Y54" s="371" t="str">
        <f>'Customize Here'!$Q$28</f>
        <v>✔</v>
      </c>
      <c r="Z54" s="195"/>
      <c r="AA54" s="368"/>
      <c r="AB54" s="368"/>
      <c r="AC54" s="368"/>
      <c r="AD54" s="368"/>
      <c r="AE54" s="368"/>
      <c r="AF54" s="368"/>
      <c r="AG54" s="369"/>
      <c r="AH54" s="370" t="str">
        <f>'Customize Here'!$Q$27</f>
        <v>%</v>
      </c>
      <c r="AI54" s="371" t="str">
        <f>'Customize Here'!$Q$28</f>
        <v>✔</v>
      </c>
      <c r="AJ54" s="195"/>
      <c r="AK54" s="368"/>
      <c r="AL54" s="368"/>
      <c r="AM54" s="368"/>
      <c r="AN54" s="368"/>
      <c r="AO54" s="368"/>
      <c r="AP54" s="368"/>
      <c r="AQ54" s="369"/>
      <c r="AR54" s="370" t="str">
        <f>'Customize Here'!$Q$27</f>
        <v>%</v>
      </c>
      <c r="AS54" s="371" t="str">
        <f>'Customize Here'!$Q$28</f>
        <v>✔</v>
      </c>
      <c r="AT54" s="195"/>
      <c r="AU54" s="368"/>
      <c r="AV54" s="368"/>
      <c r="AW54" s="368"/>
      <c r="AX54" s="372" t="str">
        <f>'Customize Here'!$Q$28</f>
        <v>✔</v>
      </c>
      <c r="AZ54" s="194"/>
      <c r="BA54" s="194"/>
      <c r="BB54" s="194"/>
      <c r="BC54" s="194"/>
      <c r="BD54" s="194"/>
      <c r="BE54" s="194"/>
      <c r="BF54" s="195"/>
    </row>
    <row r="55">
      <c r="A55" s="190"/>
      <c r="B55" s="101"/>
      <c r="C55" s="373"/>
      <c r="D55" s="102"/>
      <c r="E55" s="348"/>
      <c r="F55" s="348"/>
      <c r="G55" s="374" t="str">
        <f>IFERROR(__xludf.DUMMYFUNCTION("iferror(sparkline(G54:M54,{""charttype"",""column"";""empty"",""zero"";""color"",if(ROUND(N55,2)&gt;=$BA$4,'Customize Here'!$M$7,'Customize Here'!$M$9)}))"),"")</f>
        <v/>
      </c>
      <c r="M55" s="102"/>
      <c r="N55" s="375" t="str">
        <f>iferror(sum(G54:M54)/($C55*7),)</f>
        <v/>
      </c>
      <c r="O55" s="376">
        <f>countif(G54:M54,"&gt;="&amp;$C55)</f>
        <v>0</v>
      </c>
      <c r="P55" s="195"/>
      <c r="Q55" s="374" t="str">
        <f>IFERROR(__xludf.DUMMYFUNCTION("iferror(sparkline(Q54:W54,{""charttype"",""column"";""empty"",""zero"";""color"",if(ROUND(X55,2)&gt;=$BA$4,'Customize Here'!$M$7,'Customize Here'!$M$9)}))"),"")</f>
        <v/>
      </c>
      <c r="W55" s="102"/>
      <c r="X55" s="375" t="str">
        <f>iferror(sum(Q54:W54)/($C55*7),)</f>
        <v/>
      </c>
      <c r="Y55" s="376">
        <f>countif(Q54:W54,"&gt;="&amp;$C55)</f>
        <v>0</v>
      </c>
      <c r="Z55" s="195"/>
      <c r="AA55" s="374" t="str">
        <f>IFERROR(__xludf.DUMMYFUNCTION("iferror(sparkline(AA54:AG54,{""charttype"",""column"";""empty"",""zero"";""color"",if(ROUND(AH55,2)&gt;=$BA$4,'Customize Here'!$M$7,'Customize Here'!$M$9)}))"),"")</f>
        <v/>
      </c>
      <c r="AG55" s="102"/>
      <c r="AH55" s="375" t="str">
        <f>iferror(sum(AA54:AG54)/($C55*7),)</f>
        <v/>
      </c>
      <c r="AI55" s="376">
        <f>countif(AA54:AG54,"&gt;="&amp;$C55)</f>
        <v>0</v>
      </c>
      <c r="AJ55" s="195"/>
      <c r="AK55" s="374" t="str">
        <f>IFERROR(__xludf.DUMMYFUNCTION("iferror(sparkline(AK54:AQ54,{""charttype"",""column"";""empty"",""zero"";""color"",if(ROUND(AR55,2)&gt;=$BA$4,'Customize Here'!$M$7,'Customize Here'!$M$9)}))"),"")</f>
        <v/>
      </c>
      <c r="AQ55" s="102"/>
      <c r="AR55" s="375" t="str">
        <f>iferror(sum(AK54:AQ54)/($C55*7),)</f>
        <v/>
      </c>
      <c r="AS55" s="376">
        <f>countif(AK54:AQ54,"&gt;="&amp;$C55)</f>
        <v>0</v>
      </c>
      <c r="AT55" s="195"/>
      <c r="AU55" s="377" t="str">
        <f>IFERROR(__xludf.DUMMYFUNCTION("iferror(sparkline(AU54:AW54,{""charttype"",""column"";""empty"",""zero"";""color"",'Customize Here'!$M$9}))"),"")</f>
        <v/>
      </c>
      <c r="AW55" s="102"/>
      <c r="AX55" s="376">
        <f>countif(AU54:AW54,"&gt;="&amp;$C55)</f>
        <v>0</v>
      </c>
      <c r="AZ55" s="378" t="str">
        <f>B54</f>
        <v/>
      </c>
      <c r="BA55" s="379">
        <f>$BE$4</f>
        <v>31</v>
      </c>
      <c r="BB55" s="380">
        <f>O55+Y55+AI55+AS55+AX55</f>
        <v>0</v>
      </c>
      <c r="BC55" s="381" t="str">
        <f>IFERROR(__xludf.DUMMYFUNCTION("IFERROR(SPARKLINE(BB55,{""charttype"",""bar"";""max"",BA55;""color1"",IF(BD55&gt;=$BA$4,'Customize Here'!$M$7,'Customize Here'!$M$9)}),)"),"")</f>
        <v/>
      </c>
      <c r="BD55" s="382">
        <f>BB55/BA55</f>
        <v>0</v>
      </c>
      <c r="BE55" s="383">
        <f>BA55-BB55</f>
        <v>31</v>
      </c>
      <c r="BF55" s="195"/>
    </row>
    <row r="56">
      <c r="A56" s="190"/>
      <c r="B56" s="83"/>
      <c r="C56" s="83"/>
      <c r="D56" s="86"/>
      <c r="E56" s="348"/>
      <c r="F56" s="348"/>
      <c r="G56" s="83"/>
      <c r="H56" s="211"/>
      <c r="I56" s="211"/>
      <c r="J56" s="211"/>
      <c r="K56" s="211"/>
      <c r="L56" s="211"/>
      <c r="M56" s="86"/>
      <c r="N56" s="322"/>
      <c r="O56" s="217"/>
      <c r="P56" s="195"/>
      <c r="Q56" s="83"/>
      <c r="R56" s="211"/>
      <c r="S56" s="211"/>
      <c r="T56" s="211"/>
      <c r="U56" s="211"/>
      <c r="V56" s="211"/>
      <c r="W56" s="86"/>
      <c r="X56" s="322"/>
      <c r="Y56" s="217"/>
      <c r="Z56" s="195"/>
      <c r="AA56" s="83"/>
      <c r="AB56" s="211"/>
      <c r="AC56" s="211"/>
      <c r="AD56" s="211"/>
      <c r="AE56" s="211"/>
      <c r="AF56" s="211"/>
      <c r="AG56" s="86"/>
      <c r="AH56" s="322"/>
      <c r="AI56" s="217"/>
      <c r="AJ56" s="195"/>
      <c r="AK56" s="83"/>
      <c r="AL56" s="211"/>
      <c r="AM56" s="211"/>
      <c r="AN56" s="211"/>
      <c r="AO56" s="211"/>
      <c r="AP56" s="211"/>
      <c r="AQ56" s="86"/>
      <c r="AR56" s="322"/>
      <c r="AS56" s="217"/>
      <c r="AT56" s="195"/>
      <c r="AU56" s="83"/>
      <c r="AV56" s="211"/>
      <c r="AW56" s="86"/>
      <c r="AX56" s="217"/>
      <c r="AZ56" s="289"/>
      <c r="BA56" s="289"/>
      <c r="BB56" s="289"/>
      <c r="BC56" s="193"/>
      <c r="BD56" s="384"/>
      <c r="BE56" s="385"/>
      <c r="BF56" s="195"/>
    </row>
    <row r="57">
      <c r="A57" s="289"/>
      <c r="B57" s="289"/>
      <c r="C57" s="348"/>
      <c r="D57" s="348"/>
      <c r="E57" s="348"/>
      <c r="F57" s="348"/>
      <c r="G57" s="289"/>
      <c r="H57" s="289"/>
      <c r="I57" s="289"/>
      <c r="J57" s="289"/>
      <c r="K57" s="289"/>
      <c r="L57" s="289"/>
      <c r="M57" s="289"/>
      <c r="N57" s="195"/>
      <c r="O57" s="195"/>
      <c r="P57" s="195"/>
      <c r="Q57" s="195"/>
      <c r="R57" s="195"/>
      <c r="S57" s="195"/>
      <c r="T57" s="195"/>
      <c r="U57" s="195"/>
      <c r="V57" s="195"/>
      <c r="W57" s="195"/>
      <c r="X57" s="195"/>
      <c r="Y57" s="195"/>
      <c r="Z57" s="195"/>
      <c r="AA57" s="195"/>
      <c r="AB57" s="195"/>
      <c r="AC57" s="195"/>
      <c r="AD57" s="195"/>
      <c r="AE57" s="195"/>
      <c r="AF57" s="195"/>
      <c r="AG57" s="195"/>
      <c r="AH57" s="195"/>
      <c r="AI57" s="195"/>
      <c r="AJ57" s="195"/>
      <c r="AK57" s="195"/>
      <c r="AL57" s="195"/>
      <c r="AM57" s="195"/>
      <c r="AN57" s="195"/>
      <c r="AO57" s="195"/>
      <c r="AP57" s="195"/>
      <c r="AQ57" s="195"/>
      <c r="AR57" s="195"/>
      <c r="AS57" s="195"/>
      <c r="AT57" s="195"/>
      <c r="AU57" s="195"/>
      <c r="AV57" s="195"/>
      <c r="AW57" s="195"/>
      <c r="AX57" s="193"/>
      <c r="AZ57" s="289"/>
      <c r="BA57" s="289"/>
      <c r="BB57" s="289"/>
      <c r="BC57" s="193"/>
      <c r="BD57" s="195"/>
      <c r="BE57" s="195"/>
      <c r="BF57" s="195"/>
    </row>
    <row r="58">
      <c r="A58" s="190"/>
      <c r="B58" s="366"/>
      <c r="C58" s="367" t="str">
        <f>'Customize Here'!$Q$41</f>
        <v>Goal</v>
      </c>
      <c r="D58" s="44"/>
      <c r="E58" s="348"/>
      <c r="F58" s="348"/>
      <c r="G58" s="368"/>
      <c r="H58" s="368"/>
      <c r="I58" s="368"/>
      <c r="J58" s="368"/>
      <c r="K58" s="368"/>
      <c r="L58" s="368"/>
      <c r="M58" s="369"/>
      <c r="N58" s="370" t="str">
        <f>'Customize Here'!$Q$27</f>
        <v>%</v>
      </c>
      <c r="O58" s="371" t="str">
        <f>'Customize Here'!$Q$28</f>
        <v>✔</v>
      </c>
      <c r="P58" s="195"/>
      <c r="Q58" s="368"/>
      <c r="R58" s="368"/>
      <c r="S58" s="368"/>
      <c r="T58" s="368"/>
      <c r="U58" s="368"/>
      <c r="V58" s="368"/>
      <c r="W58" s="369"/>
      <c r="X58" s="370" t="str">
        <f>'Customize Here'!$Q$27</f>
        <v>%</v>
      </c>
      <c r="Y58" s="371" t="str">
        <f>'Customize Here'!$Q$28</f>
        <v>✔</v>
      </c>
      <c r="Z58" s="195"/>
      <c r="AA58" s="368"/>
      <c r="AB58" s="368"/>
      <c r="AC58" s="368"/>
      <c r="AD58" s="368"/>
      <c r="AE58" s="368"/>
      <c r="AF58" s="368"/>
      <c r="AG58" s="369"/>
      <c r="AH58" s="370" t="str">
        <f>'Customize Here'!$Q$27</f>
        <v>%</v>
      </c>
      <c r="AI58" s="371" t="str">
        <f>'Customize Here'!$Q$28</f>
        <v>✔</v>
      </c>
      <c r="AJ58" s="195"/>
      <c r="AK58" s="368"/>
      <c r="AL58" s="368"/>
      <c r="AM58" s="368"/>
      <c r="AN58" s="368"/>
      <c r="AO58" s="368"/>
      <c r="AP58" s="368"/>
      <c r="AQ58" s="369"/>
      <c r="AR58" s="370" t="str">
        <f>'Customize Here'!$Q$27</f>
        <v>%</v>
      </c>
      <c r="AS58" s="371" t="str">
        <f>'Customize Here'!$Q$28</f>
        <v>✔</v>
      </c>
      <c r="AT58" s="195"/>
      <c r="AU58" s="368"/>
      <c r="AV58" s="368"/>
      <c r="AW58" s="368"/>
      <c r="AX58" s="372" t="str">
        <f>'Customize Here'!$Q$28</f>
        <v>✔</v>
      </c>
      <c r="AZ58" s="194"/>
      <c r="BA58" s="194"/>
      <c r="BB58" s="194"/>
      <c r="BC58" s="194"/>
      <c r="BD58" s="194"/>
      <c r="BE58" s="194"/>
      <c r="BF58" s="195"/>
    </row>
    <row r="59">
      <c r="A59" s="190"/>
      <c r="B59" s="101"/>
      <c r="C59" s="373"/>
      <c r="D59" s="102"/>
      <c r="E59" s="348"/>
      <c r="F59" s="348"/>
      <c r="G59" s="374" t="str">
        <f>IFERROR(__xludf.DUMMYFUNCTION("iferror(sparkline(G58:M58,{""charttype"",""column"";""empty"",""zero"";""color"",if(ROUND(N59,2)&gt;=$BA$4,'Customize Here'!$M$7,'Customize Here'!$M$9)}))"),"")</f>
        <v/>
      </c>
      <c r="M59" s="102"/>
      <c r="N59" s="375" t="str">
        <f>iferror(sum(G58:M58)/($C59*7),)</f>
        <v/>
      </c>
      <c r="O59" s="376">
        <f>countif(G58:M58,"&gt;="&amp;$C59)</f>
        <v>0</v>
      </c>
      <c r="P59" s="195"/>
      <c r="Q59" s="374" t="str">
        <f>IFERROR(__xludf.DUMMYFUNCTION("iferror(sparkline(Q58:W58,{""charttype"",""column"";""empty"",""zero"";""color"",if(ROUND(X59,2)&gt;=$BA$4,'Customize Here'!$M$7,'Customize Here'!$M$9)}))"),"")</f>
        <v/>
      </c>
      <c r="W59" s="102"/>
      <c r="X59" s="375" t="str">
        <f>iferror(sum(Q58:W58)/($C59*7),)</f>
        <v/>
      </c>
      <c r="Y59" s="376">
        <f>countif(Q58:W58,"&gt;="&amp;$C59)</f>
        <v>0</v>
      </c>
      <c r="Z59" s="195"/>
      <c r="AA59" s="374" t="str">
        <f>IFERROR(__xludf.DUMMYFUNCTION("iferror(sparkline(AA58:AG58,{""charttype"",""column"";""empty"",""zero"";""color"",if(ROUND(AH59,2)&gt;=$BA$4,'Customize Here'!$M$7,'Customize Here'!$M$9)}))"),"")</f>
        <v/>
      </c>
      <c r="AG59" s="102"/>
      <c r="AH59" s="375" t="str">
        <f>iferror(sum(AA58:AG58)/($C59*7),)</f>
        <v/>
      </c>
      <c r="AI59" s="376">
        <f>countif(AA58:AG58,"&gt;="&amp;$C59)</f>
        <v>0</v>
      </c>
      <c r="AJ59" s="195"/>
      <c r="AK59" s="374" t="str">
        <f>IFERROR(__xludf.DUMMYFUNCTION("iferror(sparkline(AK58:AQ58,{""charttype"",""column"";""empty"",""zero"";""color"",if(ROUND(AR59,2)&gt;=$BA$4,'Customize Here'!$M$7,'Customize Here'!$M$9)}))"),"")</f>
        <v/>
      </c>
      <c r="AQ59" s="102"/>
      <c r="AR59" s="375" t="str">
        <f>iferror(sum(AK58:AQ58)/($C59*7),)</f>
        <v/>
      </c>
      <c r="AS59" s="376">
        <f>countif(AK58:AQ58,"&gt;="&amp;$C59)</f>
        <v>0</v>
      </c>
      <c r="AT59" s="195"/>
      <c r="AU59" s="377" t="str">
        <f>IFERROR(__xludf.DUMMYFUNCTION("iferror(sparkline(AU58:AW58,{""charttype"",""column"";""empty"",""zero"";""color"",'Customize Here'!$M$9}))"),"")</f>
        <v/>
      </c>
      <c r="AW59" s="102"/>
      <c r="AX59" s="376">
        <f>countif(AU58:AW58,"&gt;="&amp;$C59)</f>
        <v>0</v>
      </c>
      <c r="AZ59" s="378" t="str">
        <f>B58</f>
        <v/>
      </c>
      <c r="BA59" s="379">
        <f>$BE$4</f>
        <v>31</v>
      </c>
      <c r="BB59" s="380">
        <f>O59+Y59+AI59+AS59+AX59</f>
        <v>0</v>
      </c>
      <c r="BC59" s="381" t="str">
        <f>IFERROR(__xludf.DUMMYFUNCTION("IFERROR(SPARKLINE(BB59,{""charttype"",""bar"";""max"",BA59;""color1"",IF(BD59&gt;=$BA$4,'Customize Here'!$M$7,'Customize Here'!$M$9)}),)"),"")</f>
        <v/>
      </c>
      <c r="BD59" s="382">
        <f>BB59/BA59</f>
        <v>0</v>
      </c>
      <c r="BE59" s="383">
        <f>BA59-BB59</f>
        <v>31</v>
      </c>
      <c r="BF59" s="195"/>
    </row>
    <row r="60">
      <c r="A60" s="190"/>
      <c r="B60" s="83"/>
      <c r="C60" s="83"/>
      <c r="D60" s="86"/>
      <c r="E60" s="348"/>
      <c r="F60" s="348"/>
      <c r="G60" s="83"/>
      <c r="H60" s="211"/>
      <c r="I60" s="211"/>
      <c r="J60" s="211"/>
      <c r="K60" s="211"/>
      <c r="L60" s="211"/>
      <c r="M60" s="86"/>
      <c r="N60" s="322"/>
      <c r="O60" s="217"/>
      <c r="P60" s="195"/>
      <c r="Q60" s="83"/>
      <c r="R60" s="211"/>
      <c r="S60" s="211"/>
      <c r="T60" s="211"/>
      <c r="U60" s="211"/>
      <c r="V60" s="211"/>
      <c r="W60" s="86"/>
      <c r="X60" s="322"/>
      <c r="Y60" s="217"/>
      <c r="Z60" s="195"/>
      <c r="AA60" s="83"/>
      <c r="AB60" s="211"/>
      <c r="AC60" s="211"/>
      <c r="AD60" s="211"/>
      <c r="AE60" s="211"/>
      <c r="AF60" s="211"/>
      <c r="AG60" s="86"/>
      <c r="AH60" s="322"/>
      <c r="AI60" s="217"/>
      <c r="AJ60" s="195"/>
      <c r="AK60" s="83"/>
      <c r="AL60" s="211"/>
      <c r="AM60" s="211"/>
      <c r="AN60" s="211"/>
      <c r="AO60" s="211"/>
      <c r="AP60" s="211"/>
      <c r="AQ60" s="86"/>
      <c r="AR60" s="322"/>
      <c r="AS60" s="217"/>
      <c r="AT60" s="195"/>
      <c r="AU60" s="83"/>
      <c r="AV60" s="211"/>
      <c r="AW60" s="86"/>
      <c r="AX60" s="217"/>
      <c r="AZ60" s="289"/>
      <c r="BA60" s="289"/>
      <c r="BB60" s="289"/>
      <c r="BC60" s="193"/>
      <c r="BD60" s="384"/>
      <c r="BE60" s="385"/>
      <c r="BF60" s="195"/>
    </row>
    <row r="61">
      <c r="A61" s="289"/>
      <c r="B61" s="289"/>
      <c r="C61" s="348"/>
      <c r="D61" s="348"/>
      <c r="E61" s="348"/>
      <c r="F61" s="348"/>
      <c r="G61" s="289"/>
      <c r="H61" s="289"/>
      <c r="I61" s="289"/>
      <c r="J61" s="289"/>
      <c r="K61" s="289"/>
      <c r="L61" s="289"/>
      <c r="M61" s="289"/>
      <c r="N61" s="195"/>
      <c r="O61" s="195"/>
      <c r="P61" s="195"/>
      <c r="Q61" s="195"/>
      <c r="R61" s="195"/>
      <c r="S61" s="195"/>
      <c r="T61" s="195"/>
      <c r="U61" s="195"/>
      <c r="V61" s="195"/>
      <c r="W61" s="195"/>
      <c r="X61" s="195"/>
      <c r="Y61" s="195"/>
      <c r="Z61" s="195"/>
      <c r="AA61" s="195"/>
      <c r="AB61" s="195"/>
      <c r="AC61" s="195"/>
      <c r="AD61" s="195"/>
      <c r="AE61" s="195"/>
      <c r="AF61" s="195"/>
      <c r="AG61" s="195"/>
      <c r="AH61" s="195"/>
      <c r="AI61" s="195"/>
      <c r="AJ61" s="195"/>
      <c r="AK61" s="195"/>
      <c r="AL61" s="195"/>
      <c r="AM61" s="195"/>
      <c r="AN61" s="195"/>
      <c r="AO61" s="195"/>
      <c r="AP61" s="195"/>
      <c r="AQ61" s="195"/>
      <c r="AR61" s="195"/>
      <c r="AS61" s="195"/>
      <c r="AT61" s="195"/>
      <c r="AU61" s="195"/>
      <c r="AV61" s="195"/>
      <c r="AW61" s="195"/>
      <c r="AX61" s="193"/>
      <c r="AZ61" s="289"/>
      <c r="BA61" s="289"/>
      <c r="BB61" s="289"/>
      <c r="BC61" s="193"/>
      <c r="BD61" s="195"/>
      <c r="BE61" s="195"/>
      <c r="BF61" s="195"/>
    </row>
    <row r="62">
      <c r="A62" s="190"/>
      <c r="B62" s="366"/>
      <c r="C62" s="367" t="str">
        <f>'Customize Here'!$Q$41</f>
        <v>Goal</v>
      </c>
      <c r="D62" s="44"/>
      <c r="E62" s="348"/>
      <c r="F62" s="348"/>
      <c r="G62" s="368"/>
      <c r="H62" s="368"/>
      <c r="I62" s="368"/>
      <c r="J62" s="368"/>
      <c r="K62" s="368"/>
      <c r="L62" s="368"/>
      <c r="M62" s="369"/>
      <c r="N62" s="370" t="str">
        <f>'Customize Here'!$Q$27</f>
        <v>%</v>
      </c>
      <c r="O62" s="371" t="str">
        <f>'Customize Here'!$Q$28</f>
        <v>✔</v>
      </c>
      <c r="P62" s="195"/>
      <c r="Q62" s="368"/>
      <c r="R62" s="368"/>
      <c r="S62" s="368"/>
      <c r="T62" s="368"/>
      <c r="U62" s="368"/>
      <c r="V62" s="368"/>
      <c r="W62" s="369"/>
      <c r="X62" s="370" t="str">
        <f>'Customize Here'!$Q$27</f>
        <v>%</v>
      </c>
      <c r="Y62" s="371" t="str">
        <f>'Customize Here'!$Q$28</f>
        <v>✔</v>
      </c>
      <c r="Z62" s="195"/>
      <c r="AA62" s="368"/>
      <c r="AB62" s="368"/>
      <c r="AC62" s="368"/>
      <c r="AD62" s="368"/>
      <c r="AE62" s="368"/>
      <c r="AF62" s="368"/>
      <c r="AG62" s="369"/>
      <c r="AH62" s="370" t="str">
        <f>'Customize Here'!$Q$27</f>
        <v>%</v>
      </c>
      <c r="AI62" s="371" t="str">
        <f>'Customize Here'!$Q$28</f>
        <v>✔</v>
      </c>
      <c r="AJ62" s="195"/>
      <c r="AK62" s="368"/>
      <c r="AL62" s="368"/>
      <c r="AM62" s="368"/>
      <c r="AN62" s="368"/>
      <c r="AO62" s="368"/>
      <c r="AP62" s="368"/>
      <c r="AQ62" s="369"/>
      <c r="AR62" s="370" t="str">
        <f>'Customize Here'!$Q$27</f>
        <v>%</v>
      </c>
      <c r="AS62" s="371" t="str">
        <f>'Customize Here'!$Q$28</f>
        <v>✔</v>
      </c>
      <c r="AT62" s="195"/>
      <c r="AU62" s="368"/>
      <c r="AV62" s="368"/>
      <c r="AW62" s="368"/>
      <c r="AX62" s="372" t="str">
        <f>'Customize Here'!$Q$28</f>
        <v>✔</v>
      </c>
      <c r="AZ62" s="194"/>
      <c r="BA62" s="194"/>
      <c r="BB62" s="194"/>
      <c r="BC62" s="194"/>
      <c r="BD62" s="194"/>
      <c r="BE62" s="194"/>
      <c r="BF62" s="195"/>
    </row>
    <row r="63">
      <c r="A63" s="190"/>
      <c r="B63" s="101"/>
      <c r="C63" s="373"/>
      <c r="D63" s="102"/>
      <c r="E63" s="348"/>
      <c r="F63" s="348"/>
      <c r="G63" s="374" t="str">
        <f>IFERROR(__xludf.DUMMYFUNCTION("iferror(sparkline(G62:M62,{""charttype"",""column"";""empty"",""zero"";""color"",if(ROUND(N63,2)&gt;=$BA$4,'Customize Here'!$M$7,'Customize Here'!$M$9)}))"),"")</f>
        <v/>
      </c>
      <c r="M63" s="102"/>
      <c r="N63" s="375" t="str">
        <f>iferror(sum(G62:M62)/($C63*7),)</f>
        <v/>
      </c>
      <c r="O63" s="376">
        <f>countif(G62:M62,"&gt;="&amp;$C63)</f>
        <v>0</v>
      </c>
      <c r="P63" s="195"/>
      <c r="Q63" s="374" t="str">
        <f>IFERROR(__xludf.DUMMYFUNCTION("iferror(sparkline(Q62:W62,{""charttype"",""column"";""empty"",""zero"";""color"",if(ROUND(X63,2)&gt;=$BA$4,'Customize Here'!$M$7,'Customize Here'!$M$9)}))"),"")</f>
        <v/>
      </c>
      <c r="W63" s="102"/>
      <c r="X63" s="375" t="str">
        <f>iferror(sum(Q62:W62)/($C63*7),)</f>
        <v/>
      </c>
      <c r="Y63" s="376">
        <f>countif(Q62:W62,"&gt;="&amp;$C63)</f>
        <v>0</v>
      </c>
      <c r="Z63" s="195"/>
      <c r="AA63" s="374" t="str">
        <f>IFERROR(__xludf.DUMMYFUNCTION("iferror(sparkline(AA62:AG62,{""charttype"",""column"";""empty"",""zero"";""color"",if(ROUND(AH63,2)&gt;=$BA$4,'Customize Here'!$M$7,'Customize Here'!$M$9)}))"),"")</f>
        <v/>
      </c>
      <c r="AG63" s="102"/>
      <c r="AH63" s="375" t="str">
        <f>iferror(sum(AA62:AG62)/($C63*7),)</f>
        <v/>
      </c>
      <c r="AI63" s="376">
        <f>countif(AA62:AG62,"&gt;="&amp;$C63)</f>
        <v>0</v>
      </c>
      <c r="AJ63" s="195"/>
      <c r="AK63" s="374" t="str">
        <f>IFERROR(__xludf.DUMMYFUNCTION("iferror(sparkline(AK62:AQ62,{""charttype"",""column"";""empty"",""zero"";""color"",if(ROUND(AR63,2)&gt;=$BA$4,'Customize Here'!$M$7,'Customize Here'!$M$9)}))"),"")</f>
        <v/>
      </c>
      <c r="AQ63" s="102"/>
      <c r="AR63" s="375" t="str">
        <f>iferror(sum(AK62:AQ62)/($C63*7),)</f>
        <v/>
      </c>
      <c r="AS63" s="376">
        <f>countif(AK62:AQ62,"&gt;="&amp;$C63)</f>
        <v>0</v>
      </c>
      <c r="AT63" s="195"/>
      <c r="AU63" s="377" t="str">
        <f>IFERROR(__xludf.DUMMYFUNCTION("iferror(sparkline(AU62:AW62,{""charttype"",""column"";""empty"",""zero"";""color"",'Customize Here'!$M$9}))"),"")</f>
        <v/>
      </c>
      <c r="AW63" s="102"/>
      <c r="AX63" s="376">
        <f>countif(AU62:AW62,"&gt;="&amp;$C63)</f>
        <v>0</v>
      </c>
      <c r="AZ63" s="378" t="str">
        <f>B62</f>
        <v/>
      </c>
      <c r="BA63" s="379">
        <f>$BE$4</f>
        <v>31</v>
      </c>
      <c r="BB63" s="380">
        <f>O63+Y63+AI63+AS63+AX63</f>
        <v>0</v>
      </c>
      <c r="BC63" s="381" t="str">
        <f>IFERROR(__xludf.DUMMYFUNCTION("IFERROR(SPARKLINE(BB63,{""charttype"",""bar"";""max"",BA63;""color1"",IF(BD63&gt;=$BA$4,'Customize Here'!$M$7,'Customize Here'!$M$9)}),)"),"")</f>
        <v/>
      </c>
      <c r="BD63" s="382">
        <f>BB63/BA63</f>
        <v>0</v>
      </c>
      <c r="BE63" s="383">
        <f>BA63-BB63</f>
        <v>31</v>
      </c>
      <c r="BF63" s="195"/>
    </row>
    <row r="64">
      <c r="A64" s="190"/>
      <c r="B64" s="83"/>
      <c r="C64" s="83"/>
      <c r="D64" s="86"/>
      <c r="E64" s="348"/>
      <c r="F64" s="348"/>
      <c r="G64" s="83"/>
      <c r="H64" s="211"/>
      <c r="I64" s="211"/>
      <c r="J64" s="211"/>
      <c r="K64" s="211"/>
      <c r="L64" s="211"/>
      <c r="M64" s="86"/>
      <c r="N64" s="322"/>
      <c r="O64" s="217"/>
      <c r="P64" s="195"/>
      <c r="Q64" s="83"/>
      <c r="R64" s="211"/>
      <c r="S64" s="211"/>
      <c r="T64" s="211"/>
      <c r="U64" s="211"/>
      <c r="V64" s="211"/>
      <c r="W64" s="86"/>
      <c r="X64" s="322"/>
      <c r="Y64" s="217"/>
      <c r="Z64" s="195"/>
      <c r="AA64" s="83"/>
      <c r="AB64" s="211"/>
      <c r="AC64" s="211"/>
      <c r="AD64" s="211"/>
      <c r="AE64" s="211"/>
      <c r="AF64" s="211"/>
      <c r="AG64" s="86"/>
      <c r="AH64" s="322"/>
      <c r="AI64" s="217"/>
      <c r="AJ64" s="195"/>
      <c r="AK64" s="83"/>
      <c r="AL64" s="211"/>
      <c r="AM64" s="211"/>
      <c r="AN64" s="211"/>
      <c r="AO64" s="211"/>
      <c r="AP64" s="211"/>
      <c r="AQ64" s="86"/>
      <c r="AR64" s="322"/>
      <c r="AS64" s="217"/>
      <c r="AT64" s="195"/>
      <c r="AU64" s="83"/>
      <c r="AV64" s="211"/>
      <c r="AW64" s="86"/>
      <c r="AX64" s="217"/>
      <c r="AZ64" s="289"/>
      <c r="BA64" s="289"/>
      <c r="BB64" s="289"/>
      <c r="BC64" s="193"/>
      <c r="BD64" s="384"/>
      <c r="BE64" s="385"/>
      <c r="BF64" s="195"/>
    </row>
    <row r="65">
      <c r="A65" s="289"/>
      <c r="B65" s="289"/>
      <c r="C65" s="348"/>
      <c r="D65" s="348"/>
      <c r="E65" s="348"/>
      <c r="F65" s="348"/>
      <c r="G65" s="289"/>
      <c r="H65" s="289"/>
      <c r="I65" s="289"/>
      <c r="J65" s="289"/>
      <c r="K65" s="289"/>
      <c r="L65" s="289"/>
      <c r="M65" s="289"/>
      <c r="N65" s="195"/>
      <c r="O65" s="195"/>
      <c r="P65" s="195"/>
      <c r="Q65" s="195"/>
      <c r="R65" s="195"/>
      <c r="S65" s="195"/>
      <c r="T65" s="195"/>
      <c r="U65" s="195"/>
      <c r="V65" s="195"/>
      <c r="W65" s="195"/>
      <c r="X65" s="195"/>
      <c r="Y65" s="195"/>
      <c r="Z65" s="195"/>
      <c r="AA65" s="195"/>
      <c r="AB65" s="195"/>
      <c r="AC65" s="195"/>
      <c r="AD65" s="195"/>
      <c r="AE65" s="195"/>
      <c r="AF65" s="195"/>
      <c r="AG65" s="195"/>
      <c r="AH65" s="195"/>
      <c r="AI65" s="195"/>
      <c r="AJ65" s="195"/>
      <c r="AK65" s="195"/>
      <c r="AL65" s="195"/>
      <c r="AM65" s="195"/>
      <c r="AN65" s="195"/>
      <c r="AO65" s="195"/>
      <c r="AP65" s="195"/>
      <c r="AQ65" s="195"/>
      <c r="AR65" s="195"/>
      <c r="AS65" s="195"/>
      <c r="AT65" s="195"/>
      <c r="AU65" s="195"/>
      <c r="AV65" s="195"/>
      <c r="AW65" s="195"/>
      <c r="AX65" s="193"/>
      <c r="AZ65" s="289"/>
      <c r="BA65" s="289"/>
      <c r="BB65" s="289"/>
      <c r="BC65" s="193"/>
      <c r="BD65" s="195"/>
      <c r="BE65" s="195"/>
      <c r="BF65" s="195"/>
    </row>
    <row r="66">
      <c r="A66" s="190"/>
      <c r="B66" s="366"/>
      <c r="C66" s="367" t="str">
        <f>'Customize Here'!$Q$41</f>
        <v>Goal</v>
      </c>
      <c r="D66" s="44"/>
      <c r="E66" s="348"/>
      <c r="F66" s="348"/>
      <c r="G66" s="368"/>
      <c r="H66" s="368"/>
      <c r="I66" s="368"/>
      <c r="J66" s="368"/>
      <c r="K66" s="368"/>
      <c r="L66" s="368"/>
      <c r="M66" s="369"/>
      <c r="N66" s="370" t="str">
        <f>'Customize Here'!$Q$27</f>
        <v>%</v>
      </c>
      <c r="O66" s="371" t="str">
        <f>'Customize Here'!$Q$28</f>
        <v>✔</v>
      </c>
      <c r="P66" s="195"/>
      <c r="Q66" s="368"/>
      <c r="R66" s="368"/>
      <c r="S66" s="368"/>
      <c r="T66" s="368"/>
      <c r="U66" s="368"/>
      <c r="V66" s="368"/>
      <c r="W66" s="369"/>
      <c r="X66" s="370" t="str">
        <f>'Customize Here'!$Q$27</f>
        <v>%</v>
      </c>
      <c r="Y66" s="371" t="str">
        <f>'Customize Here'!$Q$28</f>
        <v>✔</v>
      </c>
      <c r="Z66" s="195"/>
      <c r="AA66" s="368"/>
      <c r="AB66" s="368"/>
      <c r="AC66" s="368"/>
      <c r="AD66" s="368"/>
      <c r="AE66" s="368"/>
      <c r="AF66" s="368"/>
      <c r="AG66" s="369"/>
      <c r="AH66" s="370" t="str">
        <f>'Customize Here'!$Q$27</f>
        <v>%</v>
      </c>
      <c r="AI66" s="371" t="str">
        <f>'Customize Here'!$Q$28</f>
        <v>✔</v>
      </c>
      <c r="AJ66" s="195"/>
      <c r="AK66" s="368"/>
      <c r="AL66" s="368"/>
      <c r="AM66" s="368"/>
      <c r="AN66" s="368"/>
      <c r="AO66" s="368"/>
      <c r="AP66" s="368"/>
      <c r="AQ66" s="369"/>
      <c r="AR66" s="370" t="str">
        <f>'Customize Here'!$Q$27</f>
        <v>%</v>
      </c>
      <c r="AS66" s="371" t="str">
        <f>'Customize Here'!$Q$28</f>
        <v>✔</v>
      </c>
      <c r="AT66" s="195"/>
      <c r="AU66" s="368"/>
      <c r="AV66" s="368"/>
      <c r="AW66" s="368"/>
      <c r="AX66" s="372" t="str">
        <f>'Customize Here'!$Q$28</f>
        <v>✔</v>
      </c>
      <c r="AZ66" s="194"/>
      <c r="BA66" s="194"/>
      <c r="BB66" s="194"/>
      <c r="BC66" s="194"/>
      <c r="BD66" s="194"/>
      <c r="BE66" s="194"/>
      <c r="BF66" s="195"/>
    </row>
    <row r="67">
      <c r="A67" s="190"/>
      <c r="B67" s="101"/>
      <c r="C67" s="373"/>
      <c r="D67" s="102"/>
      <c r="E67" s="348"/>
      <c r="F67" s="348"/>
      <c r="G67" s="374" t="str">
        <f>IFERROR(__xludf.DUMMYFUNCTION("iferror(sparkline(G66:M66,{""charttype"",""column"";""empty"",""zero"";""color"",if(ROUND(N67,2)&gt;=$BA$4,'Customize Here'!$M$7,'Customize Here'!$M$9)}))"),"")</f>
        <v/>
      </c>
      <c r="M67" s="102"/>
      <c r="N67" s="375" t="str">
        <f>iferror(sum(G66:M66)/($C67*7),)</f>
        <v/>
      </c>
      <c r="O67" s="376">
        <f>countif(G66:M66,"&gt;="&amp;$C67)</f>
        <v>0</v>
      </c>
      <c r="P67" s="195"/>
      <c r="Q67" s="374" t="str">
        <f>IFERROR(__xludf.DUMMYFUNCTION("iferror(sparkline(Q66:W66,{""charttype"",""column"";""empty"",""zero"";""color"",if(ROUND(X67,2)&gt;=$BA$4,'Customize Here'!$M$7,'Customize Here'!$M$9)}))"),"")</f>
        <v/>
      </c>
      <c r="W67" s="102"/>
      <c r="X67" s="375" t="str">
        <f>iferror(sum(Q66:W66)/($C67*7),)</f>
        <v/>
      </c>
      <c r="Y67" s="376">
        <f>countif(Q66:W66,"&gt;="&amp;$C67)</f>
        <v>0</v>
      </c>
      <c r="Z67" s="195"/>
      <c r="AA67" s="374" t="str">
        <f>IFERROR(__xludf.DUMMYFUNCTION("iferror(sparkline(AA66:AG66,{""charttype"",""column"";""empty"",""zero"";""color"",if(ROUND(AH67,2)&gt;=$BA$4,'Customize Here'!$M$7,'Customize Here'!$M$9)}))"),"")</f>
        <v/>
      </c>
      <c r="AG67" s="102"/>
      <c r="AH67" s="375" t="str">
        <f>iferror(sum(AA66:AG66)/($C67*7),)</f>
        <v/>
      </c>
      <c r="AI67" s="376">
        <f>countif(AA66:AG66,"&gt;="&amp;$C67)</f>
        <v>0</v>
      </c>
      <c r="AJ67" s="195"/>
      <c r="AK67" s="374" t="str">
        <f>IFERROR(__xludf.DUMMYFUNCTION("iferror(sparkline(AK66:AQ66,{""charttype"",""column"";""empty"",""zero"";""color"",if(ROUND(AR67,2)&gt;=$BA$4,'Customize Here'!$M$7,'Customize Here'!$M$9)}))"),"")</f>
        <v/>
      </c>
      <c r="AQ67" s="102"/>
      <c r="AR67" s="375" t="str">
        <f>iferror(sum(AK66:AQ66)/($C67*7),)</f>
        <v/>
      </c>
      <c r="AS67" s="376">
        <f>countif(AK66:AQ66,"&gt;="&amp;$C67)</f>
        <v>0</v>
      </c>
      <c r="AT67" s="195"/>
      <c r="AU67" s="377" t="str">
        <f>IFERROR(__xludf.DUMMYFUNCTION("iferror(sparkline(AU66:AW66,{""charttype"",""column"";""empty"",""zero"";""color"",'Customize Here'!$M$9}))"),"")</f>
        <v/>
      </c>
      <c r="AW67" s="102"/>
      <c r="AX67" s="376">
        <f>countif(AU66:AW66,"&gt;="&amp;$C67)</f>
        <v>0</v>
      </c>
      <c r="AZ67" s="378" t="str">
        <f>B66</f>
        <v/>
      </c>
      <c r="BA67" s="379">
        <f>$BE$4</f>
        <v>31</v>
      </c>
      <c r="BB67" s="380">
        <f>O67+Y67+AI67+AS67+AX67</f>
        <v>0</v>
      </c>
      <c r="BC67" s="381" t="str">
        <f>IFERROR(__xludf.DUMMYFUNCTION("IFERROR(SPARKLINE(BB67,{""charttype"",""bar"";""max"",BA67;""color1"",IF(BD67&gt;=$BA$4,'Customize Here'!$M$7,'Customize Here'!$M$9)}),)"),"")</f>
        <v/>
      </c>
      <c r="BD67" s="382">
        <f>BB67/BA67</f>
        <v>0</v>
      </c>
      <c r="BE67" s="383">
        <f>BA67-BB67</f>
        <v>31</v>
      </c>
      <c r="BF67" s="195"/>
    </row>
    <row r="68">
      <c r="A68" s="190"/>
      <c r="B68" s="83"/>
      <c r="C68" s="83"/>
      <c r="D68" s="86"/>
      <c r="E68" s="348"/>
      <c r="F68" s="348"/>
      <c r="G68" s="83"/>
      <c r="H68" s="211"/>
      <c r="I68" s="211"/>
      <c r="J68" s="211"/>
      <c r="K68" s="211"/>
      <c r="L68" s="211"/>
      <c r="M68" s="86"/>
      <c r="N68" s="322"/>
      <c r="O68" s="217"/>
      <c r="P68" s="195"/>
      <c r="Q68" s="83"/>
      <c r="R68" s="211"/>
      <c r="S68" s="211"/>
      <c r="T68" s="211"/>
      <c r="U68" s="211"/>
      <c r="V68" s="211"/>
      <c r="W68" s="86"/>
      <c r="X68" s="322"/>
      <c r="Y68" s="217"/>
      <c r="Z68" s="195"/>
      <c r="AA68" s="83"/>
      <c r="AB68" s="211"/>
      <c r="AC68" s="211"/>
      <c r="AD68" s="211"/>
      <c r="AE68" s="211"/>
      <c r="AF68" s="211"/>
      <c r="AG68" s="86"/>
      <c r="AH68" s="322"/>
      <c r="AI68" s="217"/>
      <c r="AJ68" s="195"/>
      <c r="AK68" s="83"/>
      <c r="AL68" s="211"/>
      <c r="AM68" s="211"/>
      <c r="AN68" s="211"/>
      <c r="AO68" s="211"/>
      <c r="AP68" s="211"/>
      <c r="AQ68" s="86"/>
      <c r="AR68" s="322"/>
      <c r="AS68" s="217"/>
      <c r="AT68" s="195"/>
      <c r="AU68" s="83"/>
      <c r="AV68" s="211"/>
      <c r="AW68" s="86"/>
      <c r="AX68" s="217"/>
      <c r="AZ68" s="289"/>
      <c r="BA68" s="289"/>
      <c r="BB68" s="289"/>
      <c r="BC68" s="193"/>
      <c r="BD68" s="384"/>
      <c r="BE68" s="385"/>
      <c r="BF68" s="195"/>
    </row>
    <row r="69">
      <c r="A69" s="289"/>
      <c r="B69" s="289"/>
      <c r="C69" s="348"/>
      <c r="D69" s="348"/>
      <c r="E69" s="348"/>
      <c r="F69" s="348"/>
      <c r="G69" s="289"/>
      <c r="H69" s="289"/>
      <c r="I69" s="289"/>
      <c r="J69" s="289"/>
      <c r="K69" s="289"/>
      <c r="L69" s="289"/>
      <c r="M69" s="289"/>
      <c r="N69" s="195"/>
      <c r="O69" s="195"/>
      <c r="P69" s="195"/>
      <c r="Q69" s="195"/>
      <c r="R69" s="195"/>
      <c r="S69" s="195"/>
      <c r="T69" s="195"/>
      <c r="U69" s="195"/>
      <c r="V69" s="195"/>
      <c r="W69" s="195"/>
      <c r="X69" s="195"/>
      <c r="Y69" s="195"/>
      <c r="Z69" s="195"/>
      <c r="AA69" s="195"/>
      <c r="AB69" s="195"/>
      <c r="AC69" s="195"/>
      <c r="AD69" s="195"/>
      <c r="AE69" s="195"/>
      <c r="AF69" s="195"/>
      <c r="AG69" s="195"/>
      <c r="AH69" s="195"/>
      <c r="AI69" s="195"/>
      <c r="AJ69" s="195"/>
      <c r="AK69" s="195"/>
      <c r="AL69" s="195"/>
      <c r="AM69" s="195"/>
      <c r="AN69" s="195"/>
      <c r="AO69" s="195"/>
      <c r="AP69" s="195"/>
      <c r="AQ69" s="195"/>
      <c r="AR69" s="195"/>
      <c r="AS69" s="195"/>
      <c r="AT69" s="195"/>
      <c r="AU69" s="195"/>
      <c r="AV69" s="195"/>
      <c r="AW69" s="195"/>
      <c r="AX69" s="193"/>
      <c r="AZ69" s="289"/>
      <c r="BA69" s="289"/>
      <c r="BB69" s="289"/>
      <c r="BC69" s="193"/>
      <c r="BD69" s="195"/>
      <c r="BE69" s="195"/>
      <c r="BF69" s="195"/>
    </row>
    <row r="70">
      <c r="A70" s="190"/>
      <c r="B70" s="366"/>
      <c r="C70" s="367" t="str">
        <f>'Customize Here'!$Q$41</f>
        <v>Goal</v>
      </c>
      <c r="D70" s="44"/>
      <c r="E70" s="348"/>
      <c r="F70" s="348"/>
      <c r="G70" s="368"/>
      <c r="H70" s="368"/>
      <c r="I70" s="368"/>
      <c r="J70" s="368"/>
      <c r="K70" s="368"/>
      <c r="L70" s="368"/>
      <c r="M70" s="369"/>
      <c r="N70" s="370" t="str">
        <f>'Customize Here'!$Q$27</f>
        <v>%</v>
      </c>
      <c r="O70" s="371" t="str">
        <f>'Customize Here'!$Q$28</f>
        <v>✔</v>
      </c>
      <c r="P70" s="195"/>
      <c r="Q70" s="368"/>
      <c r="R70" s="368"/>
      <c r="S70" s="368"/>
      <c r="T70" s="368"/>
      <c r="U70" s="368"/>
      <c r="V70" s="368"/>
      <c r="W70" s="369"/>
      <c r="X70" s="370" t="str">
        <f>'Customize Here'!$Q$27</f>
        <v>%</v>
      </c>
      <c r="Y70" s="371" t="str">
        <f>'Customize Here'!$Q$28</f>
        <v>✔</v>
      </c>
      <c r="Z70" s="195"/>
      <c r="AA70" s="368"/>
      <c r="AB70" s="368"/>
      <c r="AC70" s="368"/>
      <c r="AD70" s="368"/>
      <c r="AE70" s="368"/>
      <c r="AF70" s="368"/>
      <c r="AG70" s="369"/>
      <c r="AH70" s="370" t="str">
        <f>'Customize Here'!$Q$27</f>
        <v>%</v>
      </c>
      <c r="AI70" s="371" t="str">
        <f>'Customize Here'!$Q$28</f>
        <v>✔</v>
      </c>
      <c r="AJ70" s="195"/>
      <c r="AK70" s="368"/>
      <c r="AL70" s="368"/>
      <c r="AM70" s="368"/>
      <c r="AN70" s="368"/>
      <c r="AO70" s="368"/>
      <c r="AP70" s="368"/>
      <c r="AQ70" s="369"/>
      <c r="AR70" s="370" t="str">
        <f>'Customize Here'!$Q$27</f>
        <v>%</v>
      </c>
      <c r="AS70" s="371" t="str">
        <f>'Customize Here'!$Q$28</f>
        <v>✔</v>
      </c>
      <c r="AT70" s="195"/>
      <c r="AU70" s="368"/>
      <c r="AV70" s="368"/>
      <c r="AW70" s="368"/>
      <c r="AX70" s="372" t="str">
        <f>'Customize Here'!$Q$28</f>
        <v>✔</v>
      </c>
      <c r="AZ70" s="194"/>
      <c r="BA70" s="194"/>
      <c r="BB70" s="194"/>
      <c r="BC70" s="194"/>
      <c r="BD70" s="194"/>
      <c r="BE70" s="194"/>
      <c r="BF70" s="195"/>
    </row>
    <row r="71">
      <c r="A71" s="190"/>
      <c r="B71" s="101"/>
      <c r="C71" s="373"/>
      <c r="D71" s="102"/>
      <c r="E71" s="348"/>
      <c r="F71" s="348"/>
      <c r="G71" s="374" t="str">
        <f>IFERROR(__xludf.DUMMYFUNCTION("iferror(sparkline(G70:M70,{""charttype"",""column"";""empty"",""zero"";""color"",if(ROUND(N71,2)&gt;=$BA$4,'Customize Here'!$M$7,'Customize Here'!$M$9)}))"),"")</f>
        <v/>
      </c>
      <c r="M71" s="102"/>
      <c r="N71" s="375" t="str">
        <f>iferror(sum(G70:M70)/($C71*7),)</f>
        <v/>
      </c>
      <c r="O71" s="376">
        <f>countif(G70:M70,"&gt;="&amp;$C71)</f>
        <v>0</v>
      </c>
      <c r="P71" s="195"/>
      <c r="Q71" s="374" t="str">
        <f>IFERROR(__xludf.DUMMYFUNCTION("iferror(sparkline(Q70:W70,{""charttype"",""column"";""empty"",""zero"";""color"",if(ROUND(X71,2)&gt;=$BA$4,'Customize Here'!$M$7,'Customize Here'!$M$9)}))"),"")</f>
        <v/>
      </c>
      <c r="W71" s="102"/>
      <c r="X71" s="375" t="str">
        <f>iferror(sum(Q70:W70)/($C71*7),)</f>
        <v/>
      </c>
      <c r="Y71" s="376">
        <f>countif(Q70:W70,"&gt;="&amp;$C71)</f>
        <v>0</v>
      </c>
      <c r="Z71" s="195"/>
      <c r="AA71" s="374" t="str">
        <f>IFERROR(__xludf.DUMMYFUNCTION("iferror(sparkline(AA70:AG70,{""charttype"",""column"";""empty"",""zero"";""color"",if(ROUND(AH71,2)&gt;=$BA$4,'Customize Here'!$M$7,'Customize Here'!$M$9)}))"),"")</f>
        <v/>
      </c>
      <c r="AG71" s="102"/>
      <c r="AH71" s="375" t="str">
        <f>iferror(sum(AA70:AG70)/($C71*7),)</f>
        <v/>
      </c>
      <c r="AI71" s="376">
        <f>countif(AA70:AG70,"&gt;="&amp;$C71)</f>
        <v>0</v>
      </c>
      <c r="AJ71" s="195"/>
      <c r="AK71" s="374" t="str">
        <f>IFERROR(__xludf.DUMMYFUNCTION("iferror(sparkline(AK70:AQ70,{""charttype"",""column"";""empty"",""zero"";""color"",if(ROUND(AR71,2)&gt;=$BA$4,'Customize Here'!$M$7,'Customize Here'!$M$9)}))"),"")</f>
        <v/>
      </c>
      <c r="AQ71" s="102"/>
      <c r="AR71" s="375" t="str">
        <f>iferror(sum(AK70:AQ70)/($C71*7),)</f>
        <v/>
      </c>
      <c r="AS71" s="376">
        <f>countif(AK70:AQ70,"&gt;="&amp;$C71)</f>
        <v>0</v>
      </c>
      <c r="AT71" s="195"/>
      <c r="AU71" s="377" t="str">
        <f>IFERROR(__xludf.DUMMYFUNCTION("iferror(sparkline(AU70:AW70,{""charttype"",""column"";""empty"",""zero"";""color"",'Customize Here'!$M$9}))"),"")</f>
        <v/>
      </c>
      <c r="AW71" s="102"/>
      <c r="AX71" s="376">
        <f>countif(AU70:AW70,"&gt;="&amp;$C71)</f>
        <v>0</v>
      </c>
      <c r="AZ71" s="378" t="str">
        <f>B70</f>
        <v/>
      </c>
      <c r="BA71" s="379">
        <f>$BE$4</f>
        <v>31</v>
      </c>
      <c r="BB71" s="380">
        <f>O71+Y71+AI71+AS71+AX71</f>
        <v>0</v>
      </c>
      <c r="BC71" s="381" t="str">
        <f>IFERROR(__xludf.DUMMYFUNCTION("IFERROR(SPARKLINE(BB71,{""charttype"",""bar"";""max"",BA71;""color1"",IF(BD71&gt;=$BA$4,'Customize Here'!$M$7,'Customize Here'!$M$9)}),)"),"")</f>
        <v/>
      </c>
      <c r="BD71" s="382">
        <f>BB71/BA71</f>
        <v>0</v>
      </c>
      <c r="BE71" s="383">
        <f>BA71-BB71</f>
        <v>31</v>
      </c>
      <c r="BF71" s="195"/>
    </row>
    <row r="72">
      <c r="A72" s="190"/>
      <c r="B72" s="83"/>
      <c r="C72" s="83"/>
      <c r="D72" s="86"/>
      <c r="E72" s="348"/>
      <c r="F72" s="348"/>
      <c r="G72" s="83"/>
      <c r="H72" s="211"/>
      <c r="I72" s="211"/>
      <c r="J72" s="211"/>
      <c r="K72" s="211"/>
      <c r="L72" s="211"/>
      <c r="M72" s="86"/>
      <c r="N72" s="322"/>
      <c r="O72" s="217"/>
      <c r="P72" s="195"/>
      <c r="Q72" s="83"/>
      <c r="R72" s="211"/>
      <c r="S72" s="211"/>
      <c r="T72" s="211"/>
      <c r="U72" s="211"/>
      <c r="V72" s="211"/>
      <c r="W72" s="86"/>
      <c r="X72" s="322"/>
      <c r="Y72" s="217"/>
      <c r="Z72" s="195"/>
      <c r="AA72" s="83"/>
      <c r="AB72" s="211"/>
      <c r="AC72" s="211"/>
      <c r="AD72" s="211"/>
      <c r="AE72" s="211"/>
      <c r="AF72" s="211"/>
      <c r="AG72" s="86"/>
      <c r="AH72" s="322"/>
      <c r="AI72" s="217"/>
      <c r="AJ72" s="195"/>
      <c r="AK72" s="83"/>
      <c r="AL72" s="211"/>
      <c r="AM72" s="211"/>
      <c r="AN72" s="211"/>
      <c r="AO72" s="211"/>
      <c r="AP72" s="211"/>
      <c r="AQ72" s="86"/>
      <c r="AR72" s="322"/>
      <c r="AS72" s="217"/>
      <c r="AT72" s="195"/>
      <c r="AU72" s="83"/>
      <c r="AV72" s="211"/>
      <c r="AW72" s="86"/>
      <c r="AX72" s="217"/>
      <c r="AZ72" s="289"/>
      <c r="BA72" s="289"/>
      <c r="BB72" s="289"/>
      <c r="BC72" s="193"/>
      <c r="BD72" s="384"/>
      <c r="BE72" s="385"/>
      <c r="BF72" s="195"/>
    </row>
    <row r="73">
      <c r="A73" s="190"/>
      <c r="B73" s="289"/>
      <c r="C73" s="348"/>
      <c r="D73" s="348"/>
      <c r="E73" s="348"/>
      <c r="F73" s="348"/>
      <c r="G73" s="289"/>
      <c r="H73" s="289"/>
      <c r="I73" s="289"/>
      <c r="J73" s="289"/>
      <c r="K73" s="289"/>
      <c r="L73" s="289"/>
      <c r="M73" s="289"/>
      <c r="N73" s="195"/>
      <c r="O73" s="195"/>
      <c r="P73" s="195"/>
      <c r="Q73" s="195"/>
      <c r="R73" s="195"/>
      <c r="S73" s="195"/>
      <c r="T73" s="195"/>
      <c r="U73" s="195"/>
      <c r="V73" s="195"/>
      <c r="W73" s="195"/>
      <c r="X73" s="195"/>
      <c r="Y73" s="195"/>
      <c r="Z73" s="195"/>
      <c r="AA73" s="195"/>
      <c r="AB73" s="195"/>
      <c r="AC73" s="195"/>
      <c r="AD73" s="195"/>
      <c r="AE73" s="195"/>
      <c r="AF73" s="195"/>
      <c r="AG73" s="195"/>
      <c r="AH73" s="195"/>
      <c r="AI73" s="195"/>
      <c r="AJ73" s="195"/>
      <c r="AK73" s="195"/>
      <c r="AL73" s="195"/>
      <c r="AM73" s="195"/>
      <c r="AN73" s="195"/>
      <c r="AO73" s="195"/>
      <c r="AP73" s="195"/>
      <c r="AQ73" s="195"/>
      <c r="AR73" s="195"/>
      <c r="AS73" s="195"/>
      <c r="AT73" s="195"/>
      <c r="AU73" s="195"/>
      <c r="AV73" s="195"/>
      <c r="AW73" s="195"/>
      <c r="AX73" s="193"/>
      <c r="AZ73" s="289"/>
      <c r="BA73" s="289"/>
      <c r="BB73" s="289"/>
      <c r="BC73" s="193"/>
      <c r="BD73" s="195"/>
      <c r="BE73" s="195"/>
      <c r="BF73" s="195"/>
    </row>
    <row r="74">
      <c r="A74" s="190"/>
      <c r="B74" s="366"/>
      <c r="C74" s="367" t="str">
        <f>'Customize Here'!$Q$41</f>
        <v>Goal</v>
      </c>
      <c r="D74" s="44"/>
      <c r="E74" s="348"/>
      <c r="F74" s="348"/>
      <c r="G74" s="368"/>
      <c r="H74" s="368"/>
      <c r="I74" s="368"/>
      <c r="J74" s="368"/>
      <c r="K74" s="368"/>
      <c r="L74" s="368"/>
      <c r="M74" s="369"/>
      <c r="N74" s="370" t="str">
        <f>'Customize Here'!$Q$27</f>
        <v>%</v>
      </c>
      <c r="O74" s="371" t="str">
        <f>'Customize Here'!$Q$28</f>
        <v>✔</v>
      </c>
      <c r="P74" s="195"/>
      <c r="Q74" s="368"/>
      <c r="R74" s="368"/>
      <c r="S74" s="368"/>
      <c r="T74" s="368"/>
      <c r="U74" s="368"/>
      <c r="V74" s="368"/>
      <c r="W74" s="369"/>
      <c r="X74" s="370" t="str">
        <f>'Customize Here'!$Q$27</f>
        <v>%</v>
      </c>
      <c r="Y74" s="371" t="str">
        <f>'Customize Here'!$Q$28</f>
        <v>✔</v>
      </c>
      <c r="Z74" s="195"/>
      <c r="AA74" s="368"/>
      <c r="AB74" s="368"/>
      <c r="AC74" s="368"/>
      <c r="AD74" s="368"/>
      <c r="AE74" s="368"/>
      <c r="AF74" s="368"/>
      <c r="AG74" s="369"/>
      <c r="AH74" s="370" t="str">
        <f>'Customize Here'!$Q$27</f>
        <v>%</v>
      </c>
      <c r="AI74" s="371" t="str">
        <f>'Customize Here'!$Q$28</f>
        <v>✔</v>
      </c>
      <c r="AJ74" s="195"/>
      <c r="AK74" s="368"/>
      <c r="AL74" s="368"/>
      <c r="AM74" s="368"/>
      <c r="AN74" s="368"/>
      <c r="AO74" s="368"/>
      <c r="AP74" s="368"/>
      <c r="AQ74" s="369"/>
      <c r="AR74" s="370" t="str">
        <f>'Customize Here'!$Q$27</f>
        <v>%</v>
      </c>
      <c r="AS74" s="371" t="str">
        <f>'Customize Here'!$Q$28</f>
        <v>✔</v>
      </c>
      <c r="AT74" s="195"/>
      <c r="AU74" s="368"/>
      <c r="AV74" s="368"/>
      <c r="AW74" s="368"/>
      <c r="AX74" s="372" t="str">
        <f>'Customize Here'!$Q$28</f>
        <v>✔</v>
      </c>
      <c r="AZ74" s="194"/>
      <c r="BA74" s="194"/>
      <c r="BB74" s="194"/>
      <c r="BC74" s="194"/>
      <c r="BD74" s="194"/>
      <c r="BE74" s="194"/>
      <c r="BF74" s="195"/>
    </row>
    <row r="75">
      <c r="A75" s="190"/>
      <c r="B75" s="101"/>
      <c r="C75" s="373"/>
      <c r="D75" s="102"/>
      <c r="E75" s="348"/>
      <c r="F75" s="348"/>
      <c r="G75" s="374" t="str">
        <f>IFERROR(__xludf.DUMMYFUNCTION("iferror(sparkline(G74:M74,{""charttype"",""column"";""empty"",""zero"";""color"",if(ROUND(N75,2)&gt;=$BA$4,'Customize Here'!$M$7,'Customize Here'!$M$9)}))"),"")</f>
        <v/>
      </c>
      <c r="M75" s="102"/>
      <c r="N75" s="375" t="str">
        <f>iferror(sum(G74:M74)/($C75*7),)</f>
        <v/>
      </c>
      <c r="O75" s="376">
        <f>countif(G74:M74,"&gt;="&amp;$C75)</f>
        <v>0</v>
      </c>
      <c r="P75" s="195"/>
      <c r="Q75" s="374" t="str">
        <f>IFERROR(__xludf.DUMMYFUNCTION("iferror(sparkline(Q74:W74,{""charttype"",""column"";""empty"",""zero"";""color"",if(ROUND(X75,2)&gt;=$BA$4,'Customize Here'!$M$7,'Customize Here'!$M$9)}))"),"")</f>
        <v/>
      </c>
      <c r="W75" s="102"/>
      <c r="X75" s="375" t="str">
        <f>iferror(sum(Q74:W74)/($C75*7),)</f>
        <v/>
      </c>
      <c r="Y75" s="376">
        <f>countif(Q74:W74,"&gt;="&amp;$C75)</f>
        <v>0</v>
      </c>
      <c r="Z75" s="195"/>
      <c r="AA75" s="374" t="str">
        <f>IFERROR(__xludf.DUMMYFUNCTION("iferror(sparkline(AA74:AG74,{""charttype"",""column"";""empty"",""zero"";""color"",if(ROUND(AH75,2)&gt;=$BA$4,'Customize Here'!$M$7,'Customize Here'!$M$9)}))"),"")</f>
        <v/>
      </c>
      <c r="AG75" s="102"/>
      <c r="AH75" s="375" t="str">
        <f>iferror(sum(AA74:AG74)/($C75*7),)</f>
        <v/>
      </c>
      <c r="AI75" s="376">
        <f>countif(AA74:AG74,"&gt;="&amp;$C75)</f>
        <v>0</v>
      </c>
      <c r="AJ75" s="195"/>
      <c r="AK75" s="374" t="str">
        <f>IFERROR(__xludf.DUMMYFUNCTION("iferror(sparkline(AK74:AQ74,{""charttype"",""column"";""empty"",""zero"";""color"",if(ROUND(AR75,2)&gt;=$BA$4,'Customize Here'!$M$7,'Customize Here'!$M$9)}))"),"")</f>
        <v/>
      </c>
      <c r="AQ75" s="102"/>
      <c r="AR75" s="375" t="str">
        <f>iferror(sum(AK74:AQ74)/($C75*7),)</f>
        <v/>
      </c>
      <c r="AS75" s="376">
        <f>countif(AK74:AQ74,"&gt;="&amp;$C75)</f>
        <v>0</v>
      </c>
      <c r="AT75" s="195"/>
      <c r="AU75" s="377" t="str">
        <f>IFERROR(__xludf.DUMMYFUNCTION("iferror(sparkline(AU74:AW74,{""charttype"",""column"";""empty"",""zero"";""color"",'Customize Here'!$M$9}))"),"")</f>
        <v/>
      </c>
      <c r="AW75" s="102"/>
      <c r="AX75" s="376">
        <f>countif(AU74:AW74,"&gt;="&amp;$C75)</f>
        <v>0</v>
      </c>
      <c r="AZ75" s="378" t="str">
        <f>B74</f>
        <v/>
      </c>
      <c r="BA75" s="379">
        <f>$BE$4</f>
        <v>31</v>
      </c>
      <c r="BB75" s="380">
        <f>O75+Y75+AI75+AS75+AX75</f>
        <v>0</v>
      </c>
      <c r="BC75" s="381" t="str">
        <f>IFERROR(__xludf.DUMMYFUNCTION("IFERROR(SPARKLINE(BB75,{""charttype"",""bar"";""max"",BA75;""color1"",IF(BD75&gt;=$BA$4,'Customize Here'!$M$7,'Customize Here'!$M$9)}),)"),"")</f>
        <v/>
      </c>
      <c r="BD75" s="382">
        <f>BB75/BA75</f>
        <v>0</v>
      </c>
      <c r="BE75" s="383">
        <f>BA75-BB75</f>
        <v>31</v>
      </c>
      <c r="BF75" s="195"/>
    </row>
    <row r="76">
      <c r="A76" s="190"/>
      <c r="B76" s="83"/>
      <c r="C76" s="83"/>
      <c r="D76" s="86"/>
      <c r="E76" s="348"/>
      <c r="F76" s="348"/>
      <c r="G76" s="83"/>
      <c r="H76" s="211"/>
      <c r="I76" s="211"/>
      <c r="J76" s="211"/>
      <c r="K76" s="211"/>
      <c r="L76" s="211"/>
      <c r="M76" s="86"/>
      <c r="N76" s="322"/>
      <c r="O76" s="217"/>
      <c r="P76" s="195"/>
      <c r="Q76" s="83"/>
      <c r="R76" s="211"/>
      <c r="S76" s="211"/>
      <c r="T76" s="211"/>
      <c r="U76" s="211"/>
      <c r="V76" s="211"/>
      <c r="W76" s="86"/>
      <c r="X76" s="322"/>
      <c r="Y76" s="217"/>
      <c r="Z76" s="195"/>
      <c r="AA76" s="83"/>
      <c r="AB76" s="211"/>
      <c r="AC76" s="211"/>
      <c r="AD76" s="211"/>
      <c r="AE76" s="211"/>
      <c r="AF76" s="211"/>
      <c r="AG76" s="86"/>
      <c r="AH76" s="322"/>
      <c r="AI76" s="217"/>
      <c r="AJ76" s="195"/>
      <c r="AK76" s="83"/>
      <c r="AL76" s="211"/>
      <c r="AM76" s="211"/>
      <c r="AN76" s="211"/>
      <c r="AO76" s="211"/>
      <c r="AP76" s="211"/>
      <c r="AQ76" s="86"/>
      <c r="AR76" s="322"/>
      <c r="AS76" s="217"/>
      <c r="AT76" s="195"/>
      <c r="AU76" s="83"/>
      <c r="AV76" s="211"/>
      <c r="AW76" s="86"/>
      <c r="AX76" s="217"/>
      <c r="AZ76" s="289"/>
      <c r="BA76" s="289"/>
      <c r="BB76" s="289"/>
      <c r="BC76" s="193"/>
      <c r="BD76" s="384"/>
      <c r="BE76" s="385"/>
      <c r="BF76" s="195"/>
    </row>
    <row r="77">
      <c r="A77" s="289"/>
      <c r="B77" s="289"/>
      <c r="C77" s="348"/>
      <c r="D77" s="348"/>
      <c r="E77" s="348"/>
      <c r="F77" s="348"/>
      <c r="G77" s="289"/>
      <c r="H77" s="289"/>
      <c r="I77" s="289"/>
      <c r="J77" s="289"/>
      <c r="K77" s="289"/>
      <c r="L77" s="289"/>
      <c r="M77" s="289"/>
      <c r="N77" s="195"/>
      <c r="O77" s="195"/>
      <c r="P77" s="195"/>
      <c r="Q77" s="195"/>
      <c r="R77" s="195"/>
      <c r="S77" s="195"/>
      <c r="T77" s="195"/>
      <c r="U77" s="195"/>
      <c r="V77" s="195"/>
      <c r="W77" s="195"/>
      <c r="X77" s="195"/>
      <c r="Y77" s="195"/>
      <c r="Z77" s="195"/>
      <c r="AA77" s="195"/>
      <c r="AB77" s="195"/>
      <c r="AC77" s="195"/>
      <c r="AD77" s="195"/>
      <c r="AE77" s="195"/>
      <c r="AF77" s="195"/>
      <c r="AG77" s="195"/>
      <c r="AH77" s="195"/>
      <c r="AI77" s="195"/>
      <c r="AJ77" s="195"/>
      <c r="AK77" s="195"/>
      <c r="AL77" s="195"/>
      <c r="AM77" s="195"/>
      <c r="AN77" s="195"/>
      <c r="AO77" s="195"/>
      <c r="AP77" s="195"/>
      <c r="AQ77" s="195"/>
      <c r="AR77" s="195"/>
      <c r="AS77" s="195"/>
      <c r="AT77" s="195"/>
      <c r="AU77" s="195"/>
      <c r="AV77" s="195"/>
      <c r="AW77" s="195"/>
      <c r="AX77" s="193"/>
      <c r="AZ77" s="289"/>
      <c r="BA77" s="289"/>
      <c r="BB77" s="289"/>
      <c r="BC77" s="193"/>
      <c r="BD77" s="195"/>
      <c r="BE77" s="195"/>
      <c r="BF77" s="195"/>
    </row>
    <row r="78">
      <c r="A78" s="190"/>
      <c r="B78" s="366"/>
      <c r="C78" s="367" t="str">
        <f>'Customize Here'!$Q$41</f>
        <v>Goal</v>
      </c>
      <c r="D78" s="44"/>
      <c r="E78" s="348"/>
      <c r="F78" s="348"/>
      <c r="G78" s="368"/>
      <c r="H78" s="368"/>
      <c r="I78" s="368"/>
      <c r="J78" s="368"/>
      <c r="K78" s="368"/>
      <c r="L78" s="368"/>
      <c r="M78" s="369"/>
      <c r="N78" s="370" t="str">
        <f>'Customize Here'!$Q$27</f>
        <v>%</v>
      </c>
      <c r="O78" s="371" t="str">
        <f>'Customize Here'!$Q$28</f>
        <v>✔</v>
      </c>
      <c r="P78" s="195"/>
      <c r="Q78" s="368"/>
      <c r="R78" s="368"/>
      <c r="S78" s="368"/>
      <c r="T78" s="368"/>
      <c r="U78" s="368"/>
      <c r="V78" s="368"/>
      <c r="W78" s="369"/>
      <c r="X78" s="370" t="str">
        <f>'Customize Here'!$Q$27</f>
        <v>%</v>
      </c>
      <c r="Y78" s="371" t="str">
        <f>'Customize Here'!$Q$28</f>
        <v>✔</v>
      </c>
      <c r="Z78" s="195"/>
      <c r="AA78" s="368"/>
      <c r="AB78" s="368"/>
      <c r="AC78" s="368"/>
      <c r="AD78" s="368"/>
      <c r="AE78" s="368"/>
      <c r="AF78" s="368"/>
      <c r="AG78" s="369"/>
      <c r="AH78" s="370" t="str">
        <f>'Customize Here'!$Q$27</f>
        <v>%</v>
      </c>
      <c r="AI78" s="371" t="str">
        <f>'Customize Here'!$Q$28</f>
        <v>✔</v>
      </c>
      <c r="AJ78" s="195"/>
      <c r="AK78" s="368"/>
      <c r="AL78" s="368"/>
      <c r="AM78" s="368"/>
      <c r="AN78" s="368"/>
      <c r="AO78" s="368"/>
      <c r="AP78" s="368"/>
      <c r="AQ78" s="369"/>
      <c r="AR78" s="370" t="str">
        <f>'Customize Here'!$Q$27</f>
        <v>%</v>
      </c>
      <c r="AS78" s="371" t="str">
        <f>'Customize Here'!$Q$28</f>
        <v>✔</v>
      </c>
      <c r="AT78" s="195"/>
      <c r="AU78" s="368"/>
      <c r="AV78" s="368"/>
      <c r="AW78" s="368"/>
      <c r="AX78" s="372" t="str">
        <f>'Customize Here'!$Q$28</f>
        <v>✔</v>
      </c>
      <c r="AZ78" s="194"/>
      <c r="BA78" s="194"/>
      <c r="BB78" s="194"/>
      <c r="BC78" s="194"/>
      <c r="BD78" s="194"/>
      <c r="BE78" s="194"/>
      <c r="BF78" s="195"/>
    </row>
    <row r="79">
      <c r="A79" s="190"/>
      <c r="B79" s="101"/>
      <c r="C79" s="373"/>
      <c r="D79" s="102"/>
      <c r="E79" s="348"/>
      <c r="F79" s="348"/>
      <c r="G79" s="374" t="str">
        <f>IFERROR(__xludf.DUMMYFUNCTION("iferror(sparkline(G78:M78,{""charttype"",""column"";""empty"",""zero"";""color"",if(ROUND(N79,2)&gt;=$BA$4,'Customize Here'!$M$7,'Customize Here'!$M$9)}))"),"")</f>
        <v/>
      </c>
      <c r="M79" s="102"/>
      <c r="N79" s="375" t="str">
        <f>iferror(sum(G78:M78)/($C79*7),)</f>
        <v/>
      </c>
      <c r="O79" s="376">
        <f>countif(G78:M78,"&gt;="&amp;$C79)</f>
        <v>0</v>
      </c>
      <c r="P79" s="195"/>
      <c r="Q79" s="374" t="str">
        <f>IFERROR(__xludf.DUMMYFUNCTION("iferror(sparkline(Q78:W78,{""charttype"",""column"";""empty"",""zero"";""color"",if(ROUND(X79,2)&gt;=$BA$4,'Customize Here'!$M$7,'Customize Here'!$M$9)}))"),"")</f>
        <v/>
      </c>
      <c r="W79" s="102"/>
      <c r="X79" s="375" t="str">
        <f>iferror(sum(Q78:W78)/($C79*7),)</f>
        <v/>
      </c>
      <c r="Y79" s="376">
        <f>countif(Q78:W78,"&gt;="&amp;$C79)</f>
        <v>0</v>
      </c>
      <c r="Z79" s="195"/>
      <c r="AA79" s="374" t="str">
        <f>IFERROR(__xludf.DUMMYFUNCTION("iferror(sparkline(AA78:AG78,{""charttype"",""column"";""empty"",""zero"";""color"",if(ROUND(AH79,2)&gt;=$BA$4,'Customize Here'!$M$7,'Customize Here'!$M$9)}))"),"")</f>
        <v/>
      </c>
      <c r="AG79" s="102"/>
      <c r="AH79" s="375" t="str">
        <f>iferror(sum(AA78:AG78)/($C79*7),)</f>
        <v/>
      </c>
      <c r="AI79" s="376">
        <f>countif(AA78:AG78,"&gt;="&amp;$C79)</f>
        <v>0</v>
      </c>
      <c r="AJ79" s="195"/>
      <c r="AK79" s="374" t="str">
        <f>IFERROR(__xludf.DUMMYFUNCTION("iferror(sparkline(AK78:AQ78,{""charttype"",""column"";""empty"",""zero"";""color"",if(ROUND(AR79,2)&gt;=$BA$4,'Customize Here'!$M$7,'Customize Here'!$M$9)}))"),"")</f>
        <v/>
      </c>
      <c r="AQ79" s="102"/>
      <c r="AR79" s="375" t="str">
        <f>iferror(sum(AK78:AQ78)/($C79*7),)</f>
        <v/>
      </c>
      <c r="AS79" s="376">
        <f>countif(AK78:AQ78,"&gt;="&amp;$C79)</f>
        <v>0</v>
      </c>
      <c r="AT79" s="195"/>
      <c r="AU79" s="377" t="str">
        <f>IFERROR(__xludf.DUMMYFUNCTION("iferror(sparkline(AU78:AW78,{""charttype"",""column"";""empty"",""zero"";""color"",'Customize Here'!$M$9}))"),"")</f>
        <v/>
      </c>
      <c r="AW79" s="102"/>
      <c r="AX79" s="376">
        <f>countif(AU78:AW78,"&gt;="&amp;$C79)</f>
        <v>0</v>
      </c>
      <c r="AZ79" s="378" t="str">
        <f>B78</f>
        <v/>
      </c>
      <c r="BA79" s="379">
        <f>$BE$4</f>
        <v>31</v>
      </c>
      <c r="BB79" s="380">
        <f>O79+Y79+AI79+AS79+AX79</f>
        <v>0</v>
      </c>
      <c r="BC79" s="381" t="str">
        <f>IFERROR(__xludf.DUMMYFUNCTION("IFERROR(SPARKLINE(BB79,{""charttype"",""bar"";""max"",BA79;""color1"",IF(BD79&gt;=$BA$4,'Customize Here'!$M$7,'Customize Here'!$M$9)}),)"),"")</f>
        <v/>
      </c>
      <c r="BD79" s="382">
        <f>BB79/BA79</f>
        <v>0</v>
      </c>
      <c r="BE79" s="383">
        <f>BA79-BB79</f>
        <v>31</v>
      </c>
      <c r="BF79" s="195"/>
    </row>
    <row r="80">
      <c r="A80" s="190"/>
      <c r="B80" s="83"/>
      <c r="C80" s="83"/>
      <c r="D80" s="86"/>
      <c r="E80" s="348"/>
      <c r="F80" s="348"/>
      <c r="G80" s="83"/>
      <c r="H80" s="211"/>
      <c r="I80" s="211"/>
      <c r="J80" s="211"/>
      <c r="K80" s="211"/>
      <c r="L80" s="211"/>
      <c r="M80" s="86"/>
      <c r="N80" s="322"/>
      <c r="O80" s="217"/>
      <c r="P80" s="195"/>
      <c r="Q80" s="83"/>
      <c r="R80" s="211"/>
      <c r="S80" s="211"/>
      <c r="T80" s="211"/>
      <c r="U80" s="211"/>
      <c r="V80" s="211"/>
      <c r="W80" s="86"/>
      <c r="X80" s="322"/>
      <c r="Y80" s="217"/>
      <c r="Z80" s="195"/>
      <c r="AA80" s="83"/>
      <c r="AB80" s="211"/>
      <c r="AC80" s="211"/>
      <c r="AD80" s="211"/>
      <c r="AE80" s="211"/>
      <c r="AF80" s="211"/>
      <c r="AG80" s="86"/>
      <c r="AH80" s="322"/>
      <c r="AI80" s="217"/>
      <c r="AJ80" s="195"/>
      <c r="AK80" s="83"/>
      <c r="AL80" s="211"/>
      <c r="AM80" s="211"/>
      <c r="AN80" s="211"/>
      <c r="AO80" s="211"/>
      <c r="AP80" s="211"/>
      <c r="AQ80" s="86"/>
      <c r="AR80" s="322"/>
      <c r="AS80" s="217"/>
      <c r="AT80" s="195"/>
      <c r="AU80" s="83"/>
      <c r="AV80" s="211"/>
      <c r="AW80" s="86"/>
      <c r="AX80" s="217"/>
      <c r="AZ80" s="289"/>
      <c r="BA80" s="289"/>
      <c r="BB80" s="289"/>
      <c r="BC80" s="193"/>
      <c r="BD80" s="384"/>
      <c r="BE80" s="385"/>
      <c r="BF80" s="195"/>
    </row>
    <row r="81">
      <c r="A81" s="190"/>
      <c r="B81" s="190"/>
      <c r="C81" s="348"/>
      <c r="D81" s="348"/>
      <c r="E81" s="348"/>
      <c r="F81" s="348"/>
      <c r="G81" s="289"/>
      <c r="H81" s="289"/>
      <c r="I81" s="289"/>
      <c r="J81" s="289"/>
      <c r="K81" s="289"/>
      <c r="L81" s="289"/>
      <c r="M81" s="289"/>
      <c r="N81" s="195"/>
      <c r="O81" s="195"/>
      <c r="P81" s="195"/>
      <c r="Q81" s="195"/>
      <c r="R81" s="195"/>
      <c r="S81" s="195"/>
      <c r="T81" s="195"/>
      <c r="U81" s="195"/>
      <c r="V81" s="195"/>
      <c r="W81" s="195"/>
      <c r="X81" s="195"/>
      <c r="Y81" s="195"/>
      <c r="Z81" s="195"/>
      <c r="AA81" s="195"/>
      <c r="AB81" s="195"/>
      <c r="AC81" s="195"/>
      <c r="AD81" s="195"/>
      <c r="AE81" s="195"/>
      <c r="AF81" s="195"/>
      <c r="AG81" s="195"/>
      <c r="AH81" s="195"/>
      <c r="AI81" s="195"/>
      <c r="AJ81" s="195"/>
      <c r="AK81" s="195"/>
      <c r="AL81" s="195"/>
      <c r="AM81" s="195"/>
      <c r="AN81" s="195"/>
      <c r="AO81" s="195"/>
      <c r="AP81" s="195"/>
      <c r="AQ81" s="195"/>
      <c r="AR81" s="195"/>
      <c r="AS81" s="195"/>
      <c r="AT81" s="195"/>
      <c r="AU81" s="195"/>
      <c r="AV81" s="195"/>
      <c r="AW81" s="195"/>
      <c r="AX81" s="193"/>
      <c r="AY81" s="193"/>
      <c r="AZ81" s="289"/>
      <c r="BA81" s="289"/>
      <c r="BB81" s="289"/>
      <c r="BC81" s="193"/>
      <c r="BD81" s="195"/>
      <c r="BE81" s="195"/>
      <c r="BF81" s="195"/>
    </row>
  </sheetData>
  <mergeCells count="259">
    <mergeCell ref="AZ2:BE3"/>
    <mergeCell ref="BA4:BB4"/>
    <mergeCell ref="BC4:BD4"/>
    <mergeCell ref="BB6:BD6"/>
    <mergeCell ref="AA2:AG2"/>
    <mergeCell ref="AH2:AH4"/>
    <mergeCell ref="AI2:AI4"/>
    <mergeCell ref="AK2:AQ2"/>
    <mergeCell ref="AR2:AR4"/>
    <mergeCell ref="AS2:AS4"/>
    <mergeCell ref="AU2:AW2"/>
    <mergeCell ref="B2:D3"/>
    <mergeCell ref="G2:M2"/>
    <mergeCell ref="N2:N4"/>
    <mergeCell ref="O2:O4"/>
    <mergeCell ref="Q2:W2"/>
    <mergeCell ref="X2:X4"/>
    <mergeCell ref="Y2:Y4"/>
    <mergeCell ref="B4:D4"/>
    <mergeCell ref="B5:D5"/>
    <mergeCell ref="G6:O6"/>
    <mergeCell ref="Q6:Y6"/>
    <mergeCell ref="AA6:AI6"/>
    <mergeCell ref="AK6:AS6"/>
    <mergeCell ref="AU6:AW6"/>
    <mergeCell ref="B6:D6"/>
    <mergeCell ref="B7:D7"/>
    <mergeCell ref="B8:D8"/>
    <mergeCell ref="B9:D9"/>
    <mergeCell ref="B10:D10"/>
    <mergeCell ref="B11:D11"/>
    <mergeCell ref="B12:D12"/>
    <mergeCell ref="B13:D13"/>
    <mergeCell ref="B14:D14"/>
    <mergeCell ref="B15:D15"/>
    <mergeCell ref="B16:D16"/>
    <mergeCell ref="B17:D17"/>
    <mergeCell ref="B18:D18"/>
    <mergeCell ref="B19:D19"/>
    <mergeCell ref="AR24:AS24"/>
    <mergeCell ref="AR25:AS25"/>
    <mergeCell ref="X24:Y24"/>
    <mergeCell ref="AA24:AG24"/>
    <mergeCell ref="AH24:AI24"/>
    <mergeCell ref="AK24:AQ24"/>
    <mergeCell ref="AU24:AW24"/>
    <mergeCell ref="BB24:BD24"/>
    <mergeCell ref="AH25:AI25"/>
    <mergeCell ref="AZ25:BA25"/>
    <mergeCell ref="B20:D20"/>
    <mergeCell ref="B21:D21"/>
    <mergeCell ref="B22:D22"/>
    <mergeCell ref="B24:D24"/>
    <mergeCell ref="G24:M24"/>
    <mergeCell ref="N24:O24"/>
    <mergeCell ref="Q24:W24"/>
    <mergeCell ref="N26:O28"/>
    <mergeCell ref="Q26:Q28"/>
    <mergeCell ref="N29:O29"/>
    <mergeCell ref="R26:R28"/>
    <mergeCell ref="S26:S28"/>
    <mergeCell ref="T26:T28"/>
    <mergeCell ref="U26:U28"/>
    <mergeCell ref="V26:V28"/>
    <mergeCell ref="W26:W28"/>
    <mergeCell ref="X29:Y29"/>
    <mergeCell ref="Q31:Y31"/>
    <mergeCell ref="N25:O25"/>
    <mergeCell ref="X25:Y25"/>
    <mergeCell ref="G26:G28"/>
    <mergeCell ref="H26:H28"/>
    <mergeCell ref="I26:I28"/>
    <mergeCell ref="J26:J28"/>
    <mergeCell ref="K26:K28"/>
    <mergeCell ref="L26:L28"/>
    <mergeCell ref="M26:M28"/>
    <mergeCell ref="C31:D31"/>
    <mergeCell ref="G31:O31"/>
    <mergeCell ref="C32:D32"/>
    <mergeCell ref="C33:D33"/>
    <mergeCell ref="C34:D34"/>
    <mergeCell ref="AH55:AH56"/>
    <mergeCell ref="AI55:AI56"/>
    <mergeCell ref="AK55:AQ56"/>
    <mergeCell ref="AR55:AR56"/>
    <mergeCell ref="AS55:AS56"/>
    <mergeCell ref="AU55:AW56"/>
    <mergeCell ref="AX55:AX56"/>
    <mergeCell ref="AA63:AG64"/>
    <mergeCell ref="AH63:AH64"/>
    <mergeCell ref="AI63:AI64"/>
    <mergeCell ref="AK63:AQ64"/>
    <mergeCell ref="AR63:AR64"/>
    <mergeCell ref="AS63:AS64"/>
    <mergeCell ref="AU63:AW64"/>
    <mergeCell ref="AX63:AX64"/>
    <mergeCell ref="AA55:AG56"/>
    <mergeCell ref="AA59:AG60"/>
    <mergeCell ref="AH59:AH60"/>
    <mergeCell ref="AI59:AI60"/>
    <mergeCell ref="AK59:AQ60"/>
    <mergeCell ref="AR59:AR60"/>
    <mergeCell ref="AS59:AS60"/>
    <mergeCell ref="AH29:AI29"/>
    <mergeCell ref="AR29:AS29"/>
    <mergeCell ref="AA31:AI31"/>
    <mergeCell ref="AK31:AS31"/>
    <mergeCell ref="AU31:AW31"/>
    <mergeCell ref="AG26:AG28"/>
    <mergeCell ref="AH26:AI28"/>
    <mergeCell ref="AK26:AK28"/>
    <mergeCell ref="AL26:AL28"/>
    <mergeCell ref="AM26:AM28"/>
    <mergeCell ref="AN26:AN28"/>
    <mergeCell ref="AO26:AO28"/>
    <mergeCell ref="AZ30:BE30"/>
    <mergeCell ref="BB31:BD31"/>
    <mergeCell ref="BB48:BD48"/>
    <mergeCell ref="BB49:BD49"/>
    <mergeCell ref="AZ50:BA50"/>
    <mergeCell ref="BB52:BD52"/>
    <mergeCell ref="AP26:AP28"/>
    <mergeCell ref="AQ26:AQ28"/>
    <mergeCell ref="AR26:AS28"/>
    <mergeCell ref="AU26:AU28"/>
    <mergeCell ref="AV26:AV28"/>
    <mergeCell ref="AW26:AW28"/>
    <mergeCell ref="BA26:BE26"/>
    <mergeCell ref="X26:Y28"/>
    <mergeCell ref="AA26:AA28"/>
    <mergeCell ref="AB26:AB28"/>
    <mergeCell ref="AC26:AC28"/>
    <mergeCell ref="AD26:AD28"/>
    <mergeCell ref="AE26:AE28"/>
    <mergeCell ref="AF26:AF28"/>
    <mergeCell ref="AA49:AI49"/>
    <mergeCell ref="AK49:AS49"/>
    <mergeCell ref="AC50:AH50"/>
    <mergeCell ref="AM50:AR50"/>
    <mergeCell ref="AA52:AI52"/>
    <mergeCell ref="AK52:AS52"/>
    <mergeCell ref="AU52:AW52"/>
    <mergeCell ref="AU59:AW60"/>
    <mergeCell ref="AX59:AX60"/>
    <mergeCell ref="N59:N60"/>
    <mergeCell ref="O59:O60"/>
    <mergeCell ref="Q59:W60"/>
    <mergeCell ref="X59:X60"/>
    <mergeCell ref="Y59:Y60"/>
    <mergeCell ref="X63:X64"/>
    <mergeCell ref="Y63:Y64"/>
    <mergeCell ref="AK67:AQ68"/>
    <mergeCell ref="AR67:AR68"/>
    <mergeCell ref="AS67:AS68"/>
    <mergeCell ref="AU67:AW68"/>
    <mergeCell ref="AX67:AX68"/>
    <mergeCell ref="Q63:W64"/>
    <mergeCell ref="Q67:W68"/>
    <mergeCell ref="X67:X68"/>
    <mergeCell ref="Y67:Y68"/>
    <mergeCell ref="AA67:AG68"/>
    <mergeCell ref="AH67:AH68"/>
    <mergeCell ref="AI67:AI68"/>
    <mergeCell ref="AH71:AH72"/>
    <mergeCell ref="AI71:AI72"/>
    <mergeCell ref="AK71:AQ72"/>
    <mergeCell ref="AR71:AR72"/>
    <mergeCell ref="AS71:AS72"/>
    <mergeCell ref="AU71:AW72"/>
    <mergeCell ref="AX71:AX72"/>
    <mergeCell ref="AU75:AW76"/>
    <mergeCell ref="AX75:AX76"/>
    <mergeCell ref="AA79:AG80"/>
    <mergeCell ref="AH79:AH80"/>
    <mergeCell ref="AI79:AI80"/>
    <mergeCell ref="AK79:AQ80"/>
    <mergeCell ref="AR79:AR80"/>
    <mergeCell ref="AS79:AS80"/>
    <mergeCell ref="AU79:AW80"/>
    <mergeCell ref="AX79:AX80"/>
    <mergeCell ref="AA71:AG72"/>
    <mergeCell ref="AA75:AG76"/>
    <mergeCell ref="AH75:AH76"/>
    <mergeCell ref="AI75:AI76"/>
    <mergeCell ref="AK75:AQ76"/>
    <mergeCell ref="AR75:AR76"/>
    <mergeCell ref="AS75:AS76"/>
    <mergeCell ref="B66:B68"/>
    <mergeCell ref="B70:B72"/>
    <mergeCell ref="B74:B76"/>
    <mergeCell ref="B78:B80"/>
    <mergeCell ref="C74:D74"/>
    <mergeCell ref="C75:D76"/>
    <mergeCell ref="C78:D78"/>
    <mergeCell ref="C79:D80"/>
    <mergeCell ref="C55:D56"/>
    <mergeCell ref="C58:D58"/>
    <mergeCell ref="B62:B64"/>
    <mergeCell ref="C62:D62"/>
    <mergeCell ref="C63:D64"/>
    <mergeCell ref="C66:D66"/>
    <mergeCell ref="C67:D68"/>
    <mergeCell ref="C70:D70"/>
    <mergeCell ref="C71:D72"/>
    <mergeCell ref="N71:N72"/>
    <mergeCell ref="O71:O72"/>
    <mergeCell ref="Q71:W72"/>
    <mergeCell ref="X71:X72"/>
    <mergeCell ref="Y71:Y72"/>
    <mergeCell ref="G71:M72"/>
    <mergeCell ref="G75:M76"/>
    <mergeCell ref="N75:N76"/>
    <mergeCell ref="O75:O76"/>
    <mergeCell ref="Q75:W76"/>
    <mergeCell ref="X75:X76"/>
    <mergeCell ref="Y75:Y76"/>
    <mergeCell ref="G49:O49"/>
    <mergeCell ref="I50:N50"/>
    <mergeCell ref="S50:X50"/>
    <mergeCell ref="G52:O52"/>
    <mergeCell ref="Q52:Y52"/>
    <mergeCell ref="C42:D42"/>
    <mergeCell ref="C43:D43"/>
    <mergeCell ref="C44:D44"/>
    <mergeCell ref="C45:D45"/>
    <mergeCell ref="C46:D46"/>
    <mergeCell ref="C47:D47"/>
    <mergeCell ref="Q49:Y49"/>
    <mergeCell ref="C35:D35"/>
    <mergeCell ref="C36:D36"/>
    <mergeCell ref="C37:D37"/>
    <mergeCell ref="C38:D38"/>
    <mergeCell ref="C39:D39"/>
    <mergeCell ref="C40:D40"/>
    <mergeCell ref="C41:D41"/>
    <mergeCell ref="Q55:W56"/>
    <mergeCell ref="X55:X56"/>
    <mergeCell ref="Y55:Y56"/>
    <mergeCell ref="C59:D60"/>
    <mergeCell ref="G59:M60"/>
    <mergeCell ref="G63:M64"/>
    <mergeCell ref="N63:N64"/>
    <mergeCell ref="O63:O64"/>
    <mergeCell ref="G67:M68"/>
    <mergeCell ref="N67:N68"/>
    <mergeCell ref="O67:O68"/>
    <mergeCell ref="B52:D52"/>
    <mergeCell ref="B54:B56"/>
    <mergeCell ref="C54:D54"/>
    <mergeCell ref="G55:M56"/>
    <mergeCell ref="N55:N56"/>
    <mergeCell ref="O55:O56"/>
    <mergeCell ref="B58:B60"/>
    <mergeCell ref="G79:M80"/>
    <mergeCell ref="N79:N80"/>
    <mergeCell ref="O79:O80"/>
    <mergeCell ref="Q79:W80"/>
    <mergeCell ref="X79:X80"/>
    <mergeCell ref="Y79:Y80"/>
  </mergeCells>
  <conditionalFormatting sqref="G1:AW1">
    <cfRule type="cellIs" dxfId="5" priority="1" operator="equal">
      <formula>"*"</formula>
    </cfRule>
  </conditionalFormatting>
  <conditionalFormatting sqref="G54:M54 Q54:W54 AA54:AG54 AK54:AQ54 AU54:AW54 G58:M58 Q58:W58 AA58:AG58 AK58:AQ58 AU58:AW58 G62:M62 Q62:W62 AA62:AG62 AK62:AQ62 AU62:AW62 G66:M66 Q66:W66 AA66:AG66 AK66:AQ66 AU66:AW66 G70:M70 Q70:W70 AA70:AG70 AK70:AQ70 AU70:AW70 G74:M74 Q74:W74 AA74:AG74 AK74:AQ74 AU74:AW74 G78:M78 Q78:W78 AA78:AG78 AK78:AQ78 AU78:AW78">
    <cfRule type="expression" dxfId="14" priority="2">
      <formula>G54&gt;=$C55</formula>
    </cfRule>
  </conditionalFormatting>
  <conditionalFormatting sqref="C32:D47">
    <cfRule type="expression" dxfId="6" priority="3">
      <formula>AND($B32&lt;&gt;"",$C32=FALSE,$D32="")</formula>
    </cfRule>
  </conditionalFormatting>
  <conditionalFormatting sqref="G1:AW1">
    <cfRule type="cellIs" dxfId="7" priority="4" operator="equal">
      <formula>"*"</formula>
    </cfRule>
  </conditionalFormatting>
  <conditionalFormatting sqref="G7:M22 Q7:W22 AA7:AG22 AK7:AQ22 AU7:AW22 G32:M47 Q32:W47 AA32:AG47 AK32:AQ47 AU32:AW47">
    <cfRule type="expression" dxfId="8" priority="5">
      <formula>AND($B7&lt;&gt;"",G7=TRUE)</formula>
    </cfRule>
  </conditionalFormatting>
  <conditionalFormatting sqref="N7:N22 X7:X22 AH7:AH22 AR7:AR22 N32:N47 X32:X47 AH32:AH47 AR32:AR47">
    <cfRule type="expression" dxfId="9" priority="6">
      <formula>N7&gt;=$BA$4</formula>
    </cfRule>
  </conditionalFormatting>
  <conditionalFormatting sqref="O32:O47 Y32:Y47 AI32:AI47 AS32:AS47">
    <cfRule type="expression" dxfId="10" priority="7">
      <formula>N32&gt;=100%</formula>
    </cfRule>
  </conditionalFormatting>
  <conditionalFormatting sqref="G32:M47 Q32:W47 AA32:AG47 AK32:AQ47">
    <cfRule type="expression" dxfId="8" priority="8">
      <formula>AND($B32&lt;&gt;"",G32=TRUE)</formula>
    </cfRule>
  </conditionalFormatting>
  <conditionalFormatting sqref="G32:M47">
    <cfRule type="expression" dxfId="8" priority="9">
      <formula>AND(COUNTIF($G32:$M32,TRUE)&gt;=$C32,$B32&lt;&gt;"",$C32&lt;&gt;"")</formula>
    </cfRule>
  </conditionalFormatting>
  <conditionalFormatting sqref="N7:N22 X7:X22 AH7:AH22 AR7:AR22">
    <cfRule type="expression" dxfId="9" priority="10">
      <formula>N7&gt;=$BA$4</formula>
    </cfRule>
  </conditionalFormatting>
  <conditionalFormatting sqref="O7:O22 Y7:Y22 AI7:AI22 AS7:AS22">
    <cfRule type="expression" dxfId="11" priority="11">
      <formula>N7&gt;=100%</formula>
    </cfRule>
  </conditionalFormatting>
  <conditionalFormatting sqref="AU7:AW22 AU32:AW47">
    <cfRule type="expression" dxfId="11" priority="12">
      <formula>AU$4=""</formula>
    </cfRule>
  </conditionalFormatting>
  <conditionalFormatting sqref="BE7:BE22">
    <cfRule type="cellIs" dxfId="12" priority="13" operator="lessThan">
      <formula>0</formula>
    </cfRule>
  </conditionalFormatting>
  <conditionalFormatting sqref="G3:M4 Q3:W4 AA3:AG4 AK3:AQ4 AU3:AW4">
    <cfRule type="expression" dxfId="5" priority="14">
      <formula>G$4=TODAY()</formula>
    </cfRule>
  </conditionalFormatting>
  <conditionalFormatting sqref="AU3:AW4">
    <cfRule type="expression" dxfId="13" priority="15">
      <formula>AU$4=""</formula>
    </cfRule>
  </conditionalFormatting>
  <conditionalFormatting sqref="Q32:W47">
    <cfRule type="expression" dxfId="8" priority="16">
      <formula>AND(COUNTIF($Q32:$W32,TRUE)&gt;=$C32,$B32&lt;&gt;"",$C32&lt;&gt;"")</formula>
    </cfRule>
  </conditionalFormatting>
  <conditionalFormatting sqref="AA32:AG47">
    <cfRule type="expression" dxfId="8" priority="17">
      <formula>AND(COUNTIF($AA32:$AG32,TRUE)&gt;=$C32,$B32&lt;&gt;"",$C32&lt;&gt;"")</formula>
    </cfRule>
  </conditionalFormatting>
  <conditionalFormatting sqref="AK32:AQ47">
    <cfRule type="expression" dxfId="8" priority="18">
      <formula>AND(COUNTIF($AK32:$AQ32,TRUE)&gt;=$C32,$B32&lt;&gt;"",$C32&lt;&gt;"")</formula>
    </cfRule>
  </conditionalFormatting>
  <dataValidations>
    <dataValidation type="list" allowBlank="1" showInputMessage="1" showErrorMessage="1" prompt="Enter a number from 1 to 6." sqref="C32:C47">
      <formula1>"1,2,3,4,5,6"</formula1>
    </dataValidation>
    <dataValidation type="custom" allowBlank="1" showDropDown="1" showInputMessage="1" showErrorMessage="1" prompt="Enter a valid date." sqref="G4">
      <formula1>OR(NOT(ISERROR(DATEVALUE(G4))), AND(ISNUMBER(G4), LEFT(CELL("format", G4))="D"))</formula1>
    </dataValidation>
    <dataValidation type="list" allowBlank="1" showDropDown="1" showInputMessage="1" showErrorMessage="1" prompt="Enter a valid Month: JANUARY, FEBRUARY, MARCH, APRIL, MAY, JUNE, JULY, AUGUST, SEPTEMBER, OCTOBER, NOVEMBER, DECEMBER." sqref="C1:E1 A1:A4 E2:E4">
      <formula1>'HIDDEN HT'!$C$6:$C$17</formula1>
    </dataValidation>
  </dataValidations>
  <hyperlinks>
    <hyperlink display="Summary" location="Summary!A1" ref="B4"/>
  </hyperlinks>
  <printOptions gridLines="1" horizontalCentered="1"/>
  <pageMargins bottom="0.75" footer="0.0" header="0.0" left="0.7" right="0.7" top="0.75"/>
  <pageSetup fitToHeight="0" cellComments="atEnd" orientation="landscape" pageOrder="overThenDown" paperHeight="17in" paperWidth="28in"/>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pane xSplit="5.0" ySplit="4.0" topLeftCell="F5" activePane="bottomRight" state="frozen"/>
      <selection activeCell="F1" sqref="F1" pane="topRight"/>
      <selection activeCell="A5" sqref="A5" pane="bottomLeft"/>
      <selection activeCell="F5" sqref="F5" pane="bottomRight"/>
    </sheetView>
  </sheetViews>
  <sheetFormatPr customHeight="1" defaultColWidth="12.63" defaultRowHeight="15.75"/>
  <cols>
    <col customWidth="1" min="1" max="1" width="1.38"/>
    <col customWidth="1" min="2" max="2" width="27.13"/>
    <col customWidth="1" min="3" max="3" width="5.63"/>
    <col customWidth="1" min="4" max="4" width="3.38"/>
    <col customWidth="1" min="5" max="5" width="1.13"/>
    <col customWidth="1" min="6" max="6" width="2.88"/>
    <col customWidth="1" min="7" max="15" width="4.88"/>
    <col customWidth="1" min="16" max="16" width="2.88"/>
    <col customWidth="1" min="17" max="25" width="4.88"/>
    <col customWidth="1" min="26" max="26" width="2.88"/>
    <col customWidth="1" min="27" max="35" width="4.88"/>
    <col customWidth="1" min="36" max="36" width="2.88"/>
    <col customWidth="1" min="37" max="43" width="4.88"/>
    <col customWidth="1" min="44" max="44" width="5.13"/>
    <col customWidth="1" min="45" max="45" width="4.88"/>
    <col customWidth="1" min="46" max="46" width="2.88"/>
    <col customWidth="1" min="47" max="49" width="4.88"/>
    <col customWidth="1" min="50" max="51" width="5.13"/>
    <col customWidth="1" min="52" max="52" width="28.5"/>
    <col customWidth="1" min="53" max="53" width="9.25"/>
    <col customWidth="1" min="54" max="54" width="5.88"/>
    <col customWidth="1" min="55" max="55" width="19.88"/>
    <col customWidth="1" min="56" max="56" width="6.88"/>
    <col customWidth="1" min="57" max="57" width="8.0"/>
    <col customWidth="1" min="58" max="58" width="18.88"/>
  </cols>
  <sheetData>
    <row r="1" ht="14.25" customHeight="1">
      <c r="A1" s="188"/>
      <c r="B1" s="189"/>
      <c r="C1" s="188"/>
      <c r="D1" s="188"/>
      <c r="E1" s="188"/>
      <c r="F1" s="190"/>
      <c r="G1" s="191"/>
      <c r="H1" s="191"/>
      <c r="I1" s="191"/>
      <c r="J1" s="191"/>
      <c r="K1" s="191"/>
      <c r="L1" s="191"/>
      <c r="M1" s="191"/>
      <c r="N1" s="192"/>
      <c r="O1" s="192"/>
      <c r="P1" s="191"/>
      <c r="Q1" s="191"/>
      <c r="R1" s="191"/>
      <c r="S1" s="191"/>
      <c r="T1" s="191"/>
      <c r="U1" s="191"/>
      <c r="V1" s="191"/>
      <c r="W1" s="191"/>
      <c r="X1" s="192"/>
      <c r="Y1" s="192"/>
      <c r="Z1" s="191"/>
      <c r="AA1" s="191"/>
      <c r="AB1" s="191"/>
      <c r="AC1" s="191"/>
      <c r="AD1" s="191"/>
      <c r="AE1" s="191"/>
      <c r="AF1" s="191"/>
      <c r="AG1" s="191"/>
      <c r="AH1" s="192"/>
      <c r="AI1" s="192"/>
      <c r="AJ1" s="191"/>
      <c r="AK1" s="191"/>
      <c r="AL1" s="191"/>
      <c r="AM1" s="191"/>
      <c r="AN1" s="191"/>
      <c r="AO1" s="191"/>
      <c r="AP1" s="191"/>
      <c r="AQ1" s="191"/>
      <c r="AR1" s="192"/>
      <c r="AS1" s="192"/>
      <c r="AT1" s="191"/>
      <c r="AU1" s="191"/>
      <c r="AV1" s="191"/>
      <c r="AW1" s="191"/>
      <c r="AX1" s="193"/>
      <c r="AY1" s="193"/>
      <c r="AZ1" s="194"/>
      <c r="BA1" s="194"/>
      <c r="BB1" s="194"/>
      <c r="BC1" s="194"/>
      <c r="BD1" s="194"/>
      <c r="BE1" s="194"/>
      <c r="BF1" s="195"/>
    </row>
    <row r="2" ht="21.75" customHeight="1">
      <c r="A2" s="188"/>
      <c r="B2" s="196" t="str">
        <f>'HIDDEN CALENDAR'!O15</f>
        <v>August - 2023</v>
      </c>
      <c r="E2" s="188"/>
      <c r="F2" s="190"/>
      <c r="G2" s="197" t="str">
        <f>"7 "&amp;'Customize Here'!$Q$20 </f>
        <v>7 Days</v>
      </c>
      <c r="H2" s="154"/>
      <c r="I2" s="154"/>
      <c r="J2" s="154"/>
      <c r="K2" s="154"/>
      <c r="L2" s="154"/>
      <c r="M2" s="198"/>
      <c r="N2" s="199" t="str">
        <f>'Customize Here'!$Q$21</f>
        <v>Completed</v>
      </c>
      <c r="O2" s="200" t="str">
        <f>'Customize Here'!$Q$22</f>
        <v>Days Missing</v>
      </c>
      <c r="P2" s="201"/>
      <c r="Q2" s="197" t="str">
        <f>"14 "&amp;'Customize Here'!$Q$20 </f>
        <v>14 Days</v>
      </c>
      <c r="R2" s="154"/>
      <c r="S2" s="154"/>
      <c r="T2" s="154"/>
      <c r="U2" s="154"/>
      <c r="V2" s="154"/>
      <c r="W2" s="198"/>
      <c r="X2" s="199" t="str">
        <f>'Customize Here'!$Q$21</f>
        <v>Completed</v>
      </c>
      <c r="Y2" s="200" t="str">
        <f>'Customize Here'!$Q$22</f>
        <v>Days Missing</v>
      </c>
      <c r="Z2" s="201"/>
      <c r="AA2" s="197" t="str">
        <f>"21 "&amp;'Customize Here'!$Q$20 </f>
        <v>21 Days</v>
      </c>
      <c r="AB2" s="154"/>
      <c r="AC2" s="154"/>
      <c r="AD2" s="154"/>
      <c r="AE2" s="154"/>
      <c r="AF2" s="154"/>
      <c r="AG2" s="198"/>
      <c r="AH2" s="199" t="str">
        <f>'Customize Here'!$Q$21</f>
        <v>Completed</v>
      </c>
      <c r="AI2" s="200" t="str">
        <f>'Customize Here'!$Q$22</f>
        <v>Days Missing</v>
      </c>
      <c r="AJ2" s="201"/>
      <c r="AK2" s="197" t="str">
        <f>"28 "&amp;'Customize Here'!$Q$20 </f>
        <v>28 Days</v>
      </c>
      <c r="AL2" s="154"/>
      <c r="AM2" s="154"/>
      <c r="AN2" s="154"/>
      <c r="AO2" s="154"/>
      <c r="AP2" s="154"/>
      <c r="AQ2" s="198"/>
      <c r="AR2" s="199" t="str">
        <f>'Customize Here'!$Q$21</f>
        <v>Completed</v>
      </c>
      <c r="AS2" s="200" t="str">
        <f>'Customize Here'!$Q$22</f>
        <v>Days Missing</v>
      </c>
      <c r="AT2" s="201"/>
      <c r="AU2" s="197" t="str">
        <f>'Customize Here'!$Q$26</f>
        <v>Extra Days</v>
      </c>
      <c r="AV2" s="154"/>
      <c r="AW2" s="155"/>
      <c r="AX2" s="201"/>
      <c r="AY2" s="201"/>
      <c r="AZ2" s="202" t="str">
        <f>'Customize Here'!$Q$19</f>
        <v>Monthly Stats</v>
      </c>
      <c r="BA2" s="43"/>
      <c r="BB2" s="43"/>
      <c r="BC2" s="43"/>
      <c r="BD2" s="43"/>
      <c r="BE2" s="44"/>
      <c r="BF2" s="203"/>
    </row>
    <row r="3" ht="18.75" customHeight="1">
      <c r="A3" s="188"/>
      <c r="E3" s="188"/>
      <c r="F3" s="204"/>
      <c r="G3" s="205" t="str">
        <f>VLOOKUP(WEEKDAY(G4),'HIDDEN CALENDAR'!$S$6:$V$12,4,0)</f>
        <v>T</v>
      </c>
      <c r="H3" s="206" t="str">
        <f>VLOOKUP(WEEKDAY(H4),'HIDDEN CALENDAR'!$S$6:$V$12,4,0)</f>
        <v>W</v>
      </c>
      <c r="I3" s="206" t="str">
        <f>VLOOKUP(WEEKDAY(I4),'HIDDEN CALENDAR'!$S$6:$V$12,4,0)</f>
        <v>T</v>
      </c>
      <c r="J3" s="206" t="str">
        <f>VLOOKUP(WEEKDAY(J4),'HIDDEN CALENDAR'!$S$6:$V$12,4,0)</f>
        <v>F</v>
      </c>
      <c r="K3" s="206" t="str">
        <f>VLOOKUP(WEEKDAY(K4),'HIDDEN CALENDAR'!$S$6:$V$12,4,0)</f>
        <v>S</v>
      </c>
      <c r="L3" s="206" t="str">
        <f>VLOOKUP(WEEKDAY(L4),'HIDDEN CALENDAR'!$S$6:$V$12,4,0)</f>
        <v>S</v>
      </c>
      <c r="M3" s="207" t="str">
        <f>VLOOKUP(WEEKDAY(M4),'HIDDEN CALENDAR'!$S$6:$V$12,4,0)</f>
        <v>M</v>
      </c>
      <c r="N3" s="208"/>
      <c r="O3" s="209"/>
      <c r="P3" s="201"/>
      <c r="Q3" s="205" t="str">
        <f>VLOOKUP(WEEKDAY(Q4),'HIDDEN CALENDAR'!$S$6:$V$12,4,0)</f>
        <v>T</v>
      </c>
      <c r="R3" s="206" t="str">
        <f>VLOOKUP(WEEKDAY(R4),'HIDDEN CALENDAR'!$S$6:$V$12,4,0)</f>
        <v>W</v>
      </c>
      <c r="S3" s="206" t="str">
        <f>VLOOKUP(WEEKDAY(S4),'HIDDEN CALENDAR'!$S$6:$V$12,4,0)</f>
        <v>T</v>
      </c>
      <c r="T3" s="206" t="str">
        <f>VLOOKUP(WEEKDAY(T4),'HIDDEN CALENDAR'!$S$6:$V$12,4,0)</f>
        <v>F</v>
      </c>
      <c r="U3" s="206" t="str">
        <f>VLOOKUP(WEEKDAY(U4),'HIDDEN CALENDAR'!$S$6:$V$12,4,0)</f>
        <v>S</v>
      </c>
      <c r="V3" s="206" t="str">
        <f>VLOOKUP(WEEKDAY(V4),'HIDDEN CALENDAR'!$S$6:$V$12,4,0)</f>
        <v>S</v>
      </c>
      <c r="W3" s="207" t="str">
        <f>VLOOKUP(WEEKDAY(W4),'HIDDEN CALENDAR'!$S$6:$V$12,4,0)</f>
        <v>M</v>
      </c>
      <c r="X3" s="208"/>
      <c r="Y3" s="209"/>
      <c r="Z3" s="201"/>
      <c r="AA3" s="205" t="str">
        <f>VLOOKUP(WEEKDAY(AA4),'HIDDEN CALENDAR'!$S$6:$V$12,4,0)</f>
        <v>T</v>
      </c>
      <c r="AB3" s="206" t="str">
        <f>VLOOKUP(WEEKDAY(AB4),'HIDDEN CALENDAR'!$S$6:$V$12,4,0)</f>
        <v>W</v>
      </c>
      <c r="AC3" s="206" t="str">
        <f>VLOOKUP(WEEKDAY(AC4),'HIDDEN CALENDAR'!$S$6:$V$12,4,0)</f>
        <v>T</v>
      </c>
      <c r="AD3" s="206" t="str">
        <f>VLOOKUP(WEEKDAY(AD4),'HIDDEN CALENDAR'!$S$6:$V$12,4,0)</f>
        <v>F</v>
      </c>
      <c r="AE3" s="206" t="str">
        <f>VLOOKUP(WEEKDAY(AE4),'HIDDEN CALENDAR'!$S$6:$V$12,4,0)</f>
        <v>S</v>
      </c>
      <c r="AF3" s="206" t="str">
        <f>VLOOKUP(WEEKDAY(AF4),'HIDDEN CALENDAR'!$S$6:$V$12,4,0)</f>
        <v>S</v>
      </c>
      <c r="AG3" s="207" t="str">
        <f>VLOOKUP(WEEKDAY(AG4),'HIDDEN CALENDAR'!$S$6:$V$12,4,0)</f>
        <v>M</v>
      </c>
      <c r="AH3" s="208"/>
      <c r="AI3" s="209"/>
      <c r="AJ3" s="201"/>
      <c r="AK3" s="205" t="str">
        <f>VLOOKUP(WEEKDAY(AK4),'HIDDEN CALENDAR'!$S$6:$V$12,4,0)</f>
        <v>T</v>
      </c>
      <c r="AL3" s="206" t="str">
        <f>VLOOKUP(WEEKDAY(AL4),'HIDDEN CALENDAR'!$S$6:$V$12,4,0)</f>
        <v>W</v>
      </c>
      <c r="AM3" s="206" t="str">
        <f>VLOOKUP(WEEKDAY(AM4),'HIDDEN CALENDAR'!$S$6:$V$12,4,0)</f>
        <v>T</v>
      </c>
      <c r="AN3" s="206" t="str">
        <f>VLOOKUP(WEEKDAY(AN4),'HIDDEN CALENDAR'!$S$6:$V$12,4,0)</f>
        <v>F</v>
      </c>
      <c r="AO3" s="206" t="str">
        <f>VLOOKUP(WEEKDAY(AO4),'HIDDEN CALENDAR'!$S$6:$V$12,4,0)</f>
        <v>S</v>
      </c>
      <c r="AP3" s="206" t="str">
        <f>VLOOKUP(WEEKDAY(AP4),'HIDDEN CALENDAR'!$S$6:$V$12,4,0)</f>
        <v>S</v>
      </c>
      <c r="AQ3" s="207" t="str">
        <f>VLOOKUP(WEEKDAY(AQ4),'HIDDEN CALENDAR'!$S$6:$V$12,4,0)</f>
        <v>M</v>
      </c>
      <c r="AR3" s="208"/>
      <c r="AS3" s="209"/>
      <c r="AT3" s="201"/>
      <c r="AU3" s="205" t="str">
        <f>IF(AU4&lt;&gt;"",VLOOKUP(WEEKDAY(AU4),'HIDDEN CALENDAR'!$S$6:$V$12,4,0),)</f>
        <v>T</v>
      </c>
      <c r="AV3" s="206" t="str">
        <f>IF(AV4&lt;&gt;"",VLOOKUP(WEEKDAY(AV4),'HIDDEN CALENDAR'!$S$6:$V$12,4,0),)</f>
        <v>W</v>
      </c>
      <c r="AW3" s="210" t="str">
        <f>IF(AW4&lt;&gt;"",VLOOKUP(WEEKDAY(AW4),'HIDDEN CALENDAR'!$S$6:$V$12,4,0),)</f>
        <v>T</v>
      </c>
      <c r="AX3" s="201"/>
      <c r="AY3" s="201"/>
      <c r="AZ3" s="83"/>
      <c r="BA3" s="211"/>
      <c r="BB3" s="211"/>
      <c r="BC3" s="211"/>
      <c r="BD3" s="211"/>
      <c r="BE3" s="86"/>
      <c r="BF3" s="203"/>
    </row>
    <row r="4" ht="16.5" customHeight="1">
      <c r="A4" s="188"/>
      <c r="B4" s="212" t="s">
        <v>62</v>
      </c>
      <c r="E4" s="188"/>
      <c r="F4" s="204"/>
      <c r="G4" s="213">
        <f>VLOOKUP(B2,'HIDDEN CALENDAR'!$O$6:$Q$17,3,0)</f>
        <v>45139</v>
      </c>
      <c r="H4" s="214">
        <f t="shared" ref="H4:M4" si="1">G4+1</f>
        <v>45140</v>
      </c>
      <c r="I4" s="214">
        <f t="shared" si="1"/>
        <v>45141</v>
      </c>
      <c r="J4" s="214">
        <f t="shared" si="1"/>
        <v>45142</v>
      </c>
      <c r="K4" s="214">
        <f t="shared" si="1"/>
        <v>45143</v>
      </c>
      <c r="L4" s="214">
        <f t="shared" si="1"/>
        <v>45144</v>
      </c>
      <c r="M4" s="215">
        <f t="shared" si="1"/>
        <v>45145</v>
      </c>
      <c r="N4" s="216"/>
      <c r="O4" s="217"/>
      <c r="P4" s="201"/>
      <c r="Q4" s="213">
        <f>M4+1</f>
        <v>45146</v>
      </c>
      <c r="R4" s="214">
        <f t="shared" ref="R4:W4" si="2">Q4+1</f>
        <v>45147</v>
      </c>
      <c r="S4" s="214">
        <f t="shared" si="2"/>
        <v>45148</v>
      </c>
      <c r="T4" s="214">
        <f t="shared" si="2"/>
        <v>45149</v>
      </c>
      <c r="U4" s="214">
        <f t="shared" si="2"/>
        <v>45150</v>
      </c>
      <c r="V4" s="214">
        <f t="shared" si="2"/>
        <v>45151</v>
      </c>
      <c r="W4" s="215">
        <f t="shared" si="2"/>
        <v>45152</v>
      </c>
      <c r="X4" s="216"/>
      <c r="Y4" s="217"/>
      <c r="Z4" s="201"/>
      <c r="AA4" s="213">
        <f>W4+1</f>
        <v>45153</v>
      </c>
      <c r="AB4" s="214">
        <f t="shared" ref="AB4:AG4" si="3">AA4+1</f>
        <v>45154</v>
      </c>
      <c r="AC4" s="214">
        <f t="shared" si="3"/>
        <v>45155</v>
      </c>
      <c r="AD4" s="214">
        <f t="shared" si="3"/>
        <v>45156</v>
      </c>
      <c r="AE4" s="214">
        <f t="shared" si="3"/>
        <v>45157</v>
      </c>
      <c r="AF4" s="214">
        <f t="shared" si="3"/>
        <v>45158</v>
      </c>
      <c r="AG4" s="215">
        <f t="shared" si="3"/>
        <v>45159</v>
      </c>
      <c r="AH4" s="216"/>
      <c r="AI4" s="217"/>
      <c r="AJ4" s="201"/>
      <c r="AK4" s="213">
        <f>AG4+1</f>
        <v>45160</v>
      </c>
      <c r="AL4" s="214">
        <f t="shared" ref="AL4:AQ4" si="4">AK4+1</f>
        <v>45161</v>
      </c>
      <c r="AM4" s="214">
        <f t="shared" si="4"/>
        <v>45162</v>
      </c>
      <c r="AN4" s="214">
        <f t="shared" si="4"/>
        <v>45163</v>
      </c>
      <c r="AO4" s="214">
        <f t="shared" si="4"/>
        <v>45164</v>
      </c>
      <c r="AP4" s="214">
        <f t="shared" si="4"/>
        <v>45165</v>
      </c>
      <c r="AQ4" s="215">
        <f t="shared" si="4"/>
        <v>45166</v>
      </c>
      <c r="AR4" s="216"/>
      <c r="AS4" s="217"/>
      <c r="AT4" s="201"/>
      <c r="AU4" s="213">
        <f>IF(MONTH(AQ4+1)=MONTH($AQ$4),AQ4+1,)</f>
        <v>45167</v>
      </c>
      <c r="AV4" s="214">
        <f t="shared" ref="AV4:AW4" si="5">IF(MONTH(AU4+1)=MONTH($AQ$4),AU4+1,)</f>
        <v>45168</v>
      </c>
      <c r="AW4" s="218">
        <f t="shared" si="5"/>
        <v>45169</v>
      </c>
      <c r="AX4" s="193"/>
      <c r="AY4" s="193"/>
      <c r="AZ4" s="219" t="str">
        <f>'Customize Here'!$Q$39&amp;":   "</f>
        <v>Bars change color on:   </v>
      </c>
      <c r="BA4" s="220">
        <v>0.8</v>
      </c>
      <c r="BB4" s="211"/>
      <c r="BC4" s="221" t="str">
        <f>'Customize Here'!$Q$40&amp;":"</f>
        <v>Days in month:</v>
      </c>
      <c r="BD4" s="211"/>
      <c r="BE4" s="222">
        <f>day(EOMONTH(G4,0))</f>
        <v>31</v>
      </c>
      <c r="BF4" s="203"/>
    </row>
    <row r="5" ht="7.5" customHeight="1">
      <c r="A5" s="204"/>
      <c r="B5" s="223"/>
      <c r="E5" s="204"/>
      <c r="F5" s="204"/>
      <c r="G5" s="224"/>
      <c r="H5" s="224"/>
      <c r="I5" s="224"/>
      <c r="J5" s="224"/>
      <c r="K5" s="224"/>
      <c r="L5" s="224"/>
      <c r="M5" s="224"/>
      <c r="N5" s="224"/>
      <c r="O5" s="224"/>
      <c r="P5" s="201"/>
      <c r="Q5" s="224"/>
      <c r="R5" s="224"/>
      <c r="S5" s="224"/>
      <c r="T5" s="224"/>
      <c r="U5" s="224"/>
      <c r="V5" s="224"/>
      <c r="W5" s="224"/>
      <c r="X5" s="224"/>
      <c r="Y5" s="224"/>
      <c r="Z5" s="201"/>
      <c r="AA5" s="224"/>
      <c r="AB5" s="224"/>
      <c r="AC5" s="224"/>
      <c r="AD5" s="224"/>
      <c r="AE5" s="224"/>
      <c r="AF5" s="224"/>
      <c r="AG5" s="224"/>
      <c r="AH5" s="224"/>
      <c r="AI5" s="224"/>
      <c r="AJ5" s="201"/>
      <c r="AK5" s="224"/>
      <c r="AL5" s="224"/>
      <c r="AM5" s="224"/>
      <c r="AN5" s="224"/>
      <c r="AO5" s="224"/>
      <c r="AP5" s="224"/>
      <c r="AQ5" s="224"/>
      <c r="AR5" s="224"/>
      <c r="AS5" s="224"/>
      <c r="AT5" s="201"/>
      <c r="AU5" s="225"/>
      <c r="AV5" s="225"/>
      <c r="AW5" s="225"/>
      <c r="AX5" s="193"/>
      <c r="AY5" s="193"/>
      <c r="AZ5" s="201"/>
      <c r="BA5" s="226"/>
      <c r="BB5" s="226"/>
      <c r="BC5" s="226"/>
      <c r="BD5" s="226"/>
      <c r="BE5" s="226"/>
      <c r="BF5" s="203"/>
    </row>
    <row r="6" ht="20.25" customHeight="1">
      <c r="A6" s="227"/>
      <c r="B6" s="228" t="str">
        <f>'Customize Here'!$Q$15</f>
        <v>Daily Habits</v>
      </c>
      <c r="C6" s="154"/>
      <c r="D6" s="155"/>
      <c r="E6" s="227"/>
      <c r="F6" s="227"/>
      <c r="G6" s="229" t="str">
        <f>'Customize Here'!$Q$15</f>
        <v>Daily Habits</v>
      </c>
      <c r="H6" s="230"/>
      <c r="I6" s="230"/>
      <c r="J6" s="230"/>
      <c r="K6" s="230"/>
      <c r="L6" s="230"/>
      <c r="M6" s="230"/>
      <c r="N6" s="230"/>
      <c r="O6" s="108"/>
      <c r="P6" s="231"/>
      <c r="Q6" s="229" t="str">
        <f>'Customize Here'!$Q$15</f>
        <v>Daily Habits</v>
      </c>
      <c r="R6" s="230"/>
      <c r="S6" s="230"/>
      <c r="T6" s="230"/>
      <c r="U6" s="230"/>
      <c r="V6" s="230"/>
      <c r="W6" s="230"/>
      <c r="X6" s="230"/>
      <c r="Y6" s="108"/>
      <c r="Z6" s="231"/>
      <c r="AA6" s="229" t="str">
        <f>'Customize Here'!$Q$15</f>
        <v>Daily Habits</v>
      </c>
      <c r="AB6" s="230"/>
      <c r="AC6" s="230"/>
      <c r="AD6" s="230"/>
      <c r="AE6" s="230"/>
      <c r="AF6" s="230"/>
      <c r="AG6" s="230"/>
      <c r="AH6" s="230"/>
      <c r="AI6" s="108"/>
      <c r="AJ6" s="231"/>
      <c r="AK6" s="229" t="str">
        <f>'Customize Here'!$Q$15</f>
        <v>Daily Habits</v>
      </c>
      <c r="AL6" s="230"/>
      <c r="AM6" s="230"/>
      <c r="AN6" s="230"/>
      <c r="AO6" s="230"/>
      <c r="AP6" s="230"/>
      <c r="AQ6" s="230"/>
      <c r="AR6" s="230"/>
      <c r="AS6" s="108"/>
      <c r="AT6" s="231"/>
      <c r="AU6" s="232" t="str">
        <f>'Customize Here'!$Q$15</f>
        <v>Daily Habits</v>
      </c>
      <c r="AV6" s="230"/>
      <c r="AW6" s="108"/>
      <c r="AX6" s="193"/>
      <c r="AZ6" s="233" t="str">
        <f>'Customize Here'!$Q$15</f>
        <v>Daily Habits</v>
      </c>
      <c r="BA6" s="234" t="str">
        <f>'Customize Here'!$Q$29</f>
        <v>Days Expected</v>
      </c>
      <c r="BB6" s="235" t="str">
        <f>'Customize Here'!$Q$30</f>
        <v>Days Completed</v>
      </c>
      <c r="BC6" s="230"/>
      <c r="BD6" s="58"/>
      <c r="BE6" s="236" t="str">
        <f>'Customize Here'!$Q$31</f>
        <v>Days Missing</v>
      </c>
      <c r="BF6" s="203"/>
    </row>
    <row r="7">
      <c r="A7" s="237"/>
      <c r="B7" s="238"/>
      <c r="C7" s="239"/>
      <c r="D7" s="71"/>
      <c r="E7" s="237"/>
      <c r="F7" s="237"/>
      <c r="G7" s="240" t="b">
        <v>0</v>
      </c>
      <c r="H7" s="241" t="b">
        <v>0</v>
      </c>
      <c r="I7" s="241" t="b">
        <v>0</v>
      </c>
      <c r="J7" s="241" t="b">
        <v>0</v>
      </c>
      <c r="K7" s="241" t="b">
        <v>0</v>
      </c>
      <c r="L7" s="241" t="b">
        <v>0</v>
      </c>
      <c r="M7" s="242" t="b">
        <v>0</v>
      </c>
      <c r="N7" s="243" t="str">
        <f t="shared" ref="N7:N22" si="6">IF($B7&lt;&gt;"", ROUND(COUNTIF(G7:M7,"=TRUE")/7,2),)</f>
        <v/>
      </c>
      <c r="O7" s="244" t="str">
        <f t="shared" ref="O7:O22" si="7">IF($B7&lt;&gt;"", if(7-countif(G7:M7,true)&lt;=0,"",7-countif(G7:M7,true)),)</f>
        <v/>
      </c>
      <c r="P7" s="245"/>
      <c r="Q7" s="240" t="b">
        <v>0</v>
      </c>
      <c r="R7" s="241" t="b">
        <v>0</v>
      </c>
      <c r="S7" s="241" t="b">
        <v>0</v>
      </c>
      <c r="T7" s="241" t="b">
        <v>0</v>
      </c>
      <c r="U7" s="241" t="b">
        <v>0</v>
      </c>
      <c r="V7" s="241" t="b">
        <v>0</v>
      </c>
      <c r="W7" s="242" t="b">
        <v>0</v>
      </c>
      <c r="X7" s="243" t="str">
        <f t="shared" ref="X7:X22" si="8">IF($B7&lt;&gt;"", ROUND(COUNTIF(Q7:W7,"=TRUE")/7,2),)</f>
        <v/>
      </c>
      <c r="Y7" s="244" t="str">
        <f t="shared" ref="Y7:Y22" si="9">IF($B7&lt;&gt;"", if(7-countif(Q7:W7,true)&lt;=0,"",7-countif(Q7:W7,true)),)</f>
        <v/>
      </c>
      <c r="Z7" s="245"/>
      <c r="AA7" s="240" t="b">
        <v>0</v>
      </c>
      <c r="AB7" s="241" t="b">
        <v>0</v>
      </c>
      <c r="AC7" s="241" t="b">
        <v>0</v>
      </c>
      <c r="AD7" s="241" t="b">
        <v>0</v>
      </c>
      <c r="AE7" s="241" t="b">
        <v>0</v>
      </c>
      <c r="AF7" s="241" t="b">
        <v>0</v>
      </c>
      <c r="AG7" s="242" t="b">
        <v>0</v>
      </c>
      <c r="AH7" s="243" t="str">
        <f t="shared" ref="AH7:AH22" si="10">IF($B7&lt;&gt;"", ROUND(COUNTIF(AA7:AG7,"=TRUE")/7,2),)</f>
        <v/>
      </c>
      <c r="AI7" s="244" t="str">
        <f t="shared" ref="AI7:AI22" si="11">IF($B7&lt;&gt;"", if(7-countif(AA7:AG7,true)&lt;=0,"",7-countif(AA7:AG7,true)),)</f>
        <v/>
      </c>
      <c r="AJ7" s="245"/>
      <c r="AK7" s="240" t="b">
        <v>0</v>
      </c>
      <c r="AL7" s="241" t="b">
        <v>0</v>
      </c>
      <c r="AM7" s="241" t="b">
        <v>0</v>
      </c>
      <c r="AN7" s="241" t="b">
        <v>0</v>
      </c>
      <c r="AO7" s="241" t="b">
        <v>0</v>
      </c>
      <c r="AP7" s="241" t="b">
        <v>0</v>
      </c>
      <c r="AQ7" s="242" t="b">
        <v>0</v>
      </c>
      <c r="AR7" s="243" t="str">
        <f t="shared" ref="AR7:AR22" si="12">IF($B7&lt;&gt;"", ROUND(COUNTIF(AK7:AQ7,"=TRUE")/7,2),)</f>
        <v/>
      </c>
      <c r="AS7" s="244" t="str">
        <f t="shared" ref="AS7:AS22" si="13">IF($B7&lt;&gt;"", if(7-countif(AK7:AQ7,true)&lt;=0,"",7-countif(AK7:AQ7,true)),)</f>
        <v/>
      </c>
      <c r="AT7" s="245"/>
      <c r="AU7" s="240" t="b">
        <v>0</v>
      </c>
      <c r="AV7" s="241" t="b">
        <v>0</v>
      </c>
      <c r="AW7" s="246" t="b">
        <v>0</v>
      </c>
      <c r="AX7" s="193"/>
      <c r="AY7" s="193"/>
      <c r="AZ7" s="247" t="str">
        <f t="shared" ref="AZ7:AZ22" si="14">B7</f>
        <v/>
      </c>
      <c r="BA7" s="248" t="str">
        <f t="shared" ref="BA7:BA22" si="15">if(B7&lt;&gt;"",$BE$4,)</f>
        <v/>
      </c>
      <c r="BB7" s="249" t="str">
        <f t="shared" ref="BB7:BB22" si="16">IF($B7&lt;&gt;"", COUNTIF(G7:M7,"TRUE")+COUNTIF(Q7:W7,"TRUE")+COUNTIF(AA7:AG7,"TRUE")+COUNTIF(AK7:AQ7,"TRUE")+COUNTIF(AU7:AW7,"TRUE"),)</f>
        <v/>
      </c>
      <c r="BC7" s="250" t="str">
        <f t="array" ref="BC7">IFERROR(SPARKLINE(BB7,{"charttype","bar";"max",BA7;"color1",IF(BD7&gt;=$BA$4,'Customize Here'!$M$7,'Customize Here'!$M$9)}),)</f>
        <v/>
      </c>
      <c r="BD7" s="251" t="str">
        <f t="shared" ref="BD7:BD22" si="17">IFERROR(ROUND(BB7/BA7,2),)</f>
        <v/>
      </c>
      <c r="BE7" s="252" t="str">
        <f t="shared" ref="BE7:BE22" si="18">IF($B7&lt;&gt;"", BA7-BB7,)</f>
        <v/>
      </c>
      <c r="BF7" s="195"/>
    </row>
    <row r="8">
      <c r="A8" s="237"/>
      <c r="B8" s="253"/>
      <c r="C8" s="254"/>
      <c r="D8" s="111"/>
      <c r="E8" s="237"/>
      <c r="F8" s="237"/>
      <c r="G8" s="240" t="b">
        <v>0</v>
      </c>
      <c r="H8" s="241" t="b">
        <v>0</v>
      </c>
      <c r="I8" s="241" t="b">
        <v>0</v>
      </c>
      <c r="J8" s="241" t="b">
        <v>0</v>
      </c>
      <c r="K8" s="241" t="b">
        <v>0</v>
      </c>
      <c r="L8" s="241" t="b">
        <v>0</v>
      </c>
      <c r="M8" s="242" t="b">
        <v>0</v>
      </c>
      <c r="N8" s="255" t="str">
        <f t="shared" si="6"/>
        <v/>
      </c>
      <c r="O8" s="256" t="str">
        <f t="shared" si="7"/>
        <v/>
      </c>
      <c r="P8" s="245"/>
      <c r="Q8" s="240" t="b">
        <v>0</v>
      </c>
      <c r="R8" s="241" t="b">
        <v>0</v>
      </c>
      <c r="S8" s="241" t="b">
        <v>0</v>
      </c>
      <c r="T8" s="241" t="b">
        <v>0</v>
      </c>
      <c r="U8" s="241" t="b">
        <v>0</v>
      </c>
      <c r="V8" s="241" t="b">
        <v>0</v>
      </c>
      <c r="W8" s="242" t="b">
        <v>0</v>
      </c>
      <c r="X8" s="255" t="str">
        <f t="shared" si="8"/>
        <v/>
      </c>
      <c r="Y8" s="256" t="str">
        <f t="shared" si="9"/>
        <v/>
      </c>
      <c r="Z8" s="245"/>
      <c r="AA8" s="240" t="b">
        <v>0</v>
      </c>
      <c r="AB8" s="241" t="b">
        <v>0</v>
      </c>
      <c r="AC8" s="241" t="b">
        <v>0</v>
      </c>
      <c r="AD8" s="241" t="b">
        <v>0</v>
      </c>
      <c r="AE8" s="241" t="b">
        <v>0</v>
      </c>
      <c r="AF8" s="241" t="b">
        <v>0</v>
      </c>
      <c r="AG8" s="242" t="b">
        <v>0</v>
      </c>
      <c r="AH8" s="255" t="str">
        <f t="shared" si="10"/>
        <v/>
      </c>
      <c r="AI8" s="256" t="str">
        <f t="shared" si="11"/>
        <v/>
      </c>
      <c r="AJ8" s="245"/>
      <c r="AK8" s="240" t="b">
        <v>0</v>
      </c>
      <c r="AL8" s="241" t="b">
        <v>0</v>
      </c>
      <c r="AM8" s="241" t="b">
        <v>0</v>
      </c>
      <c r="AN8" s="241" t="b">
        <v>0</v>
      </c>
      <c r="AO8" s="241" t="b">
        <v>0</v>
      </c>
      <c r="AP8" s="241" t="b">
        <v>0</v>
      </c>
      <c r="AQ8" s="242" t="b">
        <v>0</v>
      </c>
      <c r="AR8" s="255" t="str">
        <f t="shared" si="12"/>
        <v/>
      </c>
      <c r="AS8" s="256" t="str">
        <f t="shared" si="13"/>
        <v/>
      </c>
      <c r="AT8" s="245"/>
      <c r="AU8" s="257" t="b">
        <v>0</v>
      </c>
      <c r="AV8" s="258" t="b">
        <v>0</v>
      </c>
      <c r="AW8" s="259" t="b">
        <v>0</v>
      </c>
      <c r="AX8" s="193"/>
      <c r="AY8" s="193"/>
      <c r="AZ8" s="260" t="str">
        <f t="shared" si="14"/>
        <v/>
      </c>
      <c r="BA8" s="261" t="str">
        <f t="shared" si="15"/>
        <v/>
      </c>
      <c r="BB8" s="262" t="str">
        <f t="shared" si="16"/>
        <v/>
      </c>
      <c r="BC8" s="263" t="str">
        <f t="array" ref="BC8">IFERROR(SPARKLINE(BB8,{"charttype","bar";"max",BA8;"color1",IF(BD8&gt;=$BA$4,'Customize Here'!$M$7,'Customize Here'!$M$9)}),)</f>
        <v/>
      </c>
      <c r="BD8" s="264" t="str">
        <f t="shared" si="17"/>
        <v/>
      </c>
      <c r="BE8" s="265" t="str">
        <f t="shared" si="18"/>
        <v/>
      </c>
      <c r="BF8" s="266"/>
    </row>
    <row r="9">
      <c r="A9" s="237"/>
      <c r="B9" s="253"/>
      <c r="C9" s="254"/>
      <c r="D9" s="111"/>
      <c r="E9" s="237"/>
      <c r="F9" s="237"/>
      <c r="G9" s="240" t="b">
        <v>0</v>
      </c>
      <c r="H9" s="241" t="b">
        <v>0</v>
      </c>
      <c r="I9" s="241" t="b">
        <v>0</v>
      </c>
      <c r="J9" s="241" t="b">
        <v>0</v>
      </c>
      <c r="K9" s="241" t="b">
        <v>0</v>
      </c>
      <c r="L9" s="241" t="b">
        <v>0</v>
      </c>
      <c r="M9" s="242" t="b">
        <v>0</v>
      </c>
      <c r="N9" s="255" t="str">
        <f t="shared" si="6"/>
        <v/>
      </c>
      <c r="O9" s="256" t="str">
        <f t="shared" si="7"/>
        <v/>
      </c>
      <c r="P9" s="245"/>
      <c r="Q9" s="240" t="b">
        <v>0</v>
      </c>
      <c r="R9" s="241" t="b">
        <v>0</v>
      </c>
      <c r="S9" s="241" t="b">
        <v>0</v>
      </c>
      <c r="T9" s="241" t="b">
        <v>0</v>
      </c>
      <c r="U9" s="241" t="b">
        <v>0</v>
      </c>
      <c r="V9" s="241" t="b">
        <v>0</v>
      </c>
      <c r="W9" s="242" t="b">
        <v>0</v>
      </c>
      <c r="X9" s="255" t="str">
        <f t="shared" si="8"/>
        <v/>
      </c>
      <c r="Y9" s="256" t="str">
        <f t="shared" si="9"/>
        <v/>
      </c>
      <c r="Z9" s="245"/>
      <c r="AA9" s="240" t="b">
        <v>0</v>
      </c>
      <c r="AB9" s="241" t="b">
        <v>0</v>
      </c>
      <c r="AC9" s="241" t="b">
        <v>0</v>
      </c>
      <c r="AD9" s="241" t="b">
        <v>0</v>
      </c>
      <c r="AE9" s="241" t="b">
        <v>0</v>
      </c>
      <c r="AF9" s="241" t="b">
        <v>0</v>
      </c>
      <c r="AG9" s="242" t="b">
        <v>0</v>
      </c>
      <c r="AH9" s="255" t="str">
        <f t="shared" si="10"/>
        <v/>
      </c>
      <c r="AI9" s="256" t="str">
        <f t="shared" si="11"/>
        <v/>
      </c>
      <c r="AJ9" s="245"/>
      <c r="AK9" s="240" t="b">
        <v>0</v>
      </c>
      <c r="AL9" s="241" t="b">
        <v>0</v>
      </c>
      <c r="AM9" s="241" t="b">
        <v>0</v>
      </c>
      <c r="AN9" s="241" t="b">
        <v>0</v>
      </c>
      <c r="AO9" s="241" t="b">
        <v>0</v>
      </c>
      <c r="AP9" s="241" t="b">
        <v>0</v>
      </c>
      <c r="AQ9" s="242" t="b">
        <v>0</v>
      </c>
      <c r="AR9" s="255" t="str">
        <f t="shared" si="12"/>
        <v/>
      </c>
      <c r="AS9" s="256" t="str">
        <f t="shared" si="13"/>
        <v/>
      </c>
      <c r="AT9" s="245"/>
      <c r="AU9" s="257" t="b">
        <v>0</v>
      </c>
      <c r="AV9" s="258" t="b">
        <v>0</v>
      </c>
      <c r="AW9" s="259" t="b">
        <v>0</v>
      </c>
      <c r="AX9" s="193"/>
      <c r="AY9" s="193"/>
      <c r="AZ9" s="260" t="str">
        <f t="shared" si="14"/>
        <v/>
      </c>
      <c r="BA9" s="261" t="str">
        <f t="shared" si="15"/>
        <v/>
      </c>
      <c r="BB9" s="262" t="str">
        <f t="shared" si="16"/>
        <v/>
      </c>
      <c r="BC9" s="263" t="str">
        <f t="array" ref="BC9">IFERROR(SPARKLINE(BB9,{"charttype","bar";"max",BA9;"color1",IF(BD9&gt;=$BA$4,'Customize Here'!$M$7,'Customize Here'!$M$9)}),)</f>
        <v/>
      </c>
      <c r="BD9" s="264" t="str">
        <f t="shared" si="17"/>
        <v/>
      </c>
      <c r="BE9" s="265" t="str">
        <f t="shared" si="18"/>
        <v/>
      </c>
      <c r="BF9" s="195"/>
    </row>
    <row r="10">
      <c r="A10" s="237"/>
      <c r="B10" s="253"/>
      <c r="C10" s="254"/>
      <c r="D10" s="111"/>
      <c r="E10" s="237"/>
      <c r="F10" s="237"/>
      <c r="G10" s="240" t="b">
        <v>0</v>
      </c>
      <c r="H10" s="241" t="b">
        <v>0</v>
      </c>
      <c r="I10" s="241" t="b">
        <v>0</v>
      </c>
      <c r="J10" s="241" t="b">
        <v>0</v>
      </c>
      <c r="K10" s="241" t="b">
        <v>0</v>
      </c>
      <c r="L10" s="241" t="b">
        <v>0</v>
      </c>
      <c r="M10" s="242" t="b">
        <v>0</v>
      </c>
      <c r="N10" s="255" t="str">
        <f t="shared" si="6"/>
        <v/>
      </c>
      <c r="O10" s="256" t="str">
        <f t="shared" si="7"/>
        <v/>
      </c>
      <c r="P10" s="245"/>
      <c r="Q10" s="240" t="b">
        <v>0</v>
      </c>
      <c r="R10" s="241" t="b">
        <v>0</v>
      </c>
      <c r="S10" s="241" t="b">
        <v>0</v>
      </c>
      <c r="T10" s="241" t="b">
        <v>0</v>
      </c>
      <c r="U10" s="241" t="b">
        <v>0</v>
      </c>
      <c r="V10" s="241" t="b">
        <v>0</v>
      </c>
      <c r="W10" s="242" t="b">
        <v>0</v>
      </c>
      <c r="X10" s="255" t="str">
        <f t="shared" si="8"/>
        <v/>
      </c>
      <c r="Y10" s="256" t="str">
        <f t="shared" si="9"/>
        <v/>
      </c>
      <c r="Z10" s="245"/>
      <c r="AA10" s="240" t="b">
        <v>0</v>
      </c>
      <c r="AB10" s="241" t="b">
        <v>0</v>
      </c>
      <c r="AC10" s="241" t="b">
        <v>0</v>
      </c>
      <c r="AD10" s="241" t="b">
        <v>0</v>
      </c>
      <c r="AE10" s="241" t="b">
        <v>0</v>
      </c>
      <c r="AF10" s="241" t="b">
        <v>0</v>
      </c>
      <c r="AG10" s="242" t="b">
        <v>0</v>
      </c>
      <c r="AH10" s="255" t="str">
        <f t="shared" si="10"/>
        <v/>
      </c>
      <c r="AI10" s="256" t="str">
        <f t="shared" si="11"/>
        <v/>
      </c>
      <c r="AJ10" s="245"/>
      <c r="AK10" s="240" t="b">
        <v>0</v>
      </c>
      <c r="AL10" s="241" t="b">
        <v>0</v>
      </c>
      <c r="AM10" s="241" t="b">
        <v>0</v>
      </c>
      <c r="AN10" s="241" t="b">
        <v>0</v>
      </c>
      <c r="AO10" s="241" t="b">
        <v>0</v>
      </c>
      <c r="AP10" s="241" t="b">
        <v>0</v>
      </c>
      <c r="AQ10" s="242" t="b">
        <v>0</v>
      </c>
      <c r="AR10" s="255" t="str">
        <f t="shared" si="12"/>
        <v/>
      </c>
      <c r="AS10" s="256" t="str">
        <f t="shared" si="13"/>
        <v/>
      </c>
      <c r="AT10" s="245"/>
      <c r="AU10" s="257" t="b">
        <v>0</v>
      </c>
      <c r="AV10" s="258" t="b">
        <v>0</v>
      </c>
      <c r="AW10" s="259" t="b">
        <v>0</v>
      </c>
      <c r="AX10" s="193"/>
      <c r="AY10" s="193"/>
      <c r="AZ10" s="260" t="str">
        <f t="shared" si="14"/>
        <v/>
      </c>
      <c r="BA10" s="261" t="str">
        <f t="shared" si="15"/>
        <v/>
      </c>
      <c r="BB10" s="262" t="str">
        <f t="shared" si="16"/>
        <v/>
      </c>
      <c r="BC10" s="263" t="str">
        <f t="array" ref="BC10">IFERROR(SPARKLINE(BB10,{"charttype","bar";"max",BA10;"color1",IF(BD10&gt;=$BA$4,'Customize Here'!$M$7,'Customize Here'!$M$9)}),)</f>
        <v/>
      </c>
      <c r="BD10" s="264" t="str">
        <f t="shared" si="17"/>
        <v/>
      </c>
      <c r="BE10" s="265" t="str">
        <f t="shared" si="18"/>
        <v/>
      </c>
      <c r="BF10" s="195"/>
    </row>
    <row r="11">
      <c r="A11" s="237"/>
      <c r="B11" s="253"/>
      <c r="C11" s="254"/>
      <c r="D11" s="111"/>
      <c r="E11" s="237"/>
      <c r="F11" s="237"/>
      <c r="G11" s="240" t="b">
        <v>0</v>
      </c>
      <c r="H11" s="241" t="b">
        <v>0</v>
      </c>
      <c r="I11" s="241" t="b">
        <v>0</v>
      </c>
      <c r="J11" s="241" t="b">
        <v>0</v>
      </c>
      <c r="K11" s="241" t="b">
        <v>0</v>
      </c>
      <c r="L11" s="241" t="b">
        <v>0</v>
      </c>
      <c r="M11" s="242" t="b">
        <v>0</v>
      </c>
      <c r="N11" s="255" t="str">
        <f t="shared" si="6"/>
        <v/>
      </c>
      <c r="O11" s="256" t="str">
        <f t="shared" si="7"/>
        <v/>
      </c>
      <c r="P11" s="245"/>
      <c r="Q11" s="240" t="b">
        <v>0</v>
      </c>
      <c r="R11" s="241" t="b">
        <v>0</v>
      </c>
      <c r="S11" s="241" t="b">
        <v>0</v>
      </c>
      <c r="T11" s="241" t="b">
        <v>0</v>
      </c>
      <c r="U11" s="241" t="b">
        <v>0</v>
      </c>
      <c r="V11" s="241" t="b">
        <v>0</v>
      </c>
      <c r="W11" s="242" t="b">
        <v>0</v>
      </c>
      <c r="X11" s="255" t="str">
        <f t="shared" si="8"/>
        <v/>
      </c>
      <c r="Y11" s="256" t="str">
        <f t="shared" si="9"/>
        <v/>
      </c>
      <c r="Z11" s="245"/>
      <c r="AA11" s="240" t="b">
        <v>0</v>
      </c>
      <c r="AB11" s="241" t="b">
        <v>0</v>
      </c>
      <c r="AC11" s="241" t="b">
        <v>0</v>
      </c>
      <c r="AD11" s="241" t="b">
        <v>0</v>
      </c>
      <c r="AE11" s="241" t="b">
        <v>0</v>
      </c>
      <c r="AF11" s="241" t="b">
        <v>0</v>
      </c>
      <c r="AG11" s="242" t="b">
        <v>0</v>
      </c>
      <c r="AH11" s="255" t="str">
        <f t="shared" si="10"/>
        <v/>
      </c>
      <c r="AI11" s="256" t="str">
        <f t="shared" si="11"/>
        <v/>
      </c>
      <c r="AJ11" s="245"/>
      <c r="AK11" s="240" t="b">
        <v>0</v>
      </c>
      <c r="AL11" s="241" t="b">
        <v>0</v>
      </c>
      <c r="AM11" s="241" t="b">
        <v>0</v>
      </c>
      <c r="AN11" s="241" t="b">
        <v>0</v>
      </c>
      <c r="AO11" s="241" t="b">
        <v>0</v>
      </c>
      <c r="AP11" s="241" t="b">
        <v>0</v>
      </c>
      <c r="AQ11" s="242" t="b">
        <v>0</v>
      </c>
      <c r="AR11" s="255" t="str">
        <f t="shared" si="12"/>
        <v/>
      </c>
      <c r="AS11" s="256" t="str">
        <f t="shared" si="13"/>
        <v/>
      </c>
      <c r="AT11" s="245"/>
      <c r="AU11" s="257" t="b">
        <v>0</v>
      </c>
      <c r="AV11" s="258" t="b">
        <v>0</v>
      </c>
      <c r="AW11" s="259" t="b">
        <v>0</v>
      </c>
      <c r="AX11" s="193"/>
      <c r="AY11" s="193"/>
      <c r="AZ11" s="260" t="str">
        <f t="shared" si="14"/>
        <v/>
      </c>
      <c r="BA11" s="261" t="str">
        <f t="shared" si="15"/>
        <v/>
      </c>
      <c r="BB11" s="262" t="str">
        <f t="shared" si="16"/>
        <v/>
      </c>
      <c r="BC11" s="263" t="str">
        <f t="array" ref="BC11">IFERROR(SPARKLINE(BB11,{"charttype","bar";"max",BA11;"color1",IF(BD11&gt;=$BA$4,'Customize Here'!$M$7,'Customize Here'!$M$9)}),)</f>
        <v/>
      </c>
      <c r="BD11" s="264" t="str">
        <f t="shared" si="17"/>
        <v/>
      </c>
      <c r="BE11" s="265" t="str">
        <f t="shared" si="18"/>
        <v/>
      </c>
      <c r="BF11" s="195"/>
    </row>
    <row r="12">
      <c r="A12" s="237"/>
      <c r="B12" s="253"/>
      <c r="C12" s="254"/>
      <c r="D12" s="111"/>
      <c r="E12" s="237"/>
      <c r="F12" s="237"/>
      <c r="G12" s="240" t="b">
        <v>0</v>
      </c>
      <c r="H12" s="241" t="b">
        <v>0</v>
      </c>
      <c r="I12" s="241" t="b">
        <v>0</v>
      </c>
      <c r="J12" s="241" t="b">
        <v>0</v>
      </c>
      <c r="K12" s="241" t="b">
        <v>0</v>
      </c>
      <c r="L12" s="241" t="b">
        <v>0</v>
      </c>
      <c r="M12" s="242" t="b">
        <v>0</v>
      </c>
      <c r="N12" s="255" t="str">
        <f t="shared" si="6"/>
        <v/>
      </c>
      <c r="O12" s="256" t="str">
        <f t="shared" si="7"/>
        <v/>
      </c>
      <c r="P12" s="245"/>
      <c r="Q12" s="240" t="b">
        <v>0</v>
      </c>
      <c r="R12" s="241" t="b">
        <v>0</v>
      </c>
      <c r="S12" s="241" t="b">
        <v>0</v>
      </c>
      <c r="T12" s="241" t="b">
        <v>0</v>
      </c>
      <c r="U12" s="241" t="b">
        <v>0</v>
      </c>
      <c r="V12" s="241" t="b">
        <v>0</v>
      </c>
      <c r="W12" s="242" t="b">
        <v>0</v>
      </c>
      <c r="X12" s="255" t="str">
        <f t="shared" si="8"/>
        <v/>
      </c>
      <c r="Y12" s="256" t="str">
        <f t="shared" si="9"/>
        <v/>
      </c>
      <c r="Z12" s="245"/>
      <c r="AA12" s="240" t="b">
        <v>0</v>
      </c>
      <c r="AB12" s="241" t="b">
        <v>0</v>
      </c>
      <c r="AC12" s="241" t="b">
        <v>0</v>
      </c>
      <c r="AD12" s="241" t="b">
        <v>0</v>
      </c>
      <c r="AE12" s="241" t="b">
        <v>0</v>
      </c>
      <c r="AF12" s="241" t="b">
        <v>0</v>
      </c>
      <c r="AG12" s="242" t="b">
        <v>0</v>
      </c>
      <c r="AH12" s="255" t="str">
        <f t="shared" si="10"/>
        <v/>
      </c>
      <c r="AI12" s="256" t="str">
        <f t="shared" si="11"/>
        <v/>
      </c>
      <c r="AJ12" s="245"/>
      <c r="AK12" s="240" t="b">
        <v>0</v>
      </c>
      <c r="AL12" s="241" t="b">
        <v>0</v>
      </c>
      <c r="AM12" s="241" t="b">
        <v>0</v>
      </c>
      <c r="AN12" s="241" t="b">
        <v>0</v>
      </c>
      <c r="AO12" s="241" t="b">
        <v>0</v>
      </c>
      <c r="AP12" s="241" t="b">
        <v>0</v>
      </c>
      <c r="AQ12" s="242" t="b">
        <v>0</v>
      </c>
      <c r="AR12" s="255" t="str">
        <f t="shared" si="12"/>
        <v/>
      </c>
      <c r="AS12" s="256" t="str">
        <f t="shared" si="13"/>
        <v/>
      </c>
      <c r="AT12" s="245"/>
      <c r="AU12" s="257" t="b">
        <v>0</v>
      </c>
      <c r="AV12" s="258" t="b">
        <v>0</v>
      </c>
      <c r="AW12" s="259" t="b">
        <v>0</v>
      </c>
      <c r="AX12" s="193"/>
      <c r="AY12" s="193"/>
      <c r="AZ12" s="260" t="str">
        <f t="shared" si="14"/>
        <v/>
      </c>
      <c r="BA12" s="261" t="str">
        <f t="shared" si="15"/>
        <v/>
      </c>
      <c r="BB12" s="262" t="str">
        <f t="shared" si="16"/>
        <v/>
      </c>
      <c r="BC12" s="263" t="str">
        <f t="array" ref="BC12">IFERROR(SPARKLINE(BB12,{"charttype","bar";"max",BA12;"color1",IF(BD12&gt;=$BA$4,'Customize Here'!$M$7,'Customize Here'!$M$9)}),)</f>
        <v/>
      </c>
      <c r="BD12" s="264" t="str">
        <f t="shared" si="17"/>
        <v/>
      </c>
      <c r="BE12" s="265" t="str">
        <f t="shared" si="18"/>
        <v/>
      </c>
      <c r="BF12" s="195"/>
    </row>
    <row r="13">
      <c r="A13" s="237"/>
      <c r="B13" s="253"/>
      <c r="C13" s="254"/>
      <c r="D13" s="111"/>
      <c r="E13" s="237"/>
      <c r="F13" s="237"/>
      <c r="G13" s="257" t="b">
        <v>0</v>
      </c>
      <c r="H13" s="258" t="b">
        <v>0</v>
      </c>
      <c r="I13" s="258" t="b">
        <v>0</v>
      </c>
      <c r="J13" s="258" t="b">
        <v>0</v>
      </c>
      <c r="K13" s="258" t="b">
        <v>0</v>
      </c>
      <c r="L13" s="258" t="b">
        <v>0</v>
      </c>
      <c r="M13" s="267" t="b">
        <v>0</v>
      </c>
      <c r="N13" s="255" t="str">
        <f t="shared" si="6"/>
        <v/>
      </c>
      <c r="O13" s="256" t="str">
        <f t="shared" si="7"/>
        <v/>
      </c>
      <c r="P13" s="245"/>
      <c r="Q13" s="257" t="b">
        <v>0</v>
      </c>
      <c r="R13" s="258" t="b">
        <v>0</v>
      </c>
      <c r="S13" s="258" t="b">
        <v>0</v>
      </c>
      <c r="T13" s="258" t="b">
        <v>0</v>
      </c>
      <c r="U13" s="258" t="b">
        <v>0</v>
      </c>
      <c r="V13" s="258" t="b">
        <v>0</v>
      </c>
      <c r="W13" s="267" t="b">
        <v>0</v>
      </c>
      <c r="X13" s="255" t="str">
        <f t="shared" si="8"/>
        <v/>
      </c>
      <c r="Y13" s="256" t="str">
        <f t="shared" si="9"/>
        <v/>
      </c>
      <c r="Z13" s="245"/>
      <c r="AA13" s="257" t="b">
        <v>0</v>
      </c>
      <c r="AB13" s="258" t="b">
        <v>0</v>
      </c>
      <c r="AC13" s="258" t="b">
        <v>0</v>
      </c>
      <c r="AD13" s="258" t="b">
        <v>0</v>
      </c>
      <c r="AE13" s="258" t="b">
        <v>0</v>
      </c>
      <c r="AF13" s="258" t="b">
        <v>0</v>
      </c>
      <c r="AG13" s="267" t="b">
        <v>0</v>
      </c>
      <c r="AH13" s="255" t="str">
        <f t="shared" si="10"/>
        <v/>
      </c>
      <c r="AI13" s="256" t="str">
        <f t="shared" si="11"/>
        <v/>
      </c>
      <c r="AJ13" s="245"/>
      <c r="AK13" s="257" t="b">
        <v>0</v>
      </c>
      <c r="AL13" s="258" t="b">
        <v>0</v>
      </c>
      <c r="AM13" s="258" t="b">
        <v>0</v>
      </c>
      <c r="AN13" s="258" t="b">
        <v>0</v>
      </c>
      <c r="AO13" s="258" t="b">
        <v>0</v>
      </c>
      <c r="AP13" s="258" t="b">
        <v>0</v>
      </c>
      <c r="AQ13" s="267" t="b">
        <v>0</v>
      </c>
      <c r="AR13" s="255" t="str">
        <f t="shared" si="12"/>
        <v/>
      </c>
      <c r="AS13" s="256" t="str">
        <f t="shared" si="13"/>
        <v/>
      </c>
      <c r="AT13" s="245"/>
      <c r="AU13" s="257" t="b">
        <v>0</v>
      </c>
      <c r="AV13" s="258" t="b">
        <v>0</v>
      </c>
      <c r="AW13" s="259" t="b">
        <v>0</v>
      </c>
      <c r="AX13" s="193"/>
      <c r="AY13" s="193"/>
      <c r="AZ13" s="260" t="str">
        <f t="shared" si="14"/>
        <v/>
      </c>
      <c r="BA13" s="261" t="str">
        <f t="shared" si="15"/>
        <v/>
      </c>
      <c r="BB13" s="262" t="str">
        <f t="shared" si="16"/>
        <v/>
      </c>
      <c r="BC13" s="263" t="str">
        <f t="array" ref="BC13">IFERROR(SPARKLINE(BB13,{"charttype","bar";"max",BA13;"color1",IF(BD13&gt;=$BA$4,'Customize Here'!$M$7,'Customize Here'!$M$9)}),)</f>
        <v/>
      </c>
      <c r="BD13" s="264" t="str">
        <f t="shared" si="17"/>
        <v/>
      </c>
      <c r="BE13" s="265" t="str">
        <f t="shared" si="18"/>
        <v/>
      </c>
      <c r="BF13" s="195"/>
    </row>
    <row r="14">
      <c r="A14" s="237"/>
      <c r="B14" s="253"/>
      <c r="C14" s="254"/>
      <c r="D14" s="111"/>
      <c r="E14" s="237"/>
      <c r="F14" s="237"/>
      <c r="G14" s="257" t="b">
        <v>0</v>
      </c>
      <c r="H14" s="258" t="b">
        <v>0</v>
      </c>
      <c r="I14" s="258" t="b">
        <v>0</v>
      </c>
      <c r="J14" s="258" t="b">
        <v>0</v>
      </c>
      <c r="K14" s="258" t="b">
        <v>0</v>
      </c>
      <c r="L14" s="258" t="b">
        <v>0</v>
      </c>
      <c r="M14" s="267" t="b">
        <v>0</v>
      </c>
      <c r="N14" s="255" t="str">
        <f t="shared" si="6"/>
        <v/>
      </c>
      <c r="O14" s="256" t="str">
        <f t="shared" si="7"/>
        <v/>
      </c>
      <c r="P14" s="268"/>
      <c r="Q14" s="257" t="b">
        <v>0</v>
      </c>
      <c r="R14" s="258" t="b">
        <v>0</v>
      </c>
      <c r="S14" s="258" t="b">
        <v>0</v>
      </c>
      <c r="T14" s="258" t="b">
        <v>0</v>
      </c>
      <c r="U14" s="258" t="b">
        <v>0</v>
      </c>
      <c r="V14" s="258" t="b">
        <v>0</v>
      </c>
      <c r="W14" s="267" t="b">
        <v>0</v>
      </c>
      <c r="X14" s="255" t="str">
        <f t="shared" si="8"/>
        <v/>
      </c>
      <c r="Y14" s="256" t="str">
        <f t="shared" si="9"/>
        <v/>
      </c>
      <c r="Z14" s="268"/>
      <c r="AA14" s="257" t="b">
        <v>0</v>
      </c>
      <c r="AB14" s="258" t="b">
        <v>0</v>
      </c>
      <c r="AC14" s="258" t="b">
        <v>0</v>
      </c>
      <c r="AD14" s="258" t="b">
        <v>0</v>
      </c>
      <c r="AE14" s="258" t="b">
        <v>0</v>
      </c>
      <c r="AF14" s="258" t="b">
        <v>0</v>
      </c>
      <c r="AG14" s="267" t="b">
        <v>0</v>
      </c>
      <c r="AH14" s="255" t="str">
        <f t="shared" si="10"/>
        <v/>
      </c>
      <c r="AI14" s="256" t="str">
        <f t="shared" si="11"/>
        <v/>
      </c>
      <c r="AJ14" s="268"/>
      <c r="AK14" s="257" t="b">
        <v>0</v>
      </c>
      <c r="AL14" s="258" t="b">
        <v>0</v>
      </c>
      <c r="AM14" s="258" t="b">
        <v>0</v>
      </c>
      <c r="AN14" s="258" t="b">
        <v>0</v>
      </c>
      <c r="AO14" s="258" t="b">
        <v>0</v>
      </c>
      <c r="AP14" s="258" t="b">
        <v>0</v>
      </c>
      <c r="AQ14" s="267" t="b">
        <v>0</v>
      </c>
      <c r="AR14" s="255" t="str">
        <f t="shared" si="12"/>
        <v/>
      </c>
      <c r="AS14" s="256" t="str">
        <f t="shared" si="13"/>
        <v/>
      </c>
      <c r="AT14" s="268"/>
      <c r="AU14" s="257" t="b">
        <v>0</v>
      </c>
      <c r="AV14" s="258" t="b">
        <v>0</v>
      </c>
      <c r="AW14" s="259" t="b">
        <v>0</v>
      </c>
      <c r="AX14" s="193"/>
      <c r="AY14" s="193"/>
      <c r="AZ14" s="260" t="str">
        <f t="shared" si="14"/>
        <v/>
      </c>
      <c r="BA14" s="261" t="str">
        <f t="shared" si="15"/>
        <v/>
      </c>
      <c r="BB14" s="262" t="str">
        <f t="shared" si="16"/>
        <v/>
      </c>
      <c r="BC14" s="263" t="str">
        <f t="array" ref="BC14">IFERROR(SPARKLINE(BB14,{"charttype","bar";"max",BA14;"color1",IF(BD14&gt;=$BA$4,'Customize Here'!$M$7,'Customize Here'!$M$9)}),)</f>
        <v/>
      </c>
      <c r="BD14" s="264" t="str">
        <f t="shared" si="17"/>
        <v/>
      </c>
      <c r="BE14" s="265" t="str">
        <f t="shared" si="18"/>
        <v/>
      </c>
      <c r="BF14" s="195"/>
    </row>
    <row r="15">
      <c r="A15" s="237"/>
      <c r="B15" s="253"/>
      <c r="C15" s="254"/>
      <c r="D15" s="111"/>
      <c r="E15" s="237"/>
      <c r="F15" s="237"/>
      <c r="G15" s="257" t="b">
        <v>0</v>
      </c>
      <c r="H15" s="258" t="b">
        <v>0</v>
      </c>
      <c r="I15" s="258" t="b">
        <v>0</v>
      </c>
      <c r="J15" s="258" t="b">
        <v>0</v>
      </c>
      <c r="K15" s="258" t="b">
        <v>0</v>
      </c>
      <c r="L15" s="258" t="b">
        <v>0</v>
      </c>
      <c r="M15" s="267" t="b">
        <v>0</v>
      </c>
      <c r="N15" s="255" t="str">
        <f t="shared" si="6"/>
        <v/>
      </c>
      <c r="O15" s="256" t="str">
        <f t="shared" si="7"/>
        <v/>
      </c>
      <c r="P15" s="268"/>
      <c r="Q15" s="257" t="b">
        <v>0</v>
      </c>
      <c r="R15" s="258" t="b">
        <v>0</v>
      </c>
      <c r="S15" s="258" t="b">
        <v>0</v>
      </c>
      <c r="T15" s="258" t="b">
        <v>0</v>
      </c>
      <c r="U15" s="258" t="b">
        <v>0</v>
      </c>
      <c r="V15" s="258" t="b">
        <v>0</v>
      </c>
      <c r="W15" s="267" t="b">
        <v>0</v>
      </c>
      <c r="X15" s="255" t="str">
        <f t="shared" si="8"/>
        <v/>
      </c>
      <c r="Y15" s="256" t="str">
        <f t="shared" si="9"/>
        <v/>
      </c>
      <c r="Z15" s="268"/>
      <c r="AA15" s="257" t="b">
        <v>0</v>
      </c>
      <c r="AB15" s="258" t="b">
        <v>0</v>
      </c>
      <c r="AC15" s="258" t="b">
        <v>0</v>
      </c>
      <c r="AD15" s="258" t="b">
        <v>0</v>
      </c>
      <c r="AE15" s="258" t="b">
        <v>0</v>
      </c>
      <c r="AF15" s="258" t="b">
        <v>0</v>
      </c>
      <c r="AG15" s="267" t="b">
        <v>0</v>
      </c>
      <c r="AH15" s="255" t="str">
        <f t="shared" si="10"/>
        <v/>
      </c>
      <c r="AI15" s="256" t="str">
        <f t="shared" si="11"/>
        <v/>
      </c>
      <c r="AJ15" s="268"/>
      <c r="AK15" s="257" t="b">
        <v>0</v>
      </c>
      <c r="AL15" s="258" t="b">
        <v>0</v>
      </c>
      <c r="AM15" s="258" t="b">
        <v>0</v>
      </c>
      <c r="AN15" s="258" t="b">
        <v>0</v>
      </c>
      <c r="AO15" s="258" t="b">
        <v>0</v>
      </c>
      <c r="AP15" s="258" t="b">
        <v>0</v>
      </c>
      <c r="AQ15" s="267" t="b">
        <v>0</v>
      </c>
      <c r="AR15" s="255" t="str">
        <f t="shared" si="12"/>
        <v/>
      </c>
      <c r="AS15" s="256" t="str">
        <f t="shared" si="13"/>
        <v/>
      </c>
      <c r="AT15" s="268"/>
      <c r="AU15" s="257" t="b">
        <v>0</v>
      </c>
      <c r="AV15" s="258" t="b">
        <v>0</v>
      </c>
      <c r="AW15" s="259" t="b">
        <v>0</v>
      </c>
      <c r="AX15" s="193"/>
      <c r="AY15" s="193"/>
      <c r="AZ15" s="260" t="str">
        <f t="shared" si="14"/>
        <v/>
      </c>
      <c r="BA15" s="261" t="str">
        <f t="shared" si="15"/>
        <v/>
      </c>
      <c r="BB15" s="262" t="str">
        <f t="shared" si="16"/>
        <v/>
      </c>
      <c r="BC15" s="263" t="str">
        <f t="array" ref="BC15">IFERROR(SPARKLINE(BB15,{"charttype","bar";"max",BA15;"color1",IF(BD15&gt;=$BA$4,'Customize Here'!$M$7,'Customize Here'!$M$9)}),)</f>
        <v/>
      </c>
      <c r="BD15" s="264" t="str">
        <f t="shared" si="17"/>
        <v/>
      </c>
      <c r="BE15" s="265" t="str">
        <f t="shared" si="18"/>
        <v/>
      </c>
      <c r="BF15" s="195"/>
    </row>
    <row r="16">
      <c r="A16" s="237"/>
      <c r="B16" s="253"/>
      <c r="C16" s="254"/>
      <c r="D16" s="111"/>
      <c r="E16" s="237"/>
      <c r="F16" s="237"/>
      <c r="G16" s="257" t="b">
        <v>0</v>
      </c>
      <c r="H16" s="258" t="b">
        <v>0</v>
      </c>
      <c r="I16" s="258" t="b">
        <v>0</v>
      </c>
      <c r="J16" s="258" t="b">
        <v>0</v>
      </c>
      <c r="K16" s="258" t="b">
        <v>0</v>
      </c>
      <c r="L16" s="258" t="b">
        <v>0</v>
      </c>
      <c r="M16" s="267" t="b">
        <v>0</v>
      </c>
      <c r="N16" s="255" t="str">
        <f t="shared" si="6"/>
        <v/>
      </c>
      <c r="O16" s="256" t="str">
        <f t="shared" si="7"/>
        <v/>
      </c>
      <c r="P16" s="268"/>
      <c r="Q16" s="257" t="b">
        <v>0</v>
      </c>
      <c r="R16" s="258" t="b">
        <v>0</v>
      </c>
      <c r="S16" s="258" t="b">
        <v>0</v>
      </c>
      <c r="T16" s="258" t="b">
        <v>0</v>
      </c>
      <c r="U16" s="258" t="b">
        <v>0</v>
      </c>
      <c r="V16" s="258" t="b">
        <v>0</v>
      </c>
      <c r="W16" s="267" t="b">
        <v>0</v>
      </c>
      <c r="X16" s="255" t="str">
        <f t="shared" si="8"/>
        <v/>
      </c>
      <c r="Y16" s="256" t="str">
        <f t="shared" si="9"/>
        <v/>
      </c>
      <c r="Z16" s="268"/>
      <c r="AA16" s="257" t="b">
        <v>0</v>
      </c>
      <c r="AB16" s="258" t="b">
        <v>0</v>
      </c>
      <c r="AC16" s="258" t="b">
        <v>0</v>
      </c>
      <c r="AD16" s="258" t="b">
        <v>0</v>
      </c>
      <c r="AE16" s="258" t="b">
        <v>0</v>
      </c>
      <c r="AF16" s="258" t="b">
        <v>0</v>
      </c>
      <c r="AG16" s="267" t="b">
        <v>0</v>
      </c>
      <c r="AH16" s="255" t="str">
        <f t="shared" si="10"/>
        <v/>
      </c>
      <c r="AI16" s="256" t="str">
        <f t="shared" si="11"/>
        <v/>
      </c>
      <c r="AJ16" s="268"/>
      <c r="AK16" s="257" t="b">
        <v>0</v>
      </c>
      <c r="AL16" s="258" t="b">
        <v>0</v>
      </c>
      <c r="AM16" s="258" t="b">
        <v>0</v>
      </c>
      <c r="AN16" s="258" t="b">
        <v>0</v>
      </c>
      <c r="AO16" s="258" t="b">
        <v>0</v>
      </c>
      <c r="AP16" s="258" t="b">
        <v>0</v>
      </c>
      <c r="AQ16" s="267" t="b">
        <v>0</v>
      </c>
      <c r="AR16" s="255" t="str">
        <f t="shared" si="12"/>
        <v/>
      </c>
      <c r="AS16" s="256" t="str">
        <f t="shared" si="13"/>
        <v/>
      </c>
      <c r="AT16" s="268"/>
      <c r="AU16" s="257" t="b">
        <v>0</v>
      </c>
      <c r="AV16" s="258" t="b">
        <v>0</v>
      </c>
      <c r="AW16" s="259" t="b">
        <v>0</v>
      </c>
      <c r="AX16" s="193"/>
      <c r="AY16" s="193"/>
      <c r="AZ16" s="260" t="str">
        <f t="shared" si="14"/>
        <v/>
      </c>
      <c r="BA16" s="261" t="str">
        <f t="shared" si="15"/>
        <v/>
      </c>
      <c r="BB16" s="262" t="str">
        <f t="shared" si="16"/>
        <v/>
      </c>
      <c r="BC16" s="263" t="str">
        <f t="array" ref="BC16">IFERROR(SPARKLINE(BB16,{"charttype","bar";"max",BA16;"color1",IF(BD16&gt;=$BA$4,'Customize Here'!$M$7,'Customize Here'!$M$9)}),)</f>
        <v/>
      </c>
      <c r="BD16" s="264" t="str">
        <f t="shared" si="17"/>
        <v/>
      </c>
      <c r="BE16" s="265" t="str">
        <f t="shared" si="18"/>
        <v/>
      </c>
      <c r="BF16" s="195"/>
    </row>
    <row r="17">
      <c r="A17" s="237"/>
      <c r="B17" s="253"/>
      <c r="C17" s="254"/>
      <c r="D17" s="111"/>
      <c r="E17" s="237"/>
      <c r="F17" s="237"/>
      <c r="G17" s="257" t="b">
        <v>0</v>
      </c>
      <c r="H17" s="258" t="b">
        <v>0</v>
      </c>
      <c r="I17" s="258" t="b">
        <v>0</v>
      </c>
      <c r="J17" s="258" t="b">
        <v>0</v>
      </c>
      <c r="K17" s="258" t="b">
        <v>0</v>
      </c>
      <c r="L17" s="258" t="b">
        <v>0</v>
      </c>
      <c r="M17" s="267" t="b">
        <v>0</v>
      </c>
      <c r="N17" s="255" t="str">
        <f t="shared" si="6"/>
        <v/>
      </c>
      <c r="O17" s="256" t="str">
        <f t="shared" si="7"/>
        <v/>
      </c>
      <c r="P17" s="268"/>
      <c r="Q17" s="257" t="b">
        <v>0</v>
      </c>
      <c r="R17" s="258" t="b">
        <v>0</v>
      </c>
      <c r="S17" s="258" t="b">
        <v>0</v>
      </c>
      <c r="T17" s="258" t="b">
        <v>0</v>
      </c>
      <c r="U17" s="258" t="b">
        <v>0</v>
      </c>
      <c r="V17" s="258" t="b">
        <v>0</v>
      </c>
      <c r="W17" s="267" t="b">
        <v>0</v>
      </c>
      <c r="X17" s="255" t="str">
        <f t="shared" si="8"/>
        <v/>
      </c>
      <c r="Y17" s="256" t="str">
        <f t="shared" si="9"/>
        <v/>
      </c>
      <c r="Z17" s="268"/>
      <c r="AA17" s="257" t="b">
        <v>0</v>
      </c>
      <c r="AB17" s="258" t="b">
        <v>0</v>
      </c>
      <c r="AC17" s="258" t="b">
        <v>0</v>
      </c>
      <c r="AD17" s="258" t="b">
        <v>0</v>
      </c>
      <c r="AE17" s="258" t="b">
        <v>0</v>
      </c>
      <c r="AF17" s="258" t="b">
        <v>0</v>
      </c>
      <c r="AG17" s="267" t="b">
        <v>0</v>
      </c>
      <c r="AH17" s="255" t="str">
        <f t="shared" si="10"/>
        <v/>
      </c>
      <c r="AI17" s="256" t="str">
        <f t="shared" si="11"/>
        <v/>
      </c>
      <c r="AJ17" s="268"/>
      <c r="AK17" s="257" t="b">
        <v>0</v>
      </c>
      <c r="AL17" s="258" t="b">
        <v>0</v>
      </c>
      <c r="AM17" s="258" t="b">
        <v>0</v>
      </c>
      <c r="AN17" s="258" t="b">
        <v>0</v>
      </c>
      <c r="AO17" s="258" t="b">
        <v>0</v>
      </c>
      <c r="AP17" s="258" t="b">
        <v>0</v>
      </c>
      <c r="AQ17" s="267" t="b">
        <v>0</v>
      </c>
      <c r="AR17" s="255" t="str">
        <f t="shared" si="12"/>
        <v/>
      </c>
      <c r="AS17" s="256" t="str">
        <f t="shared" si="13"/>
        <v/>
      </c>
      <c r="AT17" s="268"/>
      <c r="AU17" s="257" t="b">
        <v>0</v>
      </c>
      <c r="AV17" s="258" t="b">
        <v>0</v>
      </c>
      <c r="AW17" s="259" t="b">
        <v>0</v>
      </c>
      <c r="AX17" s="193"/>
      <c r="AY17" s="193"/>
      <c r="AZ17" s="260" t="str">
        <f t="shared" si="14"/>
        <v/>
      </c>
      <c r="BA17" s="261" t="str">
        <f t="shared" si="15"/>
        <v/>
      </c>
      <c r="BB17" s="262" t="str">
        <f t="shared" si="16"/>
        <v/>
      </c>
      <c r="BC17" s="263" t="str">
        <f t="array" ref="BC17">IFERROR(SPARKLINE(BB17,{"charttype","bar";"max",BA17;"color1",IF(BD17&gt;=$BA$4,'Customize Here'!$M$7,'Customize Here'!$M$9)}),)</f>
        <v/>
      </c>
      <c r="BD17" s="264" t="str">
        <f t="shared" si="17"/>
        <v/>
      </c>
      <c r="BE17" s="265" t="str">
        <f t="shared" si="18"/>
        <v/>
      </c>
      <c r="BF17" s="195"/>
    </row>
    <row r="18">
      <c r="A18" s="237"/>
      <c r="B18" s="253"/>
      <c r="C18" s="254"/>
      <c r="D18" s="111"/>
      <c r="E18" s="237"/>
      <c r="F18" s="237"/>
      <c r="G18" s="257" t="b">
        <v>0</v>
      </c>
      <c r="H18" s="258" t="b">
        <v>0</v>
      </c>
      <c r="I18" s="258" t="b">
        <v>0</v>
      </c>
      <c r="J18" s="258" t="b">
        <v>0</v>
      </c>
      <c r="K18" s="258" t="b">
        <v>0</v>
      </c>
      <c r="L18" s="258" t="b">
        <v>0</v>
      </c>
      <c r="M18" s="267" t="b">
        <v>0</v>
      </c>
      <c r="N18" s="255" t="str">
        <f t="shared" si="6"/>
        <v/>
      </c>
      <c r="O18" s="256" t="str">
        <f t="shared" si="7"/>
        <v/>
      </c>
      <c r="P18" s="268"/>
      <c r="Q18" s="257" t="b">
        <v>0</v>
      </c>
      <c r="R18" s="258" t="b">
        <v>0</v>
      </c>
      <c r="S18" s="258" t="b">
        <v>0</v>
      </c>
      <c r="T18" s="258" t="b">
        <v>0</v>
      </c>
      <c r="U18" s="258" t="b">
        <v>0</v>
      </c>
      <c r="V18" s="258" t="b">
        <v>0</v>
      </c>
      <c r="W18" s="267" t="b">
        <v>0</v>
      </c>
      <c r="X18" s="255" t="str">
        <f t="shared" si="8"/>
        <v/>
      </c>
      <c r="Y18" s="256" t="str">
        <f t="shared" si="9"/>
        <v/>
      </c>
      <c r="Z18" s="268"/>
      <c r="AA18" s="257" t="b">
        <v>0</v>
      </c>
      <c r="AB18" s="258" t="b">
        <v>0</v>
      </c>
      <c r="AC18" s="258" t="b">
        <v>0</v>
      </c>
      <c r="AD18" s="258" t="b">
        <v>0</v>
      </c>
      <c r="AE18" s="258" t="b">
        <v>0</v>
      </c>
      <c r="AF18" s="258" t="b">
        <v>0</v>
      </c>
      <c r="AG18" s="267" t="b">
        <v>0</v>
      </c>
      <c r="AH18" s="255" t="str">
        <f t="shared" si="10"/>
        <v/>
      </c>
      <c r="AI18" s="256" t="str">
        <f t="shared" si="11"/>
        <v/>
      </c>
      <c r="AJ18" s="268"/>
      <c r="AK18" s="257" t="b">
        <v>0</v>
      </c>
      <c r="AL18" s="258" t="b">
        <v>0</v>
      </c>
      <c r="AM18" s="258" t="b">
        <v>0</v>
      </c>
      <c r="AN18" s="258" t="b">
        <v>0</v>
      </c>
      <c r="AO18" s="258" t="b">
        <v>0</v>
      </c>
      <c r="AP18" s="258" t="b">
        <v>0</v>
      </c>
      <c r="AQ18" s="267" t="b">
        <v>0</v>
      </c>
      <c r="AR18" s="255" t="str">
        <f t="shared" si="12"/>
        <v/>
      </c>
      <c r="AS18" s="256" t="str">
        <f t="shared" si="13"/>
        <v/>
      </c>
      <c r="AT18" s="268"/>
      <c r="AU18" s="257" t="b">
        <v>0</v>
      </c>
      <c r="AV18" s="258" t="b">
        <v>0</v>
      </c>
      <c r="AW18" s="259" t="b">
        <v>0</v>
      </c>
      <c r="AX18" s="193"/>
      <c r="AY18" s="193"/>
      <c r="AZ18" s="269" t="str">
        <f t="shared" si="14"/>
        <v/>
      </c>
      <c r="BA18" s="261" t="str">
        <f t="shared" si="15"/>
        <v/>
      </c>
      <c r="BB18" s="262" t="str">
        <f t="shared" si="16"/>
        <v/>
      </c>
      <c r="BC18" s="263" t="str">
        <f t="array" ref="BC18">IFERROR(SPARKLINE(BB18,{"charttype","bar";"max",BA18;"color1",IF(BD18&gt;=$BA$4,'Customize Here'!$M$7,'Customize Here'!$M$9)}),)</f>
        <v/>
      </c>
      <c r="BD18" s="264" t="str">
        <f t="shared" si="17"/>
        <v/>
      </c>
      <c r="BE18" s="265" t="str">
        <f t="shared" si="18"/>
        <v/>
      </c>
      <c r="BF18" s="195"/>
    </row>
    <row r="19">
      <c r="A19" s="237"/>
      <c r="B19" s="253"/>
      <c r="C19" s="254"/>
      <c r="D19" s="111"/>
      <c r="E19" s="237"/>
      <c r="F19" s="237"/>
      <c r="G19" s="270" t="b">
        <v>0</v>
      </c>
      <c r="H19" s="258" t="b">
        <v>0</v>
      </c>
      <c r="I19" s="271" t="b">
        <v>0</v>
      </c>
      <c r="J19" s="258" t="b">
        <v>0</v>
      </c>
      <c r="K19" s="258" t="b">
        <v>0</v>
      </c>
      <c r="L19" s="258" t="b">
        <v>0</v>
      </c>
      <c r="M19" s="272" t="b">
        <v>0</v>
      </c>
      <c r="N19" s="255" t="str">
        <f t="shared" si="6"/>
        <v/>
      </c>
      <c r="O19" s="256" t="str">
        <f t="shared" si="7"/>
        <v/>
      </c>
      <c r="P19" s="268"/>
      <c r="Q19" s="270" t="b">
        <v>0</v>
      </c>
      <c r="R19" s="258" t="b">
        <v>0</v>
      </c>
      <c r="S19" s="271" t="b">
        <v>0</v>
      </c>
      <c r="T19" s="258" t="b">
        <v>0</v>
      </c>
      <c r="U19" s="258" t="b">
        <v>0</v>
      </c>
      <c r="V19" s="258" t="b">
        <v>0</v>
      </c>
      <c r="W19" s="272" t="b">
        <v>0</v>
      </c>
      <c r="X19" s="255" t="str">
        <f t="shared" si="8"/>
        <v/>
      </c>
      <c r="Y19" s="256" t="str">
        <f t="shared" si="9"/>
        <v/>
      </c>
      <c r="Z19" s="268"/>
      <c r="AA19" s="270" t="b">
        <v>0</v>
      </c>
      <c r="AB19" s="258" t="b">
        <v>0</v>
      </c>
      <c r="AC19" s="271" t="b">
        <v>0</v>
      </c>
      <c r="AD19" s="258" t="b">
        <v>0</v>
      </c>
      <c r="AE19" s="258" t="b">
        <v>0</v>
      </c>
      <c r="AF19" s="258" t="b">
        <v>0</v>
      </c>
      <c r="AG19" s="272" t="b">
        <v>0</v>
      </c>
      <c r="AH19" s="255" t="str">
        <f t="shared" si="10"/>
        <v/>
      </c>
      <c r="AI19" s="256" t="str">
        <f t="shared" si="11"/>
        <v/>
      </c>
      <c r="AJ19" s="268"/>
      <c r="AK19" s="270" t="b">
        <v>0</v>
      </c>
      <c r="AL19" s="258" t="b">
        <v>0</v>
      </c>
      <c r="AM19" s="271" t="b">
        <v>0</v>
      </c>
      <c r="AN19" s="258" t="b">
        <v>0</v>
      </c>
      <c r="AO19" s="258" t="b">
        <v>0</v>
      </c>
      <c r="AP19" s="258" t="b">
        <v>0</v>
      </c>
      <c r="AQ19" s="272" t="b">
        <v>0</v>
      </c>
      <c r="AR19" s="255" t="str">
        <f t="shared" si="12"/>
        <v/>
      </c>
      <c r="AS19" s="256" t="str">
        <f t="shared" si="13"/>
        <v/>
      </c>
      <c r="AT19" s="268"/>
      <c r="AU19" s="270" t="b">
        <v>0</v>
      </c>
      <c r="AV19" s="258" t="b">
        <v>0</v>
      </c>
      <c r="AW19" s="273" t="b">
        <v>0</v>
      </c>
      <c r="AX19" s="193"/>
      <c r="AY19" s="193"/>
      <c r="AZ19" s="269" t="str">
        <f t="shared" si="14"/>
        <v/>
      </c>
      <c r="BA19" s="261" t="str">
        <f t="shared" si="15"/>
        <v/>
      </c>
      <c r="BB19" s="262" t="str">
        <f t="shared" si="16"/>
        <v/>
      </c>
      <c r="BC19" s="263" t="str">
        <f t="array" ref="BC19">IFERROR(SPARKLINE(BB19,{"charttype","bar";"max",BA19;"color1",IF(BD19&gt;=$BA$4,'Customize Here'!$M$7,'Customize Here'!$M$9)}),)</f>
        <v/>
      </c>
      <c r="BD19" s="264" t="str">
        <f t="shared" si="17"/>
        <v/>
      </c>
      <c r="BE19" s="265" t="str">
        <f t="shared" si="18"/>
        <v/>
      </c>
      <c r="BF19" s="195"/>
    </row>
    <row r="20">
      <c r="A20" s="237"/>
      <c r="B20" s="253"/>
      <c r="C20" s="254"/>
      <c r="D20" s="111"/>
      <c r="E20" s="237"/>
      <c r="F20" s="237"/>
      <c r="G20" s="257" t="b">
        <v>0</v>
      </c>
      <c r="H20" s="258" t="b">
        <v>0</v>
      </c>
      <c r="I20" s="271" t="b">
        <v>0</v>
      </c>
      <c r="J20" s="271" t="b">
        <v>0</v>
      </c>
      <c r="K20" s="271" t="b">
        <v>0</v>
      </c>
      <c r="L20" s="271" t="b">
        <v>0</v>
      </c>
      <c r="M20" s="272" t="b">
        <v>0</v>
      </c>
      <c r="N20" s="255" t="str">
        <f t="shared" si="6"/>
        <v/>
      </c>
      <c r="O20" s="256" t="str">
        <f t="shared" si="7"/>
        <v/>
      </c>
      <c r="P20" s="268"/>
      <c r="Q20" s="257" t="b">
        <v>0</v>
      </c>
      <c r="R20" s="258" t="b">
        <v>0</v>
      </c>
      <c r="S20" s="271" t="b">
        <v>0</v>
      </c>
      <c r="T20" s="271" t="b">
        <v>0</v>
      </c>
      <c r="U20" s="271" t="b">
        <v>0</v>
      </c>
      <c r="V20" s="271" t="b">
        <v>0</v>
      </c>
      <c r="W20" s="272" t="b">
        <v>0</v>
      </c>
      <c r="X20" s="255" t="str">
        <f t="shared" si="8"/>
        <v/>
      </c>
      <c r="Y20" s="256" t="str">
        <f t="shared" si="9"/>
        <v/>
      </c>
      <c r="Z20" s="268"/>
      <c r="AA20" s="257" t="b">
        <v>0</v>
      </c>
      <c r="AB20" s="258" t="b">
        <v>0</v>
      </c>
      <c r="AC20" s="271" t="b">
        <v>0</v>
      </c>
      <c r="AD20" s="271" t="b">
        <v>0</v>
      </c>
      <c r="AE20" s="271" t="b">
        <v>0</v>
      </c>
      <c r="AF20" s="271" t="b">
        <v>0</v>
      </c>
      <c r="AG20" s="272" t="b">
        <v>0</v>
      </c>
      <c r="AH20" s="255" t="str">
        <f t="shared" si="10"/>
        <v/>
      </c>
      <c r="AI20" s="256" t="str">
        <f t="shared" si="11"/>
        <v/>
      </c>
      <c r="AJ20" s="268"/>
      <c r="AK20" s="257" t="b">
        <v>0</v>
      </c>
      <c r="AL20" s="258" t="b">
        <v>0</v>
      </c>
      <c r="AM20" s="271" t="b">
        <v>0</v>
      </c>
      <c r="AN20" s="271" t="b">
        <v>0</v>
      </c>
      <c r="AO20" s="271" t="b">
        <v>0</v>
      </c>
      <c r="AP20" s="271" t="b">
        <v>0</v>
      </c>
      <c r="AQ20" s="272" t="b">
        <v>0</v>
      </c>
      <c r="AR20" s="255" t="str">
        <f t="shared" si="12"/>
        <v/>
      </c>
      <c r="AS20" s="256" t="str">
        <f t="shared" si="13"/>
        <v/>
      </c>
      <c r="AT20" s="268"/>
      <c r="AU20" s="257" t="b">
        <v>0</v>
      </c>
      <c r="AV20" s="258" t="b">
        <v>0</v>
      </c>
      <c r="AW20" s="273" t="b">
        <v>0</v>
      </c>
      <c r="AX20" s="193"/>
      <c r="AY20" s="193"/>
      <c r="AZ20" s="269" t="str">
        <f t="shared" si="14"/>
        <v/>
      </c>
      <c r="BA20" s="261" t="str">
        <f t="shared" si="15"/>
        <v/>
      </c>
      <c r="BB20" s="262" t="str">
        <f t="shared" si="16"/>
        <v/>
      </c>
      <c r="BC20" s="263" t="str">
        <f t="array" ref="BC20">IFERROR(SPARKLINE(BB20,{"charttype","bar";"max",BA20;"color1",IF(BD20&gt;=$BA$4,'Customize Here'!$M$7,'Customize Here'!$M$9)}),)</f>
        <v/>
      </c>
      <c r="BD20" s="264" t="str">
        <f t="shared" si="17"/>
        <v/>
      </c>
      <c r="BE20" s="265" t="str">
        <f t="shared" si="18"/>
        <v/>
      </c>
      <c r="BF20" s="195"/>
    </row>
    <row r="21">
      <c r="A21" s="237"/>
      <c r="B21" s="253"/>
      <c r="C21" s="254"/>
      <c r="D21" s="111"/>
      <c r="E21" s="237"/>
      <c r="F21" s="237"/>
      <c r="G21" s="270" t="b">
        <v>0</v>
      </c>
      <c r="H21" s="258" t="b">
        <v>0</v>
      </c>
      <c r="I21" s="271" t="b">
        <v>0</v>
      </c>
      <c r="J21" s="271" t="b">
        <v>0</v>
      </c>
      <c r="K21" s="271" t="b">
        <v>0</v>
      </c>
      <c r="L21" s="271" t="b">
        <v>0</v>
      </c>
      <c r="M21" s="272" t="b">
        <v>0</v>
      </c>
      <c r="N21" s="255" t="str">
        <f t="shared" si="6"/>
        <v/>
      </c>
      <c r="O21" s="256" t="str">
        <f t="shared" si="7"/>
        <v/>
      </c>
      <c r="P21" s="268"/>
      <c r="Q21" s="270" t="b">
        <v>0</v>
      </c>
      <c r="R21" s="258" t="b">
        <v>0</v>
      </c>
      <c r="S21" s="271" t="b">
        <v>0</v>
      </c>
      <c r="T21" s="271" t="b">
        <v>0</v>
      </c>
      <c r="U21" s="271" t="b">
        <v>0</v>
      </c>
      <c r="V21" s="271" t="b">
        <v>0</v>
      </c>
      <c r="W21" s="272" t="b">
        <v>0</v>
      </c>
      <c r="X21" s="255" t="str">
        <f t="shared" si="8"/>
        <v/>
      </c>
      <c r="Y21" s="256" t="str">
        <f t="shared" si="9"/>
        <v/>
      </c>
      <c r="Z21" s="268"/>
      <c r="AA21" s="270" t="b">
        <v>0</v>
      </c>
      <c r="AB21" s="258" t="b">
        <v>0</v>
      </c>
      <c r="AC21" s="271" t="b">
        <v>0</v>
      </c>
      <c r="AD21" s="271" t="b">
        <v>0</v>
      </c>
      <c r="AE21" s="271" t="b">
        <v>0</v>
      </c>
      <c r="AF21" s="271" t="b">
        <v>0</v>
      </c>
      <c r="AG21" s="272" t="b">
        <v>0</v>
      </c>
      <c r="AH21" s="255" t="str">
        <f t="shared" si="10"/>
        <v/>
      </c>
      <c r="AI21" s="256" t="str">
        <f t="shared" si="11"/>
        <v/>
      </c>
      <c r="AJ21" s="268"/>
      <c r="AK21" s="270" t="b">
        <v>0</v>
      </c>
      <c r="AL21" s="258" t="b">
        <v>0</v>
      </c>
      <c r="AM21" s="271" t="b">
        <v>0</v>
      </c>
      <c r="AN21" s="271" t="b">
        <v>0</v>
      </c>
      <c r="AO21" s="271" t="b">
        <v>0</v>
      </c>
      <c r="AP21" s="271" t="b">
        <v>0</v>
      </c>
      <c r="AQ21" s="272" t="b">
        <v>0</v>
      </c>
      <c r="AR21" s="255" t="str">
        <f t="shared" si="12"/>
        <v/>
      </c>
      <c r="AS21" s="256" t="str">
        <f t="shared" si="13"/>
        <v/>
      </c>
      <c r="AT21" s="268"/>
      <c r="AU21" s="270" t="b">
        <v>0</v>
      </c>
      <c r="AV21" s="258" t="b">
        <v>0</v>
      </c>
      <c r="AW21" s="273" t="b">
        <v>0</v>
      </c>
      <c r="AX21" s="193"/>
      <c r="AY21" s="193"/>
      <c r="AZ21" s="269" t="str">
        <f t="shared" si="14"/>
        <v/>
      </c>
      <c r="BA21" s="261" t="str">
        <f t="shared" si="15"/>
        <v/>
      </c>
      <c r="BB21" s="262" t="str">
        <f t="shared" si="16"/>
        <v/>
      </c>
      <c r="BC21" s="263" t="str">
        <f t="array" ref="BC21">IFERROR(SPARKLINE(BB21,{"charttype","bar";"max",BA21;"color1",IF(BD21&gt;=$BA$4,'Customize Here'!$M$7,'Customize Here'!$M$9)}),)</f>
        <v/>
      </c>
      <c r="BD21" s="264" t="str">
        <f t="shared" si="17"/>
        <v/>
      </c>
      <c r="BE21" s="265" t="str">
        <f t="shared" si="18"/>
        <v/>
      </c>
      <c r="BF21" s="195"/>
    </row>
    <row r="22">
      <c r="A22" s="237"/>
      <c r="B22" s="274"/>
      <c r="C22" s="275"/>
      <c r="D22" s="119"/>
      <c r="E22" s="237"/>
      <c r="F22" s="237"/>
      <c r="G22" s="276" t="b">
        <v>0</v>
      </c>
      <c r="H22" s="277" t="b">
        <v>0</v>
      </c>
      <c r="I22" s="278" t="b">
        <v>0</v>
      </c>
      <c r="J22" s="278" t="b">
        <v>0</v>
      </c>
      <c r="K22" s="278" t="b">
        <v>0</v>
      </c>
      <c r="L22" s="278" t="b">
        <v>0</v>
      </c>
      <c r="M22" s="279" t="b">
        <v>0</v>
      </c>
      <c r="N22" s="280" t="str">
        <f t="shared" si="6"/>
        <v/>
      </c>
      <c r="O22" s="281" t="str">
        <f t="shared" si="7"/>
        <v/>
      </c>
      <c r="P22" s="268"/>
      <c r="Q22" s="276" t="b">
        <v>0</v>
      </c>
      <c r="R22" s="277" t="b">
        <v>0</v>
      </c>
      <c r="S22" s="278" t="b">
        <v>0</v>
      </c>
      <c r="T22" s="278" t="b">
        <v>0</v>
      </c>
      <c r="U22" s="278" t="b">
        <v>0</v>
      </c>
      <c r="V22" s="278" t="b">
        <v>0</v>
      </c>
      <c r="W22" s="279" t="b">
        <v>0</v>
      </c>
      <c r="X22" s="280" t="str">
        <f t="shared" si="8"/>
        <v/>
      </c>
      <c r="Y22" s="281" t="str">
        <f t="shared" si="9"/>
        <v/>
      </c>
      <c r="Z22" s="268"/>
      <c r="AA22" s="276" t="b">
        <v>0</v>
      </c>
      <c r="AB22" s="277" t="b">
        <v>0</v>
      </c>
      <c r="AC22" s="278" t="b">
        <v>0</v>
      </c>
      <c r="AD22" s="278" t="b">
        <v>0</v>
      </c>
      <c r="AE22" s="278" t="b">
        <v>0</v>
      </c>
      <c r="AF22" s="278" t="b">
        <v>0</v>
      </c>
      <c r="AG22" s="279" t="b">
        <v>0</v>
      </c>
      <c r="AH22" s="280" t="str">
        <f t="shared" si="10"/>
        <v/>
      </c>
      <c r="AI22" s="281" t="str">
        <f t="shared" si="11"/>
        <v/>
      </c>
      <c r="AJ22" s="268"/>
      <c r="AK22" s="276" t="b">
        <v>0</v>
      </c>
      <c r="AL22" s="277" t="b">
        <v>0</v>
      </c>
      <c r="AM22" s="278" t="b">
        <v>0</v>
      </c>
      <c r="AN22" s="278" t="b">
        <v>0</v>
      </c>
      <c r="AO22" s="278" t="b">
        <v>0</v>
      </c>
      <c r="AP22" s="278" t="b">
        <v>0</v>
      </c>
      <c r="AQ22" s="279" t="b">
        <v>0</v>
      </c>
      <c r="AR22" s="280" t="str">
        <f t="shared" si="12"/>
        <v/>
      </c>
      <c r="AS22" s="281" t="str">
        <f t="shared" si="13"/>
        <v/>
      </c>
      <c r="AT22" s="268"/>
      <c r="AU22" s="276" t="b">
        <v>0</v>
      </c>
      <c r="AV22" s="277" t="b">
        <v>0</v>
      </c>
      <c r="AW22" s="282" t="b">
        <v>0</v>
      </c>
      <c r="AX22" s="193"/>
      <c r="AY22" s="193"/>
      <c r="AZ22" s="283" t="str">
        <f t="shared" si="14"/>
        <v/>
      </c>
      <c r="BA22" s="284" t="str">
        <f t="shared" si="15"/>
        <v/>
      </c>
      <c r="BB22" s="285" t="str">
        <f t="shared" si="16"/>
        <v/>
      </c>
      <c r="BC22" s="286" t="str">
        <f t="array" ref="BC22">IFERROR(SPARKLINE(BB22,{"charttype","bar";"max",BA22;"color1",IF(BD22&gt;=$BA$4,'Customize Here'!$M$7,'Customize Here'!$M$9)}),)</f>
        <v/>
      </c>
      <c r="BD22" s="287" t="str">
        <f t="shared" si="17"/>
        <v/>
      </c>
      <c r="BE22" s="288" t="str">
        <f t="shared" si="18"/>
        <v/>
      </c>
      <c r="BF22" s="195"/>
    </row>
    <row r="23" ht="6.0" customHeight="1">
      <c r="A23" s="193"/>
      <c r="B23" s="193"/>
      <c r="C23" s="195"/>
      <c r="D23" s="289"/>
      <c r="E23" s="289"/>
      <c r="F23" s="289"/>
      <c r="G23" s="195"/>
      <c r="H23" s="195"/>
      <c r="I23" s="195"/>
      <c r="J23" s="195"/>
      <c r="K23" s="195"/>
      <c r="L23" s="195"/>
      <c r="M23" s="195"/>
      <c r="N23" s="195"/>
      <c r="O23" s="195"/>
      <c r="P23" s="195"/>
      <c r="Q23" s="195"/>
      <c r="R23" s="195"/>
      <c r="S23" s="195"/>
      <c r="T23" s="195"/>
      <c r="U23" s="195"/>
      <c r="V23" s="195"/>
      <c r="W23" s="195"/>
      <c r="X23" s="195"/>
      <c r="Y23" s="195"/>
      <c r="Z23" s="195"/>
      <c r="AA23" s="195"/>
      <c r="AB23" s="195"/>
      <c r="AC23" s="195"/>
      <c r="AD23" s="195"/>
      <c r="AE23" s="195"/>
      <c r="AF23" s="195"/>
      <c r="AG23" s="195"/>
      <c r="AH23" s="195"/>
      <c r="AI23" s="195"/>
      <c r="AJ23" s="195"/>
      <c r="AK23" s="195"/>
      <c r="AL23" s="195"/>
      <c r="AM23" s="195"/>
      <c r="AN23" s="195"/>
      <c r="AO23" s="195"/>
      <c r="AP23" s="195"/>
      <c r="AQ23" s="195"/>
      <c r="AR23" s="195"/>
      <c r="AS23" s="195"/>
      <c r="AT23" s="195"/>
      <c r="AU23" s="195"/>
      <c r="AV23" s="195"/>
      <c r="AW23" s="195"/>
      <c r="AX23" s="193"/>
      <c r="AY23" s="193"/>
      <c r="AZ23" s="289"/>
      <c r="BA23" s="289"/>
      <c r="BB23" s="289"/>
      <c r="BC23" s="193"/>
      <c r="BD23" s="195"/>
      <c r="BE23" s="195"/>
      <c r="BF23" s="195"/>
    </row>
    <row r="24" ht="23.25" customHeight="1">
      <c r="A24" s="290"/>
      <c r="B24" s="291" t="s">
        <v>56</v>
      </c>
      <c r="E24" s="292"/>
      <c r="F24" s="292"/>
      <c r="G24" s="293" t="str">
        <f>'Customize Here'!$Q$23</f>
        <v>Daily Tasks Completed</v>
      </c>
      <c r="H24" s="43"/>
      <c r="I24" s="43"/>
      <c r="J24" s="43"/>
      <c r="K24" s="43"/>
      <c r="L24" s="43"/>
      <c r="M24" s="294"/>
      <c r="N24" s="295" t="str">
        <f>'Customize Here'!$Q$24</f>
        <v>Week</v>
      </c>
      <c r="O24" s="44"/>
      <c r="P24" s="296"/>
      <c r="Q24" s="293" t="str">
        <f>'Customize Here'!$Q$23</f>
        <v>Daily Tasks Completed</v>
      </c>
      <c r="R24" s="43"/>
      <c r="S24" s="43"/>
      <c r="T24" s="43"/>
      <c r="U24" s="43"/>
      <c r="V24" s="43"/>
      <c r="W24" s="294"/>
      <c r="X24" s="295" t="str">
        <f>'Customize Here'!$Q$24</f>
        <v>Week</v>
      </c>
      <c r="Y24" s="44"/>
      <c r="Z24" s="296"/>
      <c r="AA24" s="293" t="str">
        <f>'Customize Here'!$Q$23</f>
        <v>Daily Tasks Completed</v>
      </c>
      <c r="AB24" s="43"/>
      <c r="AC24" s="43"/>
      <c r="AD24" s="43"/>
      <c r="AE24" s="43"/>
      <c r="AF24" s="43"/>
      <c r="AG24" s="294"/>
      <c r="AH24" s="295" t="str">
        <f>'Customize Here'!$Q$24</f>
        <v>Week</v>
      </c>
      <c r="AI24" s="44"/>
      <c r="AJ24" s="296"/>
      <c r="AK24" s="293" t="str">
        <f>'Customize Here'!$Q$23</f>
        <v>Daily Tasks Completed</v>
      </c>
      <c r="AL24" s="43"/>
      <c r="AM24" s="43"/>
      <c r="AN24" s="43"/>
      <c r="AO24" s="43"/>
      <c r="AP24" s="43"/>
      <c r="AQ24" s="294"/>
      <c r="AR24" s="295" t="str">
        <f>'Customize Here'!$Q$24</f>
        <v>Week</v>
      </c>
      <c r="AS24" s="44"/>
      <c r="AT24" s="296"/>
      <c r="AU24" s="297" t="str">
        <f>'Customize Here'!$Q$23</f>
        <v>Daily Tasks Completed</v>
      </c>
      <c r="AV24" s="154"/>
      <c r="AW24" s="155"/>
      <c r="AX24" s="290"/>
      <c r="AY24" s="290"/>
      <c r="AZ24" s="298"/>
      <c r="BA24" s="299"/>
      <c r="BB24" s="300" t="str">
        <f>'Customize Here'!$Q$32&amp;" "&amp;BB25&amp;" / "&amp;BB25+BE25</f>
        <v>Tasks Completed 0 / 0</v>
      </c>
      <c r="BC24" s="43"/>
      <c r="BD24" s="294"/>
      <c r="BE24" s="301" t="str">
        <f>'Customize Here'!$Q$35</f>
        <v>Missing</v>
      </c>
      <c r="BF24" s="296"/>
    </row>
    <row r="25">
      <c r="A25" s="193"/>
      <c r="B25" s="193"/>
      <c r="C25" s="195"/>
      <c r="D25" s="289"/>
      <c r="E25" s="289"/>
      <c r="F25" s="289"/>
      <c r="G25" s="302">
        <f t="shared" ref="G25:M25" si="19">COUNTIFS(G7:G22,TRUE,$B$7:$B$22,"&lt;&gt;")</f>
        <v>0</v>
      </c>
      <c r="H25" s="303">
        <f t="shared" si="19"/>
        <v>0</v>
      </c>
      <c r="I25" s="303">
        <f t="shared" si="19"/>
        <v>0</v>
      </c>
      <c r="J25" s="303">
        <f t="shared" si="19"/>
        <v>0</v>
      </c>
      <c r="K25" s="303">
        <f t="shared" si="19"/>
        <v>0</v>
      </c>
      <c r="L25" s="303">
        <f t="shared" si="19"/>
        <v>0</v>
      </c>
      <c r="M25" s="304">
        <f t="shared" si="19"/>
        <v>0</v>
      </c>
      <c r="N25" s="305">
        <f>sum(G25:M25)</f>
        <v>0</v>
      </c>
      <c r="O25" s="306"/>
      <c r="P25" s="195"/>
      <c r="Q25" s="302">
        <f t="shared" ref="Q25:W25" si="20">COUNTIFS(Q7:Q22,TRUE,$B$7:$B$22,"&lt;&gt;")</f>
        <v>0</v>
      </c>
      <c r="R25" s="303">
        <f t="shared" si="20"/>
        <v>0</v>
      </c>
      <c r="S25" s="303">
        <f t="shared" si="20"/>
        <v>0</v>
      </c>
      <c r="T25" s="303">
        <f t="shared" si="20"/>
        <v>0</v>
      </c>
      <c r="U25" s="303">
        <f t="shared" si="20"/>
        <v>0</v>
      </c>
      <c r="V25" s="303">
        <f t="shared" si="20"/>
        <v>0</v>
      </c>
      <c r="W25" s="304">
        <f t="shared" si="20"/>
        <v>0</v>
      </c>
      <c r="X25" s="305">
        <f>sum(Q25:W25)</f>
        <v>0</v>
      </c>
      <c r="Y25" s="306"/>
      <c r="Z25" s="195"/>
      <c r="AA25" s="302">
        <f t="shared" ref="AA25:AG25" si="21">COUNTIFS(AA7:AA22,TRUE,$B$7:$B$22,"&lt;&gt;")</f>
        <v>0</v>
      </c>
      <c r="AB25" s="303">
        <f t="shared" si="21"/>
        <v>0</v>
      </c>
      <c r="AC25" s="303">
        <f t="shared" si="21"/>
        <v>0</v>
      </c>
      <c r="AD25" s="303">
        <f t="shared" si="21"/>
        <v>0</v>
      </c>
      <c r="AE25" s="303">
        <f t="shared" si="21"/>
        <v>0</v>
      </c>
      <c r="AF25" s="303">
        <f t="shared" si="21"/>
        <v>0</v>
      </c>
      <c r="AG25" s="304">
        <f t="shared" si="21"/>
        <v>0</v>
      </c>
      <c r="AH25" s="305">
        <f>sum(AA25:AG25)</f>
        <v>0</v>
      </c>
      <c r="AI25" s="306"/>
      <c r="AJ25" s="195"/>
      <c r="AK25" s="302">
        <f t="shared" ref="AK25:AQ25" si="22">COUNTIFS(AK7:AK22,TRUE,$B$7:$B$22,"&lt;&gt;")</f>
        <v>0</v>
      </c>
      <c r="AL25" s="303">
        <f t="shared" si="22"/>
        <v>0</v>
      </c>
      <c r="AM25" s="303">
        <f t="shared" si="22"/>
        <v>0</v>
      </c>
      <c r="AN25" s="303">
        <f t="shared" si="22"/>
        <v>0</v>
      </c>
      <c r="AO25" s="303">
        <f t="shared" si="22"/>
        <v>0</v>
      </c>
      <c r="AP25" s="303">
        <f t="shared" si="22"/>
        <v>0</v>
      </c>
      <c r="AQ25" s="304">
        <f t="shared" si="22"/>
        <v>0</v>
      </c>
      <c r="AR25" s="305">
        <f>sum(AK25:AQ25)</f>
        <v>0</v>
      </c>
      <c r="AS25" s="306"/>
      <c r="AT25" s="195"/>
      <c r="AU25" s="307">
        <f t="shared" ref="AU25:AW25" si="23">COUNTIFS(AU7:AU22,TRUE,$B$7:$B$22,"&lt;&gt;")</f>
        <v>0</v>
      </c>
      <c r="AV25" s="308">
        <f t="shared" si="23"/>
        <v>0</v>
      </c>
      <c r="AW25" s="309">
        <f t="shared" si="23"/>
        <v>0</v>
      </c>
      <c r="AX25" s="193"/>
      <c r="AY25" s="193"/>
      <c r="AZ25" s="310" t="str">
        <f>'Customize Here'!$Q$33&amp;": "</f>
        <v>Monthly Daily Habits Progress: </v>
      </c>
      <c r="BA25" s="311"/>
      <c r="BB25" s="312">
        <f>sum(BB7:BB22)</f>
        <v>0</v>
      </c>
      <c r="BC25" s="313" t="str">
        <f t="array" ref="BC25">IF(BB25+BE25&gt;0,IFERROR(SPARKLINE(BB25,{"charttype","bar";"max",BB25+BE25;"color1",IF(BD25&gt;=$BA$4,'Customize Here'!$M$7,'Customize Here'!$M$9)}),),)</f>
        <v/>
      </c>
      <c r="BD25" s="314" t="str">
        <f>IFERROR(BB25/(BB25+BE25),)</f>
        <v/>
      </c>
      <c r="BE25" s="315">
        <f>sum(BE7:BE22)</f>
        <v>0</v>
      </c>
      <c r="BF25" s="195"/>
    </row>
    <row r="26">
      <c r="A26" s="193"/>
      <c r="B26" s="193"/>
      <c r="C26" s="195"/>
      <c r="D26" s="289"/>
      <c r="E26" s="289"/>
      <c r="F26" s="289"/>
      <c r="G26" s="316" t="str">
        <f>IFERROR(__xludf.DUMMYFUNCTION("SPARKLINE(G25,{""charttype"",""column"";""ymin"",0;""ymax"",COUNTA($B$7:$B$22);""color"",IF(G29&gt;=$BA$4,'Customize Here'!$M$7,'Customize Here'!$M$9)})"),"")</f>
        <v/>
      </c>
      <c r="H26" s="317" t="str">
        <f>IFERROR(__xludf.DUMMYFUNCTION("SPARKLINE(H25,{""charttype"",""column"";""ymin"",0;""ymax"",COUNTA($B$7:$B$22);""color"",IF(H29&gt;=$BA$4,'Customize Here'!$M$7,'Customize Here'!$M$9)})"),"")</f>
        <v/>
      </c>
      <c r="I26" s="317" t="str">
        <f>IFERROR(__xludf.DUMMYFUNCTION("SPARKLINE(I25,{""charttype"",""column"";""ymin"",0;""ymax"",COUNTA($B$7:$B$22);""color"",IF(I29&gt;=$BA$4,'Customize Here'!$M$7,'Customize Here'!$M$9)})"),"")</f>
        <v/>
      </c>
      <c r="J26" s="317" t="str">
        <f>IFERROR(__xludf.DUMMYFUNCTION("SPARKLINE(J25,{""charttype"",""column"";""ymin"",0;""ymax"",COUNTA($B$7:$B$22);""color"",IF(J29&gt;=$BA$4,'Customize Here'!$M$7,'Customize Here'!$M$9)})"),"")</f>
        <v/>
      </c>
      <c r="K26" s="317" t="str">
        <f>IFERROR(__xludf.DUMMYFUNCTION("SPARKLINE(K25,{""charttype"",""column"";""ymin"",0;""ymax"",COUNTA($B$7:$B$22);""color"",IF(K29&gt;=$BA$4,'Customize Here'!$M$7,'Customize Here'!$M$9)})"),"")</f>
        <v/>
      </c>
      <c r="L26" s="317" t="str">
        <f>IFERROR(__xludf.DUMMYFUNCTION("SPARKLINE(L25,{""charttype"",""column"";""ymin"",0;""ymax"",COUNTA($B$7:$B$22);""color"",IF(L29&gt;=$BA$4,'Customize Here'!$M$7,'Customize Here'!$M$9)})"),"")</f>
        <v/>
      </c>
      <c r="M26" s="318" t="str">
        <f>IFERROR(__xludf.DUMMYFUNCTION("SPARKLINE(M25,{""charttype"",""column"";""ymin"",0;""ymax"",COUNTA($B$7:$B$22);""color"",IF(M29&gt;=$BA$4,'Customize Here'!$M$7,'Customize Here'!$M$9)})"),"")</f>
        <v/>
      </c>
      <c r="N26" s="319" t="str">
        <f>IFERROR(__xludf.DUMMYFUNCTION("SPARKLINE(N25,{""charttype"",""column"";""ymin"",0;""ymax"",COUNTA($B$7:$B$22)*7;""color"",IF(N29&gt;=$BA$4,'Customize Here'!$M$7,'Customize Here'!$M$9)})"),"")</f>
        <v/>
      </c>
      <c r="O26" s="44"/>
      <c r="P26" s="195"/>
      <c r="Q26" s="316" t="str">
        <f>IFERROR(__xludf.DUMMYFUNCTION("SPARKLINE(Q25,{""charttype"",""column"";""ymin"",0;""ymax"",COUNTA($B$7:$B$22);""color"",IF(Q29&gt;=$BA$4,'Customize Here'!$M$7,'Customize Here'!$M$9)})"),"")</f>
        <v/>
      </c>
      <c r="R26" s="317" t="str">
        <f>IFERROR(__xludf.DUMMYFUNCTION("SPARKLINE(R25,{""charttype"",""column"";""ymin"",0;""ymax"",COUNTA($B$7:$B$22);""color"",IF(R29&gt;=$BA$4,'Customize Here'!$M$7,'Customize Here'!$M$9)})"),"")</f>
        <v/>
      </c>
      <c r="S26" s="317" t="str">
        <f>IFERROR(__xludf.DUMMYFUNCTION("SPARKLINE(S25,{""charttype"",""column"";""ymin"",0;""ymax"",COUNTA($B$7:$B$22);""color"",IF(S29&gt;=$BA$4,'Customize Here'!$M$7,'Customize Here'!$M$9)})"),"")</f>
        <v/>
      </c>
      <c r="T26" s="317" t="str">
        <f>IFERROR(__xludf.DUMMYFUNCTION("SPARKLINE(T25,{""charttype"",""column"";""ymin"",0;""ymax"",COUNTA($B$7:$B$22);""color"",IF(T29&gt;=$BA$4,'Customize Here'!$M$7,'Customize Here'!$M$9)})"),"")</f>
        <v/>
      </c>
      <c r="U26" s="317" t="str">
        <f>IFERROR(__xludf.DUMMYFUNCTION("SPARKLINE(U25,{""charttype"",""column"";""ymin"",0;""ymax"",COUNTA($B$7:$B$22);""color"",IF(U29&gt;=$BA$4,'Customize Here'!$M$7,'Customize Here'!$M$9)})"),"")</f>
        <v/>
      </c>
      <c r="V26" s="317" t="str">
        <f>IFERROR(__xludf.DUMMYFUNCTION("SPARKLINE(V25,{""charttype"",""column"";""ymin"",0;""ymax"",COUNTA($B$7:$B$22);""color"",IF(V29&gt;=$BA$4,'Customize Here'!$M$7,'Customize Here'!$M$9)})"),"")</f>
        <v/>
      </c>
      <c r="W26" s="318" t="str">
        <f>IFERROR(__xludf.DUMMYFUNCTION("SPARKLINE(W25,{""charttype"",""column"";""ymin"",0;""ymax"",COUNTA($B$7:$B$22);""color"",IF(W29&gt;=$BA$4,'Customize Here'!$M$7,'Customize Here'!$M$9)})"),"")</f>
        <v/>
      </c>
      <c r="X26" s="319" t="str">
        <f>IFERROR(__xludf.DUMMYFUNCTION("SPARKLINE(X25,{""charttype"",""column"";""ymin"",0;""ymax"",COUNTA($B$7:$B$22)*7;""color"",IF(X29&gt;=$BA$4,'Customize Here'!$M$7,'Customize Here'!$M$9)})"),"")</f>
        <v/>
      </c>
      <c r="Y26" s="44"/>
      <c r="Z26" s="195"/>
      <c r="AA26" s="316" t="str">
        <f>IFERROR(__xludf.DUMMYFUNCTION("SPARKLINE(AA25,{""charttype"",""column"";""ymin"",0;""ymax"",COUNTA($B$7:$B$22);""color"",IF(AA29&gt;=$BA$4,'Customize Here'!$M$7,'Customize Here'!$M$9)})"),"")</f>
        <v/>
      </c>
      <c r="AB26" s="317" t="str">
        <f>IFERROR(__xludf.DUMMYFUNCTION("SPARKLINE(AB25,{""charttype"",""column"";""ymin"",0;""ymax"",COUNTA($B$7:$B$22);""color"",IF(AB29&gt;=$BA$4,'Customize Here'!$M$7,'Customize Here'!$M$9)})"),"")</f>
        <v/>
      </c>
      <c r="AC26" s="317" t="str">
        <f>IFERROR(__xludf.DUMMYFUNCTION("SPARKLINE(AC25,{""charttype"",""column"";""ymin"",0;""ymax"",COUNTA($B$7:$B$22);""color"",IF(AC29&gt;=$BA$4,'Customize Here'!$M$7,'Customize Here'!$M$9)})"),"")</f>
        <v/>
      </c>
      <c r="AD26" s="317" t="str">
        <f>IFERROR(__xludf.DUMMYFUNCTION("SPARKLINE(AD25,{""charttype"",""column"";""ymin"",0;""ymax"",COUNTA($B$7:$B$22);""color"",IF(AD29&gt;=$BA$4,'Customize Here'!$M$7,'Customize Here'!$M$9)})"),"")</f>
        <v/>
      </c>
      <c r="AE26" s="317" t="str">
        <f>IFERROR(__xludf.DUMMYFUNCTION("SPARKLINE(AE25,{""charttype"",""column"";""ymin"",0;""ymax"",COUNTA($B$7:$B$22);""color"",IF(AE29&gt;=$BA$4,'Customize Here'!$M$7,'Customize Here'!$M$9)})"),"")</f>
        <v/>
      </c>
      <c r="AF26" s="317" t="str">
        <f>IFERROR(__xludf.DUMMYFUNCTION("SPARKLINE(AF25,{""charttype"",""column"";""ymin"",0;""ymax"",COUNTA($B$7:$B$22);""color"",IF(AF29&gt;=$BA$4,'Customize Here'!$M$7,'Customize Here'!$M$9)})"),"")</f>
        <v/>
      </c>
      <c r="AG26" s="318" t="str">
        <f>IFERROR(__xludf.DUMMYFUNCTION("SPARKLINE(AG25,{""charttype"",""column"";""ymin"",0;""ymax"",COUNTA($B$7:$B$22);""color"",IF(AG29&gt;=$BA$4,'Customize Here'!$M$7,'Customize Here'!$M$9)})"),"")</f>
        <v/>
      </c>
      <c r="AH26" s="319" t="str">
        <f>IFERROR(__xludf.DUMMYFUNCTION("SPARKLINE(AH25,{""charttype"",""column"";""ymin"",0;""ymax"",COUNTA($B$7:$B$22)*7;""color"",IF(AH29&gt;=$BA$4,'Customize Here'!$M$7,'Customize Here'!$M$9)})"),"")</f>
        <v/>
      </c>
      <c r="AI26" s="44"/>
      <c r="AJ26" s="195"/>
      <c r="AK26" s="316" t="str">
        <f>IFERROR(__xludf.DUMMYFUNCTION("SPARKLINE(AK25,{""charttype"",""column"";""ymin"",0;""ymax"",COUNTA($B$7:$B$22);""color"",IF(AK29&gt;=$BA$4,'Customize Here'!$M$7,'Customize Here'!$M$9)})"),"")</f>
        <v/>
      </c>
      <c r="AL26" s="317" t="str">
        <f>IFERROR(__xludf.DUMMYFUNCTION("SPARKLINE(AL25,{""charttype"",""column"";""ymin"",0;""ymax"",COUNTA($B$7:$B$22);""color"",IF(AL29&gt;=$BA$4,'Customize Here'!$M$7,'Customize Here'!$M$9)})"),"")</f>
        <v/>
      </c>
      <c r="AM26" s="317" t="str">
        <f>IFERROR(__xludf.DUMMYFUNCTION("SPARKLINE(AM25,{""charttype"",""column"";""ymin"",0;""ymax"",COUNTA($B$7:$B$22);""color"",IF(AM29&gt;=$BA$4,'Customize Here'!$M$7,'Customize Here'!$M$9)})"),"")</f>
        <v/>
      </c>
      <c r="AN26" s="317" t="str">
        <f>IFERROR(__xludf.DUMMYFUNCTION("SPARKLINE(AN25,{""charttype"",""column"";""ymin"",0;""ymax"",COUNTA($B$7:$B$22);""color"",IF(AN29&gt;=$BA$4,'Customize Here'!$M$7,'Customize Here'!$M$9)})"),"")</f>
        <v/>
      </c>
      <c r="AO26" s="317" t="str">
        <f>IFERROR(__xludf.DUMMYFUNCTION("SPARKLINE(AO25,{""charttype"",""column"";""ymin"",0;""ymax"",COUNTA($B$7:$B$22);""color"",IF(AO29&gt;=$BA$4,'Customize Here'!$M$7,'Customize Here'!$M$9)})"),"")</f>
        <v/>
      </c>
      <c r="AP26" s="317" t="str">
        <f>IFERROR(__xludf.DUMMYFUNCTION("SPARKLINE(AP25,{""charttype"",""column"";""ymin"",0;""ymax"",COUNTA($B$7:$B$22);""color"",IF(AP29&gt;=$BA$4,'Customize Here'!$M$7,'Customize Here'!$M$9)})"),"")</f>
        <v/>
      </c>
      <c r="AQ26" s="318" t="str">
        <f>IFERROR(__xludf.DUMMYFUNCTION("SPARKLINE(AQ25,{""charttype"",""column"";""ymin"",0;""ymax"",COUNTA($B$7:$B$22);""color"",IF(AQ29&gt;=$BA$4,'Customize Here'!$M$7,'Customize Here'!$M$9)})"),"")</f>
        <v/>
      </c>
      <c r="AR26" s="319" t="str">
        <f>IFERROR(__xludf.DUMMYFUNCTION("SPARKLINE(AR25,{""charttype"",""column"";""ymin"",0;""ymax"",COUNTA($B$7:$B$22)*7;""color"",IF(AR29&gt;=$BA$4,'Customize Here'!$M$7,'Customize Here'!$M$9)})"),"")</f>
        <v/>
      </c>
      <c r="AS26" s="44"/>
      <c r="AT26" s="195"/>
      <c r="AU26" s="316" t="str">
        <f>IFERROR(__xludf.DUMMYFUNCTION("SPARKLINE(AU25,{""charttype"",""column"";""ymin"",0;""ymax"",COUNTA($B$7:$B$22);""color"",IF(AU29&gt;=$BA$4,'Customize Here'!$M$7,'Customize Here'!$M$9)})"),"")</f>
        <v/>
      </c>
      <c r="AV26" s="317" t="str">
        <f>IFERROR(__xludf.DUMMYFUNCTION("SPARKLINE(AV25,{""charttype"",""column"";""ymin"",0;""ymax"",COUNTA($B$7:$B$22);""color"",IF(AV29&gt;=$BA$4,'Customize Here'!$M$7,'Customize Here'!$M$9)})"),"")</f>
        <v/>
      </c>
      <c r="AW26" s="318" t="str">
        <f>IFERROR(__xludf.DUMMYFUNCTION("SPARKLINE(AW25,{""charttype"",""column"";""ymin"",0;""ymax"",COUNTA($B$7:$B$22);""color"",IF(AW29&gt;=$BA$4,'Customize Here'!$M$7,'Customize Here'!$M$9)})"),"")</f>
        <v/>
      </c>
      <c r="AX26" s="193"/>
      <c r="AY26" s="193"/>
      <c r="AZ26" s="289"/>
      <c r="BA26" s="320" t="str">
        <f>counta($B$7:$D$22)&amp;" daily habits x "&amp;$BE$4&amp;" days = "&amp;BE25+BB25&amp;" tasks ("&amp;BB25&amp;" completed "&amp;BE25&amp;" left)"</f>
        <v>0 daily habits x 31 days = 0 tasks (0 completed 0 left)</v>
      </c>
      <c r="BF26" s="195"/>
    </row>
    <row r="27">
      <c r="A27" s="193"/>
      <c r="B27" s="193"/>
      <c r="C27" s="195"/>
      <c r="D27" s="289"/>
      <c r="E27" s="289"/>
      <c r="F27" s="289"/>
      <c r="G27" s="321"/>
      <c r="H27" s="208"/>
      <c r="I27" s="208"/>
      <c r="J27" s="208"/>
      <c r="K27" s="208"/>
      <c r="L27" s="208"/>
      <c r="M27" s="209"/>
      <c r="N27" s="101"/>
      <c r="O27" s="102"/>
      <c r="P27" s="195"/>
      <c r="Q27" s="321"/>
      <c r="R27" s="208"/>
      <c r="S27" s="208"/>
      <c r="T27" s="208"/>
      <c r="U27" s="208"/>
      <c r="V27" s="208"/>
      <c r="W27" s="209"/>
      <c r="X27" s="101"/>
      <c r="Y27" s="102"/>
      <c r="Z27" s="195"/>
      <c r="AA27" s="321"/>
      <c r="AB27" s="208"/>
      <c r="AC27" s="208"/>
      <c r="AD27" s="208"/>
      <c r="AE27" s="208"/>
      <c r="AF27" s="208"/>
      <c r="AG27" s="209"/>
      <c r="AH27" s="101"/>
      <c r="AI27" s="102"/>
      <c r="AJ27" s="195"/>
      <c r="AK27" s="321"/>
      <c r="AL27" s="208"/>
      <c r="AM27" s="208"/>
      <c r="AN27" s="208"/>
      <c r="AO27" s="208"/>
      <c r="AP27" s="208"/>
      <c r="AQ27" s="209"/>
      <c r="AR27" s="101"/>
      <c r="AS27" s="102"/>
      <c r="AT27" s="195"/>
      <c r="AU27" s="321"/>
      <c r="AV27" s="208"/>
      <c r="AW27" s="209"/>
      <c r="AX27" s="193"/>
      <c r="AY27" s="193"/>
      <c r="BF27" s="195"/>
    </row>
    <row r="28" ht="24.75" customHeight="1">
      <c r="A28" s="193"/>
      <c r="B28" s="193"/>
      <c r="C28" s="195"/>
      <c r="D28" s="289"/>
      <c r="E28" s="289"/>
      <c r="F28" s="289"/>
      <c r="G28" s="322"/>
      <c r="H28" s="216"/>
      <c r="I28" s="216"/>
      <c r="J28" s="216"/>
      <c r="K28" s="216"/>
      <c r="L28" s="216"/>
      <c r="M28" s="217"/>
      <c r="N28" s="83"/>
      <c r="O28" s="86"/>
      <c r="P28" s="195"/>
      <c r="Q28" s="322"/>
      <c r="R28" s="216"/>
      <c r="S28" s="216"/>
      <c r="T28" s="216"/>
      <c r="U28" s="216"/>
      <c r="V28" s="216"/>
      <c r="W28" s="217"/>
      <c r="X28" s="83"/>
      <c r="Y28" s="86"/>
      <c r="Z28" s="195"/>
      <c r="AA28" s="322"/>
      <c r="AB28" s="216"/>
      <c r="AC28" s="216"/>
      <c r="AD28" s="216"/>
      <c r="AE28" s="216"/>
      <c r="AF28" s="216"/>
      <c r="AG28" s="217"/>
      <c r="AH28" s="83"/>
      <c r="AI28" s="86"/>
      <c r="AJ28" s="195"/>
      <c r="AK28" s="322"/>
      <c r="AL28" s="216"/>
      <c r="AM28" s="216"/>
      <c r="AN28" s="216"/>
      <c r="AO28" s="216"/>
      <c r="AP28" s="216"/>
      <c r="AQ28" s="217"/>
      <c r="AR28" s="83"/>
      <c r="AS28" s="86"/>
      <c r="AT28" s="195"/>
      <c r="AU28" s="322"/>
      <c r="AV28" s="216"/>
      <c r="AW28" s="217"/>
      <c r="AX28" s="193"/>
      <c r="AY28" s="193"/>
      <c r="AZ28" s="289"/>
      <c r="BA28" s="323"/>
      <c r="BB28" s="323"/>
      <c r="BC28" s="323"/>
      <c r="BD28" s="323"/>
      <c r="BE28" s="323"/>
      <c r="BF28" s="195"/>
    </row>
    <row r="29">
      <c r="A29" s="324"/>
      <c r="B29" s="324"/>
      <c r="C29" s="195"/>
      <c r="D29" s="289"/>
      <c r="E29" s="289"/>
      <c r="F29" s="289"/>
      <c r="G29" s="325" t="str">
        <f t="shared" ref="G29:M29" si="24">iferror(ROUND(G25/COUNTA($B$7:$B$22),2),)</f>
        <v/>
      </c>
      <c r="H29" s="326" t="str">
        <f t="shared" si="24"/>
        <v/>
      </c>
      <c r="I29" s="326" t="str">
        <f t="shared" si="24"/>
        <v/>
      </c>
      <c r="J29" s="326" t="str">
        <f t="shared" si="24"/>
        <v/>
      </c>
      <c r="K29" s="326" t="str">
        <f t="shared" si="24"/>
        <v/>
      </c>
      <c r="L29" s="326" t="str">
        <f t="shared" si="24"/>
        <v/>
      </c>
      <c r="M29" s="327" t="str">
        <f t="shared" si="24"/>
        <v/>
      </c>
      <c r="N29" s="326" t="str">
        <f>iferror(ROUND(N25/(COUNTA($B$7:$B$22)*7),2),)</f>
        <v/>
      </c>
      <c r="O29" s="86"/>
      <c r="P29" s="195"/>
      <c r="Q29" s="325" t="str">
        <f t="shared" ref="Q29:W29" si="25">iferror(ROUND(Q25/COUNTA($B$7:$B$22),2),)</f>
        <v/>
      </c>
      <c r="R29" s="326" t="str">
        <f t="shared" si="25"/>
        <v/>
      </c>
      <c r="S29" s="326" t="str">
        <f t="shared" si="25"/>
        <v/>
      </c>
      <c r="T29" s="326" t="str">
        <f t="shared" si="25"/>
        <v/>
      </c>
      <c r="U29" s="326" t="str">
        <f t="shared" si="25"/>
        <v/>
      </c>
      <c r="V29" s="326" t="str">
        <f t="shared" si="25"/>
        <v/>
      </c>
      <c r="W29" s="327" t="str">
        <f t="shared" si="25"/>
        <v/>
      </c>
      <c r="X29" s="326" t="str">
        <f>iferror(ROUND(X25/(COUNTA($B$7:$B$22)*7),2),)</f>
        <v/>
      </c>
      <c r="Y29" s="86"/>
      <c r="Z29" s="195"/>
      <c r="AA29" s="325" t="str">
        <f t="shared" ref="AA29:AG29" si="26">iferror(ROUND(AA25/COUNTA($B$7:$B$22),2),)</f>
        <v/>
      </c>
      <c r="AB29" s="326" t="str">
        <f t="shared" si="26"/>
        <v/>
      </c>
      <c r="AC29" s="326" t="str">
        <f t="shared" si="26"/>
        <v/>
      </c>
      <c r="AD29" s="326" t="str">
        <f t="shared" si="26"/>
        <v/>
      </c>
      <c r="AE29" s="326" t="str">
        <f t="shared" si="26"/>
        <v/>
      </c>
      <c r="AF29" s="326" t="str">
        <f t="shared" si="26"/>
        <v/>
      </c>
      <c r="AG29" s="327" t="str">
        <f t="shared" si="26"/>
        <v/>
      </c>
      <c r="AH29" s="326" t="str">
        <f>iferror(ROUND(AH25/(COUNTA($B$7:$B$22)*7),2),)</f>
        <v/>
      </c>
      <c r="AI29" s="86"/>
      <c r="AJ29" s="195"/>
      <c r="AK29" s="325" t="str">
        <f t="shared" ref="AK29:AQ29" si="27">iferror(ROUND(AK25/COUNTA($B$7:$B$22),2),)</f>
        <v/>
      </c>
      <c r="AL29" s="326" t="str">
        <f t="shared" si="27"/>
        <v/>
      </c>
      <c r="AM29" s="326" t="str">
        <f t="shared" si="27"/>
        <v/>
      </c>
      <c r="AN29" s="326" t="str">
        <f t="shared" si="27"/>
        <v/>
      </c>
      <c r="AO29" s="326" t="str">
        <f t="shared" si="27"/>
        <v/>
      </c>
      <c r="AP29" s="326" t="str">
        <f t="shared" si="27"/>
        <v/>
      </c>
      <c r="AQ29" s="327" t="str">
        <f t="shared" si="27"/>
        <v/>
      </c>
      <c r="AR29" s="326" t="str">
        <f>iferror(ROUND(AR25/(COUNTA($B$7:$B$22)*7),2),)</f>
        <v/>
      </c>
      <c r="AS29" s="86"/>
      <c r="AT29" s="195"/>
      <c r="AU29" s="325" t="str">
        <f t="shared" ref="AU29:AW29" si="28">iferror(ROUND(AU25/COUNTA($B$7:$B$22),2),)</f>
        <v/>
      </c>
      <c r="AV29" s="326" t="str">
        <f t="shared" si="28"/>
        <v/>
      </c>
      <c r="AW29" s="328" t="str">
        <f t="shared" si="28"/>
        <v/>
      </c>
      <c r="AX29" s="193"/>
      <c r="AY29" s="193"/>
      <c r="AZ29" s="194"/>
      <c r="BA29" s="194"/>
      <c r="BB29" s="194"/>
      <c r="BC29" s="194"/>
      <c r="BD29" s="194"/>
      <c r="BE29" s="194"/>
      <c r="BF29" s="195"/>
    </row>
    <row r="30" ht="18.75" customHeight="1">
      <c r="A30" s="223"/>
      <c r="B30" s="223"/>
      <c r="C30" s="226"/>
      <c r="D30" s="226"/>
      <c r="E30" s="237"/>
      <c r="F30" s="237"/>
      <c r="G30" s="224"/>
      <c r="H30" s="224"/>
      <c r="I30" s="224"/>
      <c r="J30" s="224"/>
      <c r="K30" s="224"/>
      <c r="L30" s="224"/>
      <c r="M30" s="224"/>
      <c r="N30" s="224"/>
      <c r="O30" s="224"/>
      <c r="P30" s="245"/>
      <c r="Q30" s="224"/>
      <c r="R30" s="224"/>
      <c r="S30" s="224"/>
      <c r="T30" s="224"/>
      <c r="U30" s="224"/>
      <c r="V30" s="224"/>
      <c r="W30" s="224"/>
      <c r="X30" s="224"/>
      <c r="Y30" s="224"/>
      <c r="Z30" s="245"/>
      <c r="AA30" s="224"/>
      <c r="AB30" s="224"/>
      <c r="AC30" s="224"/>
      <c r="AD30" s="224"/>
      <c r="AE30" s="224"/>
      <c r="AF30" s="224"/>
      <c r="AG30" s="224"/>
      <c r="AH30" s="224"/>
      <c r="AI30" s="224"/>
      <c r="AJ30" s="245"/>
      <c r="AK30" s="224"/>
      <c r="AL30" s="224"/>
      <c r="AM30" s="224"/>
      <c r="AN30" s="224"/>
      <c r="AO30" s="224"/>
      <c r="AP30" s="224"/>
      <c r="AQ30" s="224"/>
      <c r="AR30" s="224"/>
      <c r="AS30" s="224"/>
      <c r="AT30" s="245"/>
      <c r="AU30" s="225"/>
      <c r="AV30" s="225"/>
      <c r="AW30" s="225"/>
      <c r="AX30" s="193"/>
      <c r="AY30" s="193"/>
      <c r="AZ30" s="329" t="s">
        <v>135</v>
      </c>
      <c r="BF30" s="330"/>
    </row>
    <row r="31" ht="22.5" customHeight="1">
      <c r="A31" s="331"/>
      <c r="B31" s="332" t="str">
        <f>'Customize Here'!$Q$16</f>
        <v>Other Habits</v>
      </c>
      <c r="C31" s="333" t="str">
        <f>'Customize Here'!$Q$17</f>
        <v>Days/Week</v>
      </c>
      <c r="D31" s="44"/>
      <c r="E31" s="237"/>
      <c r="F31" s="237"/>
      <c r="G31" s="229" t="str">
        <f>'Customize Here'!$Q$16</f>
        <v>Other Habits</v>
      </c>
      <c r="H31" s="230"/>
      <c r="I31" s="230"/>
      <c r="J31" s="230"/>
      <c r="K31" s="230"/>
      <c r="L31" s="230"/>
      <c r="M31" s="230"/>
      <c r="N31" s="230"/>
      <c r="O31" s="108"/>
      <c r="P31" s="231"/>
      <c r="Q31" s="229" t="str">
        <f>'Customize Here'!$Q$16</f>
        <v>Other Habits</v>
      </c>
      <c r="R31" s="230"/>
      <c r="S31" s="230"/>
      <c r="T31" s="230"/>
      <c r="U31" s="230"/>
      <c r="V31" s="230"/>
      <c r="W31" s="230"/>
      <c r="X31" s="230"/>
      <c r="Y31" s="108"/>
      <c r="Z31" s="231"/>
      <c r="AA31" s="229" t="str">
        <f>'Customize Here'!$Q$16</f>
        <v>Other Habits</v>
      </c>
      <c r="AB31" s="230"/>
      <c r="AC31" s="230"/>
      <c r="AD31" s="230"/>
      <c r="AE31" s="230"/>
      <c r="AF31" s="230"/>
      <c r="AG31" s="230"/>
      <c r="AH31" s="230"/>
      <c r="AI31" s="108"/>
      <c r="AJ31" s="231"/>
      <c r="AK31" s="229" t="str">
        <f>'Customize Here'!$Q$16</f>
        <v>Other Habits</v>
      </c>
      <c r="AL31" s="230"/>
      <c r="AM31" s="230"/>
      <c r="AN31" s="230"/>
      <c r="AO31" s="230"/>
      <c r="AP31" s="230"/>
      <c r="AQ31" s="230"/>
      <c r="AR31" s="230"/>
      <c r="AS31" s="108"/>
      <c r="AT31" s="231"/>
      <c r="AU31" s="232" t="str">
        <f>'Customize Here'!$Q$16</f>
        <v>Other Habits</v>
      </c>
      <c r="AV31" s="230"/>
      <c r="AW31" s="108"/>
      <c r="AX31" s="193"/>
      <c r="AZ31" s="233" t="str">
        <f>'Customize Here'!$Q$16</f>
        <v>Other Habits</v>
      </c>
      <c r="BA31" s="234" t="str">
        <f>'Customize Here'!$Q$36</f>
        <v>Weeks</v>
      </c>
      <c r="BB31" s="235" t="str">
        <f>'Customize Here'!$Q$37</f>
        <v>Weeks Completed</v>
      </c>
      <c r="BC31" s="230"/>
      <c r="BD31" s="58"/>
      <c r="BE31" s="236" t="str">
        <f>'Customize Here'!$Q$38</f>
        <v>Weeks Missing</v>
      </c>
      <c r="BF31" s="330"/>
    </row>
    <row r="32" ht="18.0" customHeight="1">
      <c r="A32" s="334"/>
      <c r="B32" s="335"/>
      <c r="C32" s="336"/>
      <c r="D32" s="71"/>
      <c r="E32" s="237"/>
      <c r="F32" s="237"/>
      <c r="G32" s="240" t="b">
        <v>0</v>
      </c>
      <c r="H32" s="241" t="b">
        <v>0</v>
      </c>
      <c r="I32" s="241" t="b">
        <v>0</v>
      </c>
      <c r="J32" s="241" t="b">
        <v>0</v>
      </c>
      <c r="K32" s="241" t="b">
        <v>0</v>
      </c>
      <c r="L32" s="241" t="b">
        <v>0</v>
      </c>
      <c r="M32" s="241" t="b">
        <v>0</v>
      </c>
      <c r="N32" s="243" t="str">
        <f t="shared" ref="N32:N47" si="29">IF($C32&lt;&gt;"",IF($B32&lt;&gt;"",ROUND(COUNTIF(G32:M32,TRUE)/$C32,2),),)</f>
        <v/>
      </c>
      <c r="O32" s="244" t="str">
        <f t="shared" ref="O32:O47" si="30">IF($B32&lt;&gt;"",IF(($C32-COUNTIF(G32:M32,TRUE))&gt;0,$C32-COUNTIF(G32:M32,TRUE),""),)</f>
        <v/>
      </c>
      <c r="P32" s="245"/>
      <c r="Q32" s="240" t="b">
        <v>0</v>
      </c>
      <c r="R32" s="337" t="b">
        <v>0</v>
      </c>
      <c r="S32" s="241" t="b">
        <v>0</v>
      </c>
      <c r="T32" s="241" t="b">
        <v>0</v>
      </c>
      <c r="U32" s="241" t="b">
        <v>0</v>
      </c>
      <c r="V32" s="241" t="b">
        <v>0</v>
      </c>
      <c r="W32" s="242" t="b">
        <v>0</v>
      </c>
      <c r="X32" s="243" t="str">
        <f t="shared" ref="X32:X47" si="31">IF($C32&lt;&gt;"",IF($B32&lt;&gt;"",ROUND(COUNTIF(Q32:W32,TRUE)/$C32,2),),)</f>
        <v/>
      </c>
      <c r="Y32" s="244" t="str">
        <f t="shared" ref="Y32:Y47" si="32">IF($B32&lt;&gt;"",IF(($C32-COUNTIF(Q32:W32,TRUE))&gt;0,$C32-COUNTIF(Q32:W32,TRUE),""),)</f>
        <v/>
      </c>
      <c r="Z32" s="245"/>
      <c r="AA32" s="240" t="b">
        <v>0</v>
      </c>
      <c r="AB32" s="337" t="b">
        <v>0</v>
      </c>
      <c r="AC32" s="241" t="b">
        <v>0</v>
      </c>
      <c r="AD32" s="241" t="b">
        <v>0</v>
      </c>
      <c r="AE32" s="241" t="b">
        <v>0</v>
      </c>
      <c r="AF32" s="241" t="b">
        <v>0</v>
      </c>
      <c r="AG32" s="242" t="b">
        <v>0</v>
      </c>
      <c r="AH32" s="243" t="str">
        <f t="shared" ref="AH32:AH47" si="33">IF($C32&lt;&gt;"",IF($B32&lt;&gt;"",ROUND(COUNTIF(AA32:AG32,TRUE)/$C32,2),),)</f>
        <v/>
      </c>
      <c r="AI32" s="244" t="str">
        <f t="shared" ref="AI32:AI47" si="34">IF($B32&lt;&gt;"",IF(($C32-COUNTIF(AA32:AG32,TRUE))&gt;0,$C32-COUNTIF(AA32:AG32,TRUE),""),)</f>
        <v/>
      </c>
      <c r="AJ32" s="245"/>
      <c r="AK32" s="241" t="b">
        <v>0</v>
      </c>
      <c r="AL32" s="241" t="b">
        <v>0</v>
      </c>
      <c r="AM32" s="241" t="b">
        <v>0</v>
      </c>
      <c r="AN32" s="241" t="b">
        <v>0</v>
      </c>
      <c r="AO32" s="241" t="b">
        <v>0</v>
      </c>
      <c r="AP32" s="241" t="b">
        <v>0</v>
      </c>
      <c r="AQ32" s="241" t="b">
        <v>0</v>
      </c>
      <c r="AR32" s="243" t="str">
        <f t="shared" ref="AR32:AR47" si="35">IF($C32&lt;&gt;"",IF($B32&lt;&gt;"",ROUND(COUNTIF(AK32:AQ32,TRUE)/$C32,2),),)</f>
        <v/>
      </c>
      <c r="AS32" s="244" t="str">
        <f t="shared" ref="AS32:AS47" si="36">IF($B32&lt;&gt;"",IF(($C32-COUNTIF(AK32:AQ32,TRUE))&gt;0,$C32-COUNTIF(AK32:AQ32,TRUE),""),)</f>
        <v/>
      </c>
      <c r="AT32" s="245"/>
      <c r="AU32" s="240" t="b">
        <v>0</v>
      </c>
      <c r="AV32" s="241" t="b">
        <v>0</v>
      </c>
      <c r="AW32" s="246" t="b">
        <v>0</v>
      </c>
      <c r="AX32" s="193"/>
      <c r="AY32" s="193"/>
      <c r="AZ32" s="260" t="str">
        <f t="shared" ref="AZ32:AZ47" si="37">B32</f>
        <v/>
      </c>
      <c r="BA32" s="338" t="str">
        <f t="shared" ref="BA32:BA47" si="38">IF(B32&lt;&gt;"",4,)</f>
        <v/>
      </c>
      <c r="BB32" s="262" t="str">
        <f t="shared" ref="BB32:BB47" si="39">IF(B32&lt;&gt;"", countif(N32,"&gt;=100%")+countif(X32,"&gt;=100%")+countif(AH32,"&gt;=100%")+countif(AR32,"&gt;=100%"),)</f>
        <v/>
      </c>
      <c r="BC32" s="339" t="str">
        <f t="array" ref="BC32">IFERROR(SPARKLINE(BB32,{"charttype","bar";"max",BA32;"color1",IF(BD32&gt;=$BA$4,'Customize Here'!$M$7,'Customize Here'!$M$9)}),)</f>
        <v/>
      </c>
      <c r="BD32" s="264" t="str">
        <f t="shared" ref="BD32:BD47" si="40">IFERROR(ROUND(BB32/BA32,2),)</f>
        <v/>
      </c>
      <c r="BE32" s="340" t="str">
        <f t="shared" ref="BE32:BE47" si="41">IF($B32&lt;&gt;"", IF(BA32-BB32&gt;0,BA32-BB32,),)</f>
        <v/>
      </c>
      <c r="BF32" s="330"/>
    </row>
    <row r="33">
      <c r="A33" s="334"/>
      <c r="B33" s="341"/>
      <c r="C33" s="342"/>
      <c r="D33" s="111"/>
      <c r="E33" s="237"/>
      <c r="F33" s="237"/>
      <c r="G33" s="257" t="b">
        <v>0</v>
      </c>
      <c r="H33" s="258" t="b">
        <v>0</v>
      </c>
      <c r="I33" s="258" t="b">
        <v>0</v>
      </c>
      <c r="J33" s="258" t="b">
        <v>0</v>
      </c>
      <c r="K33" s="258" t="b">
        <v>0</v>
      </c>
      <c r="L33" s="258" t="b">
        <v>0</v>
      </c>
      <c r="M33" s="258" t="b">
        <v>0</v>
      </c>
      <c r="N33" s="255" t="str">
        <f t="shared" si="29"/>
        <v/>
      </c>
      <c r="O33" s="256" t="str">
        <f t="shared" si="30"/>
        <v/>
      </c>
      <c r="P33" s="245"/>
      <c r="Q33" s="257" t="b">
        <v>0</v>
      </c>
      <c r="R33" s="271" t="b">
        <v>0</v>
      </c>
      <c r="S33" s="258" t="b">
        <v>0</v>
      </c>
      <c r="T33" s="258" t="b">
        <v>0</v>
      </c>
      <c r="U33" s="258" t="b">
        <v>0</v>
      </c>
      <c r="V33" s="258" t="b">
        <v>0</v>
      </c>
      <c r="W33" s="267" t="b">
        <v>0</v>
      </c>
      <c r="X33" s="255" t="str">
        <f t="shared" si="31"/>
        <v/>
      </c>
      <c r="Y33" s="256" t="str">
        <f t="shared" si="32"/>
        <v/>
      </c>
      <c r="Z33" s="245"/>
      <c r="AA33" s="257" t="b">
        <v>0</v>
      </c>
      <c r="AB33" s="271" t="b">
        <v>0</v>
      </c>
      <c r="AC33" s="258" t="b">
        <v>0</v>
      </c>
      <c r="AD33" s="258" t="b">
        <v>0</v>
      </c>
      <c r="AE33" s="258" t="b">
        <v>0</v>
      </c>
      <c r="AF33" s="258" t="b">
        <v>0</v>
      </c>
      <c r="AG33" s="267" t="b">
        <v>0</v>
      </c>
      <c r="AH33" s="255" t="str">
        <f t="shared" si="33"/>
        <v/>
      </c>
      <c r="AI33" s="256" t="str">
        <f t="shared" si="34"/>
        <v/>
      </c>
      <c r="AJ33" s="245"/>
      <c r="AK33" s="258" t="b">
        <v>0</v>
      </c>
      <c r="AL33" s="258" t="b">
        <v>0</v>
      </c>
      <c r="AM33" s="258" t="b">
        <v>0</v>
      </c>
      <c r="AN33" s="258" t="b">
        <v>0</v>
      </c>
      <c r="AO33" s="258" t="b">
        <v>0</v>
      </c>
      <c r="AP33" s="258" t="b">
        <v>0</v>
      </c>
      <c r="AQ33" s="258" t="b">
        <v>0</v>
      </c>
      <c r="AR33" s="255" t="str">
        <f t="shared" si="35"/>
        <v/>
      </c>
      <c r="AS33" s="256" t="str">
        <f t="shared" si="36"/>
        <v/>
      </c>
      <c r="AT33" s="245"/>
      <c r="AU33" s="257" t="b">
        <v>0</v>
      </c>
      <c r="AV33" s="258" t="b">
        <v>0</v>
      </c>
      <c r="AW33" s="259" t="b">
        <v>0</v>
      </c>
      <c r="AX33" s="193"/>
      <c r="AY33" s="193"/>
      <c r="AZ33" s="260" t="str">
        <f t="shared" si="37"/>
        <v/>
      </c>
      <c r="BA33" s="261" t="str">
        <f t="shared" si="38"/>
        <v/>
      </c>
      <c r="BB33" s="262" t="str">
        <f t="shared" si="39"/>
        <v/>
      </c>
      <c r="BC33" s="263" t="str">
        <f t="array" ref="BC33">IFERROR(SPARKLINE(BB33,{"charttype","bar";"max",BA33;"color1",IF(BD33&gt;=$BA$4,'Customize Here'!$M$7,'Customize Here'!$M$9)}),)</f>
        <v/>
      </c>
      <c r="BD33" s="264" t="str">
        <f t="shared" si="40"/>
        <v/>
      </c>
      <c r="BE33" s="340" t="str">
        <f t="shared" si="41"/>
        <v/>
      </c>
      <c r="BF33" s="330"/>
    </row>
    <row r="34">
      <c r="A34" s="334"/>
      <c r="B34" s="341"/>
      <c r="C34" s="342"/>
      <c r="D34" s="111"/>
      <c r="E34" s="237"/>
      <c r="F34" s="237"/>
      <c r="G34" s="257" t="b">
        <v>0</v>
      </c>
      <c r="H34" s="258" t="b">
        <v>0</v>
      </c>
      <c r="I34" s="258" t="b">
        <v>0</v>
      </c>
      <c r="J34" s="258" t="b">
        <v>0</v>
      </c>
      <c r="K34" s="258" t="b">
        <v>0</v>
      </c>
      <c r="L34" s="258" t="b">
        <v>0</v>
      </c>
      <c r="M34" s="258" t="b">
        <v>0</v>
      </c>
      <c r="N34" s="255" t="str">
        <f t="shared" si="29"/>
        <v/>
      </c>
      <c r="O34" s="256" t="str">
        <f t="shared" si="30"/>
        <v/>
      </c>
      <c r="P34" s="245"/>
      <c r="Q34" s="257" t="b">
        <v>0</v>
      </c>
      <c r="R34" s="271" t="b">
        <v>0</v>
      </c>
      <c r="S34" s="258" t="b">
        <v>0</v>
      </c>
      <c r="T34" s="258" t="b">
        <v>0</v>
      </c>
      <c r="U34" s="258" t="b">
        <v>0</v>
      </c>
      <c r="V34" s="258" t="b">
        <v>0</v>
      </c>
      <c r="W34" s="267" t="b">
        <v>0</v>
      </c>
      <c r="X34" s="255" t="str">
        <f t="shared" si="31"/>
        <v/>
      </c>
      <c r="Y34" s="256" t="str">
        <f t="shared" si="32"/>
        <v/>
      </c>
      <c r="Z34" s="245"/>
      <c r="AA34" s="257" t="b">
        <v>0</v>
      </c>
      <c r="AB34" s="271" t="b">
        <v>0</v>
      </c>
      <c r="AC34" s="258" t="b">
        <v>0</v>
      </c>
      <c r="AD34" s="258" t="b">
        <v>0</v>
      </c>
      <c r="AE34" s="258" t="b">
        <v>0</v>
      </c>
      <c r="AF34" s="258" t="b">
        <v>0</v>
      </c>
      <c r="AG34" s="267" t="b">
        <v>0</v>
      </c>
      <c r="AH34" s="255" t="str">
        <f t="shared" si="33"/>
        <v/>
      </c>
      <c r="AI34" s="256" t="str">
        <f t="shared" si="34"/>
        <v/>
      </c>
      <c r="AJ34" s="245"/>
      <c r="AK34" s="258" t="b">
        <v>0</v>
      </c>
      <c r="AL34" s="258" t="b">
        <v>0</v>
      </c>
      <c r="AM34" s="258" t="b">
        <v>0</v>
      </c>
      <c r="AN34" s="258" t="b">
        <v>0</v>
      </c>
      <c r="AO34" s="258" t="b">
        <v>0</v>
      </c>
      <c r="AP34" s="258" t="b">
        <v>0</v>
      </c>
      <c r="AQ34" s="258" t="b">
        <v>0</v>
      </c>
      <c r="AR34" s="255" t="str">
        <f t="shared" si="35"/>
        <v/>
      </c>
      <c r="AS34" s="256" t="str">
        <f t="shared" si="36"/>
        <v/>
      </c>
      <c r="AT34" s="245"/>
      <c r="AU34" s="257" t="b">
        <v>0</v>
      </c>
      <c r="AV34" s="258" t="b">
        <v>0</v>
      </c>
      <c r="AW34" s="259" t="b">
        <v>0</v>
      </c>
      <c r="AX34" s="193"/>
      <c r="AY34" s="193"/>
      <c r="AZ34" s="260" t="str">
        <f t="shared" si="37"/>
        <v/>
      </c>
      <c r="BA34" s="261" t="str">
        <f t="shared" si="38"/>
        <v/>
      </c>
      <c r="BB34" s="262" t="str">
        <f t="shared" si="39"/>
        <v/>
      </c>
      <c r="BC34" s="263" t="str">
        <f t="array" ref="BC34">IFERROR(SPARKLINE(BB34,{"charttype","bar";"max",BA34;"color1",IF(BD34&gt;=$BA$4,'Customize Here'!$M$7,'Customize Here'!$M$9)}),)</f>
        <v/>
      </c>
      <c r="BD34" s="264" t="str">
        <f t="shared" si="40"/>
        <v/>
      </c>
      <c r="BE34" s="340" t="str">
        <f t="shared" si="41"/>
        <v/>
      </c>
      <c r="BF34" s="330"/>
    </row>
    <row r="35" ht="18.0" customHeight="1">
      <c r="A35" s="334"/>
      <c r="B35" s="341"/>
      <c r="C35" s="342"/>
      <c r="D35" s="111"/>
      <c r="E35" s="237"/>
      <c r="F35" s="237"/>
      <c r="G35" s="257" t="b">
        <v>0</v>
      </c>
      <c r="H35" s="258" t="b">
        <v>0</v>
      </c>
      <c r="I35" s="258" t="b">
        <v>0</v>
      </c>
      <c r="J35" s="258" t="b">
        <v>0</v>
      </c>
      <c r="K35" s="258" t="b">
        <v>0</v>
      </c>
      <c r="L35" s="258" t="b">
        <v>0</v>
      </c>
      <c r="M35" s="258" t="b">
        <v>0</v>
      </c>
      <c r="N35" s="255" t="str">
        <f t="shared" si="29"/>
        <v/>
      </c>
      <c r="O35" s="256" t="str">
        <f t="shared" si="30"/>
        <v/>
      </c>
      <c r="P35" s="245"/>
      <c r="Q35" s="257" t="b">
        <v>0</v>
      </c>
      <c r="R35" s="258" t="b">
        <v>0</v>
      </c>
      <c r="S35" s="258" t="b">
        <v>0</v>
      </c>
      <c r="T35" s="258" t="b">
        <v>0</v>
      </c>
      <c r="U35" s="258" t="b">
        <v>0</v>
      </c>
      <c r="V35" s="258" t="b">
        <v>0</v>
      </c>
      <c r="W35" s="267" t="b">
        <v>0</v>
      </c>
      <c r="X35" s="255" t="str">
        <f t="shared" si="31"/>
        <v/>
      </c>
      <c r="Y35" s="256" t="str">
        <f t="shared" si="32"/>
        <v/>
      </c>
      <c r="Z35" s="245"/>
      <c r="AA35" s="257" t="b">
        <v>0</v>
      </c>
      <c r="AB35" s="258" t="b">
        <v>0</v>
      </c>
      <c r="AC35" s="258" t="b">
        <v>0</v>
      </c>
      <c r="AD35" s="258" t="b">
        <v>0</v>
      </c>
      <c r="AE35" s="258" t="b">
        <v>0</v>
      </c>
      <c r="AF35" s="258" t="b">
        <v>0</v>
      </c>
      <c r="AG35" s="267" t="b">
        <v>0</v>
      </c>
      <c r="AH35" s="255" t="str">
        <f t="shared" si="33"/>
        <v/>
      </c>
      <c r="AI35" s="256" t="str">
        <f t="shared" si="34"/>
        <v/>
      </c>
      <c r="AJ35" s="245"/>
      <c r="AK35" s="258" t="b">
        <v>0</v>
      </c>
      <c r="AL35" s="258" t="b">
        <v>0</v>
      </c>
      <c r="AM35" s="258" t="b">
        <v>0</v>
      </c>
      <c r="AN35" s="258" t="b">
        <v>0</v>
      </c>
      <c r="AO35" s="258" t="b">
        <v>0</v>
      </c>
      <c r="AP35" s="258" t="b">
        <v>0</v>
      </c>
      <c r="AQ35" s="258" t="b">
        <v>0</v>
      </c>
      <c r="AR35" s="255" t="str">
        <f t="shared" si="35"/>
        <v/>
      </c>
      <c r="AS35" s="256" t="str">
        <f t="shared" si="36"/>
        <v/>
      </c>
      <c r="AT35" s="245"/>
      <c r="AU35" s="257" t="b">
        <v>0</v>
      </c>
      <c r="AV35" s="258" t="b">
        <v>0</v>
      </c>
      <c r="AW35" s="259" t="b">
        <v>0</v>
      </c>
      <c r="AX35" s="193"/>
      <c r="AY35" s="193"/>
      <c r="AZ35" s="260" t="str">
        <f t="shared" si="37"/>
        <v/>
      </c>
      <c r="BA35" s="261" t="str">
        <f t="shared" si="38"/>
        <v/>
      </c>
      <c r="BB35" s="262" t="str">
        <f t="shared" si="39"/>
        <v/>
      </c>
      <c r="BC35" s="263" t="str">
        <f t="array" ref="BC35">IFERROR(SPARKLINE(BB35,{"charttype","bar";"max",BA35;"color1",IF(BD35&gt;=$BA$4,'Customize Here'!$M$7,'Customize Here'!$M$9)}),)</f>
        <v/>
      </c>
      <c r="BD35" s="264" t="str">
        <f t="shared" si="40"/>
        <v/>
      </c>
      <c r="BE35" s="340" t="str">
        <f t="shared" si="41"/>
        <v/>
      </c>
      <c r="BF35" s="330"/>
    </row>
    <row r="36" ht="18.0" customHeight="1">
      <c r="A36" s="334"/>
      <c r="B36" s="341"/>
      <c r="C36" s="342"/>
      <c r="D36" s="111"/>
      <c r="E36" s="237"/>
      <c r="F36" s="237"/>
      <c r="G36" s="257" t="b">
        <v>0</v>
      </c>
      <c r="H36" s="258" t="b">
        <v>0</v>
      </c>
      <c r="I36" s="258" t="b">
        <v>0</v>
      </c>
      <c r="J36" s="258" t="b">
        <v>0</v>
      </c>
      <c r="K36" s="258" t="b">
        <v>0</v>
      </c>
      <c r="L36" s="258" t="b">
        <v>0</v>
      </c>
      <c r="M36" s="258" t="b">
        <v>0</v>
      </c>
      <c r="N36" s="255" t="str">
        <f t="shared" si="29"/>
        <v/>
      </c>
      <c r="O36" s="256" t="str">
        <f t="shared" si="30"/>
        <v/>
      </c>
      <c r="P36" s="245"/>
      <c r="Q36" s="257" t="b">
        <v>0</v>
      </c>
      <c r="R36" s="258" t="b">
        <v>0</v>
      </c>
      <c r="S36" s="258" t="b">
        <v>0</v>
      </c>
      <c r="T36" s="258" t="b">
        <v>0</v>
      </c>
      <c r="U36" s="258" t="b">
        <v>0</v>
      </c>
      <c r="V36" s="258" t="b">
        <v>0</v>
      </c>
      <c r="W36" s="267" t="b">
        <v>0</v>
      </c>
      <c r="X36" s="255" t="str">
        <f t="shared" si="31"/>
        <v/>
      </c>
      <c r="Y36" s="256" t="str">
        <f t="shared" si="32"/>
        <v/>
      </c>
      <c r="Z36" s="245"/>
      <c r="AA36" s="257" t="b">
        <v>0</v>
      </c>
      <c r="AB36" s="258" t="b">
        <v>0</v>
      </c>
      <c r="AC36" s="258" t="b">
        <v>0</v>
      </c>
      <c r="AD36" s="258" t="b">
        <v>0</v>
      </c>
      <c r="AE36" s="258" t="b">
        <v>0</v>
      </c>
      <c r="AF36" s="258" t="b">
        <v>0</v>
      </c>
      <c r="AG36" s="267" t="b">
        <v>0</v>
      </c>
      <c r="AH36" s="255" t="str">
        <f t="shared" si="33"/>
        <v/>
      </c>
      <c r="AI36" s="256" t="str">
        <f t="shared" si="34"/>
        <v/>
      </c>
      <c r="AJ36" s="245"/>
      <c r="AK36" s="258" t="b">
        <v>0</v>
      </c>
      <c r="AL36" s="258" t="b">
        <v>0</v>
      </c>
      <c r="AM36" s="258" t="b">
        <v>0</v>
      </c>
      <c r="AN36" s="258" t="b">
        <v>0</v>
      </c>
      <c r="AO36" s="258" t="b">
        <v>0</v>
      </c>
      <c r="AP36" s="258" t="b">
        <v>0</v>
      </c>
      <c r="AQ36" s="258" t="b">
        <v>0</v>
      </c>
      <c r="AR36" s="255" t="str">
        <f t="shared" si="35"/>
        <v/>
      </c>
      <c r="AS36" s="256" t="str">
        <f t="shared" si="36"/>
        <v/>
      </c>
      <c r="AT36" s="245"/>
      <c r="AU36" s="257" t="b">
        <v>0</v>
      </c>
      <c r="AV36" s="258" t="b">
        <v>0</v>
      </c>
      <c r="AW36" s="259" t="b">
        <v>0</v>
      </c>
      <c r="AX36" s="193"/>
      <c r="AY36" s="193"/>
      <c r="AZ36" s="260" t="str">
        <f t="shared" si="37"/>
        <v/>
      </c>
      <c r="BA36" s="261" t="str">
        <f t="shared" si="38"/>
        <v/>
      </c>
      <c r="BB36" s="262" t="str">
        <f t="shared" si="39"/>
        <v/>
      </c>
      <c r="BC36" s="263" t="str">
        <f t="array" ref="BC36">IFERROR(SPARKLINE(BB36,{"charttype","bar";"max",BA36;"color1",IF(BD36&gt;=$BA$4,'Customize Here'!$M$7,'Customize Here'!$M$9)}),)</f>
        <v/>
      </c>
      <c r="BD36" s="264" t="str">
        <f t="shared" si="40"/>
        <v/>
      </c>
      <c r="BE36" s="340" t="str">
        <f t="shared" si="41"/>
        <v/>
      </c>
      <c r="BF36" s="330"/>
    </row>
    <row r="37" ht="18.0" customHeight="1">
      <c r="A37" s="334"/>
      <c r="B37" s="341"/>
      <c r="C37" s="342"/>
      <c r="D37" s="111"/>
      <c r="E37" s="237"/>
      <c r="F37" s="237"/>
      <c r="G37" s="257" t="b">
        <v>0</v>
      </c>
      <c r="H37" s="258" t="b">
        <v>0</v>
      </c>
      <c r="I37" s="258" t="b">
        <v>0</v>
      </c>
      <c r="J37" s="258" t="b">
        <v>0</v>
      </c>
      <c r="K37" s="258" t="b">
        <v>0</v>
      </c>
      <c r="L37" s="258" t="b">
        <v>0</v>
      </c>
      <c r="M37" s="258" t="b">
        <v>0</v>
      </c>
      <c r="N37" s="255" t="str">
        <f t="shared" si="29"/>
        <v/>
      </c>
      <c r="O37" s="256" t="str">
        <f t="shared" si="30"/>
        <v/>
      </c>
      <c r="P37" s="245"/>
      <c r="Q37" s="257" t="b">
        <v>0</v>
      </c>
      <c r="R37" s="258" t="b">
        <v>0</v>
      </c>
      <c r="S37" s="258" t="b">
        <v>0</v>
      </c>
      <c r="T37" s="258" t="b">
        <v>0</v>
      </c>
      <c r="U37" s="258" t="b">
        <v>0</v>
      </c>
      <c r="V37" s="258" t="b">
        <v>0</v>
      </c>
      <c r="W37" s="267" t="b">
        <v>0</v>
      </c>
      <c r="X37" s="255" t="str">
        <f t="shared" si="31"/>
        <v/>
      </c>
      <c r="Y37" s="256" t="str">
        <f t="shared" si="32"/>
        <v/>
      </c>
      <c r="Z37" s="245"/>
      <c r="AA37" s="257" t="b">
        <v>0</v>
      </c>
      <c r="AB37" s="258" t="b">
        <v>0</v>
      </c>
      <c r="AC37" s="258" t="b">
        <v>0</v>
      </c>
      <c r="AD37" s="258" t="b">
        <v>0</v>
      </c>
      <c r="AE37" s="258" t="b">
        <v>0</v>
      </c>
      <c r="AF37" s="258" t="b">
        <v>0</v>
      </c>
      <c r="AG37" s="267" t="b">
        <v>0</v>
      </c>
      <c r="AH37" s="255" t="str">
        <f t="shared" si="33"/>
        <v/>
      </c>
      <c r="AI37" s="256" t="str">
        <f t="shared" si="34"/>
        <v/>
      </c>
      <c r="AJ37" s="245"/>
      <c r="AK37" s="258" t="b">
        <v>0</v>
      </c>
      <c r="AL37" s="258" t="b">
        <v>0</v>
      </c>
      <c r="AM37" s="258" t="b">
        <v>0</v>
      </c>
      <c r="AN37" s="258" t="b">
        <v>0</v>
      </c>
      <c r="AO37" s="258" t="b">
        <v>0</v>
      </c>
      <c r="AP37" s="258" t="b">
        <v>0</v>
      </c>
      <c r="AQ37" s="258" t="b">
        <v>0</v>
      </c>
      <c r="AR37" s="255" t="str">
        <f t="shared" si="35"/>
        <v/>
      </c>
      <c r="AS37" s="256" t="str">
        <f t="shared" si="36"/>
        <v/>
      </c>
      <c r="AT37" s="245"/>
      <c r="AU37" s="257" t="b">
        <v>0</v>
      </c>
      <c r="AV37" s="258" t="b">
        <v>0</v>
      </c>
      <c r="AW37" s="259" t="b">
        <v>0</v>
      </c>
      <c r="AX37" s="193"/>
      <c r="AY37" s="193"/>
      <c r="AZ37" s="260" t="str">
        <f t="shared" si="37"/>
        <v/>
      </c>
      <c r="BA37" s="261" t="str">
        <f t="shared" si="38"/>
        <v/>
      </c>
      <c r="BB37" s="262" t="str">
        <f t="shared" si="39"/>
        <v/>
      </c>
      <c r="BC37" s="263" t="str">
        <f t="array" ref="BC37">IFERROR(SPARKLINE(BB37,{"charttype","bar";"max",BA37;"color1",IF(BD37&gt;=$BA$4,'Customize Here'!$M$7,'Customize Here'!$M$9)}),)</f>
        <v/>
      </c>
      <c r="BD37" s="264" t="str">
        <f t="shared" si="40"/>
        <v/>
      </c>
      <c r="BE37" s="340" t="str">
        <f t="shared" si="41"/>
        <v/>
      </c>
      <c r="BF37" s="330"/>
    </row>
    <row r="38" ht="18.0" customHeight="1">
      <c r="A38" s="334"/>
      <c r="B38" s="341"/>
      <c r="C38" s="342"/>
      <c r="D38" s="111"/>
      <c r="E38" s="237"/>
      <c r="F38" s="237"/>
      <c r="G38" s="257" t="b">
        <v>0</v>
      </c>
      <c r="H38" s="258" t="b">
        <v>0</v>
      </c>
      <c r="I38" s="258" t="b">
        <v>0</v>
      </c>
      <c r="J38" s="258" t="b">
        <v>0</v>
      </c>
      <c r="K38" s="258" t="b">
        <v>0</v>
      </c>
      <c r="L38" s="258" t="b">
        <v>0</v>
      </c>
      <c r="M38" s="258" t="b">
        <v>0</v>
      </c>
      <c r="N38" s="255" t="str">
        <f t="shared" si="29"/>
        <v/>
      </c>
      <c r="O38" s="256" t="str">
        <f t="shared" si="30"/>
        <v/>
      </c>
      <c r="P38" s="245"/>
      <c r="Q38" s="257" t="b">
        <v>0</v>
      </c>
      <c r="R38" s="258" t="b">
        <v>0</v>
      </c>
      <c r="S38" s="258" t="b">
        <v>0</v>
      </c>
      <c r="T38" s="258" t="b">
        <v>0</v>
      </c>
      <c r="U38" s="258" t="b">
        <v>0</v>
      </c>
      <c r="V38" s="258" t="b">
        <v>0</v>
      </c>
      <c r="W38" s="267" t="b">
        <v>0</v>
      </c>
      <c r="X38" s="255" t="str">
        <f t="shared" si="31"/>
        <v/>
      </c>
      <c r="Y38" s="256" t="str">
        <f t="shared" si="32"/>
        <v/>
      </c>
      <c r="Z38" s="245"/>
      <c r="AA38" s="257" t="b">
        <v>0</v>
      </c>
      <c r="AB38" s="258" t="b">
        <v>0</v>
      </c>
      <c r="AC38" s="258" t="b">
        <v>0</v>
      </c>
      <c r="AD38" s="258" t="b">
        <v>0</v>
      </c>
      <c r="AE38" s="258" t="b">
        <v>0</v>
      </c>
      <c r="AF38" s="258" t="b">
        <v>0</v>
      </c>
      <c r="AG38" s="267" t="b">
        <v>0</v>
      </c>
      <c r="AH38" s="255" t="str">
        <f t="shared" si="33"/>
        <v/>
      </c>
      <c r="AI38" s="256" t="str">
        <f t="shared" si="34"/>
        <v/>
      </c>
      <c r="AJ38" s="245"/>
      <c r="AK38" s="258" t="b">
        <v>0</v>
      </c>
      <c r="AL38" s="258" t="b">
        <v>0</v>
      </c>
      <c r="AM38" s="258" t="b">
        <v>0</v>
      </c>
      <c r="AN38" s="258" t="b">
        <v>0</v>
      </c>
      <c r="AO38" s="258" t="b">
        <v>0</v>
      </c>
      <c r="AP38" s="258" t="b">
        <v>0</v>
      </c>
      <c r="AQ38" s="258" t="b">
        <v>0</v>
      </c>
      <c r="AR38" s="255" t="str">
        <f t="shared" si="35"/>
        <v/>
      </c>
      <c r="AS38" s="256" t="str">
        <f t="shared" si="36"/>
        <v/>
      </c>
      <c r="AT38" s="245"/>
      <c r="AU38" s="257" t="b">
        <v>0</v>
      </c>
      <c r="AV38" s="258" t="b">
        <v>0</v>
      </c>
      <c r="AW38" s="259" t="b">
        <v>0</v>
      </c>
      <c r="AX38" s="193"/>
      <c r="AY38" s="193"/>
      <c r="AZ38" s="260" t="str">
        <f t="shared" si="37"/>
        <v/>
      </c>
      <c r="BA38" s="261" t="str">
        <f t="shared" si="38"/>
        <v/>
      </c>
      <c r="BB38" s="262" t="str">
        <f t="shared" si="39"/>
        <v/>
      </c>
      <c r="BC38" s="263" t="str">
        <f t="array" ref="BC38">IFERROR(SPARKLINE(BB38,{"charttype","bar";"max",BA38;"color1",IF(BD38&gt;=$BA$4,'Customize Here'!$M$7,'Customize Here'!$M$9)}),)</f>
        <v/>
      </c>
      <c r="BD38" s="264" t="str">
        <f t="shared" si="40"/>
        <v/>
      </c>
      <c r="BE38" s="340" t="str">
        <f t="shared" si="41"/>
        <v/>
      </c>
      <c r="BF38" s="330"/>
    </row>
    <row r="39" ht="18.0" customHeight="1">
      <c r="A39" s="334"/>
      <c r="B39" s="341"/>
      <c r="C39" s="342"/>
      <c r="D39" s="111"/>
      <c r="E39" s="237"/>
      <c r="F39" s="237"/>
      <c r="G39" s="257" t="b">
        <v>0</v>
      </c>
      <c r="H39" s="258" t="b">
        <v>0</v>
      </c>
      <c r="I39" s="258" t="b">
        <v>0</v>
      </c>
      <c r="J39" s="258" t="b">
        <v>0</v>
      </c>
      <c r="K39" s="258" t="b">
        <v>0</v>
      </c>
      <c r="L39" s="258" t="b">
        <v>0</v>
      </c>
      <c r="M39" s="258" t="b">
        <v>0</v>
      </c>
      <c r="N39" s="255" t="str">
        <f t="shared" si="29"/>
        <v/>
      </c>
      <c r="O39" s="256" t="str">
        <f t="shared" si="30"/>
        <v/>
      </c>
      <c r="P39" s="245"/>
      <c r="Q39" s="257" t="b">
        <v>0</v>
      </c>
      <c r="R39" s="258" t="b">
        <v>0</v>
      </c>
      <c r="S39" s="258" t="b">
        <v>0</v>
      </c>
      <c r="T39" s="258" t="b">
        <v>0</v>
      </c>
      <c r="U39" s="258" t="b">
        <v>0</v>
      </c>
      <c r="V39" s="258" t="b">
        <v>0</v>
      </c>
      <c r="W39" s="267" t="b">
        <v>0</v>
      </c>
      <c r="X39" s="255" t="str">
        <f t="shared" si="31"/>
        <v/>
      </c>
      <c r="Y39" s="256" t="str">
        <f t="shared" si="32"/>
        <v/>
      </c>
      <c r="Z39" s="245"/>
      <c r="AA39" s="257" t="b">
        <v>0</v>
      </c>
      <c r="AB39" s="258" t="b">
        <v>0</v>
      </c>
      <c r="AC39" s="258" t="b">
        <v>0</v>
      </c>
      <c r="AD39" s="258" t="b">
        <v>0</v>
      </c>
      <c r="AE39" s="258" t="b">
        <v>0</v>
      </c>
      <c r="AF39" s="258" t="b">
        <v>0</v>
      </c>
      <c r="AG39" s="267" t="b">
        <v>0</v>
      </c>
      <c r="AH39" s="255" t="str">
        <f t="shared" si="33"/>
        <v/>
      </c>
      <c r="AI39" s="256" t="str">
        <f t="shared" si="34"/>
        <v/>
      </c>
      <c r="AJ39" s="245"/>
      <c r="AK39" s="258" t="b">
        <v>0</v>
      </c>
      <c r="AL39" s="258" t="b">
        <v>0</v>
      </c>
      <c r="AM39" s="258" t="b">
        <v>0</v>
      </c>
      <c r="AN39" s="258" t="b">
        <v>0</v>
      </c>
      <c r="AO39" s="258" t="b">
        <v>0</v>
      </c>
      <c r="AP39" s="258" t="b">
        <v>0</v>
      </c>
      <c r="AQ39" s="258" t="b">
        <v>0</v>
      </c>
      <c r="AR39" s="255" t="str">
        <f t="shared" si="35"/>
        <v/>
      </c>
      <c r="AS39" s="256" t="str">
        <f t="shared" si="36"/>
        <v/>
      </c>
      <c r="AT39" s="245"/>
      <c r="AU39" s="257" t="b">
        <v>0</v>
      </c>
      <c r="AV39" s="258" t="b">
        <v>0</v>
      </c>
      <c r="AW39" s="259" t="b">
        <v>0</v>
      </c>
      <c r="AX39" s="193"/>
      <c r="AY39" s="193"/>
      <c r="AZ39" s="260" t="str">
        <f t="shared" si="37"/>
        <v/>
      </c>
      <c r="BA39" s="261" t="str">
        <f t="shared" si="38"/>
        <v/>
      </c>
      <c r="BB39" s="262" t="str">
        <f t="shared" si="39"/>
        <v/>
      </c>
      <c r="BC39" s="263" t="str">
        <f t="array" ref="BC39">IFERROR(SPARKLINE(BB39,{"charttype","bar";"max",BA39;"color1",IF(BD39&gt;=$BA$4,'Customize Here'!$M$7,'Customize Here'!$M$9)}),)</f>
        <v/>
      </c>
      <c r="BD39" s="264" t="str">
        <f t="shared" si="40"/>
        <v/>
      </c>
      <c r="BE39" s="340" t="str">
        <f t="shared" si="41"/>
        <v/>
      </c>
      <c r="BF39" s="330"/>
    </row>
    <row r="40" ht="18.0" customHeight="1">
      <c r="A40" s="334"/>
      <c r="B40" s="341"/>
      <c r="C40" s="342"/>
      <c r="D40" s="111"/>
      <c r="E40" s="237"/>
      <c r="F40" s="237"/>
      <c r="G40" s="257" t="b">
        <v>0</v>
      </c>
      <c r="H40" s="258" t="b">
        <v>0</v>
      </c>
      <c r="I40" s="258" t="b">
        <v>0</v>
      </c>
      <c r="J40" s="258" t="b">
        <v>0</v>
      </c>
      <c r="K40" s="258" t="b">
        <v>0</v>
      </c>
      <c r="L40" s="258" t="b">
        <v>0</v>
      </c>
      <c r="M40" s="258" t="b">
        <v>0</v>
      </c>
      <c r="N40" s="255" t="str">
        <f t="shared" si="29"/>
        <v/>
      </c>
      <c r="O40" s="256" t="str">
        <f t="shared" si="30"/>
        <v/>
      </c>
      <c r="P40" s="245"/>
      <c r="Q40" s="257" t="b">
        <v>0</v>
      </c>
      <c r="R40" s="258" t="b">
        <v>0</v>
      </c>
      <c r="S40" s="258" t="b">
        <v>0</v>
      </c>
      <c r="T40" s="258" t="b">
        <v>0</v>
      </c>
      <c r="U40" s="258" t="b">
        <v>0</v>
      </c>
      <c r="V40" s="258" t="b">
        <v>0</v>
      </c>
      <c r="W40" s="267" t="b">
        <v>0</v>
      </c>
      <c r="X40" s="255" t="str">
        <f t="shared" si="31"/>
        <v/>
      </c>
      <c r="Y40" s="256" t="str">
        <f t="shared" si="32"/>
        <v/>
      </c>
      <c r="Z40" s="245"/>
      <c r="AA40" s="257" t="b">
        <v>0</v>
      </c>
      <c r="AB40" s="258" t="b">
        <v>0</v>
      </c>
      <c r="AC40" s="258" t="b">
        <v>0</v>
      </c>
      <c r="AD40" s="258" t="b">
        <v>0</v>
      </c>
      <c r="AE40" s="258" t="b">
        <v>0</v>
      </c>
      <c r="AF40" s="258" t="b">
        <v>0</v>
      </c>
      <c r="AG40" s="267" t="b">
        <v>0</v>
      </c>
      <c r="AH40" s="255" t="str">
        <f t="shared" si="33"/>
        <v/>
      </c>
      <c r="AI40" s="256" t="str">
        <f t="shared" si="34"/>
        <v/>
      </c>
      <c r="AJ40" s="245"/>
      <c r="AK40" s="258" t="b">
        <v>0</v>
      </c>
      <c r="AL40" s="258" t="b">
        <v>0</v>
      </c>
      <c r="AM40" s="258" t="b">
        <v>0</v>
      </c>
      <c r="AN40" s="258" t="b">
        <v>0</v>
      </c>
      <c r="AO40" s="258" t="b">
        <v>0</v>
      </c>
      <c r="AP40" s="258" t="b">
        <v>0</v>
      </c>
      <c r="AQ40" s="258" t="b">
        <v>0</v>
      </c>
      <c r="AR40" s="255" t="str">
        <f t="shared" si="35"/>
        <v/>
      </c>
      <c r="AS40" s="256" t="str">
        <f t="shared" si="36"/>
        <v/>
      </c>
      <c r="AT40" s="245"/>
      <c r="AU40" s="257" t="b">
        <v>0</v>
      </c>
      <c r="AV40" s="258" t="b">
        <v>0</v>
      </c>
      <c r="AW40" s="259" t="b">
        <v>0</v>
      </c>
      <c r="AX40" s="193"/>
      <c r="AY40" s="193"/>
      <c r="AZ40" s="260" t="str">
        <f t="shared" si="37"/>
        <v/>
      </c>
      <c r="BA40" s="261" t="str">
        <f t="shared" si="38"/>
        <v/>
      </c>
      <c r="BB40" s="262" t="str">
        <f t="shared" si="39"/>
        <v/>
      </c>
      <c r="BC40" s="263" t="str">
        <f t="array" ref="BC40">IFERROR(SPARKLINE(BB40,{"charttype","bar";"max",BA40;"color1",IF(BD40&gt;=$BA$4,'Customize Here'!$M$7,'Customize Here'!$M$9)}),)</f>
        <v/>
      </c>
      <c r="BD40" s="264" t="str">
        <f t="shared" si="40"/>
        <v/>
      </c>
      <c r="BE40" s="340" t="str">
        <f t="shared" si="41"/>
        <v/>
      </c>
      <c r="BF40" s="330"/>
    </row>
    <row r="41" ht="18.0" customHeight="1">
      <c r="A41" s="334"/>
      <c r="B41" s="341"/>
      <c r="C41" s="342"/>
      <c r="D41" s="111"/>
      <c r="E41" s="237"/>
      <c r="F41" s="237"/>
      <c r="G41" s="257" t="b">
        <v>0</v>
      </c>
      <c r="H41" s="258" t="b">
        <v>0</v>
      </c>
      <c r="I41" s="258" t="b">
        <v>0</v>
      </c>
      <c r="J41" s="258" t="b">
        <v>0</v>
      </c>
      <c r="K41" s="258" t="b">
        <v>0</v>
      </c>
      <c r="L41" s="258" t="b">
        <v>0</v>
      </c>
      <c r="M41" s="258" t="b">
        <v>0</v>
      </c>
      <c r="N41" s="255" t="str">
        <f t="shared" si="29"/>
        <v/>
      </c>
      <c r="O41" s="256" t="str">
        <f t="shared" si="30"/>
        <v/>
      </c>
      <c r="P41" s="245"/>
      <c r="Q41" s="257" t="b">
        <v>0</v>
      </c>
      <c r="R41" s="258" t="b">
        <v>0</v>
      </c>
      <c r="S41" s="258" t="b">
        <v>0</v>
      </c>
      <c r="T41" s="258" t="b">
        <v>0</v>
      </c>
      <c r="U41" s="258" t="b">
        <v>0</v>
      </c>
      <c r="V41" s="258" t="b">
        <v>0</v>
      </c>
      <c r="W41" s="267" t="b">
        <v>0</v>
      </c>
      <c r="X41" s="255" t="str">
        <f t="shared" si="31"/>
        <v/>
      </c>
      <c r="Y41" s="256" t="str">
        <f t="shared" si="32"/>
        <v/>
      </c>
      <c r="Z41" s="245"/>
      <c r="AA41" s="257" t="b">
        <v>0</v>
      </c>
      <c r="AB41" s="258" t="b">
        <v>0</v>
      </c>
      <c r="AC41" s="258" t="b">
        <v>0</v>
      </c>
      <c r="AD41" s="258" t="b">
        <v>0</v>
      </c>
      <c r="AE41" s="258" t="b">
        <v>0</v>
      </c>
      <c r="AF41" s="258" t="b">
        <v>0</v>
      </c>
      <c r="AG41" s="267" t="b">
        <v>0</v>
      </c>
      <c r="AH41" s="255" t="str">
        <f t="shared" si="33"/>
        <v/>
      </c>
      <c r="AI41" s="256" t="str">
        <f t="shared" si="34"/>
        <v/>
      </c>
      <c r="AJ41" s="245"/>
      <c r="AK41" s="258" t="b">
        <v>0</v>
      </c>
      <c r="AL41" s="258" t="b">
        <v>0</v>
      </c>
      <c r="AM41" s="258" t="b">
        <v>0</v>
      </c>
      <c r="AN41" s="258" t="b">
        <v>0</v>
      </c>
      <c r="AO41" s="258" t="b">
        <v>0</v>
      </c>
      <c r="AP41" s="258" t="b">
        <v>0</v>
      </c>
      <c r="AQ41" s="258" t="b">
        <v>0</v>
      </c>
      <c r="AR41" s="255" t="str">
        <f t="shared" si="35"/>
        <v/>
      </c>
      <c r="AS41" s="256" t="str">
        <f t="shared" si="36"/>
        <v/>
      </c>
      <c r="AT41" s="245"/>
      <c r="AU41" s="257" t="b">
        <v>0</v>
      </c>
      <c r="AV41" s="258" t="b">
        <v>0</v>
      </c>
      <c r="AW41" s="259" t="b">
        <v>0</v>
      </c>
      <c r="AX41" s="193"/>
      <c r="AY41" s="193"/>
      <c r="AZ41" s="260" t="str">
        <f t="shared" si="37"/>
        <v/>
      </c>
      <c r="BA41" s="261" t="str">
        <f t="shared" si="38"/>
        <v/>
      </c>
      <c r="BB41" s="262" t="str">
        <f t="shared" si="39"/>
        <v/>
      </c>
      <c r="BC41" s="263" t="str">
        <f t="array" ref="BC41">IFERROR(SPARKLINE(BB41,{"charttype","bar";"max",BA41;"color1",IF(BD41&gt;=$BA$4,'Customize Here'!$M$7,'Customize Here'!$M$9)}),)</f>
        <v/>
      </c>
      <c r="BD41" s="264" t="str">
        <f t="shared" si="40"/>
        <v/>
      </c>
      <c r="BE41" s="340" t="str">
        <f t="shared" si="41"/>
        <v/>
      </c>
      <c r="BF41" s="330"/>
    </row>
    <row r="42" ht="18.0" customHeight="1">
      <c r="A42" s="334"/>
      <c r="B42" s="341"/>
      <c r="C42" s="342"/>
      <c r="D42" s="111"/>
      <c r="E42" s="237"/>
      <c r="F42" s="237"/>
      <c r="G42" s="257" t="b">
        <v>0</v>
      </c>
      <c r="H42" s="258" t="b">
        <v>0</v>
      </c>
      <c r="I42" s="258" t="b">
        <v>0</v>
      </c>
      <c r="J42" s="258" t="b">
        <v>0</v>
      </c>
      <c r="K42" s="258" t="b">
        <v>0</v>
      </c>
      <c r="L42" s="258" t="b">
        <v>0</v>
      </c>
      <c r="M42" s="258" t="b">
        <v>0</v>
      </c>
      <c r="N42" s="255" t="str">
        <f t="shared" si="29"/>
        <v/>
      </c>
      <c r="O42" s="256" t="str">
        <f t="shared" si="30"/>
        <v/>
      </c>
      <c r="P42" s="245"/>
      <c r="Q42" s="257" t="b">
        <v>0</v>
      </c>
      <c r="R42" s="258" t="b">
        <v>0</v>
      </c>
      <c r="S42" s="258" t="b">
        <v>0</v>
      </c>
      <c r="T42" s="258" t="b">
        <v>0</v>
      </c>
      <c r="U42" s="258" t="b">
        <v>0</v>
      </c>
      <c r="V42" s="258" t="b">
        <v>0</v>
      </c>
      <c r="W42" s="267" t="b">
        <v>0</v>
      </c>
      <c r="X42" s="255" t="str">
        <f t="shared" si="31"/>
        <v/>
      </c>
      <c r="Y42" s="256" t="str">
        <f t="shared" si="32"/>
        <v/>
      </c>
      <c r="Z42" s="245"/>
      <c r="AA42" s="257" t="b">
        <v>0</v>
      </c>
      <c r="AB42" s="258" t="b">
        <v>0</v>
      </c>
      <c r="AC42" s="258" t="b">
        <v>0</v>
      </c>
      <c r="AD42" s="258" t="b">
        <v>0</v>
      </c>
      <c r="AE42" s="258" t="b">
        <v>0</v>
      </c>
      <c r="AF42" s="258" t="b">
        <v>0</v>
      </c>
      <c r="AG42" s="267" t="b">
        <v>0</v>
      </c>
      <c r="AH42" s="255" t="str">
        <f t="shared" si="33"/>
        <v/>
      </c>
      <c r="AI42" s="256" t="str">
        <f t="shared" si="34"/>
        <v/>
      </c>
      <c r="AJ42" s="245"/>
      <c r="AK42" s="257" t="b">
        <v>0</v>
      </c>
      <c r="AL42" s="258" t="b">
        <v>0</v>
      </c>
      <c r="AM42" s="258" t="b">
        <v>0</v>
      </c>
      <c r="AN42" s="258" t="b">
        <v>0</v>
      </c>
      <c r="AO42" s="258" t="b">
        <v>0</v>
      </c>
      <c r="AP42" s="258" t="b">
        <v>0</v>
      </c>
      <c r="AQ42" s="267" t="b">
        <v>0</v>
      </c>
      <c r="AR42" s="255" t="str">
        <f t="shared" si="35"/>
        <v/>
      </c>
      <c r="AS42" s="256" t="str">
        <f t="shared" si="36"/>
        <v/>
      </c>
      <c r="AT42" s="245"/>
      <c r="AU42" s="257" t="b">
        <v>0</v>
      </c>
      <c r="AV42" s="258" t="b">
        <v>0</v>
      </c>
      <c r="AW42" s="259" t="b">
        <v>0</v>
      </c>
      <c r="AX42" s="193"/>
      <c r="AY42" s="193"/>
      <c r="AZ42" s="269" t="str">
        <f t="shared" si="37"/>
        <v/>
      </c>
      <c r="BA42" s="261" t="str">
        <f t="shared" si="38"/>
        <v/>
      </c>
      <c r="BB42" s="262" t="str">
        <f t="shared" si="39"/>
        <v/>
      </c>
      <c r="BC42" s="263" t="str">
        <f t="array" ref="BC42">IFERROR(SPARKLINE(BB42,{"charttype","bar";"max",BA42;"color1",IF(BD42&gt;=$BA$4,'Customize Here'!$M$7,'Customize Here'!$M$9)}),)</f>
        <v/>
      </c>
      <c r="BD42" s="264" t="str">
        <f t="shared" si="40"/>
        <v/>
      </c>
      <c r="BE42" s="340" t="str">
        <f t="shared" si="41"/>
        <v/>
      </c>
      <c r="BF42" s="330"/>
    </row>
    <row r="43" ht="18.0" customHeight="1">
      <c r="A43" s="334"/>
      <c r="B43" s="341"/>
      <c r="C43" s="342"/>
      <c r="D43" s="111"/>
      <c r="E43" s="237"/>
      <c r="F43" s="237"/>
      <c r="G43" s="257" t="b">
        <v>0</v>
      </c>
      <c r="H43" s="258" t="b">
        <v>0</v>
      </c>
      <c r="I43" s="258" t="b">
        <v>0</v>
      </c>
      <c r="J43" s="258" t="b">
        <v>0</v>
      </c>
      <c r="K43" s="258" t="b">
        <v>0</v>
      </c>
      <c r="L43" s="258" t="b">
        <v>0</v>
      </c>
      <c r="M43" s="258" t="b">
        <v>0</v>
      </c>
      <c r="N43" s="255" t="str">
        <f t="shared" si="29"/>
        <v/>
      </c>
      <c r="O43" s="256" t="str">
        <f t="shared" si="30"/>
        <v/>
      </c>
      <c r="P43" s="245"/>
      <c r="Q43" s="257" t="b">
        <v>0</v>
      </c>
      <c r="R43" s="258" t="b">
        <v>0</v>
      </c>
      <c r="S43" s="258" t="b">
        <v>0</v>
      </c>
      <c r="T43" s="258" t="b">
        <v>0</v>
      </c>
      <c r="U43" s="258" t="b">
        <v>0</v>
      </c>
      <c r="V43" s="258" t="b">
        <v>0</v>
      </c>
      <c r="W43" s="267" t="b">
        <v>0</v>
      </c>
      <c r="X43" s="255" t="str">
        <f t="shared" si="31"/>
        <v/>
      </c>
      <c r="Y43" s="256" t="str">
        <f t="shared" si="32"/>
        <v/>
      </c>
      <c r="Z43" s="245"/>
      <c r="AA43" s="257" t="b">
        <v>0</v>
      </c>
      <c r="AB43" s="258" t="b">
        <v>0</v>
      </c>
      <c r="AC43" s="258" t="b">
        <v>0</v>
      </c>
      <c r="AD43" s="258" t="b">
        <v>0</v>
      </c>
      <c r="AE43" s="258" t="b">
        <v>0</v>
      </c>
      <c r="AF43" s="258" t="b">
        <v>0</v>
      </c>
      <c r="AG43" s="267" t="b">
        <v>0</v>
      </c>
      <c r="AH43" s="255" t="str">
        <f t="shared" si="33"/>
        <v/>
      </c>
      <c r="AI43" s="256" t="str">
        <f t="shared" si="34"/>
        <v/>
      </c>
      <c r="AJ43" s="245"/>
      <c r="AK43" s="257" t="b">
        <v>0</v>
      </c>
      <c r="AL43" s="258" t="b">
        <v>0</v>
      </c>
      <c r="AM43" s="258" t="b">
        <v>0</v>
      </c>
      <c r="AN43" s="258" t="b">
        <v>0</v>
      </c>
      <c r="AO43" s="258" t="b">
        <v>0</v>
      </c>
      <c r="AP43" s="258" t="b">
        <v>0</v>
      </c>
      <c r="AQ43" s="267" t="b">
        <v>0</v>
      </c>
      <c r="AR43" s="255" t="str">
        <f t="shared" si="35"/>
        <v/>
      </c>
      <c r="AS43" s="256" t="str">
        <f t="shared" si="36"/>
        <v/>
      </c>
      <c r="AT43" s="245"/>
      <c r="AU43" s="257" t="b">
        <v>0</v>
      </c>
      <c r="AV43" s="258" t="b">
        <v>0</v>
      </c>
      <c r="AW43" s="259" t="b">
        <v>0</v>
      </c>
      <c r="AX43" s="193"/>
      <c r="AY43" s="193"/>
      <c r="AZ43" s="269" t="str">
        <f t="shared" si="37"/>
        <v/>
      </c>
      <c r="BA43" s="261" t="str">
        <f t="shared" si="38"/>
        <v/>
      </c>
      <c r="BB43" s="262" t="str">
        <f t="shared" si="39"/>
        <v/>
      </c>
      <c r="BC43" s="263" t="str">
        <f t="array" ref="BC43">IFERROR(SPARKLINE(BB43,{"charttype","bar";"max",BA43;"color1",IF(BD43&gt;=$BA$4,'Customize Here'!$M$7,'Customize Here'!$M$9)}),)</f>
        <v/>
      </c>
      <c r="BD43" s="264" t="str">
        <f t="shared" si="40"/>
        <v/>
      </c>
      <c r="BE43" s="340" t="str">
        <f t="shared" si="41"/>
        <v/>
      </c>
      <c r="BF43" s="330"/>
    </row>
    <row r="44" ht="18.0" customHeight="1">
      <c r="A44" s="334"/>
      <c r="B44" s="341"/>
      <c r="C44" s="342"/>
      <c r="D44" s="111"/>
      <c r="E44" s="237"/>
      <c r="F44" s="237"/>
      <c r="G44" s="257" t="b">
        <v>0</v>
      </c>
      <c r="H44" s="258" t="b">
        <v>0</v>
      </c>
      <c r="I44" s="258" t="b">
        <v>0</v>
      </c>
      <c r="J44" s="258" t="b">
        <v>0</v>
      </c>
      <c r="K44" s="258" t="b">
        <v>0</v>
      </c>
      <c r="L44" s="258" t="b">
        <v>0</v>
      </c>
      <c r="M44" s="258" t="b">
        <v>0</v>
      </c>
      <c r="N44" s="255" t="str">
        <f t="shared" si="29"/>
        <v/>
      </c>
      <c r="O44" s="256" t="str">
        <f t="shared" si="30"/>
        <v/>
      </c>
      <c r="P44" s="245"/>
      <c r="Q44" s="257" t="b">
        <v>0</v>
      </c>
      <c r="R44" s="258" t="b">
        <v>0</v>
      </c>
      <c r="S44" s="258" t="b">
        <v>0</v>
      </c>
      <c r="T44" s="258" t="b">
        <v>0</v>
      </c>
      <c r="U44" s="258" t="b">
        <v>0</v>
      </c>
      <c r="V44" s="258" t="b">
        <v>0</v>
      </c>
      <c r="W44" s="267" t="b">
        <v>0</v>
      </c>
      <c r="X44" s="255" t="str">
        <f t="shared" si="31"/>
        <v/>
      </c>
      <c r="Y44" s="256" t="str">
        <f t="shared" si="32"/>
        <v/>
      </c>
      <c r="Z44" s="245"/>
      <c r="AA44" s="257" t="b">
        <v>0</v>
      </c>
      <c r="AB44" s="258" t="b">
        <v>0</v>
      </c>
      <c r="AC44" s="258" t="b">
        <v>0</v>
      </c>
      <c r="AD44" s="258" t="b">
        <v>0</v>
      </c>
      <c r="AE44" s="258" t="b">
        <v>0</v>
      </c>
      <c r="AF44" s="258" t="b">
        <v>0</v>
      </c>
      <c r="AG44" s="267" t="b">
        <v>0</v>
      </c>
      <c r="AH44" s="255" t="str">
        <f t="shared" si="33"/>
        <v/>
      </c>
      <c r="AI44" s="256" t="str">
        <f t="shared" si="34"/>
        <v/>
      </c>
      <c r="AJ44" s="245"/>
      <c r="AK44" s="257" t="b">
        <v>0</v>
      </c>
      <c r="AL44" s="258" t="b">
        <v>0</v>
      </c>
      <c r="AM44" s="258" t="b">
        <v>0</v>
      </c>
      <c r="AN44" s="258" t="b">
        <v>0</v>
      </c>
      <c r="AO44" s="258" t="b">
        <v>0</v>
      </c>
      <c r="AP44" s="258" t="b">
        <v>0</v>
      </c>
      <c r="AQ44" s="267" t="b">
        <v>0</v>
      </c>
      <c r="AR44" s="255" t="str">
        <f t="shared" si="35"/>
        <v/>
      </c>
      <c r="AS44" s="256" t="str">
        <f t="shared" si="36"/>
        <v/>
      </c>
      <c r="AT44" s="245"/>
      <c r="AU44" s="270" t="b">
        <v>0</v>
      </c>
      <c r="AV44" s="258" t="b">
        <v>0</v>
      </c>
      <c r="AW44" s="273" t="b">
        <v>0</v>
      </c>
      <c r="AX44" s="193"/>
      <c r="AY44" s="193"/>
      <c r="AZ44" s="269" t="str">
        <f t="shared" si="37"/>
        <v/>
      </c>
      <c r="BA44" s="261" t="str">
        <f t="shared" si="38"/>
        <v/>
      </c>
      <c r="BB44" s="262" t="str">
        <f t="shared" si="39"/>
        <v/>
      </c>
      <c r="BC44" s="263" t="str">
        <f t="array" ref="BC44">IFERROR(SPARKLINE(BB44,{"charttype","bar";"max",BA44;"color1",IF(BD44&gt;=$BA$4,'Customize Here'!$M$7,'Customize Here'!$M$9)}),)</f>
        <v/>
      </c>
      <c r="BD44" s="264" t="str">
        <f t="shared" si="40"/>
        <v/>
      </c>
      <c r="BE44" s="340" t="str">
        <f t="shared" si="41"/>
        <v/>
      </c>
      <c r="BF44" s="330"/>
    </row>
    <row r="45" ht="18.0" customHeight="1">
      <c r="A45" s="334"/>
      <c r="B45" s="341"/>
      <c r="C45" s="342"/>
      <c r="D45" s="111"/>
      <c r="E45" s="237"/>
      <c r="F45" s="237"/>
      <c r="G45" s="257" t="b">
        <v>0</v>
      </c>
      <c r="H45" s="258" t="b">
        <v>0</v>
      </c>
      <c r="I45" s="258" t="b">
        <v>0</v>
      </c>
      <c r="J45" s="258" t="b">
        <v>0</v>
      </c>
      <c r="K45" s="258" t="b">
        <v>0</v>
      </c>
      <c r="L45" s="258" t="b">
        <v>0</v>
      </c>
      <c r="M45" s="258" t="b">
        <v>0</v>
      </c>
      <c r="N45" s="255" t="str">
        <f t="shared" si="29"/>
        <v/>
      </c>
      <c r="O45" s="256" t="str">
        <f t="shared" si="30"/>
        <v/>
      </c>
      <c r="P45" s="245"/>
      <c r="Q45" s="257" t="b">
        <v>0</v>
      </c>
      <c r="R45" s="258" t="b">
        <v>0</v>
      </c>
      <c r="S45" s="258" t="b">
        <v>0</v>
      </c>
      <c r="T45" s="258" t="b">
        <v>0</v>
      </c>
      <c r="U45" s="258" t="b">
        <v>0</v>
      </c>
      <c r="V45" s="258" t="b">
        <v>0</v>
      </c>
      <c r="W45" s="267" t="b">
        <v>0</v>
      </c>
      <c r="X45" s="255" t="str">
        <f t="shared" si="31"/>
        <v/>
      </c>
      <c r="Y45" s="256" t="str">
        <f t="shared" si="32"/>
        <v/>
      </c>
      <c r="Z45" s="245"/>
      <c r="AA45" s="257" t="b">
        <v>0</v>
      </c>
      <c r="AB45" s="258" t="b">
        <v>0</v>
      </c>
      <c r="AC45" s="258" t="b">
        <v>0</v>
      </c>
      <c r="AD45" s="258" t="b">
        <v>0</v>
      </c>
      <c r="AE45" s="258" t="b">
        <v>0</v>
      </c>
      <c r="AF45" s="258" t="b">
        <v>0</v>
      </c>
      <c r="AG45" s="267" t="b">
        <v>0</v>
      </c>
      <c r="AH45" s="255" t="str">
        <f t="shared" si="33"/>
        <v/>
      </c>
      <c r="AI45" s="256" t="str">
        <f t="shared" si="34"/>
        <v/>
      </c>
      <c r="AJ45" s="245"/>
      <c r="AK45" s="257" t="b">
        <v>0</v>
      </c>
      <c r="AL45" s="258" t="b">
        <v>0</v>
      </c>
      <c r="AM45" s="258" t="b">
        <v>0</v>
      </c>
      <c r="AN45" s="258" t="b">
        <v>0</v>
      </c>
      <c r="AO45" s="258" t="b">
        <v>0</v>
      </c>
      <c r="AP45" s="258" t="b">
        <v>0</v>
      </c>
      <c r="AQ45" s="267" t="b">
        <v>0</v>
      </c>
      <c r="AR45" s="255" t="str">
        <f t="shared" si="35"/>
        <v/>
      </c>
      <c r="AS45" s="256" t="str">
        <f t="shared" si="36"/>
        <v/>
      </c>
      <c r="AT45" s="245"/>
      <c r="AU45" s="257" t="b">
        <v>0</v>
      </c>
      <c r="AV45" s="258" t="b">
        <v>0</v>
      </c>
      <c r="AW45" s="273" t="b">
        <v>0</v>
      </c>
      <c r="AX45" s="193"/>
      <c r="AY45" s="193"/>
      <c r="AZ45" s="269" t="str">
        <f t="shared" si="37"/>
        <v/>
      </c>
      <c r="BA45" s="261" t="str">
        <f t="shared" si="38"/>
        <v/>
      </c>
      <c r="BB45" s="262" t="str">
        <f t="shared" si="39"/>
        <v/>
      </c>
      <c r="BC45" s="263" t="str">
        <f t="array" ref="BC45">IFERROR(SPARKLINE(BB45,{"charttype","bar";"max",BA45;"color1",IF(BD45&gt;=$BA$4,'Customize Here'!$M$7,'Customize Here'!$M$9)}),)</f>
        <v/>
      </c>
      <c r="BD45" s="264" t="str">
        <f t="shared" si="40"/>
        <v/>
      </c>
      <c r="BE45" s="340" t="str">
        <f t="shared" si="41"/>
        <v/>
      </c>
      <c r="BF45" s="330"/>
    </row>
    <row r="46" ht="18.0" customHeight="1">
      <c r="A46" s="334"/>
      <c r="B46" s="341"/>
      <c r="C46" s="342"/>
      <c r="D46" s="111"/>
      <c r="E46" s="237"/>
      <c r="F46" s="237"/>
      <c r="G46" s="257" t="b">
        <v>0</v>
      </c>
      <c r="H46" s="258" t="b">
        <v>0</v>
      </c>
      <c r="I46" s="258" t="b">
        <v>0</v>
      </c>
      <c r="J46" s="258" t="b">
        <v>0</v>
      </c>
      <c r="K46" s="258" t="b">
        <v>0</v>
      </c>
      <c r="L46" s="258" t="b">
        <v>0</v>
      </c>
      <c r="M46" s="258" t="b">
        <v>0</v>
      </c>
      <c r="N46" s="255" t="str">
        <f t="shared" si="29"/>
        <v/>
      </c>
      <c r="O46" s="256" t="str">
        <f t="shared" si="30"/>
        <v/>
      </c>
      <c r="P46" s="245"/>
      <c r="Q46" s="257" t="b">
        <v>0</v>
      </c>
      <c r="R46" s="258" t="b">
        <v>0</v>
      </c>
      <c r="S46" s="258" t="b">
        <v>0</v>
      </c>
      <c r="T46" s="258" t="b">
        <v>0</v>
      </c>
      <c r="U46" s="258" t="b">
        <v>0</v>
      </c>
      <c r="V46" s="258" t="b">
        <v>0</v>
      </c>
      <c r="W46" s="267" t="b">
        <v>0</v>
      </c>
      <c r="X46" s="255" t="str">
        <f t="shared" si="31"/>
        <v/>
      </c>
      <c r="Y46" s="256" t="str">
        <f t="shared" si="32"/>
        <v/>
      </c>
      <c r="Z46" s="245"/>
      <c r="AA46" s="257" t="b">
        <v>0</v>
      </c>
      <c r="AB46" s="258" t="b">
        <v>0</v>
      </c>
      <c r="AC46" s="258" t="b">
        <v>0</v>
      </c>
      <c r="AD46" s="258" t="b">
        <v>0</v>
      </c>
      <c r="AE46" s="258" t="b">
        <v>0</v>
      </c>
      <c r="AF46" s="258" t="b">
        <v>0</v>
      </c>
      <c r="AG46" s="267" t="b">
        <v>0</v>
      </c>
      <c r="AH46" s="255" t="str">
        <f t="shared" si="33"/>
        <v/>
      </c>
      <c r="AI46" s="256" t="str">
        <f t="shared" si="34"/>
        <v/>
      </c>
      <c r="AJ46" s="245"/>
      <c r="AK46" s="257" t="b">
        <v>0</v>
      </c>
      <c r="AL46" s="258" t="b">
        <v>0</v>
      </c>
      <c r="AM46" s="258" t="b">
        <v>0</v>
      </c>
      <c r="AN46" s="258" t="b">
        <v>0</v>
      </c>
      <c r="AO46" s="258" t="b">
        <v>0</v>
      </c>
      <c r="AP46" s="258" t="b">
        <v>0</v>
      </c>
      <c r="AQ46" s="267" t="b">
        <v>0</v>
      </c>
      <c r="AR46" s="255" t="str">
        <f t="shared" si="35"/>
        <v/>
      </c>
      <c r="AS46" s="256" t="str">
        <f t="shared" si="36"/>
        <v/>
      </c>
      <c r="AT46" s="245"/>
      <c r="AU46" s="270" t="b">
        <v>0</v>
      </c>
      <c r="AV46" s="258" t="b">
        <v>0</v>
      </c>
      <c r="AW46" s="273" t="b">
        <v>0</v>
      </c>
      <c r="AX46" s="193"/>
      <c r="AY46" s="193"/>
      <c r="AZ46" s="269" t="str">
        <f t="shared" si="37"/>
        <v/>
      </c>
      <c r="BA46" s="261" t="str">
        <f t="shared" si="38"/>
        <v/>
      </c>
      <c r="BB46" s="262" t="str">
        <f t="shared" si="39"/>
        <v/>
      </c>
      <c r="BC46" s="263" t="str">
        <f t="array" ref="BC46">IFERROR(SPARKLINE(BB46,{"charttype","bar";"max",BA46;"color1",IF(BD46&gt;=$BA$4,'Customize Here'!$M$7,'Customize Here'!$M$9)}),)</f>
        <v/>
      </c>
      <c r="BD46" s="264" t="str">
        <f t="shared" si="40"/>
        <v/>
      </c>
      <c r="BE46" s="340" t="str">
        <f t="shared" si="41"/>
        <v/>
      </c>
      <c r="BF46" s="330"/>
    </row>
    <row r="47" ht="18.0" customHeight="1">
      <c r="A47" s="334"/>
      <c r="B47" s="343"/>
      <c r="C47" s="344"/>
      <c r="D47" s="119"/>
      <c r="E47" s="237"/>
      <c r="F47" s="237"/>
      <c r="G47" s="345" t="b">
        <v>0</v>
      </c>
      <c r="H47" s="277" t="b">
        <v>0</v>
      </c>
      <c r="I47" s="277" t="b">
        <v>0</v>
      </c>
      <c r="J47" s="277" t="b">
        <v>0</v>
      </c>
      <c r="K47" s="277" t="b">
        <v>0</v>
      </c>
      <c r="L47" s="277" t="b">
        <v>0</v>
      </c>
      <c r="M47" s="277" t="b">
        <v>0</v>
      </c>
      <c r="N47" s="280" t="str">
        <f t="shared" si="29"/>
        <v/>
      </c>
      <c r="O47" s="281" t="str">
        <f t="shared" si="30"/>
        <v/>
      </c>
      <c r="P47" s="245"/>
      <c r="Q47" s="345" t="b">
        <v>0</v>
      </c>
      <c r="R47" s="277" t="b">
        <v>0</v>
      </c>
      <c r="S47" s="277" t="b">
        <v>0</v>
      </c>
      <c r="T47" s="277" t="b">
        <v>0</v>
      </c>
      <c r="U47" s="277" t="b">
        <v>0</v>
      </c>
      <c r="V47" s="277" t="b">
        <v>0</v>
      </c>
      <c r="W47" s="346" t="b">
        <v>0</v>
      </c>
      <c r="X47" s="280" t="str">
        <f t="shared" si="31"/>
        <v/>
      </c>
      <c r="Y47" s="281" t="str">
        <f t="shared" si="32"/>
        <v/>
      </c>
      <c r="Z47" s="245"/>
      <c r="AA47" s="345" t="b">
        <v>0</v>
      </c>
      <c r="AB47" s="277" t="b">
        <v>0</v>
      </c>
      <c r="AC47" s="277" t="b">
        <v>0</v>
      </c>
      <c r="AD47" s="277" t="b">
        <v>0</v>
      </c>
      <c r="AE47" s="277" t="b">
        <v>0</v>
      </c>
      <c r="AF47" s="277" t="b">
        <v>0</v>
      </c>
      <c r="AG47" s="346" t="b">
        <v>0</v>
      </c>
      <c r="AH47" s="280" t="str">
        <f t="shared" si="33"/>
        <v/>
      </c>
      <c r="AI47" s="281" t="str">
        <f t="shared" si="34"/>
        <v/>
      </c>
      <c r="AJ47" s="245"/>
      <c r="AK47" s="345" t="b">
        <v>0</v>
      </c>
      <c r="AL47" s="277" t="b">
        <v>0</v>
      </c>
      <c r="AM47" s="277" t="b">
        <v>0</v>
      </c>
      <c r="AN47" s="277" t="b">
        <v>0</v>
      </c>
      <c r="AO47" s="277" t="b">
        <v>0</v>
      </c>
      <c r="AP47" s="277" t="b">
        <v>0</v>
      </c>
      <c r="AQ47" s="346" t="b">
        <v>0</v>
      </c>
      <c r="AR47" s="280" t="str">
        <f t="shared" si="35"/>
        <v/>
      </c>
      <c r="AS47" s="281" t="str">
        <f t="shared" si="36"/>
        <v/>
      </c>
      <c r="AT47" s="245"/>
      <c r="AU47" s="276" t="b">
        <v>0</v>
      </c>
      <c r="AV47" s="277" t="b">
        <v>0</v>
      </c>
      <c r="AW47" s="282" t="b">
        <v>0</v>
      </c>
      <c r="AX47" s="193"/>
      <c r="AY47" s="193"/>
      <c r="AZ47" s="283" t="str">
        <f t="shared" si="37"/>
        <v/>
      </c>
      <c r="BA47" s="284" t="str">
        <f t="shared" si="38"/>
        <v/>
      </c>
      <c r="BB47" s="285" t="str">
        <f t="shared" si="39"/>
        <v/>
      </c>
      <c r="BC47" s="286" t="str">
        <f t="array" ref="BC47">IFERROR(SPARKLINE(BB47,{"charttype","bar";"max",BA47;"color1",IF(BD47&gt;=$BA$4,'Customize Here'!$M$7,'Customize Here'!$M$9)}),)</f>
        <v/>
      </c>
      <c r="BD47" s="287" t="str">
        <f t="shared" si="40"/>
        <v/>
      </c>
      <c r="BE47" s="347" t="str">
        <f t="shared" si="41"/>
        <v/>
      </c>
      <c r="BF47" s="330"/>
    </row>
    <row r="48" ht="7.5" customHeight="1">
      <c r="A48" s="193"/>
      <c r="B48" s="193"/>
      <c r="C48" s="195"/>
      <c r="D48" s="289"/>
      <c r="E48" s="289"/>
      <c r="F48" s="289"/>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5"/>
      <c r="AE48" s="195"/>
      <c r="AF48" s="195"/>
      <c r="AG48" s="195"/>
      <c r="AH48" s="195"/>
      <c r="AI48" s="195"/>
      <c r="AJ48" s="195"/>
      <c r="AK48" s="195"/>
      <c r="AL48" s="195"/>
      <c r="AM48" s="195"/>
      <c r="AN48" s="195"/>
      <c r="AO48" s="195"/>
      <c r="AP48" s="195"/>
      <c r="AQ48" s="195"/>
      <c r="AR48" s="195"/>
      <c r="AS48" s="195"/>
      <c r="AT48" s="195"/>
      <c r="AU48" s="195"/>
      <c r="AV48" s="195"/>
      <c r="AW48" s="195"/>
      <c r="AX48" s="193"/>
      <c r="AY48" s="193"/>
      <c r="AZ48" s="348"/>
      <c r="BA48" s="349"/>
      <c r="BB48" s="349"/>
      <c r="BE48" s="349"/>
      <c r="BF48" s="195"/>
    </row>
    <row r="49" ht="22.5" customHeight="1">
      <c r="A49" s="290"/>
      <c r="B49" s="290"/>
      <c r="C49" s="296"/>
      <c r="D49" s="292"/>
      <c r="E49" s="292"/>
      <c r="F49" s="292"/>
      <c r="G49" s="350" t="str">
        <f>'Customize Here'!$Q$25</f>
        <v>Weekly Tasks Completed</v>
      </c>
      <c r="H49" s="154"/>
      <c r="I49" s="154"/>
      <c r="J49" s="154"/>
      <c r="K49" s="154"/>
      <c r="L49" s="154"/>
      <c r="M49" s="154"/>
      <c r="N49" s="154"/>
      <c r="O49" s="155"/>
      <c r="P49" s="296"/>
      <c r="Q49" s="350" t="str">
        <f>'Customize Here'!$Q$25</f>
        <v>Weekly Tasks Completed</v>
      </c>
      <c r="R49" s="154"/>
      <c r="S49" s="154"/>
      <c r="T49" s="154"/>
      <c r="U49" s="154"/>
      <c r="V49" s="154"/>
      <c r="W49" s="154"/>
      <c r="X49" s="154"/>
      <c r="Y49" s="155"/>
      <c r="Z49" s="296"/>
      <c r="AA49" s="350" t="str">
        <f>'Customize Here'!$Q$25</f>
        <v>Weekly Tasks Completed</v>
      </c>
      <c r="AB49" s="154"/>
      <c r="AC49" s="154"/>
      <c r="AD49" s="154"/>
      <c r="AE49" s="154"/>
      <c r="AF49" s="154"/>
      <c r="AG49" s="154"/>
      <c r="AH49" s="154"/>
      <c r="AI49" s="155"/>
      <c r="AJ49" s="296"/>
      <c r="AK49" s="350" t="str">
        <f>'Customize Here'!$Q$25</f>
        <v>Weekly Tasks Completed</v>
      </c>
      <c r="AL49" s="154"/>
      <c r="AM49" s="154"/>
      <c r="AN49" s="154"/>
      <c r="AO49" s="154"/>
      <c r="AP49" s="154"/>
      <c r="AQ49" s="154"/>
      <c r="AR49" s="154"/>
      <c r="AS49" s="155"/>
      <c r="AT49" s="296"/>
      <c r="AU49" s="296"/>
      <c r="AV49" s="296"/>
      <c r="AW49" s="296"/>
      <c r="AX49" s="290"/>
      <c r="AY49" s="290"/>
      <c r="AZ49" s="298"/>
      <c r="BA49" s="299"/>
      <c r="BB49" s="300" t="str">
        <f>'Customize Here'!$Q$21&amp;" "&amp;BB50&amp;" / "&amp;BB50+BE50</f>
        <v>Completed 0 / 0</v>
      </c>
      <c r="BC49" s="43"/>
      <c r="BD49" s="294"/>
      <c r="BE49" s="301" t="str">
        <f>'Customize Here'!$Q$35</f>
        <v>Missing</v>
      </c>
      <c r="BF49" s="296"/>
    </row>
    <row r="50">
      <c r="A50" s="193"/>
      <c r="B50" s="193"/>
      <c r="C50" s="195"/>
      <c r="D50" s="289"/>
      <c r="E50" s="289"/>
      <c r="F50" s="289"/>
      <c r="G50" s="351">
        <f>COUNTIF(N32:N47,"&gt;=100%")</f>
        <v>0</v>
      </c>
      <c r="H50" s="352" t="str">
        <f>"/ "&amp;COUNTA($B$32:$B$47)</f>
        <v>/ 0</v>
      </c>
      <c r="I50" s="353" t="str">
        <f t="array" ref="I50">if(COUNTA($B$32:$B$47)&gt;=1,IFERROR(SPARKLINE(G50,{"charttype","bar";"max",COUNTA($B$32:$B$47);"color1",IF(O50&gt;=$BA$4,'Customize Here'!$M$7,'Customize Here'!$M$9)}),),"")</f>
        <v/>
      </c>
      <c r="J50" s="211"/>
      <c r="K50" s="211"/>
      <c r="L50" s="211"/>
      <c r="M50" s="211"/>
      <c r="N50" s="84"/>
      <c r="O50" s="354" t="str">
        <f>iferror(ROUND(G50/COUNTA($B$32:$B$47),2),)</f>
        <v/>
      </c>
      <c r="P50" s="195"/>
      <c r="Q50" s="351">
        <f>COUNTIF(X32:X47,"&gt;=100%")</f>
        <v>0</v>
      </c>
      <c r="R50" s="352" t="str">
        <f>"/ "&amp;COUNTA($B$32:$B$47)</f>
        <v>/ 0</v>
      </c>
      <c r="S50" s="353" t="str">
        <f t="array" ref="S50">if(COUNTA($B$32:$B$47)&gt;=1,IFERROR(SPARKLINE(Q50,{"charttype","bar";"max",COUNTA($B$32:$B$47);"color1",IF(Y50&gt;=$BA$4,'Customize Here'!$M$7,'Customize Here'!$M$9)}),),"")</f>
        <v/>
      </c>
      <c r="T50" s="211"/>
      <c r="U50" s="211"/>
      <c r="V50" s="211"/>
      <c r="W50" s="211"/>
      <c r="X50" s="84"/>
      <c r="Y50" s="354" t="str">
        <f>iferror(ROUND(Q50/COUNTA($B$32:$B$47),2),)</f>
        <v/>
      </c>
      <c r="Z50" s="195"/>
      <c r="AA50" s="351">
        <f>COUNTIF(AH32:AH47,"&gt;=100%")</f>
        <v>0</v>
      </c>
      <c r="AB50" s="352" t="str">
        <f>"/ "&amp;COUNTA($B$32:$B$47)</f>
        <v>/ 0</v>
      </c>
      <c r="AC50" s="353" t="str">
        <f t="array" ref="AC50">if(COUNTA($B$32:$B$47)&gt;=1,IFERROR(SPARKLINE(AA50,{"charttype","bar";"max",COUNTA($B$32:$B$47);"color1",IF(AI50&gt;=$BA$4,'Customize Here'!$M$7,'Customize Here'!$M$9)}),),"")</f>
        <v/>
      </c>
      <c r="AD50" s="211"/>
      <c r="AE50" s="211"/>
      <c r="AF50" s="211"/>
      <c r="AG50" s="211"/>
      <c r="AH50" s="84"/>
      <c r="AI50" s="354" t="str">
        <f>iferror(ROUND(AA50/COUNTA($B$32:$B$47),2),)</f>
        <v/>
      </c>
      <c r="AJ50" s="195"/>
      <c r="AK50" s="351">
        <f>COUNTIF(AR32:AR47,"&gt;=100%")</f>
        <v>0</v>
      </c>
      <c r="AL50" s="352" t="str">
        <f>"/ "&amp;COUNTA($B$32:$B$47)</f>
        <v>/ 0</v>
      </c>
      <c r="AM50" s="353" t="str">
        <f t="array" ref="AM50">if(COUNTA($B$32:$B$47)&gt;=1,IFERROR(SPARKLINE(AK50,{"charttype","bar";"max",COUNTA($B$32:$B$47);"color1",IF(AS50&gt;=$BA$4,'Customize Here'!$M$7,'Customize Here'!$M$9)}),),"")</f>
        <v/>
      </c>
      <c r="AN50" s="211"/>
      <c r="AO50" s="211"/>
      <c r="AP50" s="211"/>
      <c r="AQ50" s="211"/>
      <c r="AR50" s="84"/>
      <c r="AS50" s="354" t="str">
        <f>iferror(ROUND(AK50/COUNTA($B$32:$B$47),2),)</f>
        <v/>
      </c>
      <c r="AT50" s="195"/>
      <c r="AU50" s="195"/>
      <c r="AV50" s="195"/>
      <c r="AW50" s="195"/>
      <c r="AX50" s="193"/>
      <c r="AY50" s="193"/>
      <c r="AZ50" s="310" t="str">
        <f>'Customize Here'!$Q$33&amp;":  "</f>
        <v>Monthly Daily Habits Progress:  </v>
      </c>
      <c r="BA50" s="355"/>
      <c r="BB50" s="356">
        <f>sum(BB32:BB47)</f>
        <v>0</v>
      </c>
      <c r="BC50" s="313" t="str">
        <f t="array" ref="BC50">IF(BB50+BE50&gt;0,IFERROR(SPARKLINE(BB50,{"charttype","bar";"max",BB50+BE50;"color1",IF(BD50&gt;=$BA$4, 'Customize Here'!$M$7,'Customize Here'!$M$9)}),),)</f>
        <v/>
      </c>
      <c r="BD50" s="357" t="str">
        <f>IFERROR(BB50/(BB50+BE50),)</f>
        <v/>
      </c>
      <c r="BE50" s="358">
        <f>sum(BE32:BE47)</f>
        <v>0</v>
      </c>
      <c r="BF50" s="195"/>
    </row>
    <row r="51" ht="18.75" customHeight="1">
      <c r="A51" s="193"/>
      <c r="B51" s="193"/>
      <c r="C51" s="195"/>
      <c r="D51" s="289"/>
      <c r="E51" s="289"/>
      <c r="F51" s="289"/>
      <c r="G51" s="195"/>
      <c r="H51" s="195"/>
      <c r="I51" s="195"/>
      <c r="J51" s="195"/>
      <c r="K51" s="195"/>
      <c r="L51" s="195"/>
      <c r="M51" s="195"/>
      <c r="N51" s="195"/>
      <c r="O51" s="195"/>
      <c r="P51" s="195"/>
      <c r="Q51" s="195"/>
      <c r="R51" s="195"/>
      <c r="S51" s="195"/>
      <c r="T51" s="195"/>
      <c r="U51" s="195"/>
      <c r="V51" s="195"/>
      <c r="W51" s="195"/>
      <c r="X51" s="195"/>
      <c r="Y51" s="195"/>
      <c r="Z51" s="195"/>
      <c r="AA51" s="195"/>
      <c r="AB51" s="195"/>
      <c r="AC51" s="195"/>
      <c r="AD51" s="195"/>
      <c r="AE51" s="195"/>
      <c r="AF51" s="195"/>
      <c r="AG51" s="195"/>
      <c r="AH51" s="195"/>
      <c r="AI51" s="195"/>
      <c r="AJ51" s="195"/>
      <c r="AK51" s="195"/>
      <c r="AL51" s="195"/>
      <c r="AM51" s="195"/>
      <c r="AN51" s="195"/>
      <c r="AO51" s="195"/>
      <c r="AP51" s="195"/>
      <c r="AQ51" s="195"/>
      <c r="AR51" s="195"/>
      <c r="AS51" s="195"/>
      <c r="AT51" s="195"/>
      <c r="AU51" s="195"/>
      <c r="AV51" s="195"/>
      <c r="AW51" s="195"/>
      <c r="AX51" s="193"/>
      <c r="AY51" s="193"/>
      <c r="AZ51" s="194"/>
      <c r="BA51" s="194"/>
      <c r="BB51" s="194"/>
      <c r="BC51" s="194"/>
      <c r="BD51" s="194"/>
      <c r="BE51" s="194"/>
      <c r="BF51" s="195"/>
    </row>
    <row r="52">
      <c r="A52" s="193"/>
      <c r="B52" s="359" t="str">
        <f>'Customize Here'!$Q$18</f>
        <v>Numeric Trackers</v>
      </c>
      <c r="C52" s="360"/>
      <c r="D52" s="158"/>
      <c r="E52" s="289"/>
      <c r="F52" s="289"/>
      <c r="G52" s="361" t="str">
        <f>'Customize Here'!$Q$18</f>
        <v>Numeric Trackers</v>
      </c>
      <c r="H52" s="360"/>
      <c r="I52" s="360"/>
      <c r="J52" s="360"/>
      <c r="K52" s="360"/>
      <c r="L52" s="360"/>
      <c r="M52" s="360"/>
      <c r="N52" s="360"/>
      <c r="O52" s="158"/>
      <c r="P52" s="195"/>
      <c r="Q52" s="361" t="str">
        <f>'Customize Here'!$Q$18</f>
        <v>Numeric Trackers</v>
      </c>
      <c r="R52" s="360"/>
      <c r="S52" s="360"/>
      <c r="T52" s="360"/>
      <c r="U52" s="360"/>
      <c r="V52" s="360"/>
      <c r="W52" s="360"/>
      <c r="X52" s="360"/>
      <c r="Y52" s="158"/>
      <c r="Z52" s="195"/>
      <c r="AA52" s="361" t="str">
        <f>'Customize Here'!$Q$18</f>
        <v>Numeric Trackers</v>
      </c>
      <c r="AB52" s="360"/>
      <c r="AC52" s="360"/>
      <c r="AD52" s="360"/>
      <c r="AE52" s="360"/>
      <c r="AF52" s="360"/>
      <c r="AG52" s="360"/>
      <c r="AH52" s="360"/>
      <c r="AI52" s="158"/>
      <c r="AJ52" s="195"/>
      <c r="AK52" s="361" t="str">
        <f>'Customize Here'!$Q$18</f>
        <v>Numeric Trackers</v>
      </c>
      <c r="AL52" s="360"/>
      <c r="AM52" s="360"/>
      <c r="AN52" s="360"/>
      <c r="AO52" s="360"/>
      <c r="AP52" s="360"/>
      <c r="AQ52" s="360"/>
      <c r="AR52" s="360"/>
      <c r="AS52" s="158"/>
      <c r="AT52" s="195"/>
      <c r="AU52" s="362" t="str">
        <f>'Customize Here'!$Q$18</f>
        <v>Numeric Trackers</v>
      </c>
      <c r="AV52" s="360"/>
      <c r="AW52" s="158"/>
      <c r="AX52" s="193"/>
      <c r="AZ52" s="194"/>
      <c r="BA52" s="363" t="str">
        <f>'Customize Here'!$Q$29</f>
        <v>Days Expected</v>
      </c>
      <c r="BB52" s="364" t="str">
        <f>'Customize Here'!$Q$30</f>
        <v>Days Completed</v>
      </c>
      <c r="BC52" s="360"/>
      <c r="BD52" s="311"/>
      <c r="BE52" s="365" t="str">
        <f>'Customize Here'!$Q$31</f>
        <v>Days Missing</v>
      </c>
      <c r="BF52" s="195"/>
    </row>
    <row r="53" ht="9.0" customHeight="1">
      <c r="A53" s="193"/>
      <c r="B53" s="193"/>
      <c r="C53" s="195"/>
      <c r="D53" s="289"/>
      <c r="E53" s="289"/>
      <c r="F53" s="289"/>
      <c r="G53" s="195"/>
      <c r="H53" s="195"/>
      <c r="I53" s="195"/>
      <c r="J53" s="195"/>
      <c r="K53" s="195"/>
      <c r="L53" s="195"/>
      <c r="M53" s="195"/>
      <c r="N53" s="195"/>
      <c r="O53" s="195"/>
      <c r="P53" s="195"/>
      <c r="Q53" s="195"/>
      <c r="R53" s="195"/>
      <c r="S53" s="195"/>
      <c r="T53" s="195"/>
      <c r="U53" s="195"/>
      <c r="V53" s="195"/>
      <c r="W53" s="195"/>
      <c r="X53" s="195"/>
      <c r="Y53" s="195"/>
      <c r="Z53" s="195"/>
      <c r="AA53" s="195"/>
      <c r="AB53" s="195"/>
      <c r="AC53" s="195"/>
      <c r="AD53" s="195"/>
      <c r="AE53" s="195"/>
      <c r="AF53" s="195"/>
      <c r="AG53" s="195"/>
      <c r="AH53" s="195"/>
      <c r="AI53" s="195"/>
      <c r="AJ53" s="195"/>
      <c r="AK53" s="195"/>
      <c r="AL53" s="195"/>
      <c r="AM53" s="195"/>
      <c r="AN53" s="195"/>
      <c r="AO53" s="195"/>
      <c r="AP53" s="195"/>
      <c r="AQ53" s="195"/>
      <c r="AR53" s="195"/>
      <c r="AS53" s="195"/>
      <c r="AT53" s="195"/>
      <c r="AU53" s="195"/>
      <c r="AV53" s="195"/>
      <c r="AW53" s="195"/>
      <c r="AX53" s="193"/>
      <c r="AZ53" s="194"/>
      <c r="BA53" s="194"/>
      <c r="BB53" s="194"/>
      <c r="BC53" s="194"/>
      <c r="BD53" s="194"/>
      <c r="BE53" s="194"/>
      <c r="BF53" s="195"/>
    </row>
    <row r="54">
      <c r="A54" s="190"/>
      <c r="B54" s="366"/>
      <c r="C54" s="367" t="str">
        <f>'Customize Here'!$Q$41</f>
        <v>Goal</v>
      </c>
      <c r="D54" s="44"/>
      <c r="E54" s="348"/>
      <c r="F54" s="348"/>
      <c r="G54" s="368"/>
      <c r="H54" s="368"/>
      <c r="I54" s="368"/>
      <c r="J54" s="368"/>
      <c r="K54" s="368"/>
      <c r="L54" s="368"/>
      <c r="M54" s="369"/>
      <c r="N54" s="370" t="str">
        <f>'Customize Here'!$Q$27</f>
        <v>%</v>
      </c>
      <c r="O54" s="371" t="str">
        <f>'Customize Here'!$Q$28</f>
        <v>✔</v>
      </c>
      <c r="P54" s="195"/>
      <c r="Q54" s="368"/>
      <c r="R54" s="368"/>
      <c r="S54" s="368"/>
      <c r="T54" s="368"/>
      <c r="U54" s="368"/>
      <c r="V54" s="368"/>
      <c r="W54" s="369"/>
      <c r="X54" s="370" t="str">
        <f>'Customize Here'!$Q$27</f>
        <v>%</v>
      </c>
      <c r="Y54" s="371" t="str">
        <f>'Customize Here'!$Q$28</f>
        <v>✔</v>
      </c>
      <c r="Z54" s="195"/>
      <c r="AA54" s="368"/>
      <c r="AB54" s="368"/>
      <c r="AC54" s="368"/>
      <c r="AD54" s="368"/>
      <c r="AE54" s="368"/>
      <c r="AF54" s="368"/>
      <c r="AG54" s="369"/>
      <c r="AH54" s="370" t="str">
        <f>'Customize Here'!$Q$27</f>
        <v>%</v>
      </c>
      <c r="AI54" s="371" t="str">
        <f>'Customize Here'!$Q$28</f>
        <v>✔</v>
      </c>
      <c r="AJ54" s="195"/>
      <c r="AK54" s="368"/>
      <c r="AL54" s="368"/>
      <c r="AM54" s="368"/>
      <c r="AN54" s="368"/>
      <c r="AO54" s="368"/>
      <c r="AP54" s="368"/>
      <c r="AQ54" s="369"/>
      <c r="AR54" s="370" t="str">
        <f>'Customize Here'!$Q$27</f>
        <v>%</v>
      </c>
      <c r="AS54" s="371" t="str">
        <f>'Customize Here'!$Q$28</f>
        <v>✔</v>
      </c>
      <c r="AT54" s="195"/>
      <c r="AU54" s="368"/>
      <c r="AV54" s="368"/>
      <c r="AW54" s="368"/>
      <c r="AX54" s="372" t="str">
        <f>'Customize Here'!$Q$28</f>
        <v>✔</v>
      </c>
      <c r="AZ54" s="194"/>
      <c r="BA54" s="194"/>
      <c r="BB54" s="194"/>
      <c r="BC54" s="194"/>
      <c r="BD54" s="194"/>
      <c r="BE54" s="194"/>
      <c r="BF54" s="195"/>
    </row>
    <row r="55">
      <c r="A55" s="190"/>
      <c r="B55" s="101"/>
      <c r="C55" s="373"/>
      <c r="D55" s="102"/>
      <c r="E55" s="348"/>
      <c r="F55" s="348"/>
      <c r="G55" s="374" t="str">
        <f>IFERROR(__xludf.DUMMYFUNCTION("iferror(sparkline(G54:M54,{""charttype"",""column"";""empty"",""zero"";""color"",if(ROUND(N55,2)&gt;=$BA$4,'Customize Here'!$M$7,'Customize Here'!$M$9)}))"),"")</f>
        <v/>
      </c>
      <c r="M55" s="102"/>
      <c r="N55" s="375" t="str">
        <f>iferror(sum(G54:M54)/($C55*7),)</f>
        <v/>
      </c>
      <c r="O55" s="376">
        <f>countif(G54:M54,"&gt;="&amp;$C55)</f>
        <v>0</v>
      </c>
      <c r="P55" s="195"/>
      <c r="Q55" s="374" t="str">
        <f>IFERROR(__xludf.DUMMYFUNCTION("iferror(sparkline(Q54:W54,{""charttype"",""column"";""empty"",""zero"";""color"",if(ROUND(X55,2)&gt;=$BA$4,'Customize Here'!$M$7,'Customize Here'!$M$9)}))"),"")</f>
        <v/>
      </c>
      <c r="W55" s="102"/>
      <c r="X55" s="375" t="str">
        <f>iferror(sum(Q54:W54)/($C55*7),)</f>
        <v/>
      </c>
      <c r="Y55" s="376">
        <f>countif(Q54:W54,"&gt;="&amp;$C55)</f>
        <v>0</v>
      </c>
      <c r="Z55" s="195"/>
      <c r="AA55" s="374" t="str">
        <f>IFERROR(__xludf.DUMMYFUNCTION("iferror(sparkline(AA54:AG54,{""charttype"",""column"";""empty"",""zero"";""color"",if(ROUND(AH55,2)&gt;=$BA$4,'Customize Here'!$M$7,'Customize Here'!$M$9)}))"),"")</f>
        <v/>
      </c>
      <c r="AG55" s="102"/>
      <c r="AH55" s="375" t="str">
        <f>iferror(sum(AA54:AG54)/($C55*7),)</f>
        <v/>
      </c>
      <c r="AI55" s="376">
        <f>countif(AA54:AG54,"&gt;="&amp;$C55)</f>
        <v>0</v>
      </c>
      <c r="AJ55" s="195"/>
      <c r="AK55" s="374" t="str">
        <f>IFERROR(__xludf.DUMMYFUNCTION("iferror(sparkline(AK54:AQ54,{""charttype"",""column"";""empty"",""zero"";""color"",if(ROUND(AR55,2)&gt;=$BA$4,'Customize Here'!$M$7,'Customize Here'!$M$9)}))"),"")</f>
        <v/>
      </c>
      <c r="AQ55" s="102"/>
      <c r="AR55" s="375" t="str">
        <f>iferror(sum(AK54:AQ54)/($C55*7),)</f>
        <v/>
      </c>
      <c r="AS55" s="376">
        <f>countif(AK54:AQ54,"&gt;="&amp;$C55)</f>
        <v>0</v>
      </c>
      <c r="AT55" s="195"/>
      <c r="AU55" s="377" t="str">
        <f>IFERROR(__xludf.DUMMYFUNCTION("iferror(sparkline(AU54:AW54,{""charttype"",""column"";""empty"",""zero"";""color"",'Customize Here'!$M$9}))"),"")</f>
        <v/>
      </c>
      <c r="AW55" s="102"/>
      <c r="AX55" s="376">
        <f>countif(AU54:AW54,"&gt;="&amp;$C55)</f>
        <v>0</v>
      </c>
      <c r="AZ55" s="378" t="str">
        <f>B54</f>
        <v/>
      </c>
      <c r="BA55" s="379">
        <f>$BE$4</f>
        <v>31</v>
      </c>
      <c r="BB55" s="380">
        <f>O55+Y55+AI55+AS55+AX55</f>
        <v>0</v>
      </c>
      <c r="BC55" s="381" t="str">
        <f>IFERROR(__xludf.DUMMYFUNCTION("IFERROR(SPARKLINE(BB55,{""charttype"",""bar"";""max"",BA55;""color1"",IF(BD55&gt;=$BA$4,'Customize Here'!$M$7,'Customize Here'!$M$9)}),)"),"")</f>
        <v/>
      </c>
      <c r="BD55" s="382">
        <f>BB55/BA55</f>
        <v>0</v>
      </c>
      <c r="BE55" s="383">
        <f>BA55-BB55</f>
        <v>31</v>
      </c>
      <c r="BF55" s="195"/>
    </row>
    <row r="56">
      <c r="A56" s="190"/>
      <c r="B56" s="83"/>
      <c r="C56" s="83"/>
      <c r="D56" s="86"/>
      <c r="E56" s="348"/>
      <c r="F56" s="348"/>
      <c r="G56" s="83"/>
      <c r="H56" s="211"/>
      <c r="I56" s="211"/>
      <c r="J56" s="211"/>
      <c r="K56" s="211"/>
      <c r="L56" s="211"/>
      <c r="M56" s="86"/>
      <c r="N56" s="322"/>
      <c r="O56" s="217"/>
      <c r="P56" s="195"/>
      <c r="Q56" s="83"/>
      <c r="R56" s="211"/>
      <c r="S56" s="211"/>
      <c r="T56" s="211"/>
      <c r="U56" s="211"/>
      <c r="V56" s="211"/>
      <c r="W56" s="86"/>
      <c r="X56" s="322"/>
      <c r="Y56" s="217"/>
      <c r="Z56" s="195"/>
      <c r="AA56" s="83"/>
      <c r="AB56" s="211"/>
      <c r="AC56" s="211"/>
      <c r="AD56" s="211"/>
      <c r="AE56" s="211"/>
      <c r="AF56" s="211"/>
      <c r="AG56" s="86"/>
      <c r="AH56" s="322"/>
      <c r="AI56" s="217"/>
      <c r="AJ56" s="195"/>
      <c r="AK56" s="83"/>
      <c r="AL56" s="211"/>
      <c r="AM56" s="211"/>
      <c r="AN56" s="211"/>
      <c r="AO56" s="211"/>
      <c r="AP56" s="211"/>
      <c r="AQ56" s="86"/>
      <c r="AR56" s="322"/>
      <c r="AS56" s="217"/>
      <c r="AT56" s="195"/>
      <c r="AU56" s="83"/>
      <c r="AV56" s="211"/>
      <c r="AW56" s="86"/>
      <c r="AX56" s="217"/>
      <c r="AZ56" s="289"/>
      <c r="BA56" s="289"/>
      <c r="BB56" s="289"/>
      <c r="BC56" s="193"/>
      <c r="BD56" s="384"/>
      <c r="BE56" s="385"/>
      <c r="BF56" s="195"/>
    </row>
    <row r="57">
      <c r="A57" s="289"/>
      <c r="B57" s="289"/>
      <c r="C57" s="348"/>
      <c r="D57" s="348"/>
      <c r="E57" s="348"/>
      <c r="F57" s="348"/>
      <c r="G57" s="289"/>
      <c r="H57" s="289"/>
      <c r="I57" s="289"/>
      <c r="J57" s="289"/>
      <c r="K57" s="289"/>
      <c r="L57" s="289"/>
      <c r="M57" s="289"/>
      <c r="N57" s="195"/>
      <c r="O57" s="195"/>
      <c r="P57" s="195"/>
      <c r="Q57" s="195"/>
      <c r="R57" s="195"/>
      <c r="S57" s="195"/>
      <c r="T57" s="195"/>
      <c r="U57" s="195"/>
      <c r="V57" s="195"/>
      <c r="W57" s="195"/>
      <c r="X57" s="195"/>
      <c r="Y57" s="195"/>
      <c r="Z57" s="195"/>
      <c r="AA57" s="195"/>
      <c r="AB57" s="195"/>
      <c r="AC57" s="195"/>
      <c r="AD57" s="195"/>
      <c r="AE57" s="195"/>
      <c r="AF57" s="195"/>
      <c r="AG57" s="195"/>
      <c r="AH57" s="195"/>
      <c r="AI57" s="195"/>
      <c r="AJ57" s="195"/>
      <c r="AK57" s="195"/>
      <c r="AL57" s="195"/>
      <c r="AM57" s="195"/>
      <c r="AN57" s="195"/>
      <c r="AO57" s="195"/>
      <c r="AP57" s="195"/>
      <c r="AQ57" s="195"/>
      <c r="AR57" s="195"/>
      <c r="AS57" s="195"/>
      <c r="AT57" s="195"/>
      <c r="AU57" s="195"/>
      <c r="AV57" s="195"/>
      <c r="AW57" s="195"/>
      <c r="AX57" s="193"/>
      <c r="AZ57" s="289"/>
      <c r="BA57" s="289"/>
      <c r="BB57" s="289"/>
      <c r="BC57" s="193"/>
      <c r="BD57" s="195"/>
      <c r="BE57" s="195"/>
      <c r="BF57" s="195"/>
    </row>
    <row r="58">
      <c r="A58" s="190"/>
      <c r="B58" s="366"/>
      <c r="C58" s="367" t="str">
        <f>'Customize Here'!$Q$41</f>
        <v>Goal</v>
      </c>
      <c r="D58" s="44"/>
      <c r="E58" s="348"/>
      <c r="F58" s="348"/>
      <c r="G58" s="368"/>
      <c r="H58" s="368"/>
      <c r="I58" s="368"/>
      <c r="J58" s="368"/>
      <c r="K58" s="368"/>
      <c r="L58" s="368"/>
      <c r="M58" s="369"/>
      <c r="N58" s="370" t="str">
        <f>'Customize Here'!$Q$27</f>
        <v>%</v>
      </c>
      <c r="O58" s="371" t="str">
        <f>'Customize Here'!$Q$28</f>
        <v>✔</v>
      </c>
      <c r="P58" s="195"/>
      <c r="Q58" s="368"/>
      <c r="R58" s="368"/>
      <c r="S58" s="368"/>
      <c r="T58" s="368"/>
      <c r="U58" s="368"/>
      <c r="V58" s="368"/>
      <c r="W58" s="369"/>
      <c r="X58" s="370" t="str">
        <f>'Customize Here'!$Q$27</f>
        <v>%</v>
      </c>
      <c r="Y58" s="371" t="str">
        <f>'Customize Here'!$Q$28</f>
        <v>✔</v>
      </c>
      <c r="Z58" s="195"/>
      <c r="AA58" s="368"/>
      <c r="AB58" s="368"/>
      <c r="AC58" s="368"/>
      <c r="AD58" s="368"/>
      <c r="AE58" s="368"/>
      <c r="AF58" s="368"/>
      <c r="AG58" s="369"/>
      <c r="AH58" s="370" t="str">
        <f>'Customize Here'!$Q$27</f>
        <v>%</v>
      </c>
      <c r="AI58" s="371" t="str">
        <f>'Customize Here'!$Q$28</f>
        <v>✔</v>
      </c>
      <c r="AJ58" s="195"/>
      <c r="AK58" s="368"/>
      <c r="AL58" s="368"/>
      <c r="AM58" s="368"/>
      <c r="AN58" s="368"/>
      <c r="AO58" s="368"/>
      <c r="AP58" s="368"/>
      <c r="AQ58" s="369"/>
      <c r="AR58" s="370" t="str">
        <f>'Customize Here'!$Q$27</f>
        <v>%</v>
      </c>
      <c r="AS58" s="371" t="str">
        <f>'Customize Here'!$Q$28</f>
        <v>✔</v>
      </c>
      <c r="AT58" s="195"/>
      <c r="AU58" s="368"/>
      <c r="AV58" s="368"/>
      <c r="AW58" s="368"/>
      <c r="AX58" s="372" t="str">
        <f>'Customize Here'!$Q$28</f>
        <v>✔</v>
      </c>
      <c r="AZ58" s="194"/>
      <c r="BA58" s="194"/>
      <c r="BB58" s="194"/>
      <c r="BC58" s="194"/>
      <c r="BD58" s="194"/>
      <c r="BE58" s="194"/>
      <c r="BF58" s="195"/>
    </row>
    <row r="59">
      <c r="A59" s="190"/>
      <c r="B59" s="101"/>
      <c r="C59" s="373"/>
      <c r="D59" s="102"/>
      <c r="E59" s="348"/>
      <c r="F59" s="348"/>
      <c r="G59" s="374" t="str">
        <f>IFERROR(__xludf.DUMMYFUNCTION("iferror(sparkline(G58:M58,{""charttype"",""column"";""empty"",""zero"";""color"",if(ROUND(N59,2)&gt;=$BA$4,'Customize Here'!$M$7,'Customize Here'!$M$9)}))"),"")</f>
        <v/>
      </c>
      <c r="M59" s="102"/>
      <c r="N59" s="375" t="str">
        <f>iferror(sum(G58:M58)/($C59*7),)</f>
        <v/>
      </c>
      <c r="O59" s="376">
        <f>countif(G58:M58,"&gt;="&amp;$C59)</f>
        <v>0</v>
      </c>
      <c r="P59" s="195"/>
      <c r="Q59" s="374" t="str">
        <f>IFERROR(__xludf.DUMMYFUNCTION("iferror(sparkline(Q58:W58,{""charttype"",""column"";""empty"",""zero"";""color"",if(ROUND(X59,2)&gt;=$BA$4,'Customize Here'!$M$7,'Customize Here'!$M$9)}))"),"")</f>
        <v/>
      </c>
      <c r="W59" s="102"/>
      <c r="X59" s="375" t="str">
        <f>iferror(sum(Q58:W58)/($C59*7),)</f>
        <v/>
      </c>
      <c r="Y59" s="376">
        <f>countif(Q58:W58,"&gt;="&amp;$C59)</f>
        <v>0</v>
      </c>
      <c r="Z59" s="195"/>
      <c r="AA59" s="374" t="str">
        <f>IFERROR(__xludf.DUMMYFUNCTION("iferror(sparkline(AA58:AG58,{""charttype"",""column"";""empty"",""zero"";""color"",if(ROUND(AH59,2)&gt;=$BA$4,'Customize Here'!$M$7,'Customize Here'!$M$9)}))"),"")</f>
        <v/>
      </c>
      <c r="AG59" s="102"/>
      <c r="AH59" s="375" t="str">
        <f>iferror(sum(AA58:AG58)/($C59*7),)</f>
        <v/>
      </c>
      <c r="AI59" s="376">
        <f>countif(AA58:AG58,"&gt;="&amp;$C59)</f>
        <v>0</v>
      </c>
      <c r="AJ59" s="195"/>
      <c r="AK59" s="374" t="str">
        <f>IFERROR(__xludf.DUMMYFUNCTION("iferror(sparkline(AK58:AQ58,{""charttype"",""column"";""empty"",""zero"";""color"",if(ROUND(AR59,2)&gt;=$BA$4,'Customize Here'!$M$7,'Customize Here'!$M$9)}))"),"")</f>
        <v/>
      </c>
      <c r="AQ59" s="102"/>
      <c r="AR59" s="375" t="str">
        <f>iferror(sum(AK58:AQ58)/($C59*7),)</f>
        <v/>
      </c>
      <c r="AS59" s="376">
        <f>countif(AK58:AQ58,"&gt;="&amp;$C59)</f>
        <v>0</v>
      </c>
      <c r="AT59" s="195"/>
      <c r="AU59" s="377" t="str">
        <f>IFERROR(__xludf.DUMMYFUNCTION("iferror(sparkline(AU58:AW58,{""charttype"",""column"";""empty"",""zero"";""color"",'Customize Here'!$M$9}))"),"")</f>
        <v/>
      </c>
      <c r="AW59" s="102"/>
      <c r="AX59" s="376">
        <f>countif(AU58:AW58,"&gt;="&amp;$C59)</f>
        <v>0</v>
      </c>
      <c r="AZ59" s="378" t="str">
        <f>B58</f>
        <v/>
      </c>
      <c r="BA59" s="379">
        <f>$BE$4</f>
        <v>31</v>
      </c>
      <c r="BB59" s="380">
        <f>O59+Y59+AI59+AS59+AX59</f>
        <v>0</v>
      </c>
      <c r="BC59" s="381" t="str">
        <f>IFERROR(__xludf.DUMMYFUNCTION("IFERROR(SPARKLINE(BB59,{""charttype"",""bar"";""max"",BA59;""color1"",IF(BD59&gt;=$BA$4,'Customize Here'!$M$7,'Customize Here'!$M$9)}),)"),"")</f>
        <v/>
      </c>
      <c r="BD59" s="382">
        <f>BB59/BA59</f>
        <v>0</v>
      </c>
      <c r="BE59" s="383">
        <f>BA59-BB59</f>
        <v>31</v>
      </c>
      <c r="BF59" s="195"/>
    </row>
    <row r="60">
      <c r="A60" s="190"/>
      <c r="B60" s="83"/>
      <c r="C60" s="83"/>
      <c r="D60" s="86"/>
      <c r="E60" s="348"/>
      <c r="F60" s="348"/>
      <c r="G60" s="83"/>
      <c r="H60" s="211"/>
      <c r="I60" s="211"/>
      <c r="J60" s="211"/>
      <c r="K60" s="211"/>
      <c r="L60" s="211"/>
      <c r="M60" s="86"/>
      <c r="N60" s="322"/>
      <c r="O60" s="217"/>
      <c r="P60" s="195"/>
      <c r="Q60" s="83"/>
      <c r="R60" s="211"/>
      <c r="S60" s="211"/>
      <c r="T60" s="211"/>
      <c r="U60" s="211"/>
      <c r="V60" s="211"/>
      <c r="W60" s="86"/>
      <c r="X60" s="322"/>
      <c r="Y60" s="217"/>
      <c r="Z60" s="195"/>
      <c r="AA60" s="83"/>
      <c r="AB60" s="211"/>
      <c r="AC60" s="211"/>
      <c r="AD60" s="211"/>
      <c r="AE60" s="211"/>
      <c r="AF60" s="211"/>
      <c r="AG60" s="86"/>
      <c r="AH60" s="322"/>
      <c r="AI60" s="217"/>
      <c r="AJ60" s="195"/>
      <c r="AK60" s="83"/>
      <c r="AL60" s="211"/>
      <c r="AM60" s="211"/>
      <c r="AN60" s="211"/>
      <c r="AO60" s="211"/>
      <c r="AP60" s="211"/>
      <c r="AQ60" s="86"/>
      <c r="AR60" s="322"/>
      <c r="AS60" s="217"/>
      <c r="AT60" s="195"/>
      <c r="AU60" s="83"/>
      <c r="AV60" s="211"/>
      <c r="AW60" s="86"/>
      <c r="AX60" s="217"/>
      <c r="AZ60" s="289"/>
      <c r="BA60" s="289"/>
      <c r="BB60" s="289"/>
      <c r="BC60" s="193"/>
      <c r="BD60" s="384"/>
      <c r="BE60" s="385"/>
      <c r="BF60" s="195"/>
    </row>
    <row r="61">
      <c r="A61" s="289"/>
      <c r="B61" s="289"/>
      <c r="C61" s="348"/>
      <c r="D61" s="348"/>
      <c r="E61" s="348"/>
      <c r="F61" s="348"/>
      <c r="G61" s="289"/>
      <c r="H61" s="289"/>
      <c r="I61" s="289"/>
      <c r="J61" s="289"/>
      <c r="K61" s="289"/>
      <c r="L61" s="289"/>
      <c r="M61" s="289"/>
      <c r="N61" s="195"/>
      <c r="O61" s="195"/>
      <c r="P61" s="195"/>
      <c r="Q61" s="195"/>
      <c r="R61" s="195"/>
      <c r="S61" s="195"/>
      <c r="T61" s="195"/>
      <c r="U61" s="195"/>
      <c r="V61" s="195"/>
      <c r="W61" s="195"/>
      <c r="X61" s="195"/>
      <c r="Y61" s="195"/>
      <c r="Z61" s="195"/>
      <c r="AA61" s="195"/>
      <c r="AB61" s="195"/>
      <c r="AC61" s="195"/>
      <c r="AD61" s="195"/>
      <c r="AE61" s="195"/>
      <c r="AF61" s="195"/>
      <c r="AG61" s="195"/>
      <c r="AH61" s="195"/>
      <c r="AI61" s="195"/>
      <c r="AJ61" s="195"/>
      <c r="AK61" s="195"/>
      <c r="AL61" s="195"/>
      <c r="AM61" s="195"/>
      <c r="AN61" s="195"/>
      <c r="AO61" s="195"/>
      <c r="AP61" s="195"/>
      <c r="AQ61" s="195"/>
      <c r="AR61" s="195"/>
      <c r="AS61" s="195"/>
      <c r="AT61" s="195"/>
      <c r="AU61" s="195"/>
      <c r="AV61" s="195"/>
      <c r="AW61" s="195"/>
      <c r="AX61" s="193"/>
      <c r="AZ61" s="289"/>
      <c r="BA61" s="289"/>
      <c r="BB61" s="289"/>
      <c r="BC61" s="193"/>
      <c r="BD61" s="195"/>
      <c r="BE61" s="195"/>
      <c r="BF61" s="195"/>
    </row>
    <row r="62">
      <c r="A62" s="190"/>
      <c r="B62" s="366"/>
      <c r="C62" s="367" t="str">
        <f>'Customize Here'!$Q$41</f>
        <v>Goal</v>
      </c>
      <c r="D62" s="44"/>
      <c r="E62" s="348"/>
      <c r="F62" s="348"/>
      <c r="G62" s="368"/>
      <c r="H62" s="368"/>
      <c r="I62" s="368"/>
      <c r="J62" s="368"/>
      <c r="K62" s="368"/>
      <c r="L62" s="368"/>
      <c r="M62" s="369"/>
      <c r="N62" s="370" t="str">
        <f>'Customize Here'!$Q$27</f>
        <v>%</v>
      </c>
      <c r="O62" s="371" t="str">
        <f>'Customize Here'!$Q$28</f>
        <v>✔</v>
      </c>
      <c r="P62" s="195"/>
      <c r="Q62" s="368"/>
      <c r="R62" s="368"/>
      <c r="S62" s="368"/>
      <c r="T62" s="368"/>
      <c r="U62" s="368"/>
      <c r="V62" s="368"/>
      <c r="W62" s="369"/>
      <c r="X62" s="370" t="str">
        <f>'Customize Here'!$Q$27</f>
        <v>%</v>
      </c>
      <c r="Y62" s="371" t="str">
        <f>'Customize Here'!$Q$28</f>
        <v>✔</v>
      </c>
      <c r="Z62" s="195"/>
      <c r="AA62" s="368"/>
      <c r="AB62" s="368"/>
      <c r="AC62" s="368"/>
      <c r="AD62" s="368"/>
      <c r="AE62" s="368"/>
      <c r="AF62" s="368"/>
      <c r="AG62" s="369"/>
      <c r="AH62" s="370" t="str">
        <f>'Customize Here'!$Q$27</f>
        <v>%</v>
      </c>
      <c r="AI62" s="371" t="str">
        <f>'Customize Here'!$Q$28</f>
        <v>✔</v>
      </c>
      <c r="AJ62" s="195"/>
      <c r="AK62" s="368"/>
      <c r="AL62" s="368"/>
      <c r="AM62" s="368"/>
      <c r="AN62" s="368"/>
      <c r="AO62" s="368"/>
      <c r="AP62" s="368"/>
      <c r="AQ62" s="369"/>
      <c r="AR62" s="370" t="str">
        <f>'Customize Here'!$Q$27</f>
        <v>%</v>
      </c>
      <c r="AS62" s="371" t="str">
        <f>'Customize Here'!$Q$28</f>
        <v>✔</v>
      </c>
      <c r="AT62" s="195"/>
      <c r="AU62" s="368"/>
      <c r="AV62" s="368"/>
      <c r="AW62" s="368"/>
      <c r="AX62" s="372" t="str">
        <f>'Customize Here'!$Q$28</f>
        <v>✔</v>
      </c>
      <c r="AZ62" s="194"/>
      <c r="BA62" s="194"/>
      <c r="BB62" s="194"/>
      <c r="BC62" s="194"/>
      <c r="BD62" s="194"/>
      <c r="BE62" s="194"/>
      <c r="BF62" s="195"/>
    </row>
    <row r="63">
      <c r="A63" s="190"/>
      <c r="B63" s="101"/>
      <c r="C63" s="373"/>
      <c r="D63" s="102"/>
      <c r="E63" s="348"/>
      <c r="F63" s="348"/>
      <c r="G63" s="374" t="str">
        <f>IFERROR(__xludf.DUMMYFUNCTION("iferror(sparkline(G62:M62,{""charttype"",""column"";""empty"",""zero"";""color"",if(ROUND(N63,2)&gt;=$BA$4,'Customize Here'!$M$7,'Customize Here'!$M$9)}))"),"")</f>
        <v/>
      </c>
      <c r="M63" s="102"/>
      <c r="N63" s="375" t="str">
        <f>iferror(sum(G62:M62)/($C63*7),)</f>
        <v/>
      </c>
      <c r="O63" s="376">
        <f>countif(G62:M62,"&gt;="&amp;$C63)</f>
        <v>0</v>
      </c>
      <c r="P63" s="195"/>
      <c r="Q63" s="374" t="str">
        <f>IFERROR(__xludf.DUMMYFUNCTION("iferror(sparkline(Q62:W62,{""charttype"",""column"";""empty"",""zero"";""color"",if(ROUND(X63,2)&gt;=$BA$4,'Customize Here'!$M$7,'Customize Here'!$M$9)}))"),"")</f>
        <v/>
      </c>
      <c r="W63" s="102"/>
      <c r="X63" s="375" t="str">
        <f>iferror(sum(Q62:W62)/($C63*7),)</f>
        <v/>
      </c>
      <c r="Y63" s="376">
        <f>countif(Q62:W62,"&gt;="&amp;$C63)</f>
        <v>0</v>
      </c>
      <c r="Z63" s="195"/>
      <c r="AA63" s="374" t="str">
        <f>IFERROR(__xludf.DUMMYFUNCTION("iferror(sparkline(AA62:AG62,{""charttype"",""column"";""empty"",""zero"";""color"",if(ROUND(AH63,2)&gt;=$BA$4,'Customize Here'!$M$7,'Customize Here'!$M$9)}))"),"")</f>
        <v/>
      </c>
      <c r="AG63" s="102"/>
      <c r="AH63" s="375" t="str">
        <f>iferror(sum(AA62:AG62)/($C63*7),)</f>
        <v/>
      </c>
      <c r="AI63" s="376">
        <f>countif(AA62:AG62,"&gt;="&amp;$C63)</f>
        <v>0</v>
      </c>
      <c r="AJ63" s="195"/>
      <c r="AK63" s="374" t="str">
        <f>IFERROR(__xludf.DUMMYFUNCTION("iferror(sparkline(AK62:AQ62,{""charttype"",""column"";""empty"",""zero"";""color"",if(ROUND(AR63,2)&gt;=$BA$4,'Customize Here'!$M$7,'Customize Here'!$M$9)}))"),"")</f>
        <v/>
      </c>
      <c r="AQ63" s="102"/>
      <c r="AR63" s="375" t="str">
        <f>iferror(sum(AK62:AQ62)/($C63*7),)</f>
        <v/>
      </c>
      <c r="AS63" s="376">
        <f>countif(AK62:AQ62,"&gt;="&amp;$C63)</f>
        <v>0</v>
      </c>
      <c r="AT63" s="195"/>
      <c r="AU63" s="377" t="str">
        <f>IFERROR(__xludf.DUMMYFUNCTION("iferror(sparkline(AU62:AW62,{""charttype"",""column"";""empty"",""zero"";""color"",'Customize Here'!$M$9}))"),"")</f>
        <v/>
      </c>
      <c r="AW63" s="102"/>
      <c r="AX63" s="376">
        <f>countif(AU62:AW62,"&gt;="&amp;$C63)</f>
        <v>0</v>
      </c>
      <c r="AZ63" s="378" t="str">
        <f>B62</f>
        <v/>
      </c>
      <c r="BA63" s="379">
        <f>$BE$4</f>
        <v>31</v>
      </c>
      <c r="BB63" s="380">
        <f>O63+Y63+AI63+AS63+AX63</f>
        <v>0</v>
      </c>
      <c r="BC63" s="381" t="str">
        <f>IFERROR(__xludf.DUMMYFUNCTION("IFERROR(SPARKLINE(BB63,{""charttype"",""bar"";""max"",BA63;""color1"",IF(BD63&gt;=$BA$4,'Customize Here'!$M$7,'Customize Here'!$M$9)}),)"),"")</f>
        <v/>
      </c>
      <c r="BD63" s="382">
        <f>BB63/BA63</f>
        <v>0</v>
      </c>
      <c r="BE63" s="383">
        <f>BA63-BB63</f>
        <v>31</v>
      </c>
      <c r="BF63" s="195"/>
    </row>
    <row r="64">
      <c r="A64" s="190"/>
      <c r="B64" s="83"/>
      <c r="C64" s="83"/>
      <c r="D64" s="86"/>
      <c r="E64" s="348"/>
      <c r="F64" s="348"/>
      <c r="G64" s="83"/>
      <c r="H64" s="211"/>
      <c r="I64" s="211"/>
      <c r="J64" s="211"/>
      <c r="K64" s="211"/>
      <c r="L64" s="211"/>
      <c r="M64" s="86"/>
      <c r="N64" s="322"/>
      <c r="O64" s="217"/>
      <c r="P64" s="195"/>
      <c r="Q64" s="83"/>
      <c r="R64" s="211"/>
      <c r="S64" s="211"/>
      <c r="T64" s="211"/>
      <c r="U64" s="211"/>
      <c r="V64" s="211"/>
      <c r="W64" s="86"/>
      <c r="X64" s="322"/>
      <c r="Y64" s="217"/>
      <c r="Z64" s="195"/>
      <c r="AA64" s="83"/>
      <c r="AB64" s="211"/>
      <c r="AC64" s="211"/>
      <c r="AD64" s="211"/>
      <c r="AE64" s="211"/>
      <c r="AF64" s="211"/>
      <c r="AG64" s="86"/>
      <c r="AH64" s="322"/>
      <c r="AI64" s="217"/>
      <c r="AJ64" s="195"/>
      <c r="AK64" s="83"/>
      <c r="AL64" s="211"/>
      <c r="AM64" s="211"/>
      <c r="AN64" s="211"/>
      <c r="AO64" s="211"/>
      <c r="AP64" s="211"/>
      <c r="AQ64" s="86"/>
      <c r="AR64" s="322"/>
      <c r="AS64" s="217"/>
      <c r="AT64" s="195"/>
      <c r="AU64" s="83"/>
      <c r="AV64" s="211"/>
      <c r="AW64" s="86"/>
      <c r="AX64" s="217"/>
      <c r="AZ64" s="289"/>
      <c r="BA64" s="289"/>
      <c r="BB64" s="289"/>
      <c r="BC64" s="193"/>
      <c r="BD64" s="384"/>
      <c r="BE64" s="385"/>
      <c r="BF64" s="195"/>
    </row>
    <row r="65">
      <c r="A65" s="289"/>
      <c r="B65" s="289"/>
      <c r="C65" s="348"/>
      <c r="D65" s="348"/>
      <c r="E65" s="348"/>
      <c r="F65" s="348"/>
      <c r="G65" s="289"/>
      <c r="H65" s="289"/>
      <c r="I65" s="289"/>
      <c r="J65" s="289"/>
      <c r="K65" s="289"/>
      <c r="L65" s="289"/>
      <c r="M65" s="289"/>
      <c r="N65" s="195"/>
      <c r="O65" s="195"/>
      <c r="P65" s="195"/>
      <c r="Q65" s="195"/>
      <c r="R65" s="195"/>
      <c r="S65" s="195"/>
      <c r="T65" s="195"/>
      <c r="U65" s="195"/>
      <c r="V65" s="195"/>
      <c r="W65" s="195"/>
      <c r="X65" s="195"/>
      <c r="Y65" s="195"/>
      <c r="Z65" s="195"/>
      <c r="AA65" s="195"/>
      <c r="AB65" s="195"/>
      <c r="AC65" s="195"/>
      <c r="AD65" s="195"/>
      <c r="AE65" s="195"/>
      <c r="AF65" s="195"/>
      <c r="AG65" s="195"/>
      <c r="AH65" s="195"/>
      <c r="AI65" s="195"/>
      <c r="AJ65" s="195"/>
      <c r="AK65" s="195"/>
      <c r="AL65" s="195"/>
      <c r="AM65" s="195"/>
      <c r="AN65" s="195"/>
      <c r="AO65" s="195"/>
      <c r="AP65" s="195"/>
      <c r="AQ65" s="195"/>
      <c r="AR65" s="195"/>
      <c r="AS65" s="195"/>
      <c r="AT65" s="195"/>
      <c r="AU65" s="195"/>
      <c r="AV65" s="195"/>
      <c r="AW65" s="195"/>
      <c r="AX65" s="193"/>
      <c r="AZ65" s="289"/>
      <c r="BA65" s="289"/>
      <c r="BB65" s="289"/>
      <c r="BC65" s="193"/>
      <c r="BD65" s="195"/>
      <c r="BE65" s="195"/>
      <c r="BF65" s="195"/>
    </row>
    <row r="66">
      <c r="A66" s="190"/>
      <c r="B66" s="366"/>
      <c r="C66" s="367" t="str">
        <f>'Customize Here'!$Q$41</f>
        <v>Goal</v>
      </c>
      <c r="D66" s="44"/>
      <c r="E66" s="348"/>
      <c r="F66" s="348"/>
      <c r="G66" s="368"/>
      <c r="H66" s="368"/>
      <c r="I66" s="368"/>
      <c r="J66" s="368"/>
      <c r="K66" s="368"/>
      <c r="L66" s="368"/>
      <c r="M66" s="369"/>
      <c r="N66" s="370" t="str">
        <f>'Customize Here'!$Q$27</f>
        <v>%</v>
      </c>
      <c r="O66" s="371" t="str">
        <f>'Customize Here'!$Q$28</f>
        <v>✔</v>
      </c>
      <c r="P66" s="195"/>
      <c r="Q66" s="368"/>
      <c r="R66" s="368"/>
      <c r="S66" s="368"/>
      <c r="T66" s="368"/>
      <c r="U66" s="368"/>
      <c r="V66" s="368"/>
      <c r="W66" s="369"/>
      <c r="X66" s="370" t="str">
        <f>'Customize Here'!$Q$27</f>
        <v>%</v>
      </c>
      <c r="Y66" s="371" t="str">
        <f>'Customize Here'!$Q$28</f>
        <v>✔</v>
      </c>
      <c r="Z66" s="195"/>
      <c r="AA66" s="368"/>
      <c r="AB66" s="368"/>
      <c r="AC66" s="368"/>
      <c r="AD66" s="368"/>
      <c r="AE66" s="368"/>
      <c r="AF66" s="368"/>
      <c r="AG66" s="369"/>
      <c r="AH66" s="370" t="str">
        <f>'Customize Here'!$Q$27</f>
        <v>%</v>
      </c>
      <c r="AI66" s="371" t="str">
        <f>'Customize Here'!$Q$28</f>
        <v>✔</v>
      </c>
      <c r="AJ66" s="195"/>
      <c r="AK66" s="368"/>
      <c r="AL66" s="368"/>
      <c r="AM66" s="368"/>
      <c r="AN66" s="368"/>
      <c r="AO66" s="368"/>
      <c r="AP66" s="368"/>
      <c r="AQ66" s="369"/>
      <c r="AR66" s="370" t="str">
        <f>'Customize Here'!$Q$27</f>
        <v>%</v>
      </c>
      <c r="AS66" s="371" t="str">
        <f>'Customize Here'!$Q$28</f>
        <v>✔</v>
      </c>
      <c r="AT66" s="195"/>
      <c r="AU66" s="368"/>
      <c r="AV66" s="368"/>
      <c r="AW66" s="368"/>
      <c r="AX66" s="372" t="str">
        <f>'Customize Here'!$Q$28</f>
        <v>✔</v>
      </c>
      <c r="AZ66" s="194"/>
      <c r="BA66" s="194"/>
      <c r="BB66" s="194"/>
      <c r="BC66" s="194"/>
      <c r="BD66" s="194"/>
      <c r="BE66" s="194"/>
      <c r="BF66" s="195"/>
    </row>
    <row r="67">
      <c r="A67" s="190"/>
      <c r="B67" s="101"/>
      <c r="C67" s="373"/>
      <c r="D67" s="102"/>
      <c r="E67" s="348"/>
      <c r="F67" s="348"/>
      <c r="G67" s="374" t="str">
        <f>IFERROR(__xludf.DUMMYFUNCTION("iferror(sparkline(G66:M66,{""charttype"",""column"";""empty"",""zero"";""color"",if(ROUND(N67,2)&gt;=$BA$4,'Customize Here'!$M$7,'Customize Here'!$M$9)}))"),"")</f>
        <v/>
      </c>
      <c r="M67" s="102"/>
      <c r="N67" s="375" t="str">
        <f>iferror(sum(G66:M66)/($C67*7),)</f>
        <v/>
      </c>
      <c r="O67" s="376">
        <f>countif(G66:M66,"&gt;="&amp;$C67)</f>
        <v>0</v>
      </c>
      <c r="P67" s="195"/>
      <c r="Q67" s="374" t="str">
        <f>IFERROR(__xludf.DUMMYFUNCTION("iferror(sparkline(Q66:W66,{""charttype"",""column"";""empty"",""zero"";""color"",if(ROUND(X67,2)&gt;=$BA$4,'Customize Here'!$M$7,'Customize Here'!$M$9)}))"),"")</f>
        <v/>
      </c>
      <c r="W67" s="102"/>
      <c r="X67" s="375" t="str">
        <f>iferror(sum(Q66:W66)/($C67*7),)</f>
        <v/>
      </c>
      <c r="Y67" s="376">
        <f>countif(Q66:W66,"&gt;="&amp;$C67)</f>
        <v>0</v>
      </c>
      <c r="Z67" s="195"/>
      <c r="AA67" s="374" t="str">
        <f>IFERROR(__xludf.DUMMYFUNCTION("iferror(sparkline(AA66:AG66,{""charttype"",""column"";""empty"",""zero"";""color"",if(ROUND(AH67,2)&gt;=$BA$4,'Customize Here'!$M$7,'Customize Here'!$M$9)}))"),"")</f>
        <v/>
      </c>
      <c r="AG67" s="102"/>
      <c r="AH67" s="375" t="str">
        <f>iferror(sum(AA66:AG66)/($C67*7),)</f>
        <v/>
      </c>
      <c r="AI67" s="376">
        <f>countif(AA66:AG66,"&gt;="&amp;$C67)</f>
        <v>0</v>
      </c>
      <c r="AJ67" s="195"/>
      <c r="AK67" s="374" t="str">
        <f>IFERROR(__xludf.DUMMYFUNCTION("iferror(sparkline(AK66:AQ66,{""charttype"",""column"";""empty"",""zero"";""color"",if(ROUND(AR67,2)&gt;=$BA$4,'Customize Here'!$M$7,'Customize Here'!$M$9)}))"),"")</f>
        <v/>
      </c>
      <c r="AQ67" s="102"/>
      <c r="AR67" s="375" t="str">
        <f>iferror(sum(AK66:AQ66)/($C67*7),)</f>
        <v/>
      </c>
      <c r="AS67" s="376">
        <f>countif(AK66:AQ66,"&gt;="&amp;$C67)</f>
        <v>0</v>
      </c>
      <c r="AT67" s="195"/>
      <c r="AU67" s="377" t="str">
        <f>IFERROR(__xludf.DUMMYFUNCTION("iferror(sparkline(AU66:AW66,{""charttype"",""column"";""empty"",""zero"";""color"",'Customize Here'!$M$9}))"),"")</f>
        <v/>
      </c>
      <c r="AW67" s="102"/>
      <c r="AX67" s="376">
        <f>countif(AU66:AW66,"&gt;="&amp;$C67)</f>
        <v>0</v>
      </c>
      <c r="AZ67" s="378" t="str">
        <f>B66</f>
        <v/>
      </c>
      <c r="BA67" s="379">
        <f>$BE$4</f>
        <v>31</v>
      </c>
      <c r="BB67" s="380">
        <f>O67+Y67+AI67+AS67+AX67</f>
        <v>0</v>
      </c>
      <c r="BC67" s="381" t="str">
        <f>IFERROR(__xludf.DUMMYFUNCTION("IFERROR(SPARKLINE(BB67,{""charttype"",""bar"";""max"",BA67;""color1"",IF(BD67&gt;=$BA$4,'Customize Here'!$M$7,'Customize Here'!$M$9)}),)"),"")</f>
        <v/>
      </c>
      <c r="BD67" s="382">
        <f>BB67/BA67</f>
        <v>0</v>
      </c>
      <c r="BE67" s="383">
        <f>BA67-BB67</f>
        <v>31</v>
      </c>
      <c r="BF67" s="195"/>
    </row>
    <row r="68">
      <c r="A68" s="190"/>
      <c r="B68" s="83"/>
      <c r="C68" s="83"/>
      <c r="D68" s="86"/>
      <c r="E68" s="348"/>
      <c r="F68" s="348"/>
      <c r="G68" s="83"/>
      <c r="H68" s="211"/>
      <c r="I68" s="211"/>
      <c r="J68" s="211"/>
      <c r="K68" s="211"/>
      <c r="L68" s="211"/>
      <c r="M68" s="86"/>
      <c r="N68" s="322"/>
      <c r="O68" s="217"/>
      <c r="P68" s="195"/>
      <c r="Q68" s="83"/>
      <c r="R68" s="211"/>
      <c r="S68" s="211"/>
      <c r="T68" s="211"/>
      <c r="U68" s="211"/>
      <c r="V68" s="211"/>
      <c r="W68" s="86"/>
      <c r="X68" s="322"/>
      <c r="Y68" s="217"/>
      <c r="Z68" s="195"/>
      <c r="AA68" s="83"/>
      <c r="AB68" s="211"/>
      <c r="AC68" s="211"/>
      <c r="AD68" s="211"/>
      <c r="AE68" s="211"/>
      <c r="AF68" s="211"/>
      <c r="AG68" s="86"/>
      <c r="AH68" s="322"/>
      <c r="AI68" s="217"/>
      <c r="AJ68" s="195"/>
      <c r="AK68" s="83"/>
      <c r="AL68" s="211"/>
      <c r="AM68" s="211"/>
      <c r="AN68" s="211"/>
      <c r="AO68" s="211"/>
      <c r="AP68" s="211"/>
      <c r="AQ68" s="86"/>
      <c r="AR68" s="322"/>
      <c r="AS68" s="217"/>
      <c r="AT68" s="195"/>
      <c r="AU68" s="83"/>
      <c r="AV68" s="211"/>
      <c r="AW68" s="86"/>
      <c r="AX68" s="217"/>
      <c r="AZ68" s="289"/>
      <c r="BA68" s="289"/>
      <c r="BB68" s="289"/>
      <c r="BC68" s="193"/>
      <c r="BD68" s="384"/>
      <c r="BE68" s="385"/>
      <c r="BF68" s="195"/>
    </row>
    <row r="69">
      <c r="A69" s="289"/>
      <c r="B69" s="289"/>
      <c r="C69" s="348"/>
      <c r="D69" s="348"/>
      <c r="E69" s="348"/>
      <c r="F69" s="348"/>
      <c r="G69" s="289"/>
      <c r="H69" s="289"/>
      <c r="I69" s="289"/>
      <c r="J69" s="289"/>
      <c r="K69" s="289"/>
      <c r="L69" s="289"/>
      <c r="M69" s="289"/>
      <c r="N69" s="195"/>
      <c r="O69" s="195"/>
      <c r="P69" s="195"/>
      <c r="Q69" s="195"/>
      <c r="R69" s="195"/>
      <c r="S69" s="195"/>
      <c r="T69" s="195"/>
      <c r="U69" s="195"/>
      <c r="V69" s="195"/>
      <c r="W69" s="195"/>
      <c r="X69" s="195"/>
      <c r="Y69" s="195"/>
      <c r="Z69" s="195"/>
      <c r="AA69" s="195"/>
      <c r="AB69" s="195"/>
      <c r="AC69" s="195"/>
      <c r="AD69" s="195"/>
      <c r="AE69" s="195"/>
      <c r="AF69" s="195"/>
      <c r="AG69" s="195"/>
      <c r="AH69" s="195"/>
      <c r="AI69" s="195"/>
      <c r="AJ69" s="195"/>
      <c r="AK69" s="195"/>
      <c r="AL69" s="195"/>
      <c r="AM69" s="195"/>
      <c r="AN69" s="195"/>
      <c r="AO69" s="195"/>
      <c r="AP69" s="195"/>
      <c r="AQ69" s="195"/>
      <c r="AR69" s="195"/>
      <c r="AS69" s="195"/>
      <c r="AT69" s="195"/>
      <c r="AU69" s="195"/>
      <c r="AV69" s="195"/>
      <c r="AW69" s="195"/>
      <c r="AX69" s="193"/>
      <c r="AZ69" s="289"/>
      <c r="BA69" s="289"/>
      <c r="BB69" s="289"/>
      <c r="BC69" s="193"/>
      <c r="BD69" s="195"/>
      <c r="BE69" s="195"/>
      <c r="BF69" s="195"/>
    </row>
    <row r="70">
      <c r="A70" s="190"/>
      <c r="B70" s="366"/>
      <c r="C70" s="367" t="str">
        <f>'Customize Here'!$Q$41</f>
        <v>Goal</v>
      </c>
      <c r="D70" s="44"/>
      <c r="E70" s="348"/>
      <c r="F70" s="348"/>
      <c r="G70" s="368"/>
      <c r="H70" s="368"/>
      <c r="I70" s="368"/>
      <c r="J70" s="368"/>
      <c r="K70" s="368"/>
      <c r="L70" s="368"/>
      <c r="M70" s="369"/>
      <c r="N70" s="370" t="str">
        <f>'Customize Here'!$Q$27</f>
        <v>%</v>
      </c>
      <c r="O70" s="371" t="str">
        <f>'Customize Here'!$Q$28</f>
        <v>✔</v>
      </c>
      <c r="P70" s="195"/>
      <c r="Q70" s="368"/>
      <c r="R70" s="368"/>
      <c r="S70" s="368"/>
      <c r="T70" s="368"/>
      <c r="U70" s="368"/>
      <c r="V70" s="368"/>
      <c r="W70" s="369"/>
      <c r="X70" s="370" t="str">
        <f>'Customize Here'!$Q$27</f>
        <v>%</v>
      </c>
      <c r="Y70" s="371" t="str">
        <f>'Customize Here'!$Q$28</f>
        <v>✔</v>
      </c>
      <c r="Z70" s="195"/>
      <c r="AA70" s="368"/>
      <c r="AB70" s="368"/>
      <c r="AC70" s="368"/>
      <c r="AD70" s="368"/>
      <c r="AE70" s="368"/>
      <c r="AF70" s="368"/>
      <c r="AG70" s="369"/>
      <c r="AH70" s="370" t="str">
        <f>'Customize Here'!$Q$27</f>
        <v>%</v>
      </c>
      <c r="AI70" s="371" t="str">
        <f>'Customize Here'!$Q$28</f>
        <v>✔</v>
      </c>
      <c r="AJ70" s="195"/>
      <c r="AK70" s="368"/>
      <c r="AL70" s="368"/>
      <c r="AM70" s="368"/>
      <c r="AN70" s="368"/>
      <c r="AO70" s="368"/>
      <c r="AP70" s="368"/>
      <c r="AQ70" s="369"/>
      <c r="AR70" s="370" t="str">
        <f>'Customize Here'!$Q$27</f>
        <v>%</v>
      </c>
      <c r="AS70" s="371" t="str">
        <f>'Customize Here'!$Q$28</f>
        <v>✔</v>
      </c>
      <c r="AT70" s="195"/>
      <c r="AU70" s="368"/>
      <c r="AV70" s="368"/>
      <c r="AW70" s="368"/>
      <c r="AX70" s="372" t="str">
        <f>'Customize Here'!$Q$28</f>
        <v>✔</v>
      </c>
      <c r="AZ70" s="194"/>
      <c r="BA70" s="194"/>
      <c r="BB70" s="194"/>
      <c r="BC70" s="194"/>
      <c r="BD70" s="194"/>
      <c r="BE70" s="194"/>
      <c r="BF70" s="195"/>
    </row>
    <row r="71">
      <c r="A71" s="190"/>
      <c r="B71" s="101"/>
      <c r="C71" s="373"/>
      <c r="D71" s="102"/>
      <c r="E71" s="348"/>
      <c r="F71" s="348"/>
      <c r="G71" s="374" t="str">
        <f>IFERROR(__xludf.DUMMYFUNCTION("iferror(sparkline(G70:M70,{""charttype"",""column"";""empty"",""zero"";""color"",if(ROUND(N71,2)&gt;=$BA$4,'Customize Here'!$M$7,'Customize Here'!$M$9)}))"),"")</f>
        <v/>
      </c>
      <c r="M71" s="102"/>
      <c r="N71" s="375" t="str">
        <f>iferror(sum(G70:M70)/($C71*7),)</f>
        <v/>
      </c>
      <c r="O71" s="376">
        <f>countif(G70:M70,"&gt;="&amp;$C71)</f>
        <v>0</v>
      </c>
      <c r="P71" s="195"/>
      <c r="Q71" s="374" t="str">
        <f>IFERROR(__xludf.DUMMYFUNCTION("iferror(sparkline(Q70:W70,{""charttype"",""column"";""empty"",""zero"";""color"",if(ROUND(X71,2)&gt;=$BA$4,'Customize Here'!$M$7,'Customize Here'!$M$9)}))"),"")</f>
        <v/>
      </c>
      <c r="W71" s="102"/>
      <c r="X71" s="375" t="str">
        <f>iferror(sum(Q70:W70)/($C71*7),)</f>
        <v/>
      </c>
      <c r="Y71" s="376">
        <f>countif(Q70:W70,"&gt;="&amp;$C71)</f>
        <v>0</v>
      </c>
      <c r="Z71" s="195"/>
      <c r="AA71" s="374" t="str">
        <f>IFERROR(__xludf.DUMMYFUNCTION("iferror(sparkline(AA70:AG70,{""charttype"",""column"";""empty"",""zero"";""color"",if(ROUND(AH71,2)&gt;=$BA$4,'Customize Here'!$M$7,'Customize Here'!$M$9)}))"),"")</f>
        <v/>
      </c>
      <c r="AG71" s="102"/>
      <c r="AH71" s="375" t="str">
        <f>iferror(sum(AA70:AG70)/($C71*7),)</f>
        <v/>
      </c>
      <c r="AI71" s="376">
        <f>countif(AA70:AG70,"&gt;="&amp;$C71)</f>
        <v>0</v>
      </c>
      <c r="AJ71" s="195"/>
      <c r="AK71" s="374" t="str">
        <f>IFERROR(__xludf.DUMMYFUNCTION("iferror(sparkline(AK70:AQ70,{""charttype"",""column"";""empty"",""zero"";""color"",if(ROUND(AR71,2)&gt;=$BA$4,'Customize Here'!$M$7,'Customize Here'!$M$9)}))"),"")</f>
        <v/>
      </c>
      <c r="AQ71" s="102"/>
      <c r="AR71" s="375" t="str">
        <f>iferror(sum(AK70:AQ70)/($C71*7),)</f>
        <v/>
      </c>
      <c r="AS71" s="376">
        <f>countif(AK70:AQ70,"&gt;="&amp;$C71)</f>
        <v>0</v>
      </c>
      <c r="AT71" s="195"/>
      <c r="AU71" s="377" t="str">
        <f>IFERROR(__xludf.DUMMYFUNCTION("iferror(sparkline(AU70:AW70,{""charttype"",""column"";""empty"",""zero"";""color"",'Customize Here'!$M$9}))"),"")</f>
        <v/>
      </c>
      <c r="AW71" s="102"/>
      <c r="AX71" s="376">
        <f>countif(AU70:AW70,"&gt;="&amp;$C71)</f>
        <v>0</v>
      </c>
      <c r="AZ71" s="378" t="str">
        <f>B70</f>
        <v/>
      </c>
      <c r="BA71" s="379">
        <f>$BE$4</f>
        <v>31</v>
      </c>
      <c r="BB71" s="380">
        <f>O71+Y71+AI71+AS71+AX71</f>
        <v>0</v>
      </c>
      <c r="BC71" s="381" t="str">
        <f>IFERROR(__xludf.DUMMYFUNCTION("IFERROR(SPARKLINE(BB71,{""charttype"",""bar"";""max"",BA71;""color1"",IF(BD71&gt;=$BA$4,'Customize Here'!$M$7,'Customize Here'!$M$9)}),)"),"")</f>
        <v/>
      </c>
      <c r="BD71" s="382">
        <f>BB71/BA71</f>
        <v>0</v>
      </c>
      <c r="BE71" s="383">
        <f>BA71-BB71</f>
        <v>31</v>
      </c>
      <c r="BF71" s="195"/>
    </row>
    <row r="72">
      <c r="A72" s="190"/>
      <c r="B72" s="83"/>
      <c r="C72" s="83"/>
      <c r="D72" s="86"/>
      <c r="E72" s="348"/>
      <c r="F72" s="348"/>
      <c r="G72" s="83"/>
      <c r="H72" s="211"/>
      <c r="I72" s="211"/>
      <c r="J72" s="211"/>
      <c r="K72" s="211"/>
      <c r="L72" s="211"/>
      <c r="M72" s="86"/>
      <c r="N72" s="322"/>
      <c r="O72" s="217"/>
      <c r="P72" s="195"/>
      <c r="Q72" s="83"/>
      <c r="R72" s="211"/>
      <c r="S72" s="211"/>
      <c r="T72" s="211"/>
      <c r="U72" s="211"/>
      <c r="V72" s="211"/>
      <c r="W72" s="86"/>
      <c r="X72" s="322"/>
      <c r="Y72" s="217"/>
      <c r="Z72" s="195"/>
      <c r="AA72" s="83"/>
      <c r="AB72" s="211"/>
      <c r="AC72" s="211"/>
      <c r="AD72" s="211"/>
      <c r="AE72" s="211"/>
      <c r="AF72" s="211"/>
      <c r="AG72" s="86"/>
      <c r="AH72" s="322"/>
      <c r="AI72" s="217"/>
      <c r="AJ72" s="195"/>
      <c r="AK72" s="83"/>
      <c r="AL72" s="211"/>
      <c r="AM72" s="211"/>
      <c r="AN72" s="211"/>
      <c r="AO72" s="211"/>
      <c r="AP72" s="211"/>
      <c r="AQ72" s="86"/>
      <c r="AR72" s="322"/>
      <c r="AS72" s="217"/>
      <c r="AT72" s="195"/>
      <c r="AU72" s="83"/>
      <c r="AV72" s="211"/>
      <c r="AW72" s="86"/>
      <c r="AX72" s="217"/>
      <c r="AZ72" s="289"/>
      <c r="BA72" s="289"/>
      <c r="BB72" s="289"/>
      <c r="BC72" s="193"/>
      <c r="BD72" s="384"/>
      <c r="BE72" s="385"/>
      <c r="BF72" s="195"/>
    </row>
    <row r="73">
      <c r="A73" s="190"/>
      <c r="B73" s="289"/>
      <c r="C73" s="348"/>
      <c r="D73" s="348"/>
      <c r="E73" s="348"/>
      <c r="F73" s="348"/>
      <c r="G73" s="289"/>
      <c r="H73" s="289"/>
      <c r="I73" s="289"/>
      <c r="J73" s="289"/>
      <c r="K73" s="289"/>
      <c r="L73" s="289"/>
      <c r="M73" s="289"/>
      <c r="N73" s="195"/>
      <c r="O73" s="195"/>
      <c r="P73" s="195"/>
      <c r="Q73" s="195"/>
      <c r="R73" s="195"/>
      <c r="S73" s="195"/>
      <c r="T73" s="195"/>
      <c r="U73" s="195"/>
      <c r="V73" s="195"/>
      <c r="W73" s="195"/>
      <c r="X73" s="195"/>
      <c r="Y73" s="195"/>
      <c r="Z73" s="195"/>
      <c r="AA73" s="195"/>
      <c r="AB73" s="195"/>
      <c r="AC73" s="195"/>
      <c r="AD73" s="195"/>
      <c r="AE73" s="195"/>
      <c r="AF73" s="195"/>
      <c r="AG73" s="195"/>
      <c r="AH73" s="195"/>
      <c r="AI73" s="195"/>
      <c r="AJ73" s="195"/>
      <c r="AK73" s="195"/>
      <c r="AL73" s="195"/>
      <c r="AM73" s="195"/>
      <c r="AN73" s="195"/>
      <c r="AO73" s="195"/>
      <c r="AP73" s="195"/>
      <c r="AQ73" s="195"/>
      <c r="AR73" s="195"/>
      <c r="AS73" s="195"/>
      <c r="AT73" s="195"/>
      <c r="AU73" s="195"/>
      <c r="AV73" s="195"/>
      <c r="AW73" s="195"/>
      <c r="AX73" s="193"/>
      <c r="AZ73" s="289"/>
      <c r="BA73" s="289"/>
      <c r="BB73" s="289"/>
      <c r="BC73" s="193"/>
      <c r="BD73" s="195"/>
      <c r="BE73" s="195"/>
      <c r="BF73" s="195"/>
    </row>
    <row r="74">
      <c r="A74" s="190"/>
      <c r="B74" s="366"/>
      <c r="C74" s="367" t="str">
        <f>'Customize Here'!$Q$41</f>
        <v>Goal</v>
      </c>
      <c r="D74" s="44"/>
      <c r="E74" s="348"/>
      <c r="F74" s="348"/>
      <c r="G74" s="368"/>
      <c r="H74" s="368"/>
      <c r="I74" s="368"/>
      <c r="J74" s="368"/>
      <c r="K74" s="368"/>
      <c r="L74" s="368"/>
      <c r="M74" s="369"/>
      <c r="N74" s="370" t="str">
        <f>'Customize Here'!$Q$27</f>
        <v>%</v>
      </c>
      <c r="O74" s="371" t="str">
        <f>'Customize Here'!$Q$28</f>
        <v>✔</v>
      </c>
      <c r="P74" s="195"/>
      <c r="Q74" s="368"/>
      <c r="R74" s="368"/>
      <c r="S74" s="368"/>
      <c r="T74" s="368"/>
      <c r="U74" s="368"/>
      <c r="V74" s="368"/>
      <c r="W74" s="369"/>
      <c r="X74" s="370" t="str">
        <f>'Customize Here'!$Q$27</f>
        <v>%</v>
      </c>
      <c r="Y74" s="371" t="str">
        <f>'Customize Here'!$Q$28</f>
        <v>✔</v>
      </c>
      <c r="Z74" s="195"/>
      <c r="AA74" s="368"/>
      <c r="AB74" s="368"/>
      <c r="AC74" s="368"/>
      <c r="AD74" s="368"/>
      <c r="AE74" s="368"/>
      <c r="AF74" s="368"/>
      <c r="AG74" s="369"/>
      <c r="AH74" s="370" t="str">
        <f>'Customize Here'!$Q$27</f>
        <v>%</v>
      </c>
      <c r="AI74" s="371" t="str">
        <f>'Customize Here'!$Q$28</f>
        <v>✔</v>
      </c>
      <c r="AJ74" s="195"/>
      <c r="AK74" s="368"/>
      <c r="AL74" s="368"/>
      <c r="AM74" s="368"/>
      <c r="AN74" s="368"/>
      <c r="AO74" s="368"/>
      <c r="AP74" s="368"/>
      <c r="AQ74" s="369"/>
      <c r="AR74" s="370" t="str">
        <f>'Customize Here'!$Q$27</f>
        <v>%</v>
      </c>
      <c r="AS74" s="371" t="str">
        <f>'Customize Here'!$Q$28</f>
        <v>✔</v>
      </c>
      <c r="AT74" s="195"/>
      <c r="AU74" s="368"/>
      <c r="AV74" s="368"/>
      <c r="AW74" s="368"/>
      <c r="AX74" s="372" t="str">
        <f>'Customize Here'!$Q$28</f>
        <v>✔</v>
      </c>
      <c r="AZ74" s="194"/>
      <c r="BA74" s="194"/>
      <c r="BB74" s="194"/>
      <c r="BC74" s="194"/>
      <c r="BD74" s="194"/>
      <c r="BE74" s="194"/>
      <c r="BF74" s="195"/>
    </row>
    <row r="75">
      <c r="A75" s="190"/>
      <c r="B75" s="101"/>
      <c r="C75" s="373"/>
      <c r="D75" s="102"/>
      <c r="E75" s="348"/>
      <c r="F75" s="348"/>
      <c r="G75" s="374" t="str">
        <f>IFERROR(__xludf.DUMMYFUNCTION("iferror(sparkline(G74:M74,{""charttype"",""column"";""empty"",""zero"";""color"",if(ROUND(N75,2)&gt;=$BA$4,'Customize Here'!$M$7,'Customize Here'!$M$9)}))"),"")</f>
        <v/>
      </c>
      <c r="M75" s="102"/>
      <c r="N75" s="375" t="str">
        <f>iferror(sum(G74:M74)/($C75*7),)</f>
        <v/>
      </c>
      <c r="O75" s="376">
        <f>countif(G74:M74,"&gt;="&amp;$C75)</f>
        <v>0</v>
      </c>
      <c r="P75" s="195"/>
      <c r="Q75" s="374" t="str">
        <f>IFERROR(__xludf.DUMMYFUNCTION("iferror(sparkline(Q74:W74,{""charttype"",""column"";""empty"",""zero"";""color"",if(ROUND(X75,2)&gt;=$BA$4,'Customize Here'!$M$7,'Customize Here'!$M$9)}))"),"")</f>
        <v/>
      </c>
      <c r="W75" s="102"/>
      <c r="X75" s="375" t="str">
        <f>iferror(sum(Q74:W74)/($C75*7),)</f>
        <v/>
      </c>
      <c r="Y75" s="376">
        <f>countif(Q74:W74,"&gt;="&amp;$C75)</f>
        <v>0</v>
      </c>
      <c r="Z75" s="195"/>
      <c r="AA75" s="374" t="str">
        <f>IFERROR(__xludf.DUMMYFUNCTION("iferror(sparkline(AA74:AG74,{""charttype"",""column"";""empty"",""zero"";""color"",if(ROUND(AH75,2)&gt;=$BA$4,'Customize Here'!$M$7,'Customize Here'!$M$9)}))"),"")</f>
        <v/>
      </c>
      <c r="AG75" s="102"/>
      <c r="AH75" s="375" t="str">
        <f>iferror(sum(AA74:AG74)/($C75*7),)</f>
        <v/>
      </c>
      <c r="AI75" s="376">
        <f>countif(AA74:AG74,"&gt;="&amp;$C75)</f>
        <v>0</v>
      </c>
      <c r="AJ75" s="195"/>
      <c r="AK75" s="374" t="str">
        <f>IFERROR(__xludf.DUMMYFUNCTION("iferror(sparkline(AK74:AQ74,{""charttype"",""column"";""empty"",""zero"";""color"",if(ROUND(AR75,2)&gt;=$BA$4,'Customize Here'!$M$7,'Customize Here'!$M$9)}))"),"")</f>
        <v/>
      </c>
      <c r="AQ75" s="102"/>
      <c r="AR75" s="375" t="str">
        <f>iferror(sum(AK74:AQ74)/($C75*7),)</f>
        <v/>
      </c>
      <c r="AS75" s="376">
        <f>countif(AK74:AQ74,"&gt;="&amp;$C75)</f>
        <v>0</v>
      </c>
      <c r="AT75" s="195"/>
      <c r="AU75" s="377" t="str">
        <f>IFERROR(__xludf.DUMMYFUNCTION("iferror(sparkline(AU74:AW74,{""charttype"",""column"";""empty"",""zero"";""color"",'Customize Here'!$M$9}))"),"")</f>
        <v/>
      </c>
      <c r="AW75" s="102"/>
      <c r="AX75" s="376">
        <f>countif(AU74:AW74,"&gt;="&amp;$C75)</f>
        <v>0</v>
      </c>
      <c r="AZ75" s="378" t="str">
        <f>B74</f>
        <v/>
      </c>
      <c r="BA75" s="379">
        <f>$BE$4</f>
        <v>31</v>
      </c>
      <c r="BB75" s="380">
        <f>O75+Y75+AI75+AS75+AX75</f>
        <v>0</v>
      </c>
      <c r="BC75" s="381" t="str">
        <f>IFERROR(__xludf.DUMMYFUNCTION("IFERROR(SPARKLINE(BB75,{""charttype"",""bar"";""max"",BA75;""color1"",IF(BD75&gt;=$BA$4,'Customize Here'!$M$7,'Customize Here'!$M$9)}),)"),"")</f>
        <v/>
      </c>
      <c r="BD75" s="382">
        <f>BB75/BA75</f>
        <v>0</v>
      </c>
      <c r="BE75" s="383">
        <f>BA75-BB75</f>
        <v>31</v>
      </c>
      <c r="BF75" s="195"/>
    </row>
    <row r="76">
      <c r="A76" s="190"/>
      <c r="B76" s="83"/>
      <c r="C76" s="83"/>
      <c r="D76" s="86"/>
      <c r="E76" s="348"/>
      <c r="F76" s="348"/>
      <c r="G76" s="83"/>
      <c r="H76" s="211"/>
      <c r="I76" s="211"/>
      <c r="J76" s="211"/>
      <c r="K76" s="211"/>
      <c r="L76" s="211"/>
      <c r="M76" s="86"/>
      <c r="N76" s="322"/>
      <c r="O76" s="217"/>
      <c r="P76" s="195"/>
      <c r="Q76" s="83"/>
      <c r="R76" s="211"/>
      <c r="S76" s="211"/>
      <c r="T76" s="211"/>
      <c r="U76" s="211"/>
      <c r="V76" s="211"/>
      <c r="W76" s="86"/>
      <c r="X76" s="322"/>
      <c r="Y76" s="217"/>
      <c r="Z76" s="195"/>
      <c r="AA76" s="83"/>
      <c r="AB76" s="211"/>
      <c r="AC76" s="211"/>
      <c r="AD76" s="211"/>
      <c r="AE76" s="211"/>
      <c r="AF76" s="211"/>
      <c r="AG76" s="86"/>
      <c r="AH76" s="322"/>
      <c r="AI76" s="217"/>
      <c r="AJ76" s="195"/>
      <c r="AK76" s="83"/>
      <c r="AL76" s="211"/>
      <c r="AM76" s="211"/>
      <c r="AN76" s="211"/>
      <c r="AO76" s="211"/>
      <c r="AP76" s="211"/>
      <c r="AQ76" s="86"/>
      <c r="AR76" s="322"/>
      <c r="AS76" s="217"/>
      <c r="AT76" s="195"/>
      <c r="AU76" s="83"/>
      <c r="AV76" s="211"/>
      <c r="AW76" s="86"/>
      <c r="AX76" s="217"/>
      <c r="AZ76" s="289"/>
      <c r="BA76" s="289"/>
      <c r="BB76" s="289"/>
      <c r="BC76" s="193"/>
      <c r="BD76" s="384"/>
      <c r="BE76" s="385"/>
      <c r="BF76" s="195"/>
    </row>
    <row r="77">
      <c r="A77" s="289"/>
      <c r="B77" s="289"/>
      <c r="C77" s="348"/>
      <c r="D77" s="348"/>
      <c r="E77" s="348"/>
      <c r="F77" s="348"/>
      <c r="G77" s="289"/>
      <c r="H77" s="289"/>
      <c r="I77" s="289"/>
      <c r="J77" s="289"/>
      <c r="K77" s="289"/>
      <c r="L77" s="289"/>
      <c r="M77" s="289"/>
      <c r="N77" s="195"/>
      <c r="O77" s="195"/>
      <c r="P77" s="195"/>
      <c r="Q77" s="195"/>
      <c r="R77" s="195"/>
      <c r="S77" s="195"/>
      <c r="T77" s="195"/>
      <c r="U77" s="195"/>
      <c r="V77" s="195"/>
      <c r="W77" s="195"/>
      <c r="X77" s="195"/>
      <c r="Y77" s="195"/>
      <c r="Z77" s="195"/>
      <c r="AA77" s="195"/>
      <c r="AB77" s="195"/>
      <c r="AC77" s="195"/>
      <c r="AD77" s="195"/>
      <c r="AE77" s="195"/>
      <c r="AF77" s="195"/>
      <c r="AG77" s="195"/>
      <c r="AH77" s="195"/>
      <c r="AI77" s="195"/>
      <c r="AJ77" s="195"/>
      <c r="AK77" s="195"/>
      <c r="AL77" s="195"/>
      <c r="AM77" s="195"/>
      <c r="AN77" s="195"/>
      <c r="AO77" s="195"/>
      <c r="AP77" s="195"/>
      <c r="AQ77" s="195"/>
      <c r="AR77" s="195"/>
      <c r="AS77" s="195"/>
      <c r="AT77" s="195"/>
      <c r="AU77" s="195"/>
      <c r="AV77" s="195"/>
      <c r="AW77" s="195"/>
      <c r="AX77" s="193"/>
      <c r="AZ77" s="289"/>
      <c r="BA77" s="289"/>
      <c r="BB77" s="289"/>
      <c r="BC77" s="193"/>
      <c r="BD77" s="195"/>
      <c r="BE77" s="195"/>
      <c r="BF77" s="195"/>
    </row>
    <row r="78">
      <c r="A78" s="190"/>
      <c r="B78" s="366"/>
      <c r="C78" s="367" t="str">
        <f>'Customize Here'!$Q$41</f>
        <v>Goal</v>
      </c>
      <c r="D78" s="44"/>
      <c r="E78" s="348"/>
      <c r="F78" s="348"/>
      <c r="G78" s="368"/>
      <c r="H78" s="368"/>
      <c r="I78" s="368"/>
      <c r="J78" s="368"/>
      <c r="K78" s="368"/>
      <c r="L78" s="368"/>
      <c r="M78" s="369"/>
      <c r="N78" s="370" t="str">
        <f>'Customize Here'!$Q$27</f>
        <v>%</v>
      </c>
      <c r="O78" s="371" t="str">
        <f>'Customize Here'!$Q$28</f>
        <v>✔</v>
      </c>
      <c r="P78" s="195"/>
      <c r="Q78" s="368"/>
      <c r="R78" s="368"/>
      <c r="S78" s="368"/>
      <c r="T78" s="368"/>
      <c r="U78" s="368"/>
      <c r="V78" s="368"/>
      <c r="W78" s="369"/>
      <c r="X78" s="370" t="str">
        <f>'Customize Here'!$Q$27</f>
        <v>%</v>
      </c>
      <c r="Y78" s="371" t="str">
        <f>'Customize Here'!$Q$28</f>
        <v>✔</v>
      </c>
      <c r="Z78" s="195"/>
      <c r="AA78" s="368"/>
      <c r="AB78" s="368"/>
      <c r="AC78" s="368"/>
      <c r="AD78" s="368"/>
      <c r="AE78" s="368"/>
      <c r="AF78" s="368"/>
      <c r="AG78" s="369"/>
      <c r="AH78" s="370" t="str">
        <f>'Customize Here'!$Q$27</f>
        <v>%</v>
      </c>
      <c r="AI78" s="371" t="str">
        <f>'Customize Here'!$Q$28</f>
        <v>✔</v>
      </c>
      <c r="AJ78" s="195"/>
      <c r="AK78" s="368"/>
      <c r="AL78" s="368"/>
      <c r="AM78" s="368"/>
      <c r="AN78" s="368"/>
      <c r="AO78" s="368"/>
      <c r="AP78" s="368"/>
      <c r="AQ78" s="369"/>
      <c r="AR78" s="370" t="str">
        <f>'Customize Here'!$Q$27</f>
        <v>%</v>
      </c>
      <c r="AS78" s="371" t="str">
        <f>'Customize Here'!$Q$28</f>
        <v>✔</v>
      </c>
      <c r="AT78" s="195"/>
      <c r="AU78" s="368"/>
      <c r="AV78" s="368"/>
      <c r="AW78" s="368"/>
      <c r="AX78" s="372" t="str">
        <f>'Customize Here'!$Q$28</f>
        <v>✔</v>
      </c>
      <c r="AZ78" s="194"/>
      <c r="BA78" s="194"/>
      <c r="BB78" s="194"/>
      <c r="BC78" s="194"/>
      <c r="BD78" s="194"/>
      <c r="BE78" s="194"/>
      <c r="BF78" s="195"/>
    </row>
    <row r="79">
      <c r="A79" s="190"/>
      <c r="B79" s="101"/>
      <c r="C79" s="373"/>
      <c r="D79" s="102"/>
      <c r="E79" s="348"/>
      <c r="F79" s="348"/>
      <c r="G79" s="374" t="str">
        <f>IFERROR(__xludf.DUMMYFUNCTION("iferror(sparkline(G78:M78,{""charttype"",""column"";""empty"",""zero"";""color"",if(ROUND(N79,2)&gt;=$BA$4,'Customize Here'!$M$7,'Customize Here'!$M$9)}))"),"")</f>
        <v/>
      </c>
      <c r="M79" s="102"/>
      <c r="N79" s="375" t="str">
        <f>iferror(sum(G78:M78)/($C79*7),)</f>
        <v/>
      </c>
      <c r="O79" s="376">
        <f>countif(G78:M78,"&gt;="&amp;$C79)</f>
        <v>0</v>
      </c>
      <c r="P79" s="195"/>
      <c r="Q79" s="374" t="str">
        <f>IFERROR(__xludf.DUMMYFUNCTION("iferror(sparkline(Q78:W78,{""charttype"",""column"";""empty"",""zero"";""color"",if(ROUND(X79,2)&gt;=$BA$4,'Customize Here'!$M$7,'Customize Here'!$M$9)}))"),"")</f>
        <v/>
      </c>
      <c r="W79" s="102"/>
      <c r="X79" s="375" t="str">
        <f>iferror(sum(Q78:W78)/($C79*7),)</f>
        <v/>
      </c>
      <c r="Y79" s="376">
        <f>countif(Q78:W78,"&gt;="&amp;$C79)</f>
        <v>0</v>
      </c>
      <c r="Z79" s="195"/>
      <c r="AA79" s="374" t="str">
        <f>IFERROR(__xludf.DUMMYFUNCTION("iferror(sparkline(AA78:AG78,{""charttype"",""column"";""empty"",""zero"";""color"",if(ROUND(AH79,2)&gt;=$BA$4,'Customize Here'!$M$7,'Customize Here'!$M$9)}))"),"")</f>
        <v/>
      </c>
      <c r="AG79" s="102"/>
      <c r="AH79" s="375" t="str">
        <f>iferror(sum(AA78:AG78)/($C79*7),)</f>
        <v/>
      </c>
      <c r="AI79" s="376">
        <f>countif(AA78:AG78,"&gt;="&amp;$C79)</f>
        <v>0</v>
      </c>
      <c r="AJ79" s="195"/>
      <c r="AK79" s="374" t="str">
        <f>IFERROR(__xludf.DUMMYFUNCTION("iferror(sparkline(AK78:AQ78,{""charttype"",""column"";""empty"",""zero"";""color"",if(ROUND(AR79,2)&gt;=$BA$4,'Customize Here'!$M$7,'Customize Here'!$M$9)}))"),"")</f>
        <v/>
      </c>
      <c r="AQ79" s="102"/>
      <c r="AR79" s="375" t="str">
        <f>iferror(sum(AK78:AQ78)/($C79*7),)</f>
        <v/>
      </c>
      <c r="AS79" s="376">
        <f>countif(AK78:AQ78,"&gt;="&amp;$C79)</f>
        <v>0</v>
      </c>
      <c r="AT79" s="195"/>
      <c r="AU79" s="377" t="str">
        <f>IFERROR(__xludf.DUMMYFUNCTION("iferror(sparkline(AU78:AW78,{""charttype"",""column"";""empty"",""zero"";""color"",'Customize Here'!$M$9}))"),"")</f>
        <v/>
      </c>
      <c r="AW79" s="102"/>
      <c r="AX79" s="376">
        <f>countif(AU78:AW78,"&gt;="&amp;$C79)</f>
        <v>0</v>
      </c>
      <c r="AZ79" s="378" t="str">
        <f>B78</f>
        <v/>
      </c>
      <c r="BA79" s="379">
        <f>$BE$4</f>
        <v>31</v>
      </c>
      <c r="BB79" s="380">
        <f>O79+Y79+AI79+AS79+AX79</f>
        <v>0</v>
      </c>
      <c r="BC79" s="381" t="str">
        <f>IFERROR(__xludf.DUMMYFUNCTION("IFERROR(SPARKLINE(BB79,{""charttype"",""bar"";""max"",BA79;""color1"",IF(BD79&gt;=$BA$4,'Customize Here'!$M$7,'Customize Here'!$M$9)}),)"),"")</f>
        <v/>
      </c>
      <c r="BD79" s="382">
        <f>BB79/BA79</f>
        <v>0</v>
      </c>
      <c r="BE79" s="383">
        <f>BA79-BB79</f>
        <v>31</v>
      </c>
      <c r="BF79" s="195"/>
    </row>
    <row r="80">
      <c r="A80" s="190"/>
      <c r="B80" s="83"/>
      <c r="C80" s="83"/>
      <c r="D80" s="86"/>
      <c r="E80" s="348"/>
      <c r="F80" s="348"/>
      <c r="G80" s="83"/>
      <c r="H80" s="211"/>
      <c r="I80" s="211"/>
      <c r="J80" s="211"/>
      <c r="K80" s="211"/>
      <c r="L80" s="211"/>
      <c r="M80" s="86"/>
      <c r="N80" s="322"/>
      <c r="O80" s="217"/>
      <c r="P80" s="195"/>
      <c r="Q80" s="83"/>
      <c r="R80" s="211"/>
      <c r="S80" s="211"/>
      <c r="T80" s="211"/>
      <c r="U80" s="211"/>
      <c r="V80" s="211"/>
      <c r="W80" s="86"/>
      <c r="X80" s="322"/>
      <c r="Y80" s="217"/>
      <c r="Z80" s="195"/>
      <c r="AA80" s="83"/>
      <c r="AB80" s="211"/>
      <c r="AC80" s="211"/>
      <c r="AD80" s="211"/>
      <c r="AE80" s="211"/>
      <c r="AF80" s="211"/>
      <c r="AG80" s="86"/>
      <c r="AH80" s="322"/>
      <c r="AI80" s="217"/>
      <c r="AJ80" s="195"/>
      <c r="AK80" s="83"/>
      <c r="AL80" s="211"/>
      <c r="AM80" s="211"/>
      <c r="AN80" s="211"/>
      <c r="AO80" s="211"/>
      <c r="AP80" s="211"/>
      <c r="AQ80" s="86"/>
      <c r="AR80" s="322"/>
      <c r="AS80" s="217"/>
      <c r="AT80" s="195"/>
      <c r="AU80" s="83"/>
      <c r="AV80" s="211"/>
      <c r="AW80" s="86"/>
      <c r="AX80" s="217"/>
      <c r="AZ80" s="289"/>
      <c r="BA80" s="289"/>
      <c r="BB80" s="289"/>
      <c r="BC80" s="193"/>
      <c r="BD80" s="384"/>
      <c r="BE80" s="385"/>
      <c r="BF80" s="195"/>
    </row>
    <row r="81">
      <c r="A81" s="190"/>
      <c r="B81" s="190"/>
      <c r="C81" s="348"/>
      <c r="D81" s="348"/>
      <c r="E81" s="348"/>
      <c r="F81" s="348"/>
      <c r="G81" s="289"/>
      <c r="H81" s="289"/>
      <c r="I81" s="289"/>
      <c r="J81" s="289"/>
      <c r="K81" s="289"/>
      <c r="L81" s="289"/>
      <c r="M81" s="289"/>
      <c r="N81" s="195"/>
      <c r="O81" s="195"/>
      <c r="P81" s="195"/>
      <c r="Q81" s="195"/>
      <c r="R81" s="195"/>
      <c r="S81" s="195"/>
      <c r="T81" s="195"/>
      <c r="U81" s="195"/>
      <c r="V81" s="195"/>
      <c r="W81" s="195"/>
      <c r="X81" s="195"/>
      <c r="Y81" s="195"/>
      <c r="Z81" s="195"/>
      <c r="AA81" s="195"/>
      <c r="AB81" s="195"/>
      <c r="AC81" s="195"/>
      <c r="AD81" s="195"/>
      <c r="AE81" s="195"/>
      <c r="AF81" s="195"/>
      <c r="AG81" s="195"/>
      <c r="AH81" s="195"/>
      <c r="AI81" s="195"/>
      <c r="AJ81" s="195"/>
      <c r="AK81" s="195"/>
      <c r="AL81" s="195"/>
      <c r="AM81" s="195"/>
      <c r="AN81" s="195"/>
      <c r="AO81" s="195"/>
      <c r="AP81" s="195"/>
      <c r="AQ81" s="195"/>
      <c r="AR81" s="195"/>
      <c r="AS81" s="195"/>
      <c r="AT81" s="195"/>
      <c r="AU81" s="195"/>
      <c r="AV81" s="195"/>
      <c r="AW81" s="195"/>
      <c r="AX81" s="193"/>
      <c r="AY81" s="193"/>
      <c r="AZ81" s="289"/>
      <c r="BA81" s="289"/>
      <c r="BB81" s="289"/>
      <c r="BC81" s="193"/>
      <c r="BD81" s="195"/>
      <c r="BE81" s="195"/>
      <c r="BF81" s="195"/>
    </row>
  </sheetData>
  <mergeCells count="259">
    <mergeCell ref="AZ2:BE3"/>
    <mergeCell ref="BA4:BB4"/>
    <mergeCell ref="BC4:BD4"/>
    <mergeCell ref="BB6:BD6"/>
    <mergeCell ref="AA2:AG2"/>
    <mergeCell ref="AH2:AH4"/>
    <mergeCell ref="AI2:AI4"/>
    <mergeCell ref="AK2:AQ2"/>
    <mergeCell ref="AR2:AR4"/>
    <mergeCell ref="AS2:AS4"/>
    <mergeCell ref="AU2:AW2"/>
    <mergeCell ref="B2:D3"/>
    <mergeCell ref="G2:M2"/>
    <mergeCell ref="N2:N4"/>
    <mergeCell ref="O2:O4"/>
    <mergeCell ref="Q2:W2"/>
    <mergeCell ref="X2:X4"/>
    <mergeCell ref="Y2:Y4"/>
    <mergeCell ref="B4:D4"/>
    <mergeCell ref="B5:D5"/>
    <mergeCell ref="G6:O6"/>
    <mergeCell ref="Q6:Y6"/>
    <mergeCell ref="AA6:AI6"/>
    <mergeCell ref="AK6:AS6"/>
    <mergeCell ref="AU6:AW6"/>
    <mergeCell ref="B6:D6"/>
    <mergeCell ref="B7:D7"/>
    <mergeCell ref="B8:D8"/>
    <mergeCell ref="B9:D9"/>
    <mergeCell ref="B10:D10"/>
    <mergeCell ref="B11:D11"/>
    <mergeCell ref="B12:D12"/>
    <mergeCell ref="B13:D13"/>
    <mergeCell ref="B14:D14"/>
    <mergeCell ref="B15:D15"/>
    <mergeCell ref="B16:D16"/>
    <mergeCell ref="B17:D17"/>
    <mergeCell ref="B18:D18"/>
    <mergeCell ref="B19:D19"/>
    <mergeCell ref="AR24:AS24"/>
    <mergeCell ref="AR25:AS25"/>
    <mergeCell ref="X24:Y24"/>
    <mergeCell ref="AA24:AG24"/>
    <mergeCell ref="AH24:AI24"/>
    <mergeCell ref="AK24:AQ24"/>
    <mergeCell ref="AU24:AW24"/>
    <mergeCell ref="BB24:BD24"/>
    <mergeCell ref="AH25:AI25"/>
    <mergeCell ref="AZ25:BA25"/>
    <mergeCell ref="B20:D20"/>
    <mergeCell ref="B21:D21"/>
    <mergeCell ref="B22:D22"/>
    <mergeCell ref="B24:D24"/>
    <mergeCell ref="G24:M24"/>
    <mergeCell ref="N24:O24"/>
    <mergeCell ref="Q24:W24"/>
    <mergeCell ref="N26:O28"/>
    <mergeCell ref="Q26:Q28"/>
    <mergeCell ref="N29:O29"/>
    <mergeCell ref="R26:R28"/>
    <mergeCell ref="S26:S28"/>
    <mergeCell ref="T26:T28"/>
    <mergeCell ref="U26:U28"/>
    <mergeCell ref="V26:V28"/>
    <mergeCell ref="W26:W28"/>
    <mergeCell ref="X29:Y29"/>
    <mergeCell ref="Q31:Y31"/>
    <mergeCell ref="N25:O25"/>
    <mergeCell ref="X25:Y25"/>
    <mergeCell ref="G26:G28"/>
    <mergeCell ref="H26:H28"/>
    <mergeCell ref="I26:I28"/>
    <mergeCell ref="J26:J28"/>
    <mergeCell ref="K26:K28"/>
    <mergeCell ref="L26:L28"/>
    <mergeCell ref="M26:M28"/>
    <mergeCell ref="C31:D31"/>
    <mergeCell ref="G31:O31"/>
    <mergeCell ref="C32:D32"/>
    <mergeCell ref="C33:D33"/>
    <mergeCell ref="C34:D34"/>
    <mergeCell ref="AH55:AH56"/>
    <mergeCell ref="AI55:AI56"/>
    <mergeCell ref="AK55:AQ56"/>
    <mergeCell ref="AR55:AR56"/>
    <mergeCell ref="AS55:AS56"/>
    <mergeCell ref="AU55:AW56"/>
    <mergeCell ref="AX55:AX56"/>
    <mergeCell ref="AA63:AG64"/>
    <mergeCell ref="AH63:AH64"/>
    <mergeCell ref="AI63:AI64"/>
    <mergeCell ref="AK63:AQ64"/>
    <mergeCell ref="AR63:AR64"/>
    <mergeCell ref="AS63:AS64"/>
    <mergeCell ref="AU63:AW64"/>
    <mergeCell ref="AX63:AX64"/>
    <mergeCell ref="AA55:AG56"/>
    <mergeCell ref="AA59:AG60"/>
    <mergeCell ref="AH59:AH60"/>
    <mergeCell ref="AI59:AI60"/>
    <mergeCell ref="AK59:AQ60"/>
    <mergeCell ref="AR59:AR60"/>
    <mergeCell ref="AS59:AS60"/>
    <mergeCell ref="AH29:AI29"/>
    <mergeCell ref="AR29:AS29"/>
    <mergeCell ref="AA31:AI31"/>
    <mergeCell ref="AK31:AS31"/>
    <mergeCell ref="AU31:AW31"/>
    <mergeCell ref="AG26:AG28"/>
    <mergeCell ref="AH26:AI28"/>
    <mergeCell ref="AK26:AK28"/>
    <mergeCell ref="AL26:AL28"/>
    <mergeCell ref="AM26:AM28"/>
    <mergeCell ref="AN26:AN28"/>
    <mergeCell ref="AO26:AO28"/>
    <mergeCell ref="AZ30:BE30"/>
    <mergeCell ref="BB31:BD31"/>
    <mergeCell ref="BB48:BD48"/>
    <mergeCell ref="BB49:BD49"/>
    <mergeCell ref="AZ50:BA50"/>
    <mergeCell ref="BB52:BD52"/>
    <mergeCell ref="AP26:AP28"/>
    <mergeCell ref="AQ26:AQ28"/>
    <mergeCell ref="AR26:AS28"/>
    <mergeCell ref="AU26:AU28"/>
    <mergeCell ref="AV26:AV28"/>
    <mergeCell ref="AW26:AW28"/>
    <mergeCell ref="BA26:BE26"/>
    <mergeCell ref="X26:Y28"/>
    <mergeCell ref="AA26:AA28"/>
    <mergeCell ref="AB26:AB28"/>
    <mergeCell ref="AC26:AC28"/>
    <mergeCell ref="AD26:AD28"/>
    <mergeCell ref="AE26:AE28"/>
    <mergeCell ref="AF26:AF28"/>
    <mergeCell ref="AA49:AI49"/>
    <mergeCell ref="AK49:AS49"/>
    <mergeCell ref="AC50:AH50"/>
    <mergeCell ref="AM50:AR50"/>
    <mergeCell ref="AA52:AI52"/>
    <mergeCell ref="AK52:AS52"/>
    <mergeCell ref="AU52:AW52"/>
    <mergeCell ref="AU59:AW60"/>
    <mergeCell ref="AX59:AX60"/>
    <mergeCell ref="N59:N60"/>
    <mergeCell ref="O59:O60"/>
    <mergeCell ref="Q59:W60"/>
    <mergeCell ref="X59:X60"/>
    <mergeCell ref="Y59:Y60"/>
    <mergeCell ref="X63:X64"/>
    <mergeCell ref="Y63:Y64"/>
    <mergeCell ref="AK67:AQ68"/>
    <mergeCell ref="AR67:AR68"/>
    <mergeCell ref="AS67:AS68"/>
    <mergeCell ref="AU67:AW68"/>
    <mergeCell ref="AX67:AX68"/>
    <mergeCell ref="Q63:W64"/>
    <mergeCell ref="Q67:W68"/>
    <mergeCell ref="X67:X68"/>
    <mergeCell ref="Y67:Y68"/>
    <mergeCell ref="AA67:AG68"/>
    <mergeCell ref="AH67:AH68"/>
    <mergeCell ref="AI67:AI68"/>
    <mergeCell ref="AH71:AH72"/>
    <mergeCell ref="AI71:AI72"/>
    <mergeCell ref="AK71:AQ72"/>
    <mergeCell ref="AR71:AR72"/>
    <mergeCell ref="AS71:AS72"/>
    <mergeCell ref="AU71:AW72"/>
    <mergeCell ref="AX71:AX72"/>
    <mergeCell ref="AU75:AW76"/>
    <mergeCell ref="AX75:AX76"/>
    <mergeCell ref="AA79:AG80"/>
    <mergeCell ref="AH79:AH80"/>
    <mergeCell ref="AI79:AI80"/>
    <mergeCell ref="AK79:AQ80"/>
    <mergeCell ref="AR79:AR80"/>
    <mergeCell ref="AS79:AS80"/>
    <mergeCell ref="AU79:AW80"/>
    <mergeCell ref="AX79:AX80"/>
    <mergeCell ref="AA71:AG72"/>
    <mergeCell ref="AA75:AG76"/>
    <mergeCell ref="AH75:AH76"/>
    <mergeCell ref="AI75:AI76"/>
    <mergeCell ref="AK75:AQ76"/>
    <mergeCell ref="AR75:AR76"/>
    <mergeCell ref="AS75:AS76"/>
    <mergeCell ref="B66:B68"/>
    <mergeCell ref="B70:B72"/>
    <mergeCell ref="B74:B76"/>
    <mergeCell ref="B78:B80"/>
    <mergeCell ref="C74:D74"/>
    <mergeCell ref="C75:D76"/>
    <mergeCell ref="C78:D78"/>
    <mergeCell ref="C79:D80"/>
    <mergeCell ref="C55:D56"/>
    <mergeCell ref="C58:D58"/>
    <mergeCell ref="B62:B64"/>
    <mergeCell ref="C62:D62"/>
    <mergeCell ref="C63:D64"/>
    <mergeCell ref="C66:D66"/>
    <mergeCell ref="C67:D68"/>
    <mergeCell ref="C70:D70"/>
    <mergeCell ref="C71:D72"/>
    <mergeCell ref="N71:N72"/>
    <mergeCell ref="O71:O72"/>
    <mergeCell ref="Q71:W72"/>
    <mergeCell ref="X71:X72"/>
    <mergeCell ref="Y71:Y72"/>
    <mergeCell ref="G71:M72"/>
    <mergeCell ref="G75:M76"/>
    <mergeCell ref="N75:N76"/>
    <mergeCell ref="O75:O76"/>
    <mergeCell ref="Q75:W76"/>
    <mergeCell ref="X75:X76"/>
    <mergeCell ref="Y75:Y76"/>
    <mergeCell ref="G49:O49"/>
    <mergeCell ref="I50:N50"/>
    <mergeCell ref="S50:X50"/>
    <mergeCell ref="G52:O52"/>
    <mergeCell ref="Q52:Y52"/>
    <mergeCell ref="C42:D42"/>
    <mergeCell ref="C43:D43"/>
    <mergeCell ref="C44:D44"/>
    <mergeCell ref="C45:D45"/>
    <mergeCell ref="C46:D46"/>
    <mergeCell ref="C47:D47"/>
    <mergeCell ref="Q49:Y49"/>
    <mergeCell ref="C35:D35"/>
    <mergeCell ref="C36:D36"/>
    <mergeCell ref="C37:D37"/>
    <mergeCell ref="C38:D38"/>
    <mergeCell ref="C39:D39"/>
    <mergeCell ref="C40:D40"/>
    <mergeCell ref="C41:D41"/>
    <mergeCell ref="Q55:W56"/>
    <mergeCell ref="X55:X56"/>
    <mergeCell ref="Y55:Y56"/>
    <mergeCell ref="C59:D60"/>
    <mergeCell ref="G59:M60"/>
    <mergeCell ref="G63:M64"/>
    <mergeCell ref="N63:N64"/>
    <mergeCell ref="O63:O64"/>
    <mergeCell ref="G67:M68"/>
    <mergeCell ref="N67:N68"/>
    <mergeCell ref="O67:O68"/>
    <mergeCell ref="B52:D52"/>
    <mergeCell ref="B54:B56"/>
    <mergeCell ref="C54:D54"/>
    <mergeCell ref="G55:M56"/>
    <mergeCell ref="N55:N56"/>
    <mergeCell ref="O55:O56"/>
    <mergeCell ref="B58:B60"/>
    <mergeCell ref="G79:M80"/>
    <mergeCell ref="N79:N80"/>
    <mergeCell ref="O79:O80"/>
    <mergeCell ref="Q79:W80"/>
    <mergeCell ref="X79:X80"/>
    <mergeCell ref="Y79:Y80"/>
  </mergeCells>
  <conditionalFormatting sqref="G1:AW1">
    <cfRule type="cellIs" dxfId="5" priority="1" operator="equal">
      <formula>"*"</formula>
    </cfRule>
  </conditionalFormatting>
  <conditionalFormatting sqref="G54:M54 Q54:W54 AA54:AG54 AK54:AQ54 AU54:AW54 G58:M58 Q58:W58 AA58:AG58 AK58:AQ58 AU58:AW58 G62:M62 Q62:W62 AA62:AG62 AK62:AQ62 AU62:AW62 G66:M66 Q66:W66 AA66:AG66 AK66:AQ66 AU66:AW66 G70:M70 Q70:W70 AA70:AG70 AK70:AQ70 AU70:AW70 G74:M74 Q74:W74 AA74:AG74 AK74:AQ74 AU74:AW74 G78:M78 Q78:W78 AA78:AG78 AK78:AQ78 AU78:AW78">
    <cfRule type="expression" dxfId="14" priority="2">
      <formula>G54&gt;=$C55</formula>
    </cfRule>
  </conditionalFormatting>
  <conditionalFormatting sqref="C32:D47">
    <cfRule type="expression" dxfId="6" priority="3">
      <formula>AND($B32&lt;&gt;"",$C32=FALSE,$D32="")</formula>
    </cfRule>
  </conditionalFormatting>
  <conditionalFormatting sqref="G1:AW1">
    <cfRule type="cellIs" dxfId="7" priority="4" operator="equal">
      <formula>"*"</formula>
    </cfRule>
  </conditionalFormatting>
  <conditionalFormatting sqref="G7:M22 Q7:W22 AA7:AG22 AK7:AQ22 AU7:AW22 G32:M47 Q32:W47 AA32:AG47 AK32:AQ47 AU32:AW47">
    <cfRule type="expression" dxfId="8" priority="5">
      <formula>AND($B7&lt;&gt;"",G7=TRUE)</formula>
    </cfRule>
  </conditionalFormatting>
  <conditionalFormatting sqref="N7:N22 X7:X22 AH7:AH22 AR7:AR22 N32:N47 X32:X47 AH32:AH47 AR32:AR47">
    <cfRule type="expression" dxfId="9" priority="6">
      <formula>N7&gt;=$BA$4</formula>
    </cfRule>
  </conditionalFormatting>
  <conditionalFormatting sqref="O32:O47 Y32:Y47 AI32:AI47 AS32:AS47">
    <cfRule type="expression" dxfId="10" priority="7">
      <formula>N32&gt;=100%</formula>
    </cfRule>
  </conditionalFormatting>
  <conditionalFormatting sqref="G32:M47 Q32:W47 AA32:AG47 AK32:AQ47">
    <cfRule type="expression" dxfId="8" priority="8">
      <formula>AND($B32&lt;&gt;"",G32=TRUE)</formula>
    </cfRule>
  </conditionalFormatting>
  <conditionalFormatting sqref="G32:M47">
    <cfRule type="expression" dxfId="8" priority="9">
      <formula>AND(COUNTIF($G32:$M32,TRUE)&gt;=$C32,$B32&lt;&gt;"",$C32&lt;&gt;"")</formula>
    </cfRule>
  </conditionalFormatting>
  <conditionalFormatting sqref="N7:N22 X7:X22 AH7:AH22 AR7:AR22">
    <cfRule type="expression" dxfId="9" priority="10">
      <formula>N7&gt;=$BA$4</formula>
    </cfRule>
  </conditionalFormatting>
  <conditionalFormatting sqref="O7:O22 Y7:Y22 AI7:AI22 AS7:AS22">
    <cfRule type="expression" dxfId="11" priority="11">
      <formula>N7&gt;=100%</formula>
    </cfRule>
  </conditionalFormatting>
  <conditionalFormatting sqref="AU7:AW22 AU32:AW47">
    <cfRule type="expression" dxfId="11" priority="12">
      <formula>AU$4=""</formula>
    </cfRule>
  </conditionalFormatting>
  <conditionalFormatting sqref="BE7:BE22">
    <cfRule type="cellIs" dxfId="12" priority="13" operator="lessThan">
      <formula>0</formula>
    </cfRule>
  </conditionalFormatting>
  <conditionalFormatting sqref="G3:M4 Q3:W4 AA3:AG4 AK3:AQ4 AU3:AW4">
    <cfRule type="expression" dxfId="5" priority="14">
      <formula>G$4=TODAY()</formula>
    </cfRule>
  </conditionalFormatting>
  <conditionalFormatting sqref="AU3:AW4">
    <cfRule type="expression" dxfId="13" priority="15">
      <formula>AU$4=""</formula>
    </cfRule>
  </conditionalFormatting>
  <conditionalFormatting sqref="Q32:W47">
    <cfRule type="expression" dxfId="8" priority="16">
      <formula>AND(COUNTIF($Q32:$W32,TRUE)&gt;=$C32,$B32&lt;&gt;"",$C32&lt;&gt;"")</formula>
    </cfRule>
  </conditionalFormatting>
  <conditionalFormatting sqref="AA32:AG47">
    <cfRule type="expression" dxfId="8" priority="17">
      <formula>AND(COUNTIF($AA32:$AG32,TRUE)&gt;=$C32,$B32&lt;&gt;"",$C32&lt;&gt;"")</formula>
    </cfRule>
  </conditionalFormatting>
  <conditionalFormatting sqref="AK32:AQ47">
    <cfRule type="expression" dxfId="8" priority="18">
      <formula>AND(COUNTIF($AK32:$AQ32,TRUE)&gt;=$C32,$B32&lt;&gt;"",$C32&lt;&gt;"")</formula>
    </cfRule>
  </conditionalFormatting>
  <dataValidations>
    <dataValidation type="list" allowBlank="1" showInputMessage="1" showErrorMessage="1" prompt="Enter a number from 1 to 6." sqref="C32:C47">
      <formula1>"1,2,3,4,5,6"</formula1>
    </dataValidation>
    <dataValidation type="custom" allowBlank="1" showDropDown="1" showInputMessage="1" showErrorMessage="1" prompt="Enter a valid date." sqref="G4">
      <formula1>OR(NOT(ISERROR(DATEVALUE(G4))), AND(ISNUMBER(G4), LEFT(CELL("format", G4))="D"))</formula1>
    </dataValidation>
    <dataValidation type="list" allowBlank="1" showDropDown="1" showInputMessage="1" showErrorMessage="1" prompt="Enter a valid Month: JANUARY, FEBRUARY, MARCH, APRIL, MAY, JUNE, JULY, AUGUST, SEPTEMBER, OCTOBER, NOVEMBER, DECEMBER." sqref="C1:E1 A1:A4 E2:E4">
      <formula1>'HIDDEN HT'!$C$6:$C$17</formula1>
    </dataValidation>
  </dataValidations>
  <hyperlinks>
    <hyperlink display="Summary" location="Summary!A1" ref="B4"/>
  </hyperlinks>
  <printOptions gridLines="1" horizontalCentered="1"/>
  <pageMargins bottom="0.75" footer="0.0" header="0.0" left="0.7" right="0.7" top="0.75"/>
  <pageSetup fitToHeight="0" cellComments="atEnd" orientation="landscape" pageOrder="overThenDown" paperHeight="17in" paperWidth="28in"/>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pane xSplit="5.0" ySplit="4.0" topLeftCell="F5" activePane="bottomRight" state="frozen"/>
      <selection activeCell="F1" sqref="F1" pane="topRight"/>
      <selection activeCell="A5" sqref="A5" pane="bottomLeft"/>
      <selection activeCell="F5" sqref="F5" pane="bottomRight"/>
    </sheetView>
  </sheetViews>
  <sheetFormatPr customHeight="1" defaultColWidth="12.63" defaultRowHeight="15.75"/>
  <cols>
    <col customWidth="1" min="1" max="1" width="1.38"/>
    <col customWidth="1" min="2" max="2" width="27.13"/>
    <col customWidth="1" min="3" max="3" width="5.63"/>
    <col customWidth="1" min="4" max="4" width="3.38"/>
    <col customWidth="1" min="5" max="5" width="1.13"/>
    <col customWidth="1" min="6" max="6" width="2.88"/>
    <col customWidth="1" min="7" max="15" width="4.88"/>
    <col customWidth="1" min="16" max="16" width="2.88"/>
    <col customWidth="1" min="17" max="25" width="4.88"/>
    <col customWidth="1" min="26" max="26" width="2.88"/>
    <col customWidth="1" min="27" max="35" width="4.88"/>
    <col customWidth="1" min="36" max="36" width="2.88"/>
    <col customWidth="1" min="37" max="43" width="4.88"/>
    <col customWidth="1" min="44" max="44" width="5.13"/>
    <col customWidth="1" min="45" max="45" width="4.88"/>
    <col customWidth="1" min="46" max="46" width="2.88"/>
    <col customWidth="1" min="47" max="49" width="4.88"/>
    <col customWidth="1" min="50" max="51" width="5.13"/>
    <col customWidth="1" min="52" max="52" width="28.5"/>
    <col customWidth="1" min="53" max="53" width="9.25"/>
    <col customWidth="1" min="54" max="54" width="5.88"/>
    <col customWidth="1" min="55" max="55" width="19.88"/>
    <col customWidth="1" min="56" max="56" width="6.88"/>
    <col customWidth="1" min="57" max="57" width="8.0"/>
    <col customWidth="1" min="58" max="58" width="18.88"/>
  </cols>
  <sheetData>
    <row r="1" ht="14.25" customHeight="1">
      <c r="A1" s="188"/>
      <c r="B1" s="189"/>
      <c r="C1" s="188"/>
      <c r="D1" s="188"/>
      <c r="E1" s="188"/>
      <c r="F1" s="190"/>
      <c r="G1" s="191"/>
      <c r="H1" s="191"/>
      <c r="I1" s="191"/>
      <c r="J1" s="191"/>
      <c r="K1" s="191"/>
      <c r="L1" s="191"/>
      <c r="M1" s="191"/>
      <c r="N1" s="192"/>
      <c r="O1" s="192"/>
      <c r="P1" s="191"/>
      <c r="Q1" s="191"/>
      <c r="R1" s="191"/>
      <c r="S1" s="191"/>
      <c r="T1" s="191"/>
      <c r="U1" s="191"/>
      <c r="V1" s="191"/>
      <c r="W1" s="191"/>
      <c r="X1" s="192"/>
      <c r="Y1" s="192"/>
      <c r="Z1" s="191"/>
      <c r="AA1" s="191"/>
      <c r="AB1" s="191"/>
      <c r="AC1" s="191"/>
      <c r="AD1" s="191"/>
      <c r="AE1" s="191"/>
      <c r="AF1" s="191"/>
      <c r="AG1" s="191"/>
      <c r="AH1" s="192"/>
      <c r="AI1" s="192"/>
      <c r="AJ1" s="191"/>
      <c r="AK1" s="191"/>
      <c r="AL1" s="191"/>
      <c r="AM1" s="191"/>
      <c r="AN1" s="191"/>
      <c r="AO1" s="191"/>
      <c r="AP1" s="191"/>
      <c r="AQ1" s="191"/>
      <c r="AR1" s="192"/>
      <c r="AS1" s="192"/>
      <c r="AT1" s="191"/>
      <c r="AU1" s="191"/>
      <c r="AV1" s="191"/>
      <c r="AW1" s="191"/>
      <c r="AX1" s="193"/>
      <c r="AY1" s="193"/>
      <c r="AZ1" s="194"/>
      <c r="BA1" s="194"/>
      <c r="BB1" s="194"/>
      <c r="BC1" s="194"/>
      <c r="BD1" s="194"/>
      <c r="BE1" s="194"/>
      <c r="BF1" s="195"/>
    </row>
    <row r="2" ht="21.75" customHeight="1">
      <c r="A2" s="188"/>
      <c r="B2" s="196" t="str">
        <f>'HIDDEN CALENDAR'!O16</f>
        <v>September - 2023</v>
      </c>
      <c r="E2" s="188"/>
      <c r="F2" s="190"/>
      <c r="G2" s="197" t="str">
        <f>"7 "&amp;'Customize Here'!$Q$20 </f>
        <v>7 Days</v>
      </c>
      <c r="H2" s="154"/>
      <c r="I2" s="154"/>
      <c r="J2" s="154"/>
      <c r="K2" s="154"/>
      <c r="L2" s="154"/>
      <c r="M2" s="198"/>
      <c r="N2" s="199" t="str">
        <f>'Customize Here'!$Q$21</f>
        <v>Completed</v>
      </c>
      <c r="O2" s="200" t="str">
        <f>'Customize Here'!$Q$22</f>
        <v>Days Missing</v>
      </c>
      <c r="P2" s="201"/>
      <c r="Q2" s="197" t="str">
        <f>"14 "&amp;'Customize Here'!$Q$20 </f>
        <v>14 Days</v>
      </c>
      <c r="R2" s="154"/>
      <c r="S2" s="154"/>
      <c r="T2" s="154"/>
      <c r="U2" s="154"/>
      <c r="V2" s="154"/>
      <c r="W2" s="198"/>
      <c r="X2" s="199" t="str">
        <f>'Customize Here'!$Q$21</f>
        <v>Completed</v>
      </c>
      <c r="Y2" s="200" t="str">
        <f>'Customize Here'!$Q$22</f>
        <v>Days Missing</v>
      </c>
      <c r="Z2" s="201"/>
      <c r="AA2" s="197" t="str">
        <f>"21 "&amp;'Customize Here'!$Q$20 </f>
        <v>21 Days</v>
      </c>
      <c r="AB2" s="154"/>
      <c r="AC2" s="154"/>
      <c r="AD2" s="154"/>
      <c r="AE2" s="154"/>
      <c r="AF2" s="154"/>
      <c r="AG2" s="198"/>
      <c r="AH2" s="199" t="str">
        <f>'Customize Here'!$Q$21</f>
        <v>Completed</v>
      </c>
      <c r="AI2" s="200" t="str">
        <f>'Customize Here'!$Q$22</f>
        <v>Days Missing</v>
      </c>
      <c r="AJ2" s="201"/>
      <c r="AK2" s="197" t="str">
        <f>"28 "&amp;'Customize Here'!$Q$20 </f>
        <v>28 Days</v>
      </c>
      <c r="AL2" s="154"/>
      <c r="AM2" s="154"/>
      <c r="AN2" s="154"/>
      <c r="AO2" s="154"/>
      <c r="AP2" s="154"/>
      <c r="AQ2" s="198"/>
      <c r="AR2" s="199" t="str">
        <f>'Customize Here'!$Q$21</f>
        <v>Completed</v>
      </c>
      <c r="AS2" s="200" t="str">
        <f>'Customize Here'!$Q$22</f>
        <v>Days Missing</v>
      </c>
      <c r="AT2" s="201"/>
      <c r="AU2" s="197" t="str">
        <f>'Customize Here'!$Q$26</f>
        <v>Extra Days</v>
      </c>
      <c r="AV2" s="154"/>
      <c r="AW2" s="155"/>
      <c r="AX2" s="201"/>
      <c r="AY2" s="201"/>
      <c r="AZ2" s="202" t="str">
        <f>'Customize Here'!$Q$19</f>
        <v>Monthly Stats</v>
      </c>
      <c r="BA2" s="43"/>
      <c r="BB2" s="43"/>
      <c r="BC2" s="43"/>
      <c r="BD2" s="43"/>
      <c r="BE2" s="44"/>
      <c r="BF2" s="203"/>
    </row>
    <row r="3" ht="18.75" customHeight="1">
      <c r="A3" s="188"/>
      <c r="E3" s="188"/>
      <c r="F3" s="204"/>
      <c r="G3" s="205" t="str">
        <f>VLOOKUP(WEEKDAY(G4),'HIDDEN CALENDAR'!$S$6:$V$12,4,0)</f>
        <v>F</v>
      </c>
      <c r="H3" s="206" t="str">
        <f>VLOOKUP(WEEKDAY(H4),'HIDDEN CALENDAR'!$S$6:$V$12,4,0)</f>
        <v>S</v>
      </c>
      <c r="I3" s="206" t="str">
        <f>VLOOKUP(WEEKDAY(I4),'HIDDEN CALENDAR'!$S$6:$V$12,4,0)</f>
        <v>S</v>
      </c>
      <c r="J3" s="206" t="str">
        <f>VLOOKUP(WEEKDAY(J4),'HIDDEN CALENDAR'!$S$6:$V$12,4,0)</f>
        <v>M</v>
      </c>
      <c r="K3" s="206" t="str">
        <f>VLOOKUP(WEEKDAY(K4),'HIDDEN CALENDAR'!$S$6:$V$12,4,0)</f>
        <v>T</v>
      </c>
      <c r="L3" s="206" t="str">
        <f>VLOOKUP(WEEKDAY(L4),'HIDDEN CALENDAR'!$S$6:$V$12,4,0)</f>
        <v>W</v>
      </c>
      <c r="M3" s="207" t="str">
        <f>VLOOKUP(WEEKDAY(M4),'HIDDEN CALENDAR'!$S$6:$V$12,4,0)</f>
        <v>T</v>
      </c>
      <c r="N3" s="208"/>
      <c r="O3" s="209"/>
      <c r="P3" s="201"/>
      <c r="Q3" s="205" t="str">
        <f>VLOOKUP(WEEKDAY(Q4),'HIDDEN CALENDAR'!$S$6:$V$12,4,0)</f>
        <v>F</v>
      </c>
      <c r="R3" s="206" t="str">
        <f>VLOOKUP(WEEKDAY(R4),'HIDDEN CALENDAR'!$S$6:$V$12,4,0)</f>
        <v>S</v>
      </c>
      <c r="S3" s="206" t="str">
        <f>VLOOKUP(WEEKDAY(S4),'HIDDEN CALENDAR'!$S$6:$V$12,4,0)</f>
        <v>S</v>
      </c>
      <c r="T3" s="206" t="str">
        <f>VLOOKUP(WEEKDAY(T4),'HIDDEN CALENDAR'!$S$6:$V$12,4,0)</f>
        <v>M</v>
      </c>
      <c r="U3" s="206" t="str">
        <f>VLOOKUP(WEEKDAY(U4),'HIDDEN CALENDAR'!$S$6:$V$12,4,0)</f>
        <v>T</v>
      </c>
      <c r="V3" s="206" t="str">
        <f>VLOOKUP(WEEKDAY(V4),'HIDDEN CALENDAR'!$S$6:$V$12,4,0)</f>
        <v>W</v>
      </c>
      <c r="W3" s="207" t="str">
        <f>VLOOKUP(WEEKDAY(W4),'HIDDEN CALENDAR'!$S$6:$V$12,4,0)</f>
        <v>T</v>
      </c>
      <c r="X3" s="208"/>
      <c r="Y3" s="209"/>
      <c r="Z3" s="201"/>
      <c r="AA3" s="205" t="str">
        <f>VLOOKUP(WEEKDAY(AA4),'HIDDEN CALENDAR'!$S$6:$V$12,4,0)</f>
        <v>F</v>
      </c>
      <c r="AB3" s="206" t="str">
        <f>VLOOKUP(WEEKDAY(AB4),'HIDDEN CALENDAR'!$S$6:$V$12,4,0)</f>
        <v>S</v>
      </c>
      <c r="AC3" s="206" t="str">
        <f>VLOOKUP(WEEKDAY(AC4),'HIDDEN CALENDAR'!$S$6:$V$12,4,0)</f>
        <v>S</v>
      </c>
      <c r="AD3" s="206" t="str">
        <f>VLOOKUP(WEEKDAY(AD4),'HIDDEN CALENDAR'!$S$6:$V$12,4,0)</f>
        <v>M</v>
      </c>
      <c r="AE3" s="206" t="str">
        <f>VLOOKUP(WEEKDAY(AE4),'HIDDEN CALENDAR'!$S$6:$V$12,4,0)</f>
        <v>T</v>
      </c>
      <c r="AF3" s="206" t="str">
        <f>VLOOKUP(WEEKDAY(AF4),'HIDDEN CALENDAR'!$S$6:$V$12,4,0)</f>
        <v>W</v>
      </c>
      <c r="AG3" s="207" t="str">
        <f>VLOOKUP(WEEKDAY(AG4),'HIDDEN CALENDAR'!$S$6:$V$12,4,0)</f>
        <v>T</v>
      </c>
      <c r="AH3" s="208"/>
      <c r="AI3" s="209"/>
      <c r="AJ3" s="201"/>
      <c r="AK3" s="205" t="str">
        <f>VLOOKUP(WEEKDAY(AK4),'HIDDEN CALENDAR'!$S$6:$V$12,4,0)</f>
        <v>F</v>
      </c>
      <c r="AL3" s="206" t="str">
        <f>VLOOKUP(WEEKDAY(AL4),'HIDDEN CALENDAR'!$S$6:$V$12,4,0)</f>
        <v>S</v>
      </c>
      <c r="AM3" s="206" t="str">
        <f>VLOOKUP(WEEKDAY(AM4),'HIDDEN CALENDAR'!$S$6:$V$12,4,0)</f>
        <v>S</v>
      </c>
      <c r="AN3" s="206" t="str">
        <f>VLOOKUP(WEEKDAY(AN4),'HIDDEN CALENDAR'!$S$6:$V$12,4,0)</f>
        <v>M</v>
      </c>
      <c r="AO3" s="206" t="str">
        <f>VLOOKUP(WEEKDAY(AO4),'HIDDEN CALENDAR'!$S$6:$V$12,4,0)</f>
        <v>T</v>
      </c>
      <c r="AP3" s="206" t="str">
        <f>VLOOKUP(WEEKDAY(AP4),'HIDDEN CALENDAR'!$S$6:$V$12,4,0)</f>
        <v>W</v>
      </c>
      <c r="AQ3" s="207" t="str">
        <f>VLOOKUP(WEEKDAY(AQ4),'HIDDEN CALENDAR'!$S$6:$V$12,4,0)</f>
        <v>T</v>
      </c>
      <c r="AR3" s="208"/>
      <c r="AS3" s="209"/>
      <c r="AT3" s="201"/>
      <c r="AU3" s="205" t="str">
        <f>IF(AU4&lt;&gt;"",VLOOKUP(WEEKDAY(AU4),'HIDDEN CALENDAR'!$S$6:$V$12,4,0),)</f>
        <v>F</v>
      </c>
      <c r="AV3" s="206" t="str">
        <f>IF(AV4&lt;&gt;"",VLOOKUP(WEEKDAY(AV4),'HIDDEN CALENDAR'!$S$6:$V$12,4,0),)</f>
        <v>S</v>
      </c>
      <c r="AW3" s="210" t="str">
        <f>IF(AW4&lt;&gt;"",VLOOKUP(WEEKDAY(AW4),'HIDDEN CALENDAR'!$S$6:$V$12,4,0),)</f>
        <v/>
      </c>
      <c r="AX3" s="201"/>
      <c r="AY3" s="201"/>
      <c r="AZ3" s="83"/>
      <c r="BA3" s="211"/>
      <c r="BB3" s="211"/>
      <c r="BC3" s="211"/>
      <c r="BD3" s="211"/>
      <c r="BE3" s="86"/>
      <c r="BF3" s="203"/>
    </row>
    <row r="4" ht="16.5" customHeight="1">
      <c r="A4" s="188"/>
      <c r="B4" s="212" t="s">
        <v>62</v>
      </c>
      <c r="E4" s="188"/>
      <c r="F4" s="204"/>
      <c r="G4" s="213">
        <f>VLOOKUP(B2,'HIDDEN CALENDAR'!$O$6:$Q$17,3,0)</f>
        <v>45170</v>
      </c>
      <c r="H4" s="214">
        <f t="shared" ref="H4:M4" si="1">G4+1</f>
        <v>45171</v>
      </c>
      <c r="I4" s="214">
        <f t="shared" si="1"/>
        <v>45172</v>
      </c>
      <c r="J4" s="214">
        <f t="shared" si="1"/>
        <v>45173</v>
      </c>
      <c r="K4" s="214">
        <f t="shared" si="1"/>
        <v>45174</v>
      </c>
      <c r="L4" s="214">
        <f t="shared" si="1"/>
        <v>45175</v>
      </c>
      <c r="M4" s="215">
        <f t="shared" si="1"/>
        <v>45176</v>
      </c>
      <c r="N4" s="216"/>
      <c r="O4" s="217"/>
      <c r="P4" s="201"/>
      <c r="Q4" s="213">
        <f>M4+1</f>
        <v>45177</v>
      </c>
      <c r="R4" s="214">
        <f t="shared" ref="R4:W4" si="2">Q4+1</f>
        <v>45178</v>
      </c>
      <c r="S4" s="214">
        <f t="shared" si="2"/>
        <v>45179</v>
      </c>
      <c r="T4" s="214">
        <f t="shared" si="2"/>
        <v>45180</v>
      </c>
      <c r="U4" s="214">
        <f t="shared" si="2"/>
        <v>45181</v>
      </c>
      <c r="V4" s="214">
        <f t="shared" si="2"/>
        <v>45182</v>
      </c>
      <c r="W4" s="215">
        <f t="shared" si="2"/>
        <v>45183</v>
      </c>
      <c r="X4" s="216"/>
      <c r="Y4" s="217"/>
      <c r="Z4" s="201"/>
      <c r="AA4" s="213">
        <f>W4+1</f>
        <v>45184</v>
      </c>
      <c r="AB4" s="214">
        <f t="shared" ref="AB4:AG4" si="3">AA4+1</f>
        <v>45185</v>
      </c>
      <c r="AC4" s="214">
        <f t="shared" si="3"/>
        <v>45186</v>
      </c>
      <c r="AD4" s="214">
        <f t="shared" si="3"/>
        <v>45187</v>
      </c>
      <c r="AE4" s="214">
        <f t="shared" si="3"/>
        <v>45188</v>
      </c>
      <c r="AF4" s="214">
        <f t="shared" si="3"/>
        <v>45189</v>
      </c>
      <c r="AG4" s="215">
        <f t="shared" si="3"/>
        <v>45190</v>
      </c>
      <c r="AH4" s="216"/>
      <c r="AI4" s="217"/>
      <c r="AJ4" s="201"/>
      <c r="AK4" s="213">
        <f>AG4+1</f>
        <v>45191</v>
      </c>
      <c r="AL4" s="214">
        <f t="shared" ref="AL4:AQ4" si="4">AK4+1</f>
        <v>45192</v>
      </c>
      <c r="AM4" s="214">
        <f t="shared" si="4"/>
        <v>45193</v>
      </c>
      <c r="AN4" s="214">
        <f t="shared" si="4"/>
        <v>45194</v>
      </c>
      <c r="AO4" s="214">
        <f t="shared" si="4"/>
        <v>45195</v>
      </c>
      <c r="AP4" s="214">
        <f t="shared" si="4"/>
        <v>45196</v>
      </c>
      <c r="AQ4" s="215">
        <f t="shared" si="4"/>
        <v>45197</v>
      </c>
      <c r="AR4" s="216"/>
      <c r="AS4" s="217"/>
      <c r="AT4" s="201"/>
      <c r="AU4" s="213">
        <f>IF(MONTH(AQ4+1)=MONTH($AQ$4),AQ4+1,)</f>
        <v>45198</v>
      </c>
      <c r="AV4" s="214">
        <f t="shared" ref="AV4:AW4" si="5">IF(MONTH(AU4+1)=MONTH($AQ$4),AU4+1,)</f>
        <v>45199</v>
      </c>
      <c r="AW4" s="218" t="str">
        <f t="shared" si="5"/>
        <v/>
      </c>
      <c r="AX4" s="193"/>
      <c r="AY4" s="193"/>
      <c r="AZ4" s="219" t="str">
        <f>'Customize Here'!$Q$39&amp;":   "</f>
        <v>Bars change color on:   </v>
      </c>
      <c r="BA4" s="220">
        <v>0.8</v>
      </c>
      <c r="BB4" s="211"/>
      <c r="BC4" s="221" t="str">
        <f>'Customize Here'!$Q$40&amp;":"</f>
        <v>Days in month:</v>
      </c>
      <c r="BD4" s="211"/>
      <c r="BE4" s="222">
        <f>day(EOMONTH(G4,0))</f>
        <v>30</v>
      </c>
      <c r="BF4" s="203"/>
    </row>
    <row r="5" ht="7.5" customHeight="1">
      <c r="A5" s="204"/>
      <c r="B5" s="223"/>
      <c r="E5" s="204"/>
      <c r="F5" s="204"/>
      <c r="G5" s="224"/>
      <c r="H5" s="224"/>
      <c r="I5" s="224"/>
      <c r="J5" s="224"/>
      <c r="K5" s="224"/>
      <c r="L5" s="224"/>
      <c r="M5" s="224"/>
      <c r="N5" s="224"/>
      <c r="O5" s="224"/>
      <c r="P5" s="201"/>
      <c r="Q5" s="224"/>
      <c r="R5" s="224"/>
      <c r="S5" s="224"/>
      <c r="T5" s="224"/>
      <c r="U5" s="224"/>
      <c r="V5" s="224"/>
      <c r="W5" s="224"/>
      <c r="X5" s="224"/>
      <c r="Y5" s="224"/>
      <c r="Z5" s="201"/>
      <c r="AA5" s="224"/>
      <c r="AB5" s="224"/>
      <c r="AC5" s="224"/>
      <c r="AD5" s="224"/>
      <c r="AE5" s="224"/>
      <c r="AF5" s="224"/>
      <c r="AG5" s="224"/>
      <c r="AH5" s="224"/>
      <c r="AI5" s="224"/>
      <c r="AJ5" s="201"/>
      <c r="AK5" s="224"/>
      <c r="AL5" s="224"/>
      <c r="AM5" s="224"/>
      <c r="AN5" s="224"/>
      <c r="AO5" s="224"/>
      <c r="AP5" s="224"/>
      <c r="AQ5" s="224"/>
      <c r="AR5" s="224"/>
      <c r="AS5" s="224"/>
      <c r="AT5" s="201"/>
      <c r="AU5" s="225"/>
      <c r="AV5" s="225"/>
      <c r="AW5" s="225"/>
      <c r="AX5" s="193"/>
      <c r="AY5" s="193"/>
      <c r="AZ5" s="201"/>
      <c r="BA5" s="226"/>
      <c r="BB5" s="226"/>
      <c r="BC5" s="226"/>
      <c r="BD5" s="226"/>
      <c r="BE5" s="226"/>
      <c r="BF5" s="203"/>
    </row>
    <row r="6" ht="20.25" customHeight="1">
      <c r="A6" s="227"/>
      <c r="B6" s="228" t="str">
        <f>'Customize Here'!$Q$15</f>
        <v>Daily Habits</v>
      </c>
      <c r="C6" s="154"/>
      <c r="D6" s="155"/>
      <c r="E6" s="227"/>
      <c r="F6" s="227"/>
      <c r="G6" s="229" t="str">
        <f>'Customize Here'!$Q$15</f>
        <v>Daily Habits</v>
      </c>
      <c r="H6" s="230"/>
      <c r="I6" s="230"/>
      <c r="J6" s="230"/>
      <c r="K6" s="230"/>
      <c r="L6" s="230"/>
      <c r="M6" s="230"/>
      <c r="N6" s="230"/>
      <c r="O6" s="108"/>
      <c r="P6" s="231"/>
      <c r="Q6" s="229" t="str">
        <f>'Customize Here'!$Q$15</f>
        <v>Daily Habits</v>
      </c>
      <c r="R6" s="230"/>
      <c r="S6" s="230"/>
      <c r="T6" s="230"/>
      <c r="U6" s="230"/>
      <c r="V6" s="230"/>
      <c r="W6" s="230"/>
      <c r="X6" s="230"/>
      <c r="Y6" s="108"/>
      <c r="Z6" s="231"/>
      <c r="AA6" s="229" t="str">
        <f>'Customize Here'!$Q$15</f>
        <v>Daily Habits</v>
      </c>
      <c r="AB6" s="230"/>
      <c r="AC6" s="230"/>
      <c r="AD6" s="230"/>
      <c r="AE6" s="230"/>
      <c r="AF6" s="230"/>
      <c r="AG6" s="230"/>
      <c r="AH6" s="230"/>
      <c r="AI6" s="108"/>
      <c r="AJ6" s="231"/>
      <c r="AK6" s="229" t="str">
        <f>'Customize Here'!$Q$15</f>
        <v>Daily Habits</v>
      </c>
      <c r="AL6" s="230"/>
      <c r="AM6" s="230"/>
      <c r="AN6" s="230"/>
      <c r="AO6" s="230"/>
      <c r="AP6" s="230"/>
      <c r="AQ6" s="230"/>
      <c r="AR6" s="230"/>
      <c r="AS6" s="108"/>
      <c r="AT6" s="231"/>
      <c r="AU6" s="232" t="str">
        <f>'Customize Here'!$Q$15</f>
        <v>Daily Habits</v>
      </c>
      <c r="AV6" s="230"/>
      <c r="AW6" s="108"/>
      <c r="AX6" s="193"/>
      <c r="AZ6" s="233" t="str">
        <f>'Customize Here'!$Q$15</f>
        <v>Daily Habits</v>
      </c>
      <c r="BA6" s="234" t="str">
        <f>'Customize Here'!$Q$29</f>
        <v>Days Expected</v>
      </c>
      <c r="BB6" s="235" t="str">
        <f>'Customize Here'!$Q$30</f>
        <v>Days Completed</v>
      </c>
      <c r="BC6" s="230"/>
      <c r="BD6" s="58"/>
      <c r="BE6" s="236" t="str">
        <f>'Customize Here'!$Q$31</f>
        <v>Days Missing</v>
      </c>
      <c r="BF6" s="203"/>
    </row>
    <row r="7">
      <c r="A7" s="237"/>
      <c r="B7" s="238"/>
      <c r="C7" s="239"/>
      <c r="D7" s="71"/>
      <c r="E7" s="237"/>
      <c r="F7" s="237"/>
      <c r="G7" s="240" t="b">
        <v>0</v>
      </c>
      <c r="H7" s="241" t="b">
        <v>0</v>
      </c>
      <c r="I7" s="241" t="b">
        <v>0</v>
      </c>
      <c r="J7" s="241" t="b">
        <v>0</v>
      </c>
      <c r="K7" s="241" t="b">
        <v>0</v>
      </c>
      <c r="L7" s="241" t="b">
        <v>0</v>
      </c>
      <c r="M7" s="242" t="b">
        <v>0</v>
      </c>
      <c r="N7" s="243" t="str">
        <f t="shared" ref="N7:N22" si="6">IF($B7&lt;&gt;"", ROUND(COUNTIF(G7:M7,"=TRUE")/7,2),)</f>
        <v/>
      </c>
      <c r="O7" s="244" t="str">
        <f t="shared" ref="O7:O22" si="7">IF($B7&lt;&gt;"", if(7-countif(G7:M7,true)&lt;=0,"",7-countif(G7:M7,true)),)</f>
        <v/>
      </c>
      <c r="P7" s="245"/>
      <c r="Q7" s="240" t="b">
        <v>0</v>
      </c>
      <c r="R7" s="241" t="b">
        <v>0</v>
      </c>
      <c r="S7" s="241" t="b">
        <v>0</v>
      </c>
      <c r="T7" s="241" t="b">
        <v>0</v>
      </c>
      <c r="U7" s="241" t="b">
        <v>0</v>
      </c>
      <c r="V7" s="241" t="b">
        <v>0</v>
      </c>
      <c r="W7" s="242" t="b">
        <v>0</v>
      </c>
      <c r="X7" s="243" t="str">
        <f t="shared" ref="X7:X22" si="8">IF($B7&lt;&gt;"", ROUND(COUNTIF(Q7:W7,"=TRUE")/7,2),)</f>
        <v/>
      </c>
      <c r="Y7" s="244" t="str">
        <f t="shared" ref="Y7:Y22" si="9">IF($B7&lt;&gt;"", if(7-countif(Q7:W7,true)&lt;=0,"",7-countif(Q7:W7,true)),)</f>
        <v/>
      </c>
      <c r="Z7" s="245"/>
      <c r="AA7" s="240" t="b">
        <v>0</v>
      </c>
      <c r="AB7" s="241" t="b">
        <v>0</v>
      </c>
      <c r="AC7" s="241" t="b">
        <v>0</v>
      </c>
      <c r="AD7" s="241" t="b">
        <v>0</v>
      </c>
      <c r="AE7" s="241" t="b">
        <v>0</v>
      </c>
      <c r="AF7" s="241" t="b">
        <v>0</v>
      </c>
      <c r="AG7" s="242" t="b">
        <v>0</v>
      </c>
      <c r="AH7" s="243" t="str">
        <f t="shared" ref="AH7:AH22" si="10">IF($B7&lt;&gt;"", ROUND(COUNTIF(AA7:AG7,"=TRUE")/7,2),)</f>
        <v/>
      </c>
      <c r="AI7" s="244" t="str">
        <f t="shared" ref="AI7:AI22" si="11">IF($B7&lt;&gt;"", if(7-countif(AA7:AG7,true)&lt;=0,"",7-countif(AA7:AG7,true)),)</f>
        <v/>
      </c>
      <c r="AJ7" s="245"/>
      <c r="AK7" s="240" t="b">
        <v>0</v>
      </c>
      <c r="AL7" s="241" t="b">
        <v>0</v>
      </c>
      <c r="AM7" s="241" t="b">
        <v>0</v>
      </c>
      <c r="AN7" s="241" t="b">
        <v>0</v>
      </c>
      <c r="AO7" s="241" t="b">
        <v>0</v>
      </c>
      <c r="AP7" s="241" t="b">
        <v>0</v>
      </c>
      <c r="AQ7" s="242" t="b">
        <v>0</v>
      </c>
      <c r="AR7" s="243" t="str">
        <f t="shared" ref="AR7:AR22" si="12">IF($B7&lt;&gt;"", ROUND(COUNTIF(AK7:AQ7,"=TRUE")/7,2),)</f>
        <v/>
      </c>
      <c r="AS7" s="244" t="str">
        <f t="shared" ref="AS7:AS22" si="13">IF($B7&lt;&gt;"", if(7-countif(AK7:AQ7,true)&lt;=0,"",7-countif(AK7:AQ7,true)),)</f>
        <v/>
      </c>
      <c r="AT7" s="245"/>
      <c r="AU7" s="240" t="b">
        <v>0</v>
      </c>
      <c r="AV7" s="241" t="b">
        <v>0</v>
      </c>
      <c r="AW7" s="246" t="b">
        <v>0</v>
      </c>
      <c r="AX7" s="193"/>
      <c r="AY7" s="193"/>
      <c r="AZ7" s="247" t="str">
        <f t="shared" ref="AZ7:AZ22" si="14">B7</f>
        <v/>
      </c>
      <c r="BA7" s="248" t="str">
        <f t="shared" ref="BA7:BA22" si="15">if(B7&lt;&gt;"",$BE$4,)</f>
        <v/>
      </c>
      <c r="BB7" s="249" t="str">
        <f t="shared" ref="BB7:BB22" si="16">IF($B7&lt;&gt;"", COUNTIF(G7:M7,"TRUE")+COUNTIF(Q7:W7,"TRUE")+COUNTIF(AA7:AG7,"TRUE")+COUNTIF(AK7:AQ7,"TRUE")+COUNTIF(AU7:AW7,"TRUE"),)</f>
        <v/>
      </c>
      <c r="BC7" s="250" t="str">
        <f t="array" ref="BC7">IFERROR(SPARKLINE(BB7,{"charttype","bar";"max",BA7;"color1",IF(BD7&gt;=$BA$4,'Customize Here'!$M$7,'Customize Here'!$M$9)}),)</f>
        <v/>
      </c>
      <c r="BD7" s="251" t="str">
        <f t="shared" ref="BD7:BD22" si="17">IFERROR(ROUND(BB7/BA7,2),)</f>
        <v/>
      </c>
      <c r="BE7" s="252" t="str">
        <f t="shared" ref="BE7:BE22" si="18">IF($B7&lt;&gt;"", BA7-BB7,)</f>
        <v/>
      </c>
      <c r="BF7" s="195"/>
    </row>
    <row r="8">
      <c r="A8" s="237"/>
      <c r="B8" s="253"/>
      <c r="C8" s="254"/>
      <c r="D8" s="111"/>
      <c r="E8" s="237"/>
      <c r="F8" s="237"/>
      <c r="G8" s="240" t="b">
        <v>0</v>
      </c>
      <c r="H8" s="241" t="b">
        <v>0</v>
      </c>
      <c r="I8" s="241" t="b">
        <v>0</v>
      </c>
      <c r="J8" s="241" t="b">
        <v>0</v>
      </c>
      <c r="K8" s="241" t="b">
        <v>0</v>
      </c>
      <c r="L8" s="241" t="b">
        <v>0</v>
      </c>
      <c r="M8" s="242" t="b">
        <v>0</v>
      </c>
      <c r="N8" s="255" t="str">
        <f t="shared" si="6"/>
        <v/>
      </c>
      <c r="O8" s="256" t="str">
        <f t="shared" si="7"/>
        <v/>
      </c>
      <c r="P8" s="245"/>
      <c r="Q8" s="240" t="b">
        <v>0</v>
      </c>
      <c r="R8" s="241" t="b">
        <v>0</v>
      </c>
      <c r="S8" s="241" t="b">
        <v>0</v>
      </c>
      <c r="T8" s="241" t="b">
        <v>0</v>
      </c>
      <c r="U8" s="241" t="b">
        <v>0</v>
      </c>
      <c r="V8" s="241" t="b">
        <v>0</v>
      </c>
      <c r="W8" s="242" t="b">
        <v>0</v>
      </c>
      <c r="X8" s="255" t="str">
        <f t="shared" si="8"/>
        <v/>
      </c>
      <c r="Y8" s="256" t="str">
        <f t="shared" si="9"/>
        <v/>
      </c>
      <c r="Z8" s="245"/>
      <c r="AA8" s="240" t="b">
        <v>0</v>
      </c>
      <c r="AB8" s="241" t="b">
        <v>0</v>
      </c>
      <c r="AC8" s="241" t="b">
        <v>0</v>
      </c>
      <c r="AD8" s="241" t="b">
        <v>0</v>
      </c>
      <c r="AE8" s="241" t="b">
        <v>0</v>
      </c>
      <c r="AF8" s="241" t="b">
        <v>0</v>
      </c>
      <c r="AG8" s="242" t="b">
        <v>0</v>
      </c>
      <c r="AH8" s="255" t="str">
        <f t="shared" si="10"/>
        <v/>
      </c>
      <c r="AI8" s="256" t="str">
        <f t="shared" si="11"/>
        <v/>
      </c>
      <c r="AJ8" s="245"/>
      <c r="AK8" s="240" t="b">
        <v>0</v>
      </c>
      <c r="AL8" s="241" t="b">
        <v>0</v>
      </c>
      <c r="AM8" s="241" t="b">
        <v>0</v>
      </c>
      <c r="AN8" s="241" t="b">
        <v>0</v>
      </c>
      <c r="AO8" s="241" t="b">
        <v>0</v>
      </c>
      <c r="AP8" s="241" t="b">
        <v>0</v>
      </c>
      <c r="AQ8" s="242" t="b">
        <v>0</v>
      </c>
      <c r="AR8" s="255" t="str">
        <f t="shared" si="12"/>
        <v/>
      </c>
      <c r="AS8" s="256" t="str">
        <f t="shared" si="13"/>
        <v/>
      </c>
      <c r="AT8" s="245"/>
      <c r="AU8" s="257" t="b">
        <v>0</v>
      </c>
      <c r="AV8" s="258" t="b">
        <v>0</v>
      </c>
      <c r="AW8" s="259" t="b">
        <v>0</v>
      </c>
      <c r="AX8" s="193"/>
      <c r="AY8" s="193"/>
      <c r="AZ8" s="260" t="str">
        <f t="shared" si="14"/>
        <v/>
      </c>
      <c r="BA8" s="261" t="str">
        <f t="shared" si="15"/>
        <v/>
      </c>
      <c r="BB8" s="262" t="str">
        <f t="shared" si="16"/>
        <v/>
      </c>
      <c r="BC8" s="263" t="str">
        <f t="array" ref="BC8">IFERROR(SPARKLINE(BB8,{"charttype","bar";"max",BA8;"color1",IF(BD8&gt;=$BA$4,'Customize Here'!$M$7,'Customize Here'!$M$9)}),)</f>
        <v/>
      </c>
      <c r="BD8" s="264" t="str">
        <f t="shared" si="17"/>
        <v/>
      </c>
      <c r="BE8" s="265" t="str">
        <f t="shared" si="18"/>
        <v/>
      </c>
      <c r="BF8" s="266"/>
    </row>
    <row r="9">
      <c r="A9" s="237"/>
      <c r="B9" s="253"/>
      <c r="C9" s="254"/>
      <c r="D9" s="111"/>
      <c r="E9" s="237"/>
      <c r="F9" s="237"/>
      <c r="G9" s="240" t="b">
        <v>0</v>
      </c>
      <c r="H9" s="241" t="b">
        <v>0</v>
      </c>
      <c r="I9" s="241" t="b">
        <v>0</v>
      </c>
      <c r="J9" s="241" t="b">
        <v>0</v>
      </c>
      <c r="K9" s="241" t="b">
        <v>0</v>
      </c>
      <c r="L9" s="241" t="b">
        <v>0</v>
      </c>
      <c r="M9" s="242" t="b">
        <v>0</v>
      </c>
      <c r="N9" s="255" t="str">
        <f t="shared" si="6"/>
        <v/>
      </c>
      <c r="O9" s="256" t="str">
        <f t="shared" si="7"/>
        <v/>
      </c>
      <c r="P9" s="245"/>
      <c r="Q9" s="240" t="b">
        <v>0</v>
      </c>
      <c r="R9" s="241" t="b">
        <v>0</v>
      </c>
      <c r="S9" s="241" t="b">
        <v>0</v>
      </c>
      <c r="T9" s="241" t="b">
        <v>0</v>
      </c>
      <c r="U9" s="241" t="b">
        <v>0</v>
      </c>
      <c r="V9" s="241" t="b">
        <v>0</v>
      </c>
      <c r="W9" s="242" t="b">
        <v>0</v>
      </c>
      <c r="X9" s="255" t="str">
        <f t="shared" si="8"/>
        <v/>
      </c>
      <c r="Y9" s="256" t="str">
        <f t="shared" si="9"/>
        <v/>
      </c>
      <c r="Z9" s="245"/>
      <c r="AA9" s="240" t="b">
        <v>0</v>
      </c>
      <c r="AB9" s="241" t="b">
        <v>0</v>
      </c>
      <c r="AC9" s="241" t="b">
        <v>0</v>
      </c>
      <c r="AD9" s="241" t="b">
        <v>0</v>
      </c>
      <c r="AE9" s="241" t="b">
        <v>0</v>
      </c>
      <c r="AF9" s="241" t="b">
        <v>0</v>
      </c>
      <c r="AG9" s="242" t="b">
        <v>0</v>
      </c>
      <c r="AH9" s="255" t="str">
        <f t="shared" si="10"/>
        <v/>
      </c>
      <c r="AI9" s="256" t="str">
        <f t="shared" si="11"/>
        <v/>
      </c>
      <c r="AJ9" s="245"/>
      <c r="AK9" s="240" t="b">
        <v>0</v>
      </c>
      <c r="AL9" s="241" t="b">
        <v>0</v>
      </c>
      <c r="AM9" s="241" t="b">
        <v>0</v>
      </c>
      <c r="AN9" s="241" t="b">
        <v>0</v>
      </c>
      <c r="AO9" s="241" t="b">
        <v>0</v>
      </c>
      <c r="AP9" s="241" t="b">
        <v>0</v>
      </c>
      <c r="AQ9" s="242" t="b">
        <v>0</v>
      </c>
      <c r="AR9" s="255" t="str">
        <f t="shared" si="12"/>
        <v/>
      </c>
      <c r="AS9" s="256" t="str">
        <f t="shared" si="13"/>
        <v/>
      </c>
      <c r="AT9" s="245"/>
      <c r="AU9" s="257" t="b">
        <v>0</v>
      </c>
      <c r="AV9" s="258" t="b">
        <v>0</v>
      </c>
      <c r="AW9" s="259" t="b">
        <v>0</v>
      </c>
      <c r="AX9" s="193"/>
      <c r="AY9" s="193"/>
      <c r="AZ9" s="260" t="str">
        <f t="shared" si="14"/>
        <v/>
      </c>
      <c r="BA9" s="261" t="str">
        <f t="shared" si="15"/>
        <v/>
      </c>
      <c r="BB9" s="262" t="str">
        <f t="shared" si="16"/>
        <v/>
      </c>
      <c r="BC9" s="263" t="str">
        <f t="array" ref="BC9">IFERROR(SPARKLINE(BB9,{"charttype","bar";"max",BA9;"color1",IF(BD9&gt;=$BA$4,'Customize Here'!$M$7,'Customize Here'!$M$9)}),)</f>
        <v/>
      </c>
      <c r="BD9" s="264" t="str">
        <f t="shared" si="17"/>
        <v/>
      </c>
      <c r="BE9" s="265" t="str">
        <f t="shared" si="18"/>
        <v/>
      </c>
      <c r="BF9" s="195"/>
    </row>
    <row r="10">
      <c r="A10" s="237"/>
      <c r="B10" s="253"/>
      <c r="C10" s="254"/>
      <c r="D10" s="111"/>
      <c r="E10" s="237"/>
      <c r="F10" s="237"/>
      <c r="G10" s="240" t="b">
        <v>0</v>
      </c>
      <c r="H10" s="241" t="b">
        <v>0</v>
      </c>
      <c r="I10" s="241" t="b">
        <v>0</v>
      </c>
      <c r="J10" s="241" t="b">
        <v>0</v>
      </c>
      <c r="K10" s="241" t="b">
        <v>0</v>
      </c>
      <c r="L10" s="241" t="b">
        <v>0</v>
      </c>
      <c r="M10" s="242" t="b">
        <v>0</v>
      </c>
      <c r="N10" s="255" t="str">
        <f t="shared" si="6"/>
        <v/>
      </c>
      <c r="O10" s="256" t="str">
        <f t="shared" si="7"/>
        <v/>
      </c>
      <c r="P10" s="245"/>
      <c r="Q10" s="240" t="b">
        <v>0</v>
      </c>
      <c r="R10" s="241" t="b">
        <v>0</v>
      </c>
      <c r="S10" s="241" t="b">
        <v>0</v>
      </c>
      <c r="T10" s="241" t="b">
        <v>0</v>
      </c>
      <c r="U10" s="241" t="b">
        <v>0</v>
      </c>
      <c r="V10" s="241" t="b">
        <v>0</v>
      </c>
      <c r="W10" s="242" t="b">
        <v>0</v>
      </c>
      <c r="X10" s="255" t="str">
        <f t="shared" si="8"/>
        <v/>
      </c>
      <c r="Y10" s="256" t="str">
        <f t="shared" si="9"/>
        <v/>
      </c>
      <c r="Z10" s="245"/>
      <c r="AA10" s="240" t="b">
        <v>0</v>
      </c>
      <c r="AB10" s="241" t="b">
        <v>0</v>
      </c>
      <c r="AC10" s="241" t="b">
        <v>0</v>
      </c>
      <c r="AD10" s="241" t="b">
        <v>0</v>
      </c>
      <c r="AE10" s="241" t="b">
        <v>0</v>
      </c>
      <c r="AF10" s="241" t="b">
        <v>0</v>
      </c>
      <c r="AG10" s="242" t="b">
        <v>0</v>
      </c>
      <c r="AH10" s="255" t="str">
        <f t="shared" si="10"/>
        <v/>
      </c>
      <c r="AI10" s="256" t="str">
        <f t="shared" si="11"/>
        <v/>
      </c>
      <c r="AJ10" s="245"/>
      <c r="AK10" s="240" t="b">
        <v>0</v>
      </c>
      <c r="AL10" s="241" t="b">
        <v>0</v>
      </c>
      <c r="AM10" s="241" t="b">
        <v>0</v>
      </c>
      <c r="AN10" s="241" t="b">
        <v>0</v>
      </c>
      <c r="AO10" s="241" t="b">
        <v>0</v>
      </c>
      <c r="AP10" s="241" t="b">
        <v>0</v>
      </c>
      <c r="AQ10" s="242" t="b">
        <v>0</v>
      </c>
      <c r="AR10" s="255" t="str">
        <f t="shared" si="12"/>
        <v/>
      </c>
      <c r="AS10" s="256" t="str">
        <f t="shared" si="13"/>
        <v/>
      </c>
      <c r="AT10" s="245"/>
      <c r="AU10" s="257" t="b">
        <v>0</v>
      </c>
      <c r="AV10" s="258" t="b">
        <v>0</v>
      </c>
      <c r="AW10" s="259" t="b">
        <v>0</v>
      </c>
      <c r="AX10" s="193"/>
      <c r="AY10" s="193"/>
      <c r="AZ10" s="260" t="str">
        <f t="shared" si="14"/>
        <v/>
      </c>
      <c r="BA10" s="261" t="str">
        <f t="shared" si="15"/>
        <v/>
      </c>
      <c r="BB10" s="262" t="str">
        <f t="shared" si="16"/>
        <v/>
      </c>
      <c r="BC10" s="263" t="str">
        <f t="array" ref="BC10">IFERROR(SPARKLINE(BB10,{"charttype","bar";"max",BA10;"color1",IF(BD10&gt;=$BA$4,'Customize Here'!$M$7,'Customize Here'!$M$9)}),)</f>
        <v/>
      </c>
      <c r="BD10" s="264" t="str">
        <f t="shared" si="17"/>
        <v/>
      </c>
      <c r="BE10" s="265" t="str">
        <f t="shared" si="18"/>
        <v/>
      </c>
      <c r="BF10" s="195"/>
    </row>
    <row r="11">
      <c r="A11" s="237"/>
      <c r="B11" s="253"/>
      <c r="C11" s="254"/>
      <c r="D11" s="111"/>
      <c r="E11" s="237"/>
      <c r="F11" s="237"/>
      <c r="G11" s="240" t="b">
        <v>0</v>
      </c>
      <c r="H11" s="241" t="b">
        <v>0</v>
      </c>
      <c r="I11" s="241" t="b">
        <v>0</v>
      </c>
      <c r="J11" s="241" t="b">
        <v>0</v>
      </c>
      <c r="K11" s="241" t="b">
        <v>0</v>
      </c>
      <c r="L11" s="241" t="b">
        <v>0</v>
      </c>
      <c r="M11" s="242" t="b">
        <v>0</v>
      </c>
      <c r="N11" s="255" t="str">
        <f t="shared" si="6"/>
        <v/>
      </c>
      <c r="O11" s="256" t="str">
        <f t="shared" si="7"/>
        <v/>
      </c>
      <c r="P11" s="245"/>
      <c r="Q11" s="240" t="b">
        <v>0</v>
      </c>
      <c r="R11" s="241" t="b">
        <v>0</v>
      </c>
      <c r="S11" s="241" t="b">
        <v>0</v>
      </c>
      <c r="T11" s="241" t="b">
        <v>0</v>
      </c>
      <c r="U11" s="241" t="b">
        <v>0</v>
      </c>
      <c r="V11" s="241" t="b">
        <v>0</v>
      </c>
      <c r="W11" s="242" t="b">
        <v>0</v>
      </c>
      <c r="X11" s="255" t="str">
        <f t="shared" si="8"/>
        <v/>
      </c>
      <c r="Y11" s="256" t="str">
        <f t="shared" si="9"/>
        <v/>
      </c>
      <c r="Z11" s="245"/>
      <c r="AA11" s="240" t="b">
        <v>0</v>
      </c>
      <c r="AB11" s="241" t="b">
        <v>0</v>
      </c>
      <c r="AC11" s="241" t="b">
        <v>0</v>
      </c>
      <c r="AD11" s="241" t="b">
        <v>0</v>
      </c>
      <c r="AE11" s="241" t="b">
        <v>0</v>
      </c>
      <c r="AF11" s="241" t="b">
        <v>0</v>
      </c>
      <c r="AG11" s="242" t="b">
        <v>0</v>
      </c>
      <c r="AH11" s="255" t="str">
        <f t="shared" si="10"/>
        <v/>
      </c>
      <c r="AI11" s="256" t="str">
        <f t="shared" si="11"/>
        <v/>
      </c>
      <c r="AJ11" s="245"/>
      <c r="AK11" s="240" t="b">
        <v>0</v>
      </c>
      <c r="AL11" s="241" t="b">
        <v>0</v>
      </c>
      <c r="AM11" s="241" t="b">
        <v>0</v>
      </c>
      <c r="AN11" s="241" t="b">
        <v>0</v>
      </c>
      <c r="AO11" s="241" t="b">
        <v>0</v>
      </c>
      <c r="AP11" s="241" t="b">
        <v>0</v>
      </c>
      <c r="AQ11" s="242" t="b">
        <v>0</v>
      </c>
      <c r="AR11" s="255" t="str">
        <f t="shared" si="12"/>
        <v/>
      </c>
      <c r="AS11" s="256" t="str">
        <f t="shared" si="13"/>
        <v/>
      </c>
      <c r="AT11" s="245"/>
      <c r="AU11" s="257" t="b">
        <v>0</v>
      </c>
      <c r="AV11" s="258" t="b">
        <v>0</v>
      </c>
      <c r="AW11" s="259" t="b">
        <v>0</v>
      </c>
      <c r="AX11" s="193"/>
      <c r="AY11" s="193"/>
      <c r="AZ11" s="260" t="str">
        <f t="shared" si="14"/>
        <v/>
      </c>
      <c r="BA11" s="261" t="str">
        <f t="shared" si="15"/>
        <v/>
      </c>
      <c r="BB11" s="262" t="str">
        <f t="shared" si="16"/>
        <v/>
      </c>
      <c r="BC11" s="263" t="str">
        <f t="array" ref="BC11">IFERROR(SPARKLINE(BB11,{"charttype","bar";"max",BA11;"color1",IF(BD11&gt;=$BA$4,'Customize Here'!$M$7,'Customize Here'!$M$9)}),)</f>
        <v/>
      </c>
      <c r="BD11" s="264" t="str">
        <f t="shared" si="17"/>
        <v/>
      </c>
      <c r="BE11" s="265" t="str">
        <f t="shared" si="18"/>
        <v/>
      </c>
      <c r="BF11" s="195"/>
    </row>
    <row r="12">
      <c r="A12" s="237"/>
      <c r="B12" s="253"/>
      <c r="C12" s="254"/>
      <c r="D12" s="111"/>
      <c r="E12" s="237"/>
      <c r="F12" s="237"/>
      <c r="G12" s="240" t="b">
        <v>0</v>
      </c>
      <c r="H12" s="241" t="b">
        <v>0</v>
      </c>
      <c r="I12" s="241" t="b">
        <v>0</v>
      </c>
      <c r="J12" s="241" t="b">
        <v>0</v>
      </c>
      <c r="K12" s="241" t="b">
        <v>0</v>
      </c>
      <c r="L12" s="241" t="b">
        <v>0</v>
      </c>
      <c r="M12" s="242" t="b">
        <v>0</v>
      </c>
      <c r="N12" s="255" t="str">
        <f t="shared" si="6"/>
        <v/>
      </c>
      <c r="O12" s="256" t="str">
        <f t="shared" si="7"/>
        <v/>
      </c>
      <c r="P12" s="245"/>
      <c r="Q12" s="240" t="b">
        <v>0</v>
      </c>
      <c r="R12" s="241" t="b">
        <v>0</v>
      </c>
      <c r="S12" s="241" t="b">
        <v>0</v>
      </c>
      <c r="T12" s="241" t="b">
        <v>0</v>
      </c>
      <c r="U12" s="241" t="b">
        <v>0</v>
      </c>
      <c r="V12" s="241" t="b">
        <v>0</v>
      </c>
      <c r="W12" s="242" t="b">
        <v>0</v>
      </c>
      <c r="X12" s="255" t="str">
        <f t="shared" si="8"/>
        <v/>
      </c>
      <c r="Y12" s="256" t="str">
        <f t="shared" si="9"/>
        <v/>
      </c>
      <c r="Z12" s="245"/>
      <c r="AA12" s="240" t="b">
        <v>0</v>
      </c>
      <c r="AB12" s="241" t="b">
        <v>0</v>
      </c>
      <c r="AC12" s="241" t="b">
        <v>0</v>
      </c>
      <c r="AD12" s="241" t="b">
        <v>0</v>
      </c>
      <c r="AE12" s="241" t="b">
        <v>0</v>
      </c>
      <c r="AF12" s="241" t="b">
        <v>0</v>
      </c>
      <c r="AG12" s="242" t="b">
        <v>0</v>
      </c>
      <c r="AH12" s="255" t="str">
        <f t="shared" si="10"/>
        <v/>
      </c>
      <c r="AI12" s="256" t="str">
        <f t="shared" si="11"/>
        <v/>
      </c>
      <c r="AJ12" s="245"/>
      <c r="AK12" s="240" t="b">
        <v>0</v>
      </c>
      <c r="AL12" s="241" t="b">
        <v>0</v>
      </c>
      <c r="AM12" s="241" t="b">
        <v>0</v>
      </c>
      <c r="AN12" s="241" t="b">
        <v>0</v>
      </c>
      <c r="AO12" s="241" t="b">
        <v>0</v>
      </c>
      <c r="AP12" s="241" t="b">
        <v>0</v>
      </c>
      <c r="AQ12" s="242" t="b">
        <v>0</v>
      </c>
      <c r="AR12" s="255" t="str">
        <f t="shared" si="12"/>
        <v/>
      </c>
      <c r="AS12" s="256" t="str">
        <f t="shared" si="13"/>
        <v/>
      </c>
      <c r="AT12" s="245"/>
      <c r="AU12" s="257" t="b">
        <v>0</v>
      </c>
      <c r="AV12" s="258" t="b">
        <v>0</v>
      </c>
      <c r="AW12" s="259" t="b">
        <v>0</v>
      </c>
      <c r="AX12" s="193"/>
      <c r="AY12" s="193"/>
      <c r="AZ12" s="260" t="str">
        <f t="shared" si="14"/>
        <v/>
      </c>
      <c r="BA12" s="261" t="str">
        <f t="shared" si="15"/>
        <v/>
      </c>
      <c r="BB12" s="262" t="str">
        <f t="shared" si="16"/>
        <v/>
      </c>
      <c r="BC12" s="263" t="str">
        <f t="array" ref="BC12">IFERROR(SPARKLINE(BB12,{"charttype","bar";"max",BA12;"color1",IF(BD12&gt;=$BA$4,'Customize Here'!$M$7,'Customize Here'!$M$9)}),)</f>
        <v/>
      </c>
      <c r="BD12" s="264" t="str">
        <f t="shared" si="17"/>
        <v/>
      </c>
      <c r="BE12" s="265" t="str">
        <f t="shared" si="18"/>
        <v/>
      </c>
      <c r="BF12" s="195"/>
    </row>
    <row r="13">
      <c r="A13" s="237"/>
      <c r="B13" s="253"/>
      <c r="C13" s="254"/>
      <c r="D13" s="111"/>
      <c r="E13" s="237"/>
      <c r="F13" s="237"/>
      <c r="G13" s="257" t="b">
        <v>0</v>
      </c>
      <c r="H13" s="258" t="b">
        <v>0</v>
      </c>
      <c r="I13" s="258" t="b">
        <v>0</v>
      </c>
      <c r="J13" s="258" t="b">
        <v>0</v>
      </c>
      <c r="K13" s="258" t="b">
        <v>0</v>
      </c>
      <c r="L13" s="258" t="b">
        <v>0</v>
      </c>
      <c r="M13" s="267" t="b">
        <v>0</v>
      </c>
      <c r="N13" s="255" t="str">
        <f t="shared" si="6"/>
        <v/>
      </c>
      <c r="O13" s="256" t="str">
        <f t="shared" si="7"/>
        <v/>
      </c>
      <c r="P13" s="245"/>
      <c r="Q13" s="257" t="b">
        <v>0</v>
      </c>
      <c r="R13" s="258" t="b">
        <v>0</v>
      </c>
      <c r="S13" s="258" t="b">
        <v>0</v>
      </c>
      <c r="T13" s="258" t="b">
        <v>0</v>
      </c>
      <c r="U13" s="258" t="b">
        <v>0</v>
      </c>
      <c r="V13" s="258" t="b">
        <v>0</v>
      </c>
      <c r="W13" s="267" t="b">
        <v>0</v>
      </c>
      <c r="X13" s="255" t="str">
        <f t="shared" si="8"/>
        <v/>
      </c>
      <c r="Y13" s="256" t="str">
        <f t="shared" si="9"/>
        <v/>
      </c>
      <c r="Z13" s="245"/>
      <c r="AA13" s="257" t="b">
        <v>0</v>
      </c>
      <c r="AB13" s="258" t="b">
        <v>0</v>
      </c>
      <c r="AC13" s="258" t="b">
        <v>0</v>
      </c>
      <c r="AD13" s="258" t="b">
        <v>0</v>
      </c>
      <c r="AE13" s="258" t="b">
        <v>0</v>
      </c>
      <c r="AF13" s="258" t="b">
        <v>0</v>
      </c>
      <c r="AG13" s="267" t="b">
        <v>0</v>
      </c>
      <c r="AH13" s="255" t="str">
        <f t="shared" si="10"/>
        <v/>
      </c>
      <c r="AI13" s="256" t="str">
        <f t="shared" si="11"/>
        <v/>
      </c>
      <c r="AJ13" s="245"/>
      <c r="AK13" s="257" t="b">
        <v>0</v>
      </c>
      <c r="AL13" s="258" t="b">
        <v>0</v>
      </c>
      <c r="AM13" s="258" t="b">
        <v>0</v>
      </c>
      <c r="AN13" s="258" t="b">
        <v>0</v>
      </c>
      <c r="AO13" s="258" t="b">
        <v>0</v>
      </c>
      <c r="AP13" s="258" t="b">
        <v>0</v>
      </c>
      <c r="AQ13" s="267" t="b">
        <v>0</v>
      </c>
      <c r="AR13" s="255" t="str">
        <f t="shared" si="12"/>
        <v/>
      </c>
      <c r="AS13" s="256" t="str">
        <f t="shared" si="13"/>
        <v/>
      </c>
      <c r="AT13" s="245"/>
      <c r="AU13" s="257" t="b">
        <v>0</v>
      </c>
      <c r="AV13" s="258" t="b">
        <v>0</v>
      </c>
      <c r="AW13" s="259" t="b">
        <v>0</v>
      </c>
      <c r="AX13" s="193"/>
      <c r="AY13" s="193"/>
      <c r="AZ13" s="260" t="str">
        <f t="shared" si="14"/>
        <v/>
      </c>
      <c r="BA13" s="261" t="str">
        <f t="shared" si="15"/>
        <v/>
      </c>
      <c r="BB13" s="262" t="str">
        <f t="shared" si="16"/>
        <v/>
      </c>
      <c r="BC13" s="263" t="str">
        <f t="array" ref="BC13">IFERROR(SPARKLINE(BB13,{"charttype","bar";"max",BA13;"color1",IF(BD13&gt;=$BA$4,'Customize Here'!$M$7,'Customize Here'!$M$9)}),)</f>
        <v/>
      </c>
      <c r="BD13" s="264" t="str">
        <f t="shared" si="17"/>
        <v/>
      </c>
      <c r="BE13" s="265" t="str">
        <f t="shared" si="18"/>
        <v/>
      </c>
      <c r="BF13" s="195"/>
    </row>
    <row r="14">
      <c r="A14" s="237"/>
      <c r="B14" s="253"/>
      <c r="C14" s="254"/>
      <c r="D14" s="111"/>
      <c r="E14" s="237"/>
      <c r="F14" s="237"/>
      <c r="G14" s="257" t="b">
        <v>0</v>
      </c>
      <c r="H14" s="258" t="b">
        <v>0</v>
      </c>
      <c r="I14" s="258" t="b">
        <v>0</v>
      </c>
      <c r="J14" s="258" t="b">
        <v>0</v>
      </c>
      <c r="K14" s="258" t="b">
        <v>0</v>
      </c>
      <c r="L14" s="258" t="b">
        <v>0</v>
      </c>
      <c r="M14" s="267" t="b">
        <v>0</v>
      </c>
      <c r="N14" s="255" t="str">
        <f t="shared" si="6"/>
        <v/>
      </c>
      <c r="O14" s="256" t="str">
        <f t="shared" si="7"/>
        <v/>
      </c>
      <c r="P14" s="268"/>
      <c r="Q14" s="257" t="b">
        <v>0</v>
      </c>
      <c r="R14" s="258" t="b">
        <v>0</v>
      </c>
      <c r="S14" s="258" t="b">
        <v>0</v>
      </c>
      <c r="T14" s="258" t="b">
        <v>0</v>
      </c>
      <c r="U14" s="258" t="b">
        <v>0</v>
      </c>
      <c r="V14" s="258" t="b">
        <v>0</v>
      </c>
      <c r="W14" s="267" t="b">
        <v>0</v>
      </c>
      <c r="X14" s="255" t="str">
        <f t="shared" si="8"/>
        <v/>
      </c>
      <c r="Y14" s="256" t="str">
        <f t="shared" si="9"/>
        <v/>
      </c>
      <c r="Z14" s="268"/>
      <c r="AA14" s="257" t="b">
        <v>0</v>
      </c>
      <c r="AB14" s="258" t="b">
        <v>0</v>
      </c>
      <c r="AC14" s="258" t="b">
        <v>0</v>
      </c>
      <c r="AD14" s="258" t="b">
        <v>0</v>
      </c>
      <c r="AE14" s="258" t="b">
        <v>0</v>
      </c>
      <c r="AF14" s="258" t="b">
        <v>0</v>
      </c>
      <c r="AG14" s="267" t="b">
        <v>0</v>
      </c>
      <c r="AH14" s="255" t="str">
        <f t="shared" si="10"/>
        <v/>
      </c>
      <c r="AI14" s="256" t="str">
        <f t="shared" si="11"/>
        <v/>
      </c>
      <c r="AJ14" s="268"/>
      <c r="AK14" s="257" t="b">
        <v>0</v>
      </c>
      <c r="AL14" s="258" t="b">
        <v>0</v>
      </c>
      <c r="AM14" s="258" t="b">
        <v>0</v>
      </c>
      <c r="AN14" s="258" t="b">
        <v>0</v>
      </c>
      <c r="AO14" s="258" t="b">
        <v>0</v>
      </c>
      <c r="AP14" s="258" t="b">
        <v>0</v>
      </c>
      <c r="AQ14" s="267" t="b">
        <v>0</v>
      </c>
      <c r="AR14" s="255" t="str">
        <f t="shared" si="12"/>
        <v/>
      </c>
      <c r="AS14" s="256" t="str">
        <f t="shared" si="13"/>
        <v/>
      </c>
      <c r="AT14" s="268"/>
      <c r="AU14" s="257" t="b">
        <v>0</v>
      </c>
      <c r="AV14" s="258" t="b">
        <v>0</v>
      </c>
      <c r="AW14" s="259" t="b">
        <v>0</v>
      </c>
      <c r="AX14" s="193"/>
      <c r="AY14" s="193"/>
      <c r="AZ14" s="260" t="str">
        <f t="shared" si="14"/>
        <v/>
      </c>
      <c r="BA14" s="261" t="str">
        <f t="shared" si="15"/>
        <v/>
      </c>
      <c r="BB14" s="262" t="str">
        <f t="shared" si="16"/>
        <v/>
      </c>
      <c r="BC14" s="263" t="str">
        <f t="array" ref="BC14">IFERROR(SPARKLINE(BB14,{"charttype","bar";"max",BA14;"color1",IF(BD14&gt;=$BA$4,'Customize Here'!$M$7,'Customize Here'!$M$9)}),)</f>
        <v/>
      </c>
      <c r="BD14" s="264" t="str">
        <f t="shared" si="17"/>
        <v/>
      </c>
      <c r="BE14" s="265" t="str">
        <f t="shared" si="18"/>
        <v/>
      </c>
      <c r="BF14" s="195"/>
    </row>
    <row r="15">
      <c r="A15" s="237"/>
      <c r="B15" s="253"/>
      <c r="C15" s="254"/>
      <c r="D15" s="111"/>
      <c r="E15" s="237"/>
      <c r="F15" s="237"/>
      <c r="G15" s="257" t="b">
        <v>0</v>
      </c>
      <c r="H15" s="258" t="b">
        <v>0</v>
      </c>
      <c r="I15" s="258" t="b">
        <v>0</v>
      </c>
      <c r="J15" s="258" t="b">
        <v>0</v>
      </c>
      <c r="K15" s="258" t="b">
        <v>0</v>
      </c>
      <c r="L15" s="258" t="b">
        <v>0</v>
      </c>
      <c r="M15" s="267" t="b">
        <v>0</v>
      </c>
      <c r="N15" s="255" t="str">
        <f t="shared" si="6"/>
        <v/>
      </c>
      <c r="O15" s="256" t="str">
        <f t="shared" si="7"/>
        <v/>
      </c>
      <c r="P15" s="268"/>
      <c r="Q15" s="257" t="b">
        <v>0</v>
      </c>
      <c r="R15" s="258" t="b">
        <v>0</v>
      </c>
      <c r="S15" s="258" t="b">
        <v>0</v>
      </c>
      <c r="T15" s="258" t="b">
        <v>0</v>
      </c>
      <c r="U15" s="258" t="b">
        <v>0</v>
      </c>
      <c r="V15" s="258" t="b">
        <v>0</v>
      </c>
      <c r="W15" s="267" t="b">
        <v>0</v>
      </c>
      <c r="X15" s="255" t="str">
        <f t="shared" si="8"/>
        <v/>
      </c>
      <c r="Y15" s="256" t="str">
        <f t="shared" si="9"/>
        <v/>
      </c>
      <c r="Z15" s="268"/>
      <c r="AA15" s="257" t="b">
        <v>0</v>
      </c>
      <c r="AB15" s="258" t="b">
        <v>0</v>
      </c>
      <c r="AC15" s="258" t="b">
        <v>0</v>
      </c>
      <c r="AD15" s="258" t="b">
        <v>0</v>
      </c>
      <c r="AE15" s="258" t="b">
        <v>0</v>
      </c>
      <c r="AF15" s="258" t="b">
        <v>0</v>
      </c>
      <c r="AG15" s="267" t="b">
        <v>0</v>
      </c>
      <c r="AH15" s="255" t="str">
        <f t="shared" si="10"/>
        <v/>
      </c>
      <c r="AI15" s="256" t="str">
        <f t="shared" si="11"/>
        <v/>
      </c>
      <c r="AJ15" s="268"/>
      <c r="AK15" s="257" t="b">
        <v>0</v>
      </c>
      <c r="AL15" s="258" t="b">
        <v>0</v>
      </c>
      <c r="AM15" s="258" t="b">
        <v>0</v>
      </c>
      <c r="AN15" s="258" t="b">
        <v>0</v>
      </c>
      <c r="AO15" s="258" t="b">
        <v>0</v>
      </c>
      <c r="AP15" s="258" t="b">
        <v>0</v>
      </c>
      <c r="AQ15" s="267" t="b">
        <v>0</v>
      </c>
      <c r="AR15" s="255" t="str">
        <f t="shared" si="12"/>
        <v/>
      </c>
      <c r="AS15" s="256" t="str">
        <f t="shared" si="13"/>
        <v/>
      </c>
      <c r="AT15" s="268"/>
      <c r="AU15" s="257" t="b">
        <v>0</v>
      </c>
      <c r="AV15" s="258" t="b">
        <v>0</v>
      </c>
      <c r="AW15" s="259" t="b">
        <v>0</v>
      </c>
      <c r="AX15" s="193"/>
      <c r="AY15" s="193"/>
      <c r="AZ15" s="260" t="str">
        <f t="shared" si="14"/>
        <v/>
      </c>
      <c r="BA15" s="261" t="str">
        <f t="shared" si="15"/>
        <v/>
      </c>
      <c r="BB15" s="262" t="str">
        <f t="shared" si="16"/>
        <v/>
      </c>
      <c r="BC15" s="263" t="str">
        <f t="array" ref="BC15">IFERROR(SPARKLINE(BB15,{"charttype","bar";"max",BA15;"color1",IF(BD15&gt;=$BA$4,'Customize Here'!$M$7,'Customize Here'!$M$9)}),)</f>
        <v/>
      </c>
      <c r="BD15" s="264" t="str">
        <f t="shared" si="17"/>
        <v/>
      </c>
      <c r="BE15" s="265" t="str">
        <f t="shared" si="18"/>
        <v/>
      </c>
      <c r="BF15" s="195"/>
    </row>
    <row r="16">
      <c r="A16" s="237"/>
      <c r="B16" s="253"/>
      <c r="C16" s="254"/>
      <c r="D16" s="111"/>
      <c r="E16" s="237"/>
      <c r="F16" s="237"/>
      <c r="G16" s="257" t="b">
        <v>0</v>
      </c>
      <c r="H16" s="258" t="b">
        <v>0</v>
      </c>
      <c r="I16" s="258" t="b">
        <v>0</v>
      </c>
      <c r="J16" s="258" t="b">
        <v>0</v>
      </c>
      <c r="K16" s="258" t="b">
        <v>0</v>
      </c>
      <c r="L16" s="258" t="b">
        <v>0</v>
      </c>
      <c r="M16" s="267" t="b">
        <v>0</v>
      </c>
      <c r="N16" s="255" t="str">
        <f t="shared" si="6"/>
        <v/>
      </c>
      <c r="O16" s="256" t="str">
        <f t="shared" si="7"/>
        <v/>
      </c>
      <c r="P16" s="268"/>
      <c r="Q16" s="257" t="b">
        <v>0</v>
      </c>
      <c r="R16" s="258" t="b">
        <v>0</v>
      </c>
      <c r="S16" s="258" t="b">
        <v>0</v>
      </c>
      <c r="T16" s="258" t="b">
        <v>0</v>
      </c>
      <c r="U16" s="258" t="b">
        <v>0</v>
      </c>
      <c r="V16" s="258" t="b">
        <v>0</v>
      </c>
      <c r="W16" s="267" t="b">
        <v>0</v>
      </c>
      <c r="X16" s="255" t="str">
        <f t="shared" si="8"/>
        <v/>
      </c>
      <c r="Y16" s="256" t="str">
        <f t="shared" si="9"/>
        <v/>
      </c>
      <c r="Z16" s="268"/>
      <c r="AA16" s="257" t="b">
        <v>0</v>
      </c>
      <c r="AB16" s="258" t="b">
        <v>0</v>
      </c>
      <c r="AC16" s="258" t="b">
        <v>0</v>
      </c>
      <c r="AD16" s="258" t="b">
        <v>0</v>
      </c>
      <c r="AE16" s="258" t="b">
        <v>0</v>
      </c>
      <c r="AF16" s="258" t="b">
        <v>0</v>
      </c>
      <c r="AG16" s="267" t="b">
        <v>0</v>
      </c>
      <c r="AH16" s="255" t="str">
        <f t="shared" si="10"/>
        <v/>
      </c>
      <c r="AI16" s="256" t="str">
        <f t="shared" si="11"/>
        <v/>
      </c>
      <c r="AJ16" s="268"/>
      <c r="AK16" s="257" t="b">
        <v>0</v>
      </c>
      <c r="AL16" s="258" t="b">
        <v>0</v>
      </c>
      <c r="AM16" s="258" t="b">
        <v>0</v>
      </c>
      <c r="AN16" s="258" t="b">
        <v>0</v>
      </c>
      <c r="AO16" s="258" t="b">
        <v>0</v>
      </c>
      <c r="AP16" s="258" t="b">
        <v>0</v>
      </c>
      <c r="AQ16" s="267" t="b">
        <v>0</v>
      </c>
      <c r="AR16" s="255" t="str">
        <f t="shared" si="12"/>
        <v/>
      </c>
      <c r="AS16" s="256" t="str">
        <f t="shared" si="13"/>
        <v/>
      </c>
      <c r="AT16" s="268"/>
      <c r="AU16" s="257" t="b">
        <v>0</v>
      </c>
      <c r="AV16" s="258" t="b">
        <v>0</v>
      </c>
      <c r="AW16" s="259" t="b">
        <v>0</v>
      </c>
      <c r="AX16" s="193"/>
      <c r="AY16" s="193"/>
      <c r="AZ16" s="260" t="str">
        <f t="shared" si="14"/>
        <v/>
      </c>
      <c r="BA16" s="261" t="str">
        <f t="shared" si="15"/>
        <v/>
      </c>
      <c r="BB16" s="262" t="str">
        <f t="shared" si="16"/>
        <v/>
      </c>
      <c r="BC16" s="263" t="str">
        <f t="array" ref="BC16">IFERROR(SPARKLINE(BB16,{"charttype","bar";"max",BA16;"color1",IF(BD16&gt;=$BA$4,'Customize Here'!$M$7,'Customize Here'!$M$9)}),)</f>
        <v/>
      </c>
      <c r="BD16" s="264" t="str">
        <f t="shared" si="17"/>
        <v/>
      </c>
      <c r="BE16" s="265" t="str">
        <f t="shared" si="18"/>
        <v/>
      </c>
      <c r="BF16" s="195"/>
    </row>
    <row r="17">
      <c r="A17" s="237"/>
      <c r="B17" s="253"/>
      <c r="C17" s="254"/>
      <c r="D17" s="111"/>
      <c r="E17" s="237"/>
      <c r="F17" s="237"/>
      <c r="G17" s="257" t="b">
        <v>0</v>
      </c>
      <c r="H17" s="258" t="b">
        <v>0</v>
      </c>
      <c r="I17" s="258" t="b">
        <v>0</v>
      </c>
      <c r="J17" s="258" t="b">
        <v>0</v>
      </c>
      <c r="K17" s="258" t="b">
        <v>0</v>
      </c>
      <c r="L17" s="258" t="b">
        <v>0</v>
      </c>
      <c r="M17" s="267" t="b">
        <v>0</v>
      </c>
      <c r="N17" s="255" t="str">
        <f t="shared" si="6"/>
        <v/>
      </c>
      <c r="O17" s="256" t="str">
        <f t="shared" si="7"/>
        <v/>
      </c>
      <c r="P17" s="268"/>
      <c r="Q17" s="257" t="b">
        <v>0</v>
      </c>
      <c r="R17" s="258" t="b">
        <v>0</v>
      </c>
      <c r="S17" s="258" t="b">
        <v>0</v>
      </c>
      <c r="T17" s="258" t="b">
        <v>0</v>
      </c>
      <c r="U17" s="258" t="b">
        <v>0</v>
      </c>
      <c r="V17" s="258" t="b">
        <v>0</v>
      </c>
      <c r="W17" s="267" t="b">
        <v>0</v>
      </c>
      <c r="X17" s="255" t="str">
        <f t="shared" si="8"/>
        <v/>
      </c>
      <c r="Y17" s="256" t="str">
        <f t="shared" si="9"/>
        <v/>
      </c>
      <c r="Z17" s="268"/>
      <c r="AA17" s="257" t="b">
        <v>0</v>
      </c>
      <c r="AB17" s="258" t="b">
        <v>0</v>
      </c>
      <c r="AC17" s="258" t="b">
        <v>0</v>
      </c>
      <c r="AD17" s="258" t="b">
        <v>0</v>
      </c>
      <c r="AE17" s="258" t="b">
        <v>0</v>
      </c>
      <c r="AF17" s="258" t="b">
        <v>0</v>
      </c>
      <c r="AG17" s="267" t="b">
        <v>0</v>
      </c>
      <c r="AH17" s="255" t="str">
        <f t="shared" si="10"/>
        <v/>
      </c>
      <c r="AI17" s="256" t="str">
        <f t="shared" si="11"/>
        <v/>
      </c>
      <c r="AJ17" s="268"/>
      <c r="AK17" s="257" t="b">
        <v>0</v>
      </c>
      <c r="AL17" s="258" t="b">
        <v>0</v>
      </c>
      <c r="AM17" s="258" t="b">
        <v>0</v>
      </c>
      <c r="AN17" s="258" t="b">
        <v>0</v>
      </c>
      <c r="AO17" s="258" t="b">
        <v>0</v>
      </c>
      <c r="AP17" s="258" t="b">
        <v>0</v>
      </c>
      <c r="AQ17" s="267" t="b">
        <v>0</v>
      </c>
      <c r="AR17" s="255" t="str">
        <f t="shared" si="12"/>
        <v/>
      </c>
      <c r="AS17" s="256" t="str">
        <f t="shared" si="13"/>
        <v/>
      </c>
      <c r="AT17" s="268"/>
      <c r="AU17" s="257" t="b">
        <v>0</v>
      </c>
      <c r="AV17" s="258" t="b">
        <v>0</v>
      </c>
      <c r="AW17" s="259" t="b">
        <v>0</v>
      </c>
      <c r="AX17" s="193"/>
      <c r="AY17" s="193"/>
      <c r="AZ17" s="260" t="str">
        <f t="shared" si="14"/>
        <v/>
      </c>
      <c r="BA17" s="261" t="str">
        <f t="shared" si="15"/>
        <v/>
      </c>
      <c r="BB17" s="262" t="str">
        <f t="shared" si="16"/>
        <v/>
      </c>
      <c r="BC17" s="263" t="str">
        <f t="array" ref="BC17">IFERROR(SPARKLINE(BB17,{"charttype","bar";"max",BA17;"color1",IF(BD17&gt;=$BA$4,'Customize Here'!$M$7,'Customize Here'!$M$9)}),)</f>
        <v/>
      </c>
      <c r="BD17" s="264" t="str">
        <f t="shared" si="17"/>
        <v/>
      </c>
      <c r="BE17" s="265" t="str">
        <f t="shared" si="18"/>
        <v/>
      </c>
      <c r="BF17" s="195"/>
    </row>
    <row r="18">
      <c r="A18" s="237"/>
      <c r="B18" s="253"/>
      <c r="C18" s="254"/>
      <c r="D18" s="111"/>
      <c r="E18" s="237"/>
      <c r="F18" s="237"/>
      <c r="G18" s="257" t="b">
        <v>0</v>
      </c>
      <c r="H18" s="258" t="b">
        <v>0</v>
      </c>
      <c r="I18" s="258" t="b">
        <v>0</v>
      </c>
      <c r="J18" s="258" t="b">
        <v>0</v>
      </c>
      <c r="K18" s="258" t="b">
        <v>0</v>
      </c>
      <c r="L18" s="258" t="b">
        <v>0</v>
      </c>
      <c r="M18" s="267" t="b">
        <v>0</v>
      </c>
      <c r="N18" s="255" t="str">
        <f t="shared" si="6"/>
        <v/>
      </c>
      <c r="O18" s="256" t="str">
        <f t="shared" si="7"/>
        <v/>
      </c>
      <c r="P18" s="268"/>
      <c r="Q18" s="257" t="b">
        <v>0</v>
      </c>
      <c r="R18" s="258" t="b">
        <v>0</v>
      </c>
      <c r="S18" s="258" t="b">
        <v>0</v>
      </c>
      <c r="T18" s="258" t="b">
        <v>0</v>
      </c>
      <c r="U18" s="258" t="b">
        <v>0</v>
      </c>
      <c r="V18" s="258" t="b">
        <v>0</v>
      </c>
      <c r="W18" s="267" t="b">
        <v>0</v>
      </c>
      <c r="X18" s="255" t="str">
        <f t="shared" si="8"/>
        <v/>
      </c>
      <c r="Y18" s="256" t="str">
        <f t="shared" si="9"/>
        <v/>
      </c>
      <c r="Z18" s="268"/>
      <c r="AA18" s="257" t="b">
        <v>0</v>
      </c>
      <c r="AB18" s="258" t="b">
        <v>0</v>
      </c>
      <c r="AC18" s="258" t="b">
        <v>0</v>
      </c>
      <c r="AD18" s="258" t="b">
        <v>0</v>
      </c>
      <c r="AE18" s="258" t="b">
        <v>0</v>
      </c>
      <c r="AF18" s="258" t="b">
        <v>0</v>
      </c>
      <c r="AG18" s="267" t="b">
        <v>0</v>
      </c>
      <c r="AH18" s="255" t="str">
        <f t="shared" si="10"/>
        <v/>
      </c>
      <c r="AI18" s="256" t="str">
        <f t="shared" si="11"/>
        <v/>
      </c>
      <c r="AJ18" s="268"/>
      <c r="AK18" s="257" t="b">
        <v>0</v>
      </c>
      <c r="AL18" s="258" t="b">
        <v>0</v>
      </c>
      <c r="AM18" s="258" t="b">
        <v>0</v>
      </c>
      <c r="AN18" s="258" t="b">
        <v>0</v>
      </c>
      <c r="AO18" s="258" t="b">
        <v>0</v>
      </c>
      <c r="AP18" s="258" t="b">
        <v>0</v>
      </c>
      <c r="AQ18" s="267" t="b">
        <v>0</v>
      </c>
      <c r="AR18" s="255" t="str">
        <f t="shared" si="12"/>
        <v/>
      </c>
      <c r="AS18" s="256" t="str">
        <f t="shared" si="13"/>
        <v/>
      </c>
      <c r="AT18" s="268"/>
      <c r="AU18" s="257" t="b">
        <v>0</v>
      </c>
      <c r="AV18" s="258" t="b">
        <v>0</v>
      </c>
      <c r="AW18" s="259" t="b">
        <v>0</v>
      </c>
      <c r="AX18" s="193"/>
      <c r="AY18" s="193"/>
      <c r="AZ18" s="269" t="str">
        <f t="shared" si="14"/>
        <v/>
      </c>
      <c r="BA18" s="261" t="str">
        <f t="shared" si="15"/>
        <v/>
      </c>
      <c r="BB18" s="262" t="str">
        <f t="shared" si="16"/>
        <v/>
      </c>
      <c r="BC18" s="263" t="str">
        <f t="array" ref="BC18">IFERROR(SPARKLINE(BB18,{"charttype","bar";"max",BA18;"color1",IF(BD18&gt;=$BA$4,'Customize Here'!$M$7,'Customize Here'!$M$9)}),)</f>
        <v/>
      </c>
      <c r="BD18" s="264" t="str">
        <f t="shared" si="17"/>
        <v/>
      </c>
      <c r="BE18" s="265" t="str">
        <f t="shared" si="18"/>
        <v/>
      </c>
      <c r="BF18" s="195"/>
    </row>
    <row r="19">
      <c r="A19" s="237"/>
      <c r="B19" s="253"/>
      <c r="C19" s="254"/>
      <c r="D19" s="111"/>
      <c r="E19" s="237"/>
      <c r="F19" s="237"/>
      <c r="G19" s="270" t="b">
        <v>0</v>
      </c>
      <c r="H19" s="258" t="b">
        <v>0</v>
      </c>
      <c r="I19" s="271" t="b">
        <v>0</v>
      </c>
      <c r="J19" s="258" t="b">
        <v>0</v>
      </c>
      <c r="K19" s="258" t="b">
        <v>0</v>
      </c>
      <c r="L19" s="258" t="b">
        <v>0</v>
      </c>
      <c r="M19" s="272" t="b">
        <v>0</v>
      </c>
      <c r="N19" s="255" t="str">
        <f t="shared" si="6"/>
        <v/>
      </c>
      <c r="O19" s="256" t="str">
        <f t="shared" si="7"/>
        <v/>
      </c>
      <c r="P19" s="268"/>
      <c r="Q19" s="270" t="b">
        <v>0</v>
      </c>
      <c r="R19" s="258" t="b">
        <v>0</v>
      </c>
      <c r="S19" s="271" t="b">
        <v>0</v>
      </c>
      <c r="T19" s="258" t="b">
        <v>0</v>
      </c>
      <c r="U19" s="258" t="b">
        <v>0</v>
      </c>
      <c r="V19" s="258" t="b">
        <v>0</v>
      </c>
      <c r="W19" s="272" t="b">
        <v>0</v>
      </c>
      <c r="X19" s="255" t="str">
        <f t="shared" si="8"/>
        <v/>
      </c>
      <c r="Y19" s="256" t="str">
        <f t="shared" si="9"/>
        <v/>
      </c>
      <c r="Z19" s="268"/>
      <c r="AA19" s="270" t="b">
        <v>0</v>
      </c>
      <c r="AB19" s="258" t="b">
        <v>0</v>
      </c>
      <c r="AC19" s="271" t="b">
        <v>0</v>
      </c>
      <c r="AD19" s="258" t="b">
        <v>0</v>
      </c>
      <c r="AE19" s="258" t="b">
        <v>0</v>
      </c>
      <c r="AF19" s="258" t="b">
        <v>0</v>
      </c>
      <c r="AG19" s="272" t="b">
        <v>0</v>
      </c>
      <c r="AH19" s="255" t="str">
        <f t="shared" si="10"/>
        <v/>
      </c>
      <c r="AI19" s="256" t="str">
        <f t="shared" si="11"/>
        <v/>
      </c>
      <c r="AJ19" s="268"/>
      <c r="AK19" s="270" t="b">
        <v>0</v>
      </c>
      <c r="AL19" s="258" t="b">
        <v>0</v>
      </c>
      <c r="AM19" s="271" t="b">
        <v>0</v>
      </c>
      <c r="AN19" s="258" t="b">
        <v>0</v>
      </c>
      <c r="AO19" s="258" t="b">
        <v>0</v>
      </c>
      <c r="AP19" s="258" t="b">
        <v>0</v>
      </c>
      <c r="AQ19" s="272" t="b">
        <v>0</v>
      </c>
      <c r="AR19" s="255" t="str">
        <f t="shared" si="12"/>
        <v/>
      </c>
      <c r="AS19" s="256" t="str">
        <f t="shared" si="13"/>
        <v/>
      </c>
      <c r="AT19" s="268"/>
      <c r="AU19" s="270" t="b">
        <v>0</v>
      </c>
      <c r="AV19" s="258" t="b">
        <v>0</v>
      </c>
      <c r="AW19" s="273" t="b">
        <v>0</v>
      </c>
      <c r="AX19" s="193"/>
      <c r="AY19" s="193"/>
      <c r="AZ19" s="269" t="str">
        <f t="shared" si="14"/>
        <v/>
      </c>
      <c r="BA19" s="261" t="str">
        <f t="shared" si="15"/>
        <v/>
      </c>
      <c r="BB19" s="262" t="str">
        <f t="shared" si="16"/>
        <v/>
      </c>
      <c r="BC19" s="263" t="str">
        <f t="array" ref="BC19">IFERROR(SPARKLINE(BB19,{"charttype","bar";"max",BA19;"color1",IF(BD19&gt;=$BA$4,'Customize Here'!$M$7,'Customize Here'!$M$9)}),)</f>
        <v/>
      </c>
      <c r="BD19" s="264" t="str">
        <f t="shared" si="17"/>
        <v/>
      </c>
      <c r="BE19" s="265" t="str">
        <f t="shared" si="18"/>
        <v/>
      </c>
      <c r="BF19" s="195"/>
    </row>
    <row r="20">
      <c r="A20" s="237"/>
      <c r="B20" s="253"/>
      <c r="C20" s="254"/>
      <c r="D20" s="111"/>
      <c r="E20" s="237"/>
      <c r="F20" s="237"/>
      <c r="G20" s="257" t="b">
        <v>0</v>
      </c>
      <c r="H20" s="258" t="b">
        <v>0</v>
      </c>
      <c r="I20" s="271" t="b">
        <v>0</v>
      </c>
      <c r="J20" s="271" t="b">
        <v>0</v>
      </c>
      <c r="K20" s="271" t="b">
        <v>0</v>
      </c>
      <c r="L20" s="271" t="b">
        <v>0</v>
      </c>
      <c r="M20" s="272" t="b">
        <v>0</v>
      </c>
      <c r="N20" s="255" t="str">
        <f t="shared" si="6"/>
        <v/>
      </c>
      <c r="O20" s="256" t="str">
        <f t="shared" si="7"/>
        <v/>
      </c>
      <c r="P20" s="268"/>
      <c r="Q20" s="257" t="b">
        <v>0</v>
      </c>
      <c r="R20" s="258" t="b">
        <v>0</v>
      </c>
      <c r="S20" s="271" t="b">
        <v>0</v>
      </c>
      <c r="T20" s="271" t="b">
        <v>0</v>
      </c>
      <c r="U20" s="271" t="b">
        <v>0</v>
      </c>
      <c r="V20" s="271" t="b">
        <v>0</v>
      </c>
      <c r="W20" s="272" t="b">
        <v>0</v>
      </c>
      <c r="X20" s="255" t="str">
        <f t="shared" si="8"/>
        <v/>
      </c>
      <c r="Y20" s="256" t="str">
        <f t="shared" si="9"/>
        <v/>
      </c>
      <c r="Z20" s="268"/>
      <c r="AA20" s="257" t="b">
        <v>0</v>
      </c>
      <c r="AB20" s="258" t="b">
        <v>0</v>
      </c>
      <c r="AC20" s="271" t="b">
        <v>0</v>
      </c>
      <c r="AD20" s="271" t="b">
        <v>0</v>
      </c>
      <c r="AE20" s="271" t="b">
        <v>0</v>
      </c>
      <c r="AF20" s="271" t="b">
        <v>0</v>
      </c>
      <c r="AG20" s="272" t="b">
        <v>0</v>
      </c>
      <c r="AH20" s="255" t="str">
        <f t="shared" si="10"/>
        <v/>
      </c>
      <c r="AI20" s="256" t="str">
        <f t="shared" si="11"/>
        <v/>
      </c>
      <c r="AJ20" s="268"/>
      <c r="AK20" s="257" t="b">
        <v>0</v>
      </c>
      <c r="AL20" s="258" t="b">
        <v>0</v>
      </c>
      <c r="AM20" s="271" t="b">
        <v>0</v>
      </c>
      <c r="AN20" s="271" t="b">
        <v>0</v>
      </c>
      <c r="AO20" s="271" t="b">
        <v>0</v>
      </c>
      <c r="AP20" s="271" t="b">
        <v>0</v>
      </c>
      <c r="AQ20" s="272" t="b">
        <v>0</v>
      </c>
      <c r="AR20" s="255" t="str">
        <f t="shared" si="12"/>
        <v/>
      </c>
      <c r="AS20" s="256" t="str">
        <f t="shared" si="13"/>
        <v/>
      </c>
      <c r="AT20" s="268"/>
      <c r="AU20" s="257" t="b">
        <v>0</v>
      </c>
      <c r="AV20" s="258" t="b">
        <v>0</v>
      </c>
      <c r="AW20" s="273" t="b">
        <v>0</v>
      </c>
      <c r="AX20" s="193"/>
      <c r="AY20" s="193"/>
      <c r="AZ20" s="269" t="str">
        <f t="shared" si="14"/>
        <v/>
      </c>
      <c r="BA20" s="261" t="str">
        <f t="shared" si="15"/>
        <v/>
      </c>
      <c r="BB20" s="262" t="str">
        <f t="shared" si="16"/>
        <v/>
      </c>
      <c r="BC20" s="263" t="str">
        <f t="array" ref="BC20">IFERROR(SPARKLINE(BB20,{"charttype","bar";"max",BA20;"color1",IF(BD20&gt;=$BA$4,'Customize Here'!$M$7,'Customize Here'!$M$9)}),)</f>
        <v/>
      </c>
      <c r="BD20" s="264" t="str">
        <f t="shared" si="17"/>
        <v/>
      </c>
      <c r="BE20" s="265" t="str">
        <f t="shared" si="18"/>
        <v/>
      </c>
      <c r="BF20" s="195"/>
    </row>
    <row r="21">
      <c r="A21" s="237"/>
      <c r="B21" s="253"/>
      <c r="C21" s="254"/>
      <c r="D21" s="111"/>
      <c r="E21" s="237"/>
      <c r="F21" s="237"/>
      <c r="G21" s="270" t="b">
        <v>0</v>
      </c>
      <c r="H21" s="258" t="b">
        <v>0</v>
      </c>
      <c r="I21" s="271" t="b">
        <v>0</v>
      </c>
      <c r="J21" s="271" t="b">
        <v>0</v>
      </c>
      <c r="K21" s="271" t="b">
        <v>0</v>
      </c>
      <c r="L21" s="271" t="b">
        <v>0</v>
      </c>
      <c r="M21" s="272" t="b">
        <v>0</v>
      </c>
      <c r="N21" s="255" t="str">
        <f t="shared" si="6"/>
        <v/>
      </c>
      <c r="O21" s="256" t="str">
        <f t="shared" si="7"/>
        <v/>
      </c>
      <c r="P21" s="268"/>
      <c r="Q21" s="270" t="b">
        <v>0</v>
      </c>
      <c r="R21" s="258" t="b">
        <v>0</v>
      </c>
      <c r="S21" s="271" t="b">
        <v>0</v>
      </c>
      <c r="T21" s="271" t="b">
        <v>0</v>
      </c>
      <c r="U21" s="271" t="b">
        <v>0</v>
      </c>
      <c r="V21" s="271" t="b">
        <v>0</v>
      </c>
      <c r="W21" s="272" t="b">
        <v>0</v>
      </c>
      <c r="X21" s="255" t="str">
        <f t="shared" si="8"/>
        <v/>
      </c>
      <c r="Y21" s="256" t="str">
        <f t="shared" si="9"/>
        <v/>
      </c>
      <c r="Z21" s="268"/>
      <c r="AA21" s="270" t="b">
        <v>0</v>
      </c>
      <c r="AB21" s="258" t="b">
        <v>0</v>
      </c>
      <c r="AC21" s="271" t="b">
        <v>0</v>
      </c>
      <c r="AD21" s="271" t="b">
        <v>0</v>
      </c>
      <c r="AE21" s="271" t="b">
        <v>0</v>
      </c>
      <c r="AF21" s="271" t="b">
        <v>0</v>
      </c>
      <c r="AG21" s="272" t="b">
        <v>0</v>
      </c>
      <c r="AH21" s="255" t="str">
        <f t="shared" si="10"/>
        <v/>
      </c>
      <c r="AI21" s="256" t="str">
        <f t="shared" si="11"/>
        <v/>
      </c>
      <c r="AJ21" s="268"/>
      <c r="AK21" s="270" t="b">
        <v>0</v>
      </c>
      <c r="AL21" s="258" t="b">
        <v>0</v>
      </c>
      <c r="AM21" s="271" t="b">
        <v>0</v>
      </c>
      <c r="AN21" s="271" t="b">
        <v>0</v>
      </c>
      <c r="AO21" s="271" t="b">
        <v>0</v>
      </c>
      <c r="AP21" s="271" t="b">
        <v>0</v>
      </c>
      <c r="AQ21" s="272" t="b">
        <v>0</v>
      </c>
      <c r="AR21" s="255" t="str">
        <f t="shared" si="12"/>
        <v/>
      </c>
      <c r="AS21" s="256" t="str">
        <f t="shared" si="13"/>
        <v/>
      </c>
      <c r="AT21" s="268"/>
      <c r="AU21" s="270" t="b">
        <v>0</v>
      </c>
      <c r="AV21" s="258" t="b">
        <v>0</v>
      </c>
      <c r="AW21" s="273" t="b">
        <v>0</v>
      </c>
      <c r="AX21" s="193"/>
      <c r="AY21" s="193"/>
      <c r="AZ21" s="269" t="str">
        <f t="shared" si="14"/>
        <v/>
      </c>
      <c r="BA21" s="261" t="str">
        <f t="shared" si="15"/>
        <v/>
      </c>
      <c r="BB21" s="262" t="str">
        <f t="shared" si="16"/>
        <v/>
      </c>
      <c r="BC21" s="263" t="str">
        <f t="array" ref="BC21">IFERROR(SPARKLINE(BB21,{"charttype","bar";"max",BA21;"color1",IF(BD21&gt;=$BA$4,'Customize Here'!$M$7,'Customize Here'!$M$9)}),)</f>
        <v/>
      </c>
      <c r="BD21" s="264" t="str">
        <f t="shared" si="17"/>
        <v/>
      </c>
      <c r="BE21" s="265" t="str">
        <f t="shared" si="18"/>
        <v/>
      </c>
      <c r="BF21" s="195"/>
    </row>
    <row r="22">
      <c r="A22" s="237"/>
      <c r="B22" s="274"/>
      <c r="C22" s="275"/>
      <c r="D22" s="119"/>
      <c r="E22" s="237"/>
      <c r="F22" s="237"/>
      <c r="G22" s="276" t="b">
        <v>0</v>
      </c>
      <c r="H22" s="277" t="b">
        <v>0</v>
      </c>
      <c r="I22" s="278" t="b">
        <v>0</v>
      </c>
      <c r="J22" s="278" t="b">
        <v>0</v>
      </c>
      <c r="K22" s="278" t="b">
        <v>0</v>
      </c>
      <c r="L22" s="278" t="b">
        <v>0</v>
      </c>
      <c r="M22" s="279" t="b">
        <v>0</v>
      </c>
      <c r="N22" s="280" t="str">
        <f t="shared" si="6"/>
        <v/>
      </c>
      <c r="O22" s="281" t="str">
        <f t="shared" si="7"/>
        <v/>
      </c>
      <c r="P22" s="268"/>
      <c r="Q22" s="276" t="b">
        <v>0</v>
      </c>
      <c r="R22" s="277" t="b">
        <v>0</v>
      </c>
      <c r="S22" s="278" t="b">
        <v>0</v>
      </c>
      <c r="T22" s="278" t="b">
        <v>0</v>
      </c>
      <c r="U22" s="278" t="b">
        <v>0</v>
      </c>
      <c r="V22" s="278" t="b">
        <v>0</v>
      </c>
      <c r="W22" s="279" t="b">
        <v>0</v>
      </c>
      <c r="X22" s="280" t="str">
        <f t="shared" si="8"/>
        <v/>
      </c>
      <c r="Y22" s="281" t="str">
        <f t="shared" si="9"/>
        <v/>
      </c>
      <c r="Z22" s="268"/>
      <c r="AA22" s="276" t="b">
        <v>0</v>
      </c>
      <c r="AB22" s="277" t="b">
        <v>0</v>
      </c>
      <c r="AC22" s="278" t="b">
        <v>0</v>
      </c>
      <c r="AD22" s="278" t="b">
        <v>0</v>
      </c>
      <c r="AE22" s="278" t="b">
        <v>0</v>
      </c>
      <c r="AF22" s="278" t="b">
        <v>0</v>
      </c>
      <c r="AG22" s="279" t="b">
        <v>0</v>
      </c>
      <c r="AH22" s="280" t="str">
        <f t="shared" si="10"/>
        <v/>
      </c>
      <c r="AI22" s="281" t="str">
        <f t="shared" si="11"/>
        <v/>
      </c>
      <c r="AJ22" s="268"/>
      <c r="AK22" s="276" t="b">
        <v>0</v>
      </c>
      <c r="AL22" s="277" t="b">
        <v>0</v>
      </c>
      <c r="AM22" s="278" t="b">
        <v>0</v>
      </c>
      <c r="AN22" s="278" t="b">
        <v>0</v>
      </c>
      <c r="AO22" s="278" t="b">
        <v>0</v>
      </c>
      <c r="AP22" s="278" t="b">
        <v>0</v>
      </c>
      <c r="AQ22" s="279" t="b">
        <v>0</v>
      </c>
      <c r="AR22" s="280" t="str">
        <f t="shared" si="12"/>
        <v/>
      </c>
      <c r="AS22" s="281" t="str">
        <f t="shared" si="13"/>
        <v/>
      </c>
      <c r="AT22" s="268"/>
      <c r="AU22" s="276" t="b">
        <v>0</v>
      </c>
      <c r="AV22" s="277" t="b">
        <v>0</v>
      </c>
      <c r="AW22" s="282" t="b">
        <v>0</v>
      </c>
      <c r="AX22" s="193"/>
      <c r="AY22" s="193"/>
      <c r="AZ22" s="283" t="str">
        <f t="shared" si="14"/>
        <v/>
      </c>
      <c r="BA22" s="284" t="str">
        <f t="shared" si="15"/>
        <v/>
      </c>
      <c r="BB22" s="285" t="str">
        <f t="shared" si="16"/>
        <v/>
      </c>
      <c r="BC22" s="286" t="str">
        <f t="array" ref="BC22">IFERROR(SPARKLINE(BB22,{"charttype","bar";"max",BA22;"color1",IF(BD22&gt;=$BA$4,'Customize Here'!$M$7,'Customize Here'!$M$9)}),)</f>
        <v/>
      </c>
      <c r="BD22" s="287" t="str">
        <f t="shared" si="17"/>
        <v/>
      </c>
      <c r="BE22" s="288" t="str">
        <f t="shared" si="18"/>
        <v/>
      </c>
      <c r="BF22" s="195"/>
    </row>
    <row r="23" ht="6.0" customHeight="1">
      <c r="A23" s="193"/>
      <c r="B23" s="193"/>
      <c r="C23" s="195"/>
      <c r="D23" s="289"/>
      <c r="E23" s="289"/>
      <c r="F23" s="289"/>
      <c r="G23" s="195"/>
      <c r="H23" s="195"/>
      <c r="I23" s="195"/>
      <c r="J23" s="195"/>
      <c r="K23" s="195"/>
      <c r="L23" s="195"/>
      <c r="M23" s="195"/>
      <c r="N23" s="195"/>
      <c r="O23" s="195"/>
      <c r="P23" s="195"/>
      <c r="Q23" s="195"/>
      <c r="R23" s="195"/>
      <c r="S23" s="195"/>
      <c r="T23" s="195"/>
      <c r="U23" s="195"/>
      <c r="V23" s="195"/>
      <c r="W23" s="195"/>
      <c r="X23" s="195"/>
      <c r="Y23" s="195"/>
      <c r="Z23" s="195"/>
      <c r="AA23" s="195"/>
      <c r="AB23" s="195"/>
      <c r="AC23" s="195"/>
      <c r="AD23" s="195"/>
      <c r="AE23" s="195"/>
      <c r="AF23" s="195"/>
      <c r="AG23" s="195"/>
      <c r="AH23" s="195"/>
      <c r="AI23" s="195"/>
      <c r="AJ23" s="195"/>
      <c r="AK23" s="195"/>
      <c r="AL23" s="195"/>
      <c r="AM23" s="195"/>
      <c r="AN23" s="195"/>
      <c r="AO23" s="195"/>
      <c r="AP23" s="195"/>
      <c r="AQ23" s="195"/>
      <c r="AR23" s="195"/>
      <c r="AS23" s="195"/>
      <c r="AT23" s="195"/>
      <c r="AU23" s="195"/>
      <c r="AV23" s="195"/>
      <c r="AW23" s="195"/>
      <c r="AX23" s="193"/>
      <c r="AY23" s="193"/>
      <c r="AZ23" s="289"/>
      <c r="BA23" s="289"/>
      <c r="BB23" s="289"/>
      <c r="BC23" s="193"/>
      <c r="BD23" s="195"/>
      <c r="BE23" s="195"/>
      <c r="BF23" s="195"/>
    </row>
    <row r="24" ht="23.25" customHeight="1">
      <c r="A24" s="290"/>
      <c r="B24" s="291" t="s">
        <v>56</v>
      </c>
      <c r="E24" s="292"/>
      <c r="F24" s="292"/>
      <c r="G24" s="293" t="str">
        <f>'Customize Here'!$Q$23</f>
        <v>Daily Tasks Completed</v>
      </c>
      <c r="H24" s="43"/>
      <c r="I24" s="43"/>
      <c r="J24" s="43"/>
      <c r="K24" s="43"/>
      <c r="L24" s="43"/>
      <c r="M24" s="294"/>
      <c r="N24" s="295" t="str">
        <f>'Customize Here'!$Q$24</f>
        <v>Week</v>
      </c>
      <c r="O24" s="44"/>
      <c r="P24" s="296"/>
      <c r="Q24" s="293" t="str">
        <f>'Customize Here'!$Q$23</f>
        <v>Daily Tasks Completed</v>
      </c>
      <c r="R24" s="43"/>
      <c r="S24" s="43"/>
      <c r="T24" s="43"/>
      <c r="U24" s="43"/>
      <c r="V24" s="43"/>
      <c r="W24" s="294"/>
      <c r="X24" s="295" t="str">
        <f>'Customize Here'!$Q$24</f>
        <v>Week</v>
      </c>
      <c r="Y24" s="44"/>
      <c r="Z24" s="296"/>
      <c r="AA24" s="293" t="str">
        <f>'Customize Here'!$Q$23</f>
        <v>Daily Tasks Completed</v>
      </c>
      <c r="AB24" s="43"/>
      <c r="AC24" s="43"/>
      <c r="AD24" s="43"/>
      <c r="AE24" s="43"/>
      <c r="AF24" s="43"/>
      <c r="AG24" s="294"/>
      <c r="AH24" s="295" t="str">
        <f>'Customize Here'!$Q$24</f>
        <v>Week</v>
      </c>
      <c r="AI24" s="44"/>
      <c r="AJ24" s="296"/>
      <c r="AK24" s="293" t="str">
        <f>'Customize Here'!$Q$23</f>
        <v>Daily Tasks Completed</v>
      </c>
      <c r="AL24" s="43"/>
      <c r="AM24" s="43"/>
      <c r="AN24" s="43"/>
      <c r="AO24" s="43"/>
      <c r="AP24" s="43"/>
      <c r="AQ24" s="294"/>
      <c r="AR24" s="295" t="str">
        <f>'Customize Here'!$Q$24</f>
        <v>Week</v>
      </c>
      <c r="AS24" s="44"/>
      <c r="AT24" s="296"/>
      <c r="AU24" s="297" t="str">
        <f>'Customize Here'!$Q$23</f>
        <v>Daily Tasks Completed</v>
      </c>
      <c r="AV24" s="154"/>
      <c r="AW24" s="155"/>
      <c r="AX24" s="290"/>
      <c r="AY24" s="290"/>
      <c r="AZ24" s="298"/>
      <c r="BA24" s="299"/>
      <c r="BB24" s="300" t="str">
        <f>'Customize Here'!$Q$32&amp;" "&amp;BB25&amp;" / "&amp;BB25+BE25</f>
        <v>Tasks Completed 0 / 0</v>
      </c>
      <c r="BC24" s="43"/>
      <c r="BD24" s="294"/>
      <c r="BE24" s="301" t="str">
        <f>'Customize Here'!$Q$35</f>
        <v>Missing</v>
      </c>
      <c r="BF24" s="296"/>
    </row>
    <row r="25">
      <c r="A25" s="193"/>
      <c r="B25" s="193"/>
      <c r="C25" s="195"/>
      <c r="D25" s="289"/>
      <c r="E25" s="289"/>
      <c r="F25" s="289"/>
      <c r="G25" s="302">
        <f t="shared" ref="G25:M25" si="19">COUNTIFS(G7:G22,TRUE,$B$7:$B$22,"&lt;&gt;")</f>
        <v>0</v>
      </c>
      <c r="H25" s="303">
        <f t="shared" si="19"/>
        <v>0</v>
      </c>
      <c r="I25" s="303">
        <f t="shared" si="19"/>
        <v>0</v>
      </c>
      <c r="J25" s="303">
        <f t="shared" si="19"/>
        <v>0</v>
      </c>
      <c r="K25" s="303">
        <f t="shared" si="19"/>
        <v>0</v>
      </c>
      <c r="L25" s="303">
        <f t="shared" si="19"/>
        <v>0</v>
      </c>
      <c r="M25" s="304">
        <f t="shared" si="19"/>
        <v>0</v>
      </c>
      <c r="N25" s="305">
        <f>sum(G25:M25)</f>
        <v>0</v>
      </c>
      <c r="O25" s="306"/>
      <c r="P25" s="195"/>
      <c r="Q25" s="302">
        <f t="shared" ref="Q25:W25" si="20">COUNTIFS(Q7:Q22,TRUE,$B$7:$B$22,"&lt;&gt;")</f>
        <v>0</v>
      </c>
      <c r="R25" s="303">
        <f t="shared" si="20"/>
        <v>0</v>
      </c>
      <c r="S25" s="303">
        <f t="shared" si="20"/>
        <v>0</v>
      </c>
      <c r="T25" s="303">
        <f t="shared" si="20"/>
        <v>0</v>
      </c>
      <c r="U25" s="303">
        <f t="shared" si="20"/>
        <v>0</v>
      </c>
      <c r="V25" s="303">
        <f t="shared" si="20"/>
        <v>0</v>
      </c>
      <c r="W25" s="304">
        <f t="shared" si="20"/>
        <v>0</v>
      </c>
      <c r="X25" s="305">
        <f>sum(Q25:W25)</f>
        <v>0</v>
      </c>
      <c r="Y25" s="306"/>
      <c r="Z25" s="195"/>
      <c r="AA25" s="302">
        <f t="shared" ref="AA25:AG25" si="21">COUNTIFS(AA7:AA22,TRUE,$B$7:$B$22,"&lt;&gt;")</f>
        <v>0</v>
      </c>
      <c r="AB25" s="303">
        <f t="shared" si="21"/>
        <v>0</v>
      </c>
      <c r="AC25" s="303">
        <f t="shared" si="21"/>
        <v>0</v>
      </c>
      <c r="AD25" s="303">
        <f t="shared" si="21"/>
        <v>0</v>
      </c>
      <c r="AE25" s="303">
        <f t="shared" si="21"/>
        <v>0</v>
      </c>
      <c r="AF25" s="303">
        <f t="shared" si="21"/>
        <v>0</v>
      </c>
      <c r="AG25" s="304">
        <f t="shared" si="21"/>
        <v>0</v>
      </c>
      <c r="AH25" s="305">
        <f>sum(AA25:AG25)</f>
        <v>0</v>
      </c>
      <c r="AI25" s="306"/>
      <c r="AJ25" s="195"/>
      <c r="AK25" s="302">
        <f t="shared" ref="AK25:AQ25" si="22">COUNTIFS(AK7:AK22,TRUE,$B$7:$B$22,"&lt;&gt;")</f>
        <v>0</v>
      </c>
      <c r="AL25" s="303">
        <f t="shared" si="22"/>
        <v>0</v>
      </c>
      <c r="AM25" s="303">
        <f t="shared" si="22"/>
        <v>0</v>
      </c>
      <c r="AN25" s="303">
        <f t="shared" si="22"/>
        <v>0</v>
      </c>
      <c r="AO25" s="303">
        <f t="shared" si="22"/>
        <v>0</v>
      </c>
      <c r="AP25" s="303">
        <f t="shared" si="22"/>
        <v>0</v>
      </c>
      <c r="AQ25" s="304">
        <f t="shared" si="22"/>
        <v>0</v>
      </c>
      <c r="AR25" s="305">
        <f>sum(AK25:AQ25)</f>
        <v>0</v>
      </c>
      <c r="AS25" s="306"/>
      <c r="AT25" s="195"/>
      <c r="AU25" s="307">
        <f t="shared" ref="AU25:AW25" si="23">COUNTIFS(AU7:AU22,TRUE,$B$7:$B$22,"&lt;&gt;")</f>
        <v>0</v>
      </c>
      <c r="AV25" s="308">
        <f t="shared" si="23"/>
        <v>0</v>
      </c>
      <c r="AW25" s="309">
        <f t="shared" si="23"/>
        <v>0</v>
      </c>
      <c r="AX25" s="193"/>
      <c r="AY25" s="193"/>
      <c r="AZ25" s="310" t="str">
        <f>'Customize Here'!$Q$33&amp;": "</f>
        <v>Monthly Daily Habits Progress: </v>
      </c>
      <c r="BA25" s="311"/>
      <c r="BB25" s="312">
        <f>sum(BB7:BB22)</f>
        <v>0</v>
      </c>
      <c r="BC25" s="313" t="str">
        <f t="array" ref="BC25">IF(BB25+BE25&gt;0,IFERROR(SPARKLINE(BB25,{"charttype","bar";"max",BB25+BE25;"color1",IF(BD25&gt;=$BA$4,'Customize Here'!$M$7,'Customize Here'!$M$9)}),),)</f>
        <v/>
      </c>
      <c r="BD25" s="314" t="str">
        <f>IFERROR(BB25/(BB25+BE25),)</f>
        <v/>
      </c>
      <c r="BE25" s="315">
        <f>sum(BE7:BE22)</f>
        <v>0</v>
      </c>
      <c r="BF25" s="195"/>
    </row>
    <row r="26">
      <c r="A26" s="193"/>
      <c r="B26" s="193"/>
      <c r="C26" s="195"/>
      <c r="D26" s="289"/>
      <c r="E26" s="289"/>
      <c r="F26" s="289"/>
      <c r="G26" s="316" t="str">
        <f>IFERROR(__xludf.DUMMYFUNCTION("SPARKLINE(G25,{""charttype"",""column"";""ymin"",0;""ymax"",COUNTA($B$7:$B$22);""color"",IF(G29&gt;=$BA$4,'Customize Here'!$M$7,'Customize Here'!$M$9)})"),"")</f>
        <v/>
      </c>
      <c r="H26" s="317" t="str">
        <f>IFERROR(__xludf.DUMMYFUNCTION("SPARKLINE(H25,{""charttype"",""column"";""ymin"",0;""ymax"",COUNTA($B$7:$B$22);""color"",IF(H29&gt;=$BA$4,'Customize Here'!$M$7,'Customize Here'!$M$9)})"),"")</f>
        <v/>
      </c>
      <c r="I26" s="317" t="str">
        <f>IFERROR(__xludf.DUMMYFUNCTION("SPARKLINE(I25,{""charttype"",""column"";""ymin"",0;""ymax"",COUNTA($B$7:$B$22);""color"",IF(I29&gt;=$BA$4,'Customize Here'!$M$7,'Customize Here'!$M$9)})"),"")</f>
        <v/>
      </c>
      <c r="J26" s="317" t="str">
        <f>IFERROR(__xludf.DUMMYFUNCTION("SPARKLINE(J25,{""charttype"",""column"";""ymin"",0;""ymax"",COUNTA($B$7:$B$22);""color"",IF(J29&gt;=$BA$4,'Customize Here'!$M$7,'Customize Here'!$M$9)})"),"")</f>
        <v/>
      </c>
      <c r="K26" s="317" t="str">
        <f>IFERROR(__xludf.DUMMYFUNCTION("SPARKLINE(K25,{""charttype"",""column"";""ymin"",0;""ymax"",COUNTA($B$7:$B$22);""color"",IF(K29&gt;=$BA$4,'Customize Here'!$M$7,'Customize Here'!$M$9)})"),"")</f>
        <v/>
      </c>
      <c r="L26" s="317" t="str">
        <f>IFERROR(__xludf.DUMMYFUNCTION("SPARKLINE(L25,{""charttype"",""column"";""ymin"",0;""ymax"",COUNTA($B$7:$B$22);""color"",IF(L29&gt;=$BA$4,'Customize Here'!$M$7,'Customize Here'!$M$9)})"),"")</f>
        <v/>
      </c>
      <c r="M26" s="318" t="str">
        <f>IFERROR(__xludf.DUMMYFUNCTION("SPARKLINE(M25,{""charttype"",""column"";""ymin"",0;""ymax"",COUNTA($B$7:$B$22);""color"",IF(M29&gt;=$BA$4,'Customize Here'!$M$7,'Customize Here'!$M$9)})"),"")</f>
        <v/>
      </c>
      <c r="N26" s="319" t="str">
        <f>IFERROR(__xludf.DUMMYFUNCTION("SPARKLINE(N25,{""charttype"",""column"";""ymin"",0;""ymax"",COUNTA($B$7:$B$22)*7;""color"",IF(N29&gt;=$BA$4,'Customize Here'!$M$7,'Customize Here'!$M$9)})"),"")</f>
        <v/>
      </c>
      <c r="O26" s="44"/>
      <c r="P26" s="195"/>
      <c r="Q26" s="316" t="str">
        <f>IFERROR(__xludf.DUMMYFUNCTION("SPARKLINE(Q25,{""charttype"",""column"";""ymin"",0;""ymax"",COUNTA($B$7:$B$22);""color"",IF(Q29&gt;=$BA$4,'Customize Here'!$M$7,'Customize Here'!$M$9)})"),"")</f>
        <v/>
      </c>
      <c r="R26" s="317" t="str">
        <f>IFERROR(__xludf.DUMMYFUNCTION("SPARKLINE(R25,{""charttype"",""column"";""ymin"",0;""ymax"",COUNTA($B$7:$B$22);""color"",IF(R29&gt;=$BA$4,'Customize Here'!$M$7,'Customize Here'!$M$9)})"),"")</f>
        <v/>
      </c>
      <c r="S26" s="317" t="str">
        <f>IFERROR(__xludf.DUMMYFUNCTION("SPARKLINE(S25,{""charttype"",""column"";""ymin"",0;""ymax"",COUNTA($B$7:$B$22);""color"",IF(S29&gt;=$BA$4,'Customize Here'!$M$7,'Customize Here'!$M$9)})"),"")</f>
        <v/>
      </c>
      <c r="T26" s="317" t="str">
        <f>IFERROR(__xludf.DUMMYFUNCTION("SPARKLINE(T25,{""charttype"",""column"";""ymin"",0;""ymax"",COUNTA($B$7:$B$22);""color"",IF(T29&gt;=$BA$4,'Customize Here'!$M$7,'Customize Here'!$M$9)})"),"")</f>
        <v/>
      </c>
      <c r="U26" s="317" t="str">
        <f>IFERROR(__xludf.DUMMYFUNCTION("SPARKLINE(U25,{""charttype"",""column"";""ymin"",0;""ymax"",COUNTA($B$7:$B$22);""color"",IF(U29&gt;=$BA$4,'Customize Here'!$M$7,'Customize Here'!$M$9)})"),"")</f>
        <v/>
      </c>
      <c r="V26" s="317" t="str">
        <f>IFERROR(__xludf.DUMMYFUNCTION("SPARKLINE(V25,{""charttype"",""column"";""ymin"",0;""ymax"",COUNTA($B$7:$B$22);""color"",IF(V29&gt;=$BA$4,'Customize Here'!$M$7,'Customize Here'!$M$9)})"),"")</f>
        <v/>
      </c>
      <c r="W26" s="318" t="str">
        <f>IFERROR(__xludf.DUMMYFUNCTION("SPARKLINE(W25,{""charttype"",""column"";""ymin"",0;""ymax"",COUNTA($B$7:$B$22);""color"",IF(W29&gt;=$BA$4,'Customize Here'!$M$7,'Customize Here'!$M$9)})"),"")</f>
        <v/>
      </c>
      <c r="X26" s="319" t="str">
        <f>IFERROR(__xludf.DUMMYFUNCTION("SPARKLINE(X25,{""charttype"",""column"";""ymin"",0;""ymax"",COUNTA($B$7:$B$22)*7;""color"",IF(X29&gt;=$BA$4,'Customize Here'!$M$7,'Customize Here'!$M$9)})"),"")</f>
        <v/>
      </c>
      <c r="Y26" s="44"/>
      <c r="Z26" s="195"/>
      <c r="AA26" s="316" t="str">
        <f>IFERROR(__xludf.DUMMYFUNCTION("SPARKLINE(AA25,{""charttype"",""column"";""ymin"",0;""ymax"",COUNTA($B$7:$B$22);""color"",IF(AA29&gt;=$BA$4,'Customize Here'!$M$7,'Customize Here'!$M$9)})"),"")</f>
        <v/>
      </c>
      <c r="AB26" s="317" t="str">
        <f>IFERROR(__xludf.DUMMYFUNCTION("SPARKLINE(AB25,{""charttype"",""column"";""ymin"",0;""ymax"",COUNTA($B$7:$B$22);""color"",IF(AB29&gt;=$BA$4,'Customize Here'!$M$7,'Customize Here'!$M$9)})"),"")</f>
        <v/>
      </c>
      <c r="AC26" s="317" t="str">
        <f>IFERROR(__xludf.DUMMYFUNCTION("SPARKLINE(AC25,{""charttype"",""column"";""ymin"",0;""ymax"",COUNTA($B$7:$B$22);""color"",IF(AC29&gt;=$BA$4,'Customize Here'!$M$7,'Customize Here'!$M$9)})"),"")</f>
        <v/>
      </c>
      <c r="AD26" s="317" t="str">
        <f>IFERROR(__xludf.DUMMYFUNCTION("SPARKLINE(AD25,{""charttype"",""column"";""ymin"",0;""ymax"",COUNTA($B$7:$B$22);""color"",IF(AD29&gt;=$BA$4,'Customize Here'!$M$7,'Customize Here'!$M$9)})"),"")</f>
        <v/>
      </c>
      <c r="AE26" s="317" t="str">
        <f>IFERROR(__xludf.DUMMYFUNCTION("SPARKLINE(AE25,{""charttype"",""column"";""ymin"",0;""ymax"",COUNTA($B$7:$B$22);""color"",IF(AE29&gt;=$BA$4,'Customize Here'!$M$7,'Customize Here'!$M$9)})"),"")</f>
        <v/>
      </c>
      <c r="AF26" s="317" t="str">
        <f>IFERROR(__xludf.DUMMYFUNCTION("SPARKLINE(AF25,{""charttype"",""column"";""ymin"",0;""ymax"",COUNTA($B$7:$B$22);""color"",IF(AF29&gt;=$BA$4,'Customize Here'!$M$7,'Customize Here'!$M$9)})"),"")</f>
        <v/>
      </c>
      <c r="AG26" s="318" t="str">
        <f>IFERROR(__xludf.DUMMYFUNCTION("SPARKLINE(AG25,{""charttype"",""column"";""ymin"",0;""ymax"",COUNTA($B$7:$B$22);""color"",IF(AG29&gt;=$BA$4,'Customize Here'!$M$7,'Customize Here'!$M$9)})"),"")</f>
        <v/>
      </c>
      <c r="AH26" s="319" t="str">
        <f>IFERROR(__xludf.DUMMYFUNCTION("SPARKLINE(AH25,{""charttype"",""column"";""ymin"",0;""ymax"",COUNTA($B$7:$B$22)*7;""color"",IF(AH29&gt;=$BA$4,'Customize Here'!$M$7,'Customize Here'!$M$9)})"),"")</f>
        <v/>
      </c>
      <c r="AI26" s="44"/>
      <c r="AJ26" s="195"/>
      <c r="AK26" s="316" t="str">
        <f>IFERROR(__xludf.DUMMYFUNCTION("SPARKLINE(AK25,{""charttype"",""column"";""ymin"",0;""ymax"",COUNTA($B$7:$B$22);""color"",IF(AK29&gt;=$BA$4,'Customize Here'!$M$7,'Customize Here'!$M$9)})"),"")</f>
        <v/>
      </c>
      <c r="AL26" s="317" t="str">
        <f>IFERROR(__xludf.DUMMYFUNCTION("SPARKLINE(AL25,{""charttype"",""column"";""ymin"",0;""ymax"",COUNTA($B$7:$B$22);""color"",IF(AL29&gt;=$BA$4,'Customize Here'!$M$7,'Customize Here'!$M$9)})"),"")</f>
        <v/>
      </c>
      <c r="AM26" s="317" t="str">
        <f>IFERROR(__xludf.DUMMYFUNCTION("SPARKLINE(AM25,{""charttype"",""column"";""ymin"",0;""ymax"",COUNTA($B$7:$B$22);""color"",IF(AM29&gt;=$BA$4,'Customize Here'!$M$7,'Customize Here'!$M$9)})"),"")</f>
        <v/>
      </c>
      <c r="AN26" s="317" t="str">
        <f>IFERROR(__xludf.DUMMYFUNCTION("SPARKLINE(AN25,{""charttype"",""column"";""ymin"",0;""ymax"",COUNTA($B$7:$B$22);""color"",IF(AN29&gt;=$BA$4,'Customize Here'!$M$7,'Customize Here'!$M$9)})"),"")</f>
        <v/>
      </c>
      <c r="AO26" s="317" t="str">
        <f>IFERROR(__xludf.DUMMYFUNCTION("SPARKLINE(AO25,{""charttype"",""column"";""ymin"",0;""ymax"",COUNTA($B$7:$B$22);""color"",IF(AO29&gt;=$BA$4,'Customize Here'!$M$7,'Customize Here'!$M$9)})"),"")</f>
        <v/>
      </c>
      <c r="AP26" s="317" t="str">
        <f>IFERROR(__xludf.DUMMYFUNCTION("SPARKLINE(AP25,{""charttype"",""column"";""ymin"",0;""ymax"",COUNTA($B$7:$B$22);""color"",IF(AP29&gt;=$BA$4,'Customize Here'!$M$7,'Customize Here'!$M$9)})"),"")</f>
        <v/>
      </c>
      <c r="AQ26" s="318" t="str">
        <f>IFERROR(__xludf.DUMMYFUNCTION("SPARKLINE(AQ25,{""charttype"",""column"";""ymin"",0;""ymax"",COUNTA($B$7:$B$22);""color"",IF(AQ29&gt;=$BA$4,'Customize Here'!$M$7,'Customize Here'!$M$9)})"),"")</f>
        <v/>
      </c>
      <c r="AR26" s="319" t="str">
        <f>IFERROR(__xludf.DUMMYFUNCTION("SPARKLINE(AR25,{""charttype"",""column"";""ymin"",0;""ymax"",COUNTA($B$7:$B$22)*7;""color"",IF(AR29&gt;=$BA$4,'Customize Here'!$M$7,'Customize Here'!$M$9)})"),"")</f>
        <v/>
      </c>
      <c r="AS26" s="44"/>
      <c r="AT26" s="195"/>
      <c r="AU26" s="316" t="str">
        <f>IFERROR(__xludf.DUMMYFUNCTION("SPARKLINE(AU25,{""charttype"",""column"";""ymin"",0;""ymax"",COUNTA($B$7:$B$22);""color"",IF(AU29&gt;=$BA$4,'Customize Here'!$M$7,'Customize Here'!$M$9)})"),"")</f>
        <v/>
      </c>
      <c r="AV26" s="317" t="str">
        <f>IFERROR(__xludf.DUMMYFUNCTION("SPARKLINE(AV25,{""charttype"",""column"";""ymin"",0;""ymax"",COUNTA($B$7:$B$22);""color"",IF(AV29&gt;=$BA$4,'Customize Here'!$M$7,'Customize Here'!$M$9)})"),"")</f>
        <v/>
      </c>
      <c r="AW26" s="318" t="str">
        <f>IFERROR(__xludf.DUMMYFUNCTION("SPARKLINE(AW25,{""charttype"",""column"";""ymin"",0;""ymax"",COUNTA($B$7:$B$22);""color"",IF(AW29&gt;=$BA$4,'Customize Here'!$M$7,'Customize Here'!$M$9)})"),"")</f>
        <v/>
      </c>
      <c r="AX26" s="193"/>
      <c r="AY26" s="193"/>
      <c r="AZ26" s="289"/>
      <c r="BA26" s="320" t="str">
        <f>counta($B$7:$D$22)&amp;" daily habits x "&amp;$BE$4&amp;" days = "&amp;BE25+BB25&amp;" tasks ("&amp;BB25&amp;" completed "&amp;BE25&amp;" left)"</f>
        <v>0 daily habits x 30 days = 0 tasks (0 completed 0 left)</v>
      </c>
      <c r="BF26" s="195"/>
    </row>
    <row r="27">
      <c r="A27" s="193"/>
      <c r="B27" s="193"/>
      <c r="C27" s="195"/>
      <c r="D27" s="289"/>
      <c r="E27" s="289"/>
      <c r="F27" s="289"/>
      <c r="G27" s="321"/>
      <c r="H27" s="208"/>
      <c r="I27" s="208"/>
      <c r="J27" s="208"/>
      <c r="K27" s="208"/>
      <c r="L27" s="208"/>
      <c r="M27" s="209"/>
      <c r="N27" s="101"/>
      <c r="O27" s="102"/>
      <c r="P27" s="195"/>
      <c r="Q27" s="321"/>
      <c r="R27" s="208"/>
      <c r="S27" s="208"/>
      <c r="T27" s="208"/>
      <c r="U27" s="208"/>
      <c r="V27" s="208"/>
      <c r="W27" s="209"/>
      <c r="X27" s="101"/>
      <c r="Y27" s="102"/>
      <c r="Z27" s="195"/>
      <c r="AA27" s="321"/>
      <c r="AB27" s="208"/>
      <c r="AC27" s="208"/>
      <c r="AD27" s="208"/>
      <c r="AE27" s="208"/>
      <c r="AF27" s="208"/>
      <c r="AG27" s="209"/>
      <c r="AH27" s="101"/>
      <c r="AI27" s="102"/>
      <c r="AJ27" s="195"/>
      <c r="AK27" s="321"/>
      <c r="AL27" s="208"/>
      <c r="AM27" s="208"/>
      <c r="AN27" s="208"/>
      <c r="AO27" s="208"/>
      <c r="AP27" s="208"/>
      <c r="AQ27" s="209"/>
      <c r="AR27" s="101"/>
      <c r="AS27" s="102"/>
      <c r="AT27" s="195"/>
      <c r="AU27" s="321"/>
      <c r="AV27" s="208"/>
      <c r="AW27" s="209"/>
      <c r="AX27" s="193"/>
      <c r="AY27" s="193"/>
      <c r="BF27" s="195"/>
    </row>
    <row r="28" ht="24.75" customHeight="1">
      <c r="A28" s="193"/>
      <c r="B28" s="193"/>
      <c r="C28" s="195"/>
      <c r="D28" s="289"/>
      <c r="E28" s="289"/>
      <c r="F28" s="289"/>
      <c r="G28" s="322"/>
      <c r="H28" s="216"/>
      <c r="I28" s="216"/>
      <c r="J28" s="216"/>
      <c r="K28" s="216"/>
      <c r="L28" s="216"/>
      <c r="M28" s="217"/>
      <c r="N28" s="83"/>
      <c r="O28" s="86"/>
      <c r="P28" s="195"/>
      <c r="Q28" s="322"/>
      <c r="R28" s="216"/>
      <c r="S28" s="216"/>
      <c r="T28" s="216"/>
      <c r="U28" s="216"/>
      <c r="V28" s="216"/>
      <c r="W28" s="217"/>
      <c r="X28" s="83"/>
      <c r="Y28" s="86"/>
      <c r="Z28" s="195"/>
      <c r="AA28" s="322"/>
      <c r="AB28" s="216"/>
      <c r="AC28" s="216"/>
      <c r="AD28" s="216"/>
      <c r="AE28" s="216"/>
      <c r="AF28" s="216"/>
      <c r="AG28" s="217"/>
      <c r="AH28" s="83"/>
      <c r="AI28" s="86"/>
      <c r="AJ28" s="195"/>
      <c r="AK28" s="322"/>
      <c r="AL28" s="216"/>
      <c r="AM28" s="216"/>
      <c r="AN28" s="216"/>
      <c r="AO28" s="216"/>
      <c r="AP28" s="216"/>
      <c r="AQ28" s="217"/>
      <c r="AR28" s="83"/>
      <c r="AS28" s="86"/>
      <c r="AT28" s="195"/>
      <c r="AU28" s="322"/>
      <c r="AV28" s="216"/>
      <c r="AW28" s="217"/>
      <c r="AX28" s="193"/>
      <c r="AY28" s="193"/>
      <c r="AZ28" s="289"/>
      <c r="BA28" s="323"/>
      <c r="BB28" s="323"/>
      <c r="BC28" s="323"/>
      <c r="BD28" s="323"/>
      <c r="BE28" s="323"/>
      <c r="BF28" s="195"/>
    </row>
    <row r="29">
      <c r="A29" s="324"/>
      <c r="B29" s="324"/>
      <c r="C29" s="195"/>
      <c r="D29" s="289"/>
      <c r="E29" s="289"/>
      <c r="F29" s="289"/>
      <c r="G29" s="325" t="str">
        <f t="shared" ref="G29:M29" si="24">iferror(ROUND(G25/COUNTA($B$7:$B$22),2),)</f>
        <v/>
      </c>
      <c r="H29" s="326" t="str">
        <f t="shared" si="24"/>
        <v/>
      </c>
      <c r="I29" s="326" t="str">
        <f t="shared" si="24"/>
        <v/>
      </c>
      <c r="J29" s="326" t="str">
        <f t="shared" si="24"/>
        <v/>
      </c>
      <c r="K29" s="326" t="str">
        <f t="shared" si="24"/>
        <v/>
      </c>
      <c r="L29" s="326" t="str">
        <f t="shared" si="24"/>
        <v/>
      </c>
      <c r="M29" s="327" t="str">
        <f t="shared" si="24"/>
        <v/>
      </c>
      <c r="N29" s="326" t="str">
        <f>iferror(ROUND(N25/(COUNTA($B$7:$B$22)*7),2),)</f>
        <v/>
      </c>
      <c r="O29" s="86"/>
      <c r="P29" s="195"/>
      <c r="Q29" s="325" t="str">
        <f t="shared" ref="Q29:W29" si="25">iferror(ROUND(Q25/COUNTA($B$7:$B$22),2),)</f>
        <v/>
      </c>
      <c r="R29" s="326" t="str">
        <f t="shared" si="25"/>
        <v/>
      </c>
      <c r="S29" s="326" t="str">
        <f t="shared" si="25"/>
        <v/>
      </c>
      <c r="T29" s="326" t="str">
        <f t="shared" si="25"/>
        <v/>
      </c>
      <c r="U29" s="326" t="str">
        <f t="shared" si="25"/>
        <v/>
      </c>
      <c r="V29" s="326" t="str">
        <f t="shared" si="25"/>
        <v/>
      </c>
      <c r="W29" s="327" t="str">
        <f t="shared" si="25"/>
        <v/>
      </c>
      <c r="X29" s="326" t="str">
        <f>iferror(ROUND(X25/(COUNTA($B$7:$B$22)*7),2),)</f>
        <v/>
      </c>
      <c r="Y29" s="86"/>
      <c r="Z29" s="195"/>
      <c r="AA29" s="325" t="str">
        <f t="shared" ref="AA29:AG29" si="26">iferror(ROUND(AA25/COUNTA($B$7:$B$22),2),)</f>
        <v/>
      </c>
      <c r="AB29" s="326" t="str">
        <f t="shared" si="26"/>
        <v/>
      </c>
      <c r="AC29" s="326" t="str">
        <f t="shared" si="26"/>
        <v/>
      </c>
      <c r="AD29" s="326" t="str">
        <f t="shared" si="26"/>
        <v/>
      </c>
      <c r="AE29" s="326" t="str">
        <f t="shared" si="26"/>
        <v/>
      </c>
      <c r="AF29" s="326" t="str">
        <f t="shared" si="26"/>
        <v/>
      </c>
      <c r="AG29" s="327" t="str">
        <f t="shared" si="26"/>
        <v/>
      </c>
      <c r="AH29" s="326" t="str">
        <f>iferror(ROUND(AH25/(COUNTA($B$7:$B$22)*7),2),)</f>
        <v/>
      </c>
      <c r="AI29" s="86"/>
      <c r="AJ29" s="195"/>
      <c r="AK29" s="325" t="str">
        <f t="shared" ref="AK29:AQ29" si="27">iferror(ROUND(AK25/COUNTA($B$7:$B$22),2),)</f>
        <v/>
      </c>
      <c r="AL29" s="326" t="str">
        <f t="shared" si="27"/>
        <v/>
      </c>
      <c r="AM29" s="326" t="str">
        <f t="shared" si="27"/>
        <v/>
      </c>
      <c r="AN29" s="326" t="str">
        <f t="shared" si="27"/>
        <v/>
      </c>
      <c r="AO29" s="326" t="str">
        <f t="shared" si="27"/>
        <v/>
      </c>
      <c r="AP29" s="326" t="str">
        <f t="shared" si="27"/>
        <v/>
      </c>
      <c r="AQ29" s="327" t="str">
        <f t="shared" si="27"/>
        <v/>
      </c>
      <c r="AR29" s="326" t="str">
        <f>iferror(ROUND(AR25/(COUNTA($B$7:$B$22)*7),2),)</f>
        <v/>
      </c>
      <c r="AS29" s="86"/>
      <c r="AT29" s="195"/>
      <c r="AU29" s="325" t="str">
        <f t="shared" ref="AU29:AW29" si="28">iferror(ROUND(AU25/COUNTA($B$7:$B$22),2),)</f>
        <v/>
      </c>
      <c r="AV29" s="326" t="str">
        <f t="shared" si="28"/>
        <v/>
      </c>
      <c r="AW29" s="328" t="str">
        <f t="shared" si="28"/>
        <v/>
      </c>
      <c r="AX29" s="193"/>
      <c r="AY29" s="193"/>
      <c r="AZ29" s="194"/>
      <c r="BA29" s="194"/>
      <c r="BB29" s="194"/>
      <c r="BC29" s="194"/>
      <c r="BD29" s="194"/>
      <c r="BE29" s="194"/>
      <c r="BF29" s="195"/>
    </row>
    <row r="30" ht="18.75" customHeight="1">
      <c r="A30" s="223"/>
      <c r="B30" s="223"/>
      <c r="C30" s="226"/>
      <c r="D30" s="226"/>
      <c r="E30" s="237"/>
      <c r="F30" s="237"/>
      <c r="G30" s="224"/>
      <c r="H30" s="224"/>
      <c r="I30" s="224"/>
      <c r="J30" s="224"/>
      <c r="K30" s="224"/>
      <c r="L30" s="224"/>
      <c r="M30" s="224"/>
      <c r="N30" s="224"/>
      <c r="O30" s="224"/>
      <c r="P30" s="245"/>
      <c r="Q30" s="224"/>
      <c r="R30" s="224"/>
      <c r="S30" s="224"/>
      <c r="T30" s="224"/>
      <c r="U30" s="224"/>
      <c r="V30" s="224"/>
      <c r="W30" s="224"/>
      <c r="X30" s="224"/>
      <c r="Y30" s="224"/>
      <c r="Z30" s="245"/>
      <c r="AA30" s="224"/>
      <c r="AB30" s="224"/>
      <c r="AC30" s="224"/>
      <c r="AD30" s="224"/>
      <c r="AE30" s="224"/>
      <c r="AF30" s="224"/>
      <c r="AG30" s="224"/>
      <c r="AH30" s="224"/>
      <c r="AI30" s="224"/>
      <c r="AJ30" s="245"/>
      <c r="AK30" s="224"/>
      <c r="AL30" s="224"/>
      <c r="AM30" s="224"/>
      <c r="AN30" s="224"/>
      <c r="AO30" s="224"/>
      <c r="AP30" s="224"/>
      <c r="AQ30" s="224"/>
      <c r="AR30" s="224"/>
      <c r="AS30" s="224"/>
      <c r="AT30" s="245"/>
      <c r="AU30" s="225"/>
      <c r="AV30" s="225"/>
      <c r="AW30" s="225"/>
      <c r="AX30" s="193"/>
      <c r="AY30" s="193"/>
      <c r="AZ30" s="329" t="s">
        <v>135</v>
      </c>
      <c r="BF30" s="330"/>
    </row>
    <row r="31" ht="22.5" customHeight="1">
      <c r="A31" s="331"/>
      <c r="B31" s="332" t="str">
        <f>'Customize Here'!$Q$16</f>
        <v>Other Habits</v>
      </c>
      <c r="C31" s="333" t="str">
        <f>'Customize Here'!$Q$17</f>
        <v>Days/Week</v>
      </c>
      <c r="D31" s="44"/>
      <c r="E31" s="237"/>
      <c r="F31" s="237"/>
      <c r="G31" s="229" t="str">
        <f>'Customize Here'!$Q$16</f>
        <v>Other Habits</v>
      </c>
      <c r="H31" s="230"/>
      <c r="I31" s="230"/>
      <c r="J31" s="230"/>
      <c r="K31" s="230"/>
      <c r="L31" s="230"/>
      <c r="M31" s="230"/>
      <c r="N31" s="230"/>
      <c r="O31" s="108"/>
      <c r="P31" s="231"/>
      <c r="Q31" s="229" t="str">
        <f>'Customize Here'!$Q$16</f>
        <v>Other Habits</v>
      </c>
      <c r="R31" s="230"/>
      <c r="S31" s="230"/>
      <c r="T31" s="230"/>
      <c r="U31" s="230"/>
      <c r="V31" s="230"/>
      <c r="W31" s="230"/>
      <c r="X31" s="230"/>
      <c r="Y31" s="108"/>
      <c r="Z31" s="231"/>
      <c r="AA31" s="229" t="str">
        <f>'Customize Here'!$Q$16</f>
        <v>Other Habits</v>
      </c>
      <c r="AB31" s="230"/>
      <c r="AC31" s="230"/>
      <c r="AD31" s="230"/>
      <c r="AE31" s="230"/>
      <c r="AF31" s="230"/>
      <c r="AG31" s="230"/>
      <c r="AH31" s="230"/>
      <c r="AI31" s="108"/>
      <c r="AJ31" s="231"/>
      <c r="AK31" s="229" t="str">
        <f>'Customize Here'!$Q$16</f>
        <v>Other Habits</v>
      </c>
      <c r="AL31" s="230"/>
      <c r="AM31" s="230"/>
      <c r="AN31" s="230"/>
      <c r="AO31" s="230"/>
      <c r="AP31" s="230"/>
      <c r="AQ31" s="230"/>
      <c r="AR31" s="230"/>
      <c r="AS31" s="108"/>
      <c r="AT31" s="231"/>
      <c r="AU31" s="232" t="str">
        <f>'Customize Here'!$Q$16</f>
        <v>Other Habits</v>
      </c>
      <c r="AV31" s="230"/>
      <c r="AW31" s="108"/>
      <c r="AX31" s="193"/>
      <c r="AZ31" s="233" t="str">
        <f>'Customize Here'!$Q$16</f>
        <v>Other Habits</v>
      </c>
      <c r="BA31" s="234" t="str">
        <f>'Customize Here'!$Q$36</f>
        <v>Weeks</v>
      </c>
      <c r="BB31" s="235" t="str">
        <f>'Customize Here'!$Q$37</f>
        <v>Weeks Completed</v>
      </c>
      <c r="BC31" s="230"/>
      <c r="BD31" s="58"/>
      <c r="BE31" s="236" t="str">
        <f>'Customize Here'!$Q$38</f>
        <v>Weeks Missing</v>
      </c>
      <c r="BF31" s="330"/>
    </row>
    <row r="32" ht="18.0" customHeight="1">
      <c r="A32" s="334"/>
      <c r="B32" s="335"/>
      <c r="C32" s="336"/>
      <c r="D32" s="71"/>
      <c r="E32" s="237"/>
      <c r="F32" s="237"/>
      <c r="G32" s="240" t="b">
        <v>0</v>
      </c>
      <c r="H32" s="241" t="b">
        <v>0</v>
      </c>
      <c r="I32" s="241" t="b">
        <v>0</v>
      </c>
      <c r="J32" s="241" t="b">
        <v>0</v>
      </c>
      <c r="K32" s="241" t="b">
        <v>0</v>
      </c>
      <c r="L32" s="241" t="b">
        <v>0</v>
      </c>
      <c r="M32" s="241" t="b">
        <v>0</v>
      </c>
      <c r="N32" s="243" t="str">
        <f t="shared" ref="N32:N47" si="29">IF($C32&lt;&gt;"",IF($B32&lt;&gt;"",ROUND(COUNTIF(G32:M32,TRUE)/$C32,2),),)</f>
        <v/>
      </c>
      <c r="O32" s="244" t="str">
        <f t="shared" ref="O32:O47" si="30">IF($B32&lt;&gt;"",IF(($C32-COUNTIF(G32:M32,TRUE))&gt;0,$C32-COUNTIF(G32:M32,TRUE),""),)</f>
        <v/>
      </c>
      <c r="P32" s="245"/>
      <c r="Q32" s="240" t="b">
        <v>0</v>
      </c>
      <c r="R32" s="337" t="b">
        <v>0</v>
      </c>
      <c r="S32" s="241" t="b">
        <v>0</v>
      </c>
      <c r="T32" s="241" t="b">
        <v>0</v>
      </c>
      <c r="U32" s="241" t="b">
        <v>0</v>
      </c>
      <c r="V32" s="241" t="b">
        <v>0</v>
      </c>
      <c r="W32" s="242" t="b">
        <v>0</v>
      </c>
      <c r="X32" s="243" t="str">
        <f t="shared" ref="X32:X47" si="31">IF($C32&lt;&gt;"",IF($B32&lt;&gt;"",ROUND(COUNTIF(Q32:W32,TRUE)/$C32,2),),)</f>
        <v/>
      </c>
      <c r="Y32" s="244" t="str">
        <f t="shared" ref="Y32:Y47" si="32">IF($B32&lt;&gt;"",IF(($C32-COUNTIF(Q32:W32,TRUE))&gt;0,$C32-COUNTIF(Q32:W32,TRUE),""),)</f>
        <v/>
      </c>
      <c r="Z32" s="245"/>
      <c r="AA32" s="240" t="b">
        <v>0</v>
      </c>
      <c r="AB32" s="337" t="b">
        <v>0</v>
      </c>
      <c r="AC32" s="241" t="b">
        <v>0</v>
      </c>
      <c r="AD32" s="241" t="b">
        <v>0</v>
      </c>
      <c r="AE32" s="241" t="b">
        <v>0</v>
      </c>
      <c r="AF32" s="241" t="b">
        <v>0</v>
      </c>
      <c r="AG32" s="242" t="b">
        <v>0</v>
      </c>
      <c r="AH32" s="243" t="str">
        <f t="shared" ref="AH32:AH47" si="33">IF($C32&lt;&gt;"",IF($B32&lt;&gt;"",ROUND(COUNTIF(AA32:AG32,TRUE)/$C32,2),),)</f>
        <v/>
      </c>
      <c r="AI32" s="244" t="str">
        <f t="shared" ref="AI32:AI47" si="34">IF($B32&lt;&gt;"",IF(($C32-COUNTIF(AA32:AG32,TRUE))&gt;0,$C32-COUNTIF(AA32:AG32,TRUE),""),)</f>
        <v/>
      </c>
      <c r="AJ32" s="245"/>
      <c r="AK32" s="241" t="b">
        <v>0</v>
      </c>
      <c r="AL32" s="241" t="b">
        <v>0</v>
      </c>
      <c r="AM32" s="241" t="b">
        <v>0</v>
      </c>
      <c r="AN32" s="241" t="b">
        <v>0</v>
      </c>
      <c r="AO32" s="241" t="b">
        <v>0</v>
      </c>
      <c r="AP32" s="241" t="b">
        <v>0</v>
      </c>
      <c r="AQ32" s="241" t="b">
        <v>0</v>
      </c>
      <c r="AR32" s="243" t="str">
        <f t="shared" ref="AR32:AR47" si="35">IF($C32&lt;&gt;"",IF($B32&lt;&gt;"",ROUND(COUNTIF(AK32:AQ32,TRUE)/$C32,2),),)</f>
        <v/>
      </c>
      <c r="AS32" s="244" t="str">
        <f t="shared" ref="AS32:AS47" si="36">IF($B32&lt;&gt;"",IF(($C32-COUNTIF(AK32:AQ32,TRUE))&gt;0,$C32-COUNTIF(AK32:AQ32,TRUE),""),)</f>
        <v/>
      </c>
      <c r="AT32" s="245"/>
      <c r="AU32" s="240" t="b">
        <v>0</v>
      </c>
      <c r="AV32" s="241" t="b">
        <v>0</v>
      </c>
      <c r="AW32" s="246" t="b">
        <v>0</v>
      </c>
      <c r="AX32" s="193"/>
      <c r="AY32" s="193"/>
      <c r="AZ32" s="260" t="str">
        <f t="shared" ref="AZ32:AZ47" si="37">B32</f>
        <v/>
      </c>
      <c r="BA32" s="338" t="str">
        <f t="shared" ref="BA32:BA47" si="38">IF(B32&lt;&gt;"",4,)</f>
        <v/>
      </c>
      <c r="BB32" s="262" t="str">
        <f t="shared" ref="BB32:BB47" si="39">IF(B32&lt;&gt;"", countif(N32,"&gt;=100%")+countif(X32,"&gt;=100%")+countif(AH32,"&gt;=100%")+countif(AR32,"&gt;=100%"),)</f>
        <v/>
      </c>
      <c r="BC32" s="339" t="str">
        <f t="array" ref="BC32">IFERROR(SPARKLINE(BB32,{"charttype","bar";"max",BA32;"color1",IF(BD32&gt;=$BA$4,'Customize Here'!$M$7,'Customize Here'!$M$9)}),)</f>
        <v/>
      </c>
      <c r="BD32" s="264" t="str">
        <f t="shared" ref="BD32:BD47" si="40">IFERROR(ROUND(BB32/BA32,2),)</f>
        <v/>
      </c>
      <c r="BE32" s="340" t="str">
        <f t="shared" ref="BE32:BE47" si="41">IF($B32&lt;&gt;"", IF(BA32-BB32&gt;0,BA32-BB32,),)</f>
        <v/>
      </c>
      <c r="BF32" s="330"/>
    </row>
    <row r="33">
      <c r="A33" s="334"/>
      <c r="B33" s="341"/>
      <c r="C33" s="342"/>
      <c r="D33" s="111"/>
      <c r="E33" s="237"/>
      <c r="F33" s="237"/>
      <c r="G33" s="257" t="b">
        <v>0</v>
      </c>
      <c r="H33" s="258" t="b">
        <v>0</v>
      </c>
      <c r="I33" s="258" t="b">
        <v>0</v>
      </c>
      <c r="J33" s="258" t="b">
        <v>0</v>
      </c>
      <c r="K33" s="258" t="b">
        <v>0</v>
      </c>
      <c r="L33" s="258" t="b">
        <v>0</v>
      </c>
      <c r="M33" s="258" t="b">
        <v>0</v>
      </c>
      <c r="N33" s="255" t="str">
        <f t="shared" si="29"/>
        <v/>
      </c>
      <c r="O33" s="256" t="str">
        <f t="shared" si="30"/>
        <v/>
      </c>
      <c r="P33" s="245"/>
      <c r="Q33" s="257" t="b">
        <v>0</v>
      </c>
      <c r="R33" s="271" t="b">
        <v>0</v>
      </c>
      <c r="S33" s="258" t="b">
        <v>0</v>
      </c>
      <c r="T33" s="258" t="b">
        <v>0</v>
      </c>
      <c r="U33" s="258" t="b">
        <v>0</v>
      </c>
      <c r="V33" s="258" t="b">
        <v>0</v>
      </c>
      <c r="W33" s="267" t="b">
        <v>0</v>
      </c>
      <c r="X33" s="255" t="str">
        <f t="shared" si="31"/>
        <v/>
      </c>
      <c r="Y33" s="256" t="str">
        <f t="shared" si="32"/>
        <v/>
      </c>
      <c r="Z33" s="245"/>
      <c r="AA33" s="257" t="b">
        <v>0</v>
      </c>
      <c r="AB33" s="271" t="b">
        <v>0</v>
      </c>
      <c r="AC33" s="258" t="b">
        <v>0</v>
      </c>
      <c r="AD33" s="258" t="b">
        <v>0</v>
      </c>
      <c r="AE33" s="258" t="b">
        <v>0</v>
      </c>
      <c r="AF33" s="258" t="b">
        <v>0</v>
      </c>
      <c r="AG33" s="267" t="b">
        <v>0</v>
      </c>
      <c r="AH33" s="255" t="str">
        <f t="shared" si="33"/>
        <v/>
      </c>
      <c r="AI33" s="256" t="str">
        <f t="shared" si="34"/>
        <v/>
      </c>
      <c r="AJ33" s="245"/>
      <c r="AK33" s="258" t="b">
        <v>0</v>
      </c>
      <c r="AL33" s="258" t="b">
        <v>0</v>
      </c>
      <c r="AM33" s="258" t="b">
        <v>0</v>
      </c>
      <c r="AN33" s="258" t="b">
        <v>0</v>
      </c>
      <c r="AO33" s="258" t="b">
        <v>0</v>
      </c>
      <c r="AP33" s="258" t="b">
        <v>0</v>
      </c>
      <c r="AQ33" s="258" t="b">
        <v>0</v>
      </c>
      <c r="AR33" s="255" t="str">
        <f t="shared" si="35"/>
        <v/>
      </c>
      <c r="AS33" s="256" t="str">
        <f t="shared" si="36"/>
        <v/>
      </c>
      <c r="AT33" s="245"/>
      <c r="AU33" s="257" t="b">
        <v>0</v>
      </c>
      <c r="AV33" s="258" t="b">
        <v>0</v>
      </c>
      <c r="AW33" s="259" t="b">
        <v>0</v>
      </c>
      <c r="AX33" s="193"/>
      <c r="AY33" s="193"/>
      <c r="AZ33" s="260" t="str">
        <f t="shared" si="37"/>
        <v/>
      </c>
      <c r="BA33" s="261" t="str">
        <f t="shared" si="38"/>
        <v/>
      </c>
      <c r="BB33" s="262" t="str">
        <f t="shared" si="39"/>
        <v/>
      </c>
      <c r="BC33" s="263" t="str">
        <f t="array" ref="BC33">IFERROR(SPARKLINE(BB33,{"charttype","bar";"max",BA33;"color1",IF(BD33&gt;=$BA$4,'Customize Here'!$M$7,'Customize Here'!$M$9)}),)</f>
        <v/>
      </c>
      <c r="BD33" s="264" t="str">
        <f t="shared" si="40"/>
        <v/>
      </c>
      <c r="BE33" s="340" t="str">
        <f t="shared" si="41"/>
        <v/>
      </c>
      <c r="BF33" s="330"/>
    </row>
    <row r="34">
      <c r="A34" s="334"/>
      <c r="B34" s="341"/>
      <c r="C34" s="342"/>
      <c r="D34" s="111"/>
      <c r="E34" s="237"/>
      <c r="F34" s="237"/>
      <c r="G34" s="257" t="b">
        <v>0</v>
      </c>
      <c r="H34" s="258" t="b">
        <v>0</v>
      </c>
      <c r="I34" s="258" t="b">
        <v>0</v>
      </c>
      <c r="J34" s="258" t="b">
        <v>0</v>
      </c>
      <c r="K34" s="258" t="b">
        <v>0</v>
      </c>
      <c r="L34" s="258" t="b">
        <v>0</v>
      </c>
      <c r="M34" s="258" t="b">
        <v>0</v>
      </c>
      <c r="N34" s="255" t="str">
        <f t="shared" si="29"/>
        <v/>
      </c>
      <c r="O34" s="256" t="str">
        <f t="shared" si="30"/>
        <v/>
      </c>
      <c r="P34" s="245"/>
      <c r="Q34" s="257" t="b">
        <v>0</v>
      </c>
      <c r="R34" s="271" t="b">
        <v>0</v>
      </c>
      <c r="S34" s="258" t="b">
        <v>0</v>
      </c>
      <c r="T34" s="258" t="b">
        <v>0</v>
      </c>
      <c r="U34" s="258" t="b">
        <v>0</v>
      </c>
      <c r="V34" s="258" t="b">
        <v>0</v>
      </c>
      <c r="W34" s="267" t="b">
        <v>0</v>
      </c>
      <c r="X34" s="255" t="str">
        <f t="shared" si="31"/>
        <v/>
      </c>
      <c r="Y34" s="256" t="str">
        <f t="shared" si="32"/>
        <v/>
      </c>
      <c r="Z34" s="245"/>
      <c r="AA34" s="257" t="b">
        <v>0</v>
      </c>
      <c r="AB34" s="271" t="b">
        <v>0</v>
      </c>
      <c r="AC34" s="258" t="b">
        <v>0</v>
      </c>
      <c r="AD34" s="258" t="b">
        <v>0</v>
      </c>
      <c r="AE34" s="258" t="b">
        <v>0</v>
      </c>
      <c r="AF34" s="258" t="b">
        <v>0</v>
      </c>
      <c r="AG34" s="267" t="b">
        <v>0</v>
      </c>
      <c r="AH34" s="255" t="str">
        <f t="shared" si="33"/>
        <v/>
      </c>
      <c r="AI34" s="256" t="str">
        <f t="shared" si="34"/>
        <v/>
      </c>
      <c r="AJ34" s="245"/>
      <c r="AK34" s="258" t="b">
        <v>0</v>
      </c>
      <c r="AL34" s="258" t="b">
        <v>0</v>
      </c>
      <c r="AM34" s="258" t="b">
        <v>0</v>
      </c>
      <c r="AN34" s="258" t="b">
        <v>0</v>
      </c>
      <c r="AO34" s="258" t="b">
        <v>0</v>
      </c>
      <c r="AP34" s="258" t="b">
        <v>0</v>
      </c>
      <c r="AQ34" s="258" t="b">
        <v>0</v>
      </c>
      <c r="AR34" s="255" t="str">
        <f t="shared" si="35"/>
        <v/>
      </c>
      <c r="AS34" s="256" t="str">
        <f t="shared" si="36"/>
        <v/>
      </c>
      <c r="AT34" s="245"/>
      <c r="AU34" s="257" t="b">
        <v>0</v>
      </c>
      <c r="AV34" s="258" t="b">
        <v>0</v>
      </c>
      <c r="AW34" s="259" t="b">
        <v>0</v>
      </c>
      <c r="AX34" s="193"/>
      <c r="AY34" s="193"/>
      <c r="AZ34" s="260" t="str">
        <f t="shared" si="37"/>
        <v/>
      </c>
      <c r="BA34" s="261" t="str">
        <f t="shared" si="38"/>
        <v/>
      </c>
      <c r="BB34" s="262" t="str">
        <f t="shared" si="39"/>
        <v/>
      </c>
      <c r="BC34" s="263" t="str">
        <f t="array" ref="BC34">IFERROR(SPARKLINE(BB34,{"charttype","bar";"max",BA34;"color1",IF(BD34&gt;=$BA$4,'Customize Here'!$M$7,'Customize Here'!$M$9)}),)</f>
        <v/>
      </c>
      <c r="BD34" s="264" t="str">
        <f t="shared" si="40"/>
        <v/>
      </c>
      <c r="BE34" s="340" t="str">
        <f t="shared" si="41"/>
        <v/>
      </c>
      <c r="BF34" s="330"/>
    </row>
    <row r="35" ht="18.0" customHeight="1">
      <c r="A35" s="334"/>
      <c r="B35" s="341"/>
      <c r="C35" s="342"/>
      <c r="D35" s="111"/>
      <c r="E35" s="237"/>
      <c r="F35" s="237"/>
      <c r="G35" s="257" t="b">
        <v>0</v>
      </c>
      <c r="H35" s="258" t="b">
        <v>0</v>
      </c>
      <c r="I35" s="258" t="b">
        <v>0</v>
      </c>
      <c r="J35" s="258" t="b">
        <v>0</v>
      </c>
      <c r="K35" s="258" t="b">
        <v>0</v>
      </c>
      <c r="L35" s="258" t="b">
        <v>0</v>
      </c>
      <c r="M35" s="258" t="b">
        <v>0</v>
      </c>
      <c r="N35" s="255" t="str">
        <f t="shared" si="29"/>
        <v/>
      </c>
      <c r="O35" s="256" t="str">
        <f t="shared" si="30"/>
        <v/>
      </c>
      <c r="P35" s="245"/>
      <c r="Q35" s="257" t="b">
        <v>0</v>
      </c>
      <c r="R35" s="258" t="b">
        <v>0</v>
      </c>
      <c r="S35" s="258" t="b">
        <v>0</v>
      </c>
      <c r="T35" s="258" t="b">
        <v>0</v>
      </c>
      <c r="U35" s="258" t="b">
        <v>0</v>
      </c>
      <c r="V35" s="258" t="b">
        <v>0</v>
      </c>
      <c r="W35" s="267" t="b">
        <v>0</v>
      </c>
      <c r="X35" s="255" t="str">
        <f t="shared" si="31"/>
        <v/>
      </c>
      <c r="Y35" s="256" t="str">
        <f t="shared" si="32"/>
        <v/>
      </c>
      <c r="Z35" s="245"/>
      <c r="AA35" s="257" t="b">
        <v>0</v>
      </c>
      <c r="AB35" s="258" t="b">
        <v>0</v>
      </c>
      <c r="AC35" s="258" t="b">
        <v>0</v>
      </c>
      <c r="AD35" s="258" t="b">
        <v>0</v>
      </c>
      <c r="AE35" s="258" t="b">
        <v>0</v>
      </c>
      <c r="AF35" s="258" t="b">
        <v>0</v>
      </c>
      <c r="AG35" s="267" t="b">
        <v>0</v>
      </c>
      <c r="AH35" s="255" t="str">
        <f t="shared" si="33"/>
        <v/>
      </c>
      <c r="AI35" s="256" t="str">
        <f t="shared" si="34"/>
        <v/>
      </c>
      <c r="AJ35" s="245"/>
      <c r="AK35" s="258" t="b">
        <v>0</v>
      </c>
      <c r="AL35" s="258" t="b">
        <v>0</v>
      </c>
      <c r="AM35" s="258" t="b">
        <v>0</v>
      </c>
      <c r="AN35" s="258" t="b">
        <v>0</v>
      </c>
      <c r="AO35" s="258" t="b">
        <v>0</v>
      </c>
      <c r="AP35" s="258" t="b">
        <v>0</v>
      </c>
      <c r="AQ35" s="258" t="b">
        <v>0</v>
      </c>
      <c r="AR35" s="255" t="str">
        <f t="shared" si="35"/>
        <v/>
      </c>
      <c r="AS35" s="256" t="str">
        <f t="shared" si="36"/>
        <v/>
      </c>
      <c r="AT35" s="245"/>
      <c r="AU35" s="257" t="b">
        <v>0</v>
      </c>
      <c r="AV35" s="258" t="b">
        <v>0</v>
      </c>
      <c r="AW35" s="259" t="b">
        <v>0</v>
      </c>
      <c r="AX35" s="193"/>
      <c r="AY35" s="193"/>
      <c r="AZ35" s="260" t="str">
        <f t="shared" si="37"/>
        <v/>
      </c>
      <c r="BA35" s="261" t="str">
        <f t="shared" si="38"/>
        <v/>
      </c>
      <c r="BB35" s="262" t="str">
        <f t="shared" si="39"/>
        <v/>
      </c>
      <c r="BC35" s="263" t="str">
        <f t="array" ref="BC35">IFERROR(SPARKLINE(BB35,{"charttype","bar";"max",BA35;"color1",IF(BD35&gt;=$BA$4,'Customize Here'!$M$7,'Customize Here'!$M$9)}),)</f>
        <v/>
      </c>
      <c r="BD35" s="264" t="str">
        <f t="shared" si="40"/>
        <v/>
      </c>
      <c r="BE35" s="340" t="str">
        <f t="shared" si="41"/>
        <v/>
      </c>
      <c r="BF35" s="330"/>
    </row>
    <row r="36" ht="18.0" customHeight="1">
      <c r="A36" s="334"/>
      <c r="B36" s="341"/>
      <c r="C36" s="342"/>
      <c r="D36" s="111"/>
      <c r="E36" s="237"/>
      <c r="F36" s="237"/>
      <c r="G36" s="257" t="b">
        <v>0</v>
      </c>
      <c r="H36" s="258" t="b">
        <v>0</v>
      </c>
      <c r="I36" s="258" t="b">
        <v>0</v>
      </c>
      <c r="J36" s="258" t="b">
        <v>0</v>
      </c>
      <c r="K36" s="258" t="b">
        <v>0</v>
      </c>
      <c r="L36" s="258" t="b">
        <v>0</v>
      </c>
      <c r="M36" s="258" t="b">
        <v>0</v>
      </c>
      <c r="N36" s="255" t="str">
        <f t="shared" si="29"/>
        <v/>
      </c>
      <c r="O36" s="256" t="str">
        <f t="shared" si="30"/>
        <v/>
      </c>
      <c r="P36" s="245"/>
      <c r="Q36" s="257" t="b">
        <v>0</v>
      </c>
      <c r="R36" s="258" t="b">
        <v>0</v>
      </c>
      <c r="S36" s="258" t="b">
        <v>0</v>
      </c>
      <c r="T36" s="258" t="b">
        <v>0</v>
      </c>
      <c r="U36" s="258" t="b">
        <v>0</v>
      </c>
      <c r="V36" s="258" t="b">
        <v>0</v>
      </c>
      <c r="W36" s="267" t="b">
        <v>0</v>
      </c>
      <c r="X36" s="255" t="str">
        <f t="shared" si="31"/>
        <v/>
      </c>
      <c r="Y36" s="256" t="str">
        <f t="shared" si="32"/>
        <v/>
      </c>
      <c r="Z36" s="245"/>
      <c r="AA36" s="257" t="b">
        <v>0</v>
      </c>
      <c r="AB36" s="258" t="b">
        <v>0</v>
      </c>
      <c r="AC36" s="258" t="b">
        <v>0</v>
      </c>
      <c r="AD36" s="258" t="b">
        <v>0</v>
      </c>
      <c r="AE36" s="258" t="b">
        <v>0</v>
      </c>
      <c r="AF36" s="258" t="b">
        <v>0</v>
      </c>
      <c r="AG36" s="267" t="b">
        <v>0</v>
      </c>
      <c r="AH36" s="255" t="str">
        <f t="shared" si="33"/>
        <v/>
      </c>
      <c r="AI36" s="256" t="str">
        <f t="shared" si="34"/>
        <v/>
      </c>
      <c r="AJ36" s="245"/>
      <c r="AK36" s="258" t="b">
        <v>0</v>
      </c>
      <c r="AL36" s="258" t="b">
        <v>0</v>
      </c>
      <c r="AM36" s="258" t="b">
        <v>0</v>
      </c>
      <c r="AN36" s="258" t="b">
        <v>0</v>
      </c>
      <c r="AO36" s="258" t="b">
        <v>0</v>
      </c>
      <c r="AP36" s="258" t="b">
        <v>0</v>
      </c>
      <c r="AQ36" s="258" t="b">
        <v>0</v>
      </c>
      <c r="AR36" s="255" t="str">
        <f t="shared" si="35"/>
        <v/>
      </c>
      <c r="AS36" s="256" t="str">
        <f t="shared" si="36"/>
        <v/>
      </c>
      <c r="AT36" s="245"/>
      <c r="AU36" s="257" t="b">
        <v>0</v>
      </c>
      <c r="AV36" s="258" t="b">
        <v>0</v>
      </c>
      <c r="AW36" s="259" t="b">
        <v>0</v>
      </c>
      <c r="AX36" s="193"/>
      <c r="AY36" s="193"/>
      <c r="AZ36" s="260" t="str">
        <f t="shared" si="37"/>
        <v/>
      </c>
      <c r="BA36" s="261" t="str">
        <f t="shared" si="38"/>
        <v/>
      </c>
      <c r="BB36" s="262" t="str">
        <f t="shared" si="39"/>
        <v/>
      </c>
      <c r="BC36" s="263" t="str">
        <f t="array" ref="BC36">IFERROR(SPARKLINE(BB36,{"charttype","bar";"max",BA36;"color1",IF(BD36&gt;=$BA$4,'Customize Here'!$M$7,'Customize Here'!$M$9)}),)</f>
        <v/>
      </c>
      <c r="BD36" s="264" t="str">
        <f t="shared" si="40"/>
        <v/>
      </c>
      <c r="BE36" s="340" t="str">
        <f t="shared" si="41"/>
        <v/>
      </c>
      <c r="BF36" s="330"/>
    </row>
    <row r="37" ht="18.0" customHeight="1">
      <c r="A37" s="334"/>
      <c r="B37" s="341"/>
      <c r="C37" s="342"/>
      <c r="D37" s="111"/>
      <c r="E37" s="237"/>
      <c r="F37" s="237"/>
      <c r="G37" s="257" t="b">
        <v>0</v>
      </c>
      <c r="H37" s="258" t="b">
        <v>0</v>
      </c>
      <c r="I37" s="258" t="b">
        <v>0</v>
      </c>
      <c r="J37" s="258" t="b">
        <v>0</v>
      </c>
      <c r="K37" s="258" t="b">
        <v>0</v>
      </c>
      <c r="L37" s="258" t="b">
        <v>0</v>
      </c>
      <c r="M37" s="258" t="b">
        <v>0</v>
      </c>
      <c r="N37" s="255" t="str">
        <f t="shared" si="29"/>
        <v/>
      </c>
      <c r="O37" s="256" t="str">
        <f t="shared" si="30"/>
        <v/>
      </c>
      <c r="P37" s="245"/>
      <c r="Q37" s="257" t="b">
        <v>0</v>
      </c>
      <c r="R37" s="258" t="b">
        <v>0</v>
      </c>
      <c r="S37" s="258" t="b">
        <v>0</v>
      </c>
      <c r="T37" s="258" t="b">
        <v>0</v>
      </c>
      <c r="U37" s="258" t="b">
        <v>0</v>
      </c>
      <c r="V37" s="258" t="b">
        <v>0</v>
      </c>
      <c r="W37" s="267" t="b">
        <v>0</v>
      </c>
      <c r="X37" s="255" t="str">
        <f t="shared" si="31"/>
        <v/>
      </c>
      <c r="Y37" s="256" t="str">
        <f t="shared" si="32"/>
        <v/>
      </c>
      <c r="Z37" s="245"/>
      <c r="AA37" s="257" t="b">
        <v>0</v>
      </c>
      <c r="AB37" s="258" t="b">
        <v>0</v>
      </c>
      <c r="AC37" s="258" t="b">
        <v>0</v>
      </c>
      <c r="AD37" s="258" t="b">
        <v>0</v>
      </c>
      <c r="AE37" s="258" t="b">
        <v>0</v>
      </c>
      <c r="AF37" s="258" t="b">
        <v>0</v>
      </c>
      <c r="AG37" s="267" t="b">
        <v>0</v>
      </c>
      <c r="AH37" s="255" t="str">
        <f t="shared" si="33"/>
        <v/>
      </c>
      <c r="AI37" s="256" t="str">
        <f t="shared" si="34"/>
        <v/>
      </c>
      <c r="AJ37" s="245"/>
      <c r="AK37" s="258" t="b">
        <v>0</v>
      </c>
      <c r="AL37" s="258" t="b">
        <v>0</v>
      </c>
      <c r="AM37" s="258" t="b">
        <v>0</v>
      </c>
      <c r="AN37" s="258" t="b">
        <v>0</v>
      </c>
      <c r="AO37" s="258" t="b">
        <v>0</v>
      </c>
      <c r="AP37" s="258" t="b">
        <v>0</v>
      </c>
      <c r="AQ37" s="258" t="b">
        <v>0</v>
      </c>
      <c r="AR37" s="255" t="str">
        <f t="shared" si="35"/>
        <v/>
      </c>
      <c r="AS37" s="256" t="str">
        <f t="shared" si="36"/>
        <v/>
      </c>
      <c r="AT37" s="245"/>
      <c r="AU37" s="257" t="b">
        <v>0</v>
      </c>
      <c r="AV37" s="258" t="b">
        <v>0</v>
      </c>
      <c r="AW37" s="259" t="b">
        <v>0</v>
      </c>
      <c r="AX37" s="193"/>
      <c r="AY37" s="193"/>
      <c r="AZ37" s="260" t="str">
        <f t="shared" si="37"/>
        <v/>
      </c>
      <c r="BA37" s="261" t="str">
        <f t="shared" si="38"/>
        <v/>
      </c>
      <c r="BB37" s="262" t="str">
        <f t="shared" si="39"/>
        <v/>
      </c>
      <c r="BC37" s="263" t="str">
        <f t="array" ref="BC37">IFERROR(SPARKLINE(BB37,{"charttype","bar";"max",BA37;"color1",IF(BD37&gt;=$BA$4,'Customize Here'!$M$7,'Customize Here'!$M$9)}),)</f>
        <v/>
      </c>
      <c r="BD37" s="264" t="str">
        <f t="shared" si="40"/>
        <v/>
      </c>
      <c r="BE37" s="340" t="str">
        <f t="shared" si="41"/>
        <v/>
      </c>
      <c r="BF37" s="330"/>
    </row>
    <row r="38" ht="18.0" customHeight="1">
      <c r="A38" s="334"/>
      <c r="B38" s="341"/>
      <c r="C38" s="342"/>
      <c r="D38" s="111"/>
      <c r="E38" s="237"/>
      <c r="F38" s="237"/>
      <c r="G38" s="257" t="b">
        <v>0</v>
      </c>
      <c r="H38" s="258" t="b">
        <v>0</v>
      </c>
      <c r="I38" s="258" t="b">
        <v>0</v>
      </c>
      <c r="J38" s="258" t="b">
        <v>0</v>
      </c>
      <c r="K38" s="258" t="b">
        <v>0</v>
      </c>
      <c r="L38" s="258" t="b">
        <v>0</v>
      </c>
      <c r="M38" s="258" t="b">
        <v>0</v>
      </c>
      <c r="N38" s="255" t="str">
        <f t="shared" si="29"/>
        <v/>
      </c>
      <c r="O38" s="256" t="str">
        <f t="shared" si="30"/>
        <v/>
      </c>
      <c r="P38" s="245"/>
      <c r="Q38" s="257" t="b">
        <v>0</v>
      </c>
      <c r="R38" s="258" t="b">
        <v>0</v>
      </c>
      <c r="S38" s="258" t="b">
        <v>0</v>
      </c>
      <c r="T38" s="258" t="b">
        <v>0</v>
      </c>
      <c r="U38" s="258" t="b">
        <v>0</v>
      </c>
      <c r="V38" s="258" t="b">
        <v>0</v>
      </c>
      <c r="W38" s="267" t="b">
        <v>0</v>
      </c>
      <c r="X38" s="255" t="str">
        <f t="shared" si="31"/>
        <v/>
      </c>
      <c r="Y38" s="256" t="str">
        <f t="shared" si="32"/>
        <v/>
      </c>
      <c r="Z38" s="245"/>
      <c r="AA38" s="257" t="b">
        <v>0</v>
      </c>
      <c r="AB38" s="258" t="b">
        <v>0</v>
      </c>
      <c r="AC38" s="258" t="b">
        <v>0</v>
      </c>
      <c r="AD38" s="258" t="b">
        <v>0</v>
      </c>
      <c r="AE38" s="258" t="b">
        <v>0</v>
      </c>
      <c r="AF38" s="258" t="b">
        <v>0</v>
      </c>
      <c r="AG38" s="267" t="b">
        <v>0</v>
      </c>
      <c r="AH38" s="255" t="str">
        <f t="shared" si="33"/>
        <v/>
      </c>
      <c r="AI38" s="256" t="str">
        <f t="shared" si="34"/>
        <v/>
      </c>
      <c r="AJ38" s="245"/>
      <c r="AK38" s="258" t="b">
        <v>0</v>
      </c>
      <c r="AL38" s="258" t="b">
        <v>0</v>
      </c>
      <c r="AM38" s="258" t="b">
        <v>0</v>
      </c>
      <c r="AN38" s="258" t="b">
        <v>0</v>
      </c>
      <c r="AO38" s="258" t="b">
        <v>0</v>
      </c>
      <c r="AP38" s="258" t="b">
        <v>0</v>
      </c>
      <c r="AQ38" s="258" t="b">
        <v>0</v>
      </c>
      <c r="AR38" s="255" t="str">
        <f t="shared" si="35"/>
        <v/>
      </c>
      <c r="AS38" s="256" t="str">
        <f t="shared" si="36"/>
        <v/>
      </c>
      <c r="AT38" s="245"/>
      <c r="AU38" s="257" t="b">
        <v>0</v>
      </c>
      <c r="AV38" s="258" t="b">
        <v>0</v>
      </c>
      <c r="AW38" s="259" t="b">
        <v>0</v>
      </c>
      <c r="AX38" s="193"/>
      <c r="AY38" s="193"/>
      <c r="AZ38" s="260" t="str">
        <f t="shared" si="37"/>
        <v/>
      </c>
      <c r="BA38" s="261" t="str">
        <f t="shared" si="38"/>
        <v/>
      </c>
      <c r="BB38" s="262" t="str">
        <f t="shared" si="39"/>
        <v/>
      </c>
      <c r="BC38" s="263" t="str">
        <f t="array" ref="BC38">IFERROR(SPARKLINE(BB38,{"charttype","bar";"max",BA38;"color1",IF(BD38&gt;=$BA$4,'Customize Here'!$M$7,'Customize Here'!$M$9)}),)</f>
        <v/>
      </c>
      <c r="BD38" s="264" t="str">
        <f t="shared" si="40"/>
        <v/>
      </c>
      <c r="BE38" s="340" t="str">
        <f t="shared" si="41"/>
        <v/>
      </c>
      <c r="BF38" s="330"/>
    </row>
    <row r="39" ht="18.0" customHeight="1">
      <c r="A39" s="334"/>
      <c r="B39" s="341"/>
      <c r="C39" s="342"/>
      <c r="D39" s="111"/>
      <c r="E39" s="237"/>
      <c r="F39" s="237"/>
      <c r="G39" s="257" t="b">
        <v>0</v>
      </c>
      <c r="H39" s="258" t="b">
        <v>0</v>
      </c>
      <c r="I39" s="258" t="b">
        <v>0</v>
      </c>
      <c r="J39" s="258" t="b">
        <v>0</v>
      </c>
      <c r="K39" s="258" t="b">
        <v>0</v>
      </c>
      <c r="L39" s="258" t="b">
        <v>0</v>
      </c>
      <c r="M39" s="258" t="b">
        <v>0</v>
      </c>
      <c r="N39" s="255" t="str">
        <f t="shared" si="29"/>
        <v/>
      </c>
      <c r="O39" s="256" t="str">
        <f t="shared" si="30"/>
        <v/>
      </c>
      <c r="P39" s="245"/>
      <c r="Q39" s="257" t="b">
        <v>0</v>
      </c>
      <c r="R39" s="258" t="b">
        <v>0</v>
      </c>
      <c r="S39" s="258" t="b">
        <v>0</v>
      </c>
      <c r="T39" s="258" t="b">
        <v>0</v>
      </c>
      <c r="U39" s="258" t="b">
        <v>0</v>
      </c>
      <c r="V39" s="258" t="b">
        <v>0</v>
      </c>
      <c r="W39" s="267" t="b">
        <v>0</v>
      </c>
      <c r="X39" s="255" t="str">
        <f t="shared" si="31"/>
        <v/>
      </c>
      <c r="Y39" s="256" t="str">
        <f t="shared" si="32"/>
        <v/>
      </c>
      <c r="Z39" s="245"/>
      <c r="AA39" s="257" t="b">
        <v>0</v>
      </c>
      <c r="AB39" s="258" t="b">
        <v>0</v>
      </c>
      <c r="AC39" s="258" t="b">
        <v>0</v>
      </c>
      <c r="AD39" s="258" t="b">
        <v>0</v>
      </c>
      <c r="AE39" s="258" t="b">
        <v>0</v>
      </c>
      <c r="AF39" s="258" t="b">
        <v>0</v>
      </c>
      <c r="AG39" s="267" t="b">
        <v>0</v>
      </c>
      <c r="AH39" s="255" t="str">
        <f t="shared" si="33"/>
        <v/>
      </c>
      <c r="AI39" s="256" t="str">
        <f t="shared" si="34"/>
        <v/>
      </c>
      <c r="AJ39" s="245"/>
      <c r="AK39" s="258" t="b">
        <v>0</v>
      </c>
      <c r="AL39" s="258" t="b">
        <v>0</v>
      </c>
      <c r="AM39" s="258" t="b">
        <v>0</v>
      </c>
      <c r="AN39" s="258" t="b">
        <v>0</v>
      </c>
      <c r="AO39" s="258" t="b">
        <v>0</v>
      </c>
      <c r="AP39" s="258" t="b">
        <v>0</v>
      </c>
      <c r="AQ39" s="258" t="b">
        <v>0</v>
      </c>
      <c r="AR39" s="255" t="str">
        <f t="shared" si="35"/>
        <v/>
      </c>
      <c r="AS39" s="256" t="str">
        <f t="shared" si="36"/>
        <v/>
      </c>
      <c r="AT39" s="245"/>
      <c r="AU39" s="257" t="b">
        <v>0</v>
      </c>
      <c r="AV39" s="258" t="b">
        <v>0</v>
      </c>
      <c r="AW39" s="259" t="b">
        <v>0</v>
      </c>
      <c r="AX39" s="193"/>
      <c r="AY39" s="193"/>
      <c r="AZ39" s="260" t="str">
        <f t="shared" si="37"/>
        <v/>
      </c>
      <c r="BA39" s="261" t="str">
        <f t="shared" si="38"/>
        <v/>
      </c>
      <c r="BB39" s="262" t="str">
        <f t="shared" si="39"/>
        <v/>
      </c>
      <c r="BC39" s="263" t="str">
        <f t="array" ref="BC39">IFERROR(SPARKLINE(BB39,{"charttype","bar";"max",BA39;"color1",IF(BD39&gt;=$BA$4,'Customize Here'!$M$7,'Customize Here'!$M$9)}),)</f>
        <v/>
      </c>
      <c r="BD39" s="264" t="str">
        <f t="shared" si="40"/>
        <v/>
      </c>
      <c r="BE39" s="340" t="str">
        <f t="shared" si="41"/>
        <v/>
      </c>
      <c r="BF39" s="330"/>
    </row>
    <row r="40" ht="18.0" customHeight="1">
      <c r="A40" s="334"/>
      <c r="B40" s="341"/>
      <c r="C40" s="342"/>
      <c r="D40" s="111"/>
      <c r="E40" s="237"/>
      <c r="F40" s="237"/>
      <c r="G40" s="257" t="b">
        <v>0</v>
      </c>
      <c r="H40" s="258" t="b">
        <v>0</v>
      </c>
      <c r="I40" s="258" t="b">
        <v>0</v>
      </c>
      <c r="J40" s="258" t="b">
        <v>0</v>
      </c>
      <c r="K40" s="258" t="b">
        <v>0</v>
      </c>
      <c r="L40" s="258" t="b">
        <v>0</v>
      </c>
      <c r="M40" s="258" t="b">
        <v>0</v>
      </c>
      <c r="N40" s="255" t="str">
        <f t="shared" si="29"/>
        <v/>
      </c>
      <c r="O40" s="256" t="str">
        <f t="shared" si="30"/>
        <v/>
      </c>
      <c r="P40" s="245"/>
      <c r="Q40" s="257" t="b">
        <v>0</v>
      </c>
      <c r="R40" s="258" t="b">
        <v>0</v>
      </c>
      <c r="S40" s="258" t="b">
        <v>0</v>
      </c>
      <c r="T40" s="258" t="b">
        <v>0</v>
      </c>
      <c r="U40" s="258" t="b">
        <v>0</v>
      </c>
      <c r="V40" s="258" t="b">
        <v>0</v>
      </c>
      <c r="W40" s="267" t="b">
        <v>0</v>
      </c>
      <c r="X40" s="255" t="str">
        <f t="shared" si="31"/>
        <v/>
      </c>
      <c r="Y40" s="256" t="str">
        <f t="shared" si="32"/>
        <v/>
      </c>
      <c r="Z40" s="245"/>
      <c r="AA40" s="257" t="b">
        <v>0</v>
      </c>
      <c r="AB40" s="258" t="b">
        <v>0</v>
      </c>
      <c r="AC40" s="258" t="b">
        <v>0</v>
      </c>
      <c r="AD40" s="258" t="b">
        <v>0</v>
      </c>
      <c r="AE40" s="258" t="b">
        <v>0</v>
      </c>
      <c r="AF40" s="258" t="b">
        <v>0</v>
      </c>
      <c r="AG40" s="267" t="b">
        <v>0</v>
      </c>
      <c r="AH40" s="255" t="str">
        <f t="shared" si="33"/>
        <v/>
      </c>
      <c r="AI40" s="256" t="str">
        <f t="shared" si="34"/>
        <v/>
      </c>
      <c r="AJ40" s="245"/>
      <c r="AK40" s="258" t="b">
        <v>0</v>
      </c>
      <c r="AL40" s="258" t="b">
        <v>0</v>
      </c>
      <c r="AM40" s="258" t="b">
        <v>0</v>
      </c>
      <c r="AN40" s="258" t="b">
        <v>0</v>
      </c>
      <c r="AO40" s="258" t="b">
        <v>0</v>
      </c>
      <c r="AP40" s="258" t="b">
        <v>0</v>
      </c>
      <c r="AQ40" s="258" t="b">
        <v>0</v>
      </c>
      <c r="AR40" s="255" t="str">
        <f t="shared" si="35"/>
        <v/>
      </c>
      <c r="AS40" s="256" t="str">
        <f t="shared" si="36"/>
        <v/>
      </c>
      <c r="AT40" s="245"/>
      <c r="AU40" s="257" t="b">
        <v>0</v>
      </c>
      <c r="AV40" s="258" t="b">
        <v>0</v>
      </c>
      <c r="AW40" s="259" t="b">
        <v>0</v>
      </c>
      <c r="AX40" s="193"/>
      <c r="AY40" s="193"/>
      <c r="AZ40" s="260" t="str">
        <f t="shared" si="37"/>
        <v/>
      </c>
      <c r="BA40" s="261" t="str">
        <f t="shared" si="38"/>
        <v/>
      </c>
      <c r="BB40" s="262" t="str">
        <f t="shared" si="39"/>
        <v/>
      </c>
      <c r="BC40" s="263" t="str">
        <f t="array" ref="BC40">IFERROR(SPARKLINE(BB40,{"charttype","bar";"max",BA40;"color1",IF(BD40&gt;=$BA$4,'Customize Here'!$M$7,'Customize Here'!$M$9)}),)</f>
        <v/>
      </c>
      <c r="BD40" s="264" t="str">
        <f t="shared" si="40"/>
        <v/>
      </c>
      <c r="BE40" s="340" t="str">
        <f t="shared" si="41"/>
        <v/>
      </c>
      <c r="BF40" s="330"/>
    </row>
    <row r="41" ht="18.0" customHeight="1">
      <c r="A41" s="334"/>
      <c r="B41" s="341"/>
      <c r="C41" s="342"/>
      <c r="D41" s="111"/>
      <c r="E41" s="237"/>
      <c r="F41" s="237"/>
      <c r="G41" s="257" t="b">
        <v>0</v>
      </c>
      <c r="H41" s="258" t="b">
        <v>0</v>
      </c>
      <c r="I41" s="258" t="b">
        <v>0</v>
      </c>
      <c r="J41" s="258" t="b">
        <v>0</v>
      </c>
      <c r="K41" s="258" t="b">
        <v>0</v>
      </c>
      <c r="L41" s="258" t="b">
        <v>0</v>
      </c>
      <c r="M41" s="258" t="b">
        <v>0</v>
      </c>
      <c r="N41" s="255" t="str">
        <f t="shared" si="29"/>
        <v/>
      </c>
      <c r="O41" s="256" t="str">
        <f t="shared" si="30"/>
        <v/>
      </c>
      <c r="P41" s="245"/>
      <c r="Q41" s="257" t="b">
        <v>0</v>
      </c>
      <c r="R41" s="258" t="b">
        <v>0</v>
      </c>
      <c r="S41" s="258" t="b">
        <v>0</v>
      </c>
      <c r="T41" s="258" t="b">
        <v>0</v>
      </c>
      <c r="U41" s="258" t="b">
        <v>0</v>
      </c>
      <c r="V41" s="258" t="b">
        <v>0</v>
      </c>
      <c r="W41" s="267" t="b">
        <v>0</v>
      </c>
      <c r="X41" s="255" t="str">
        <f t="shared" si="31"/>
        <v/>
      </c>
      <c r="Y41" s="256" t="str">
        <f t="shared" si="32"/>
        <v/>
      </c>
      <c r="Z41" s="245"/>
      <c r="AA41" s="257" t="b">
        <v>0</v>
      </c>
      <c r="AB41" s="258" t="b">
        <v>0</v>
      </c>
      <c r="AC41" s="258" t="b">
        <v>0</v>
      </c>
      <c r="AD41" s="258" t="b">
        <v>0</v>
      </c>
      <c r="AE41" s="258" t="b">
        <v>0</v>
      </c>
      <c r="AF41" s="258" t="b">
        <v>0</v>
      </c>
      <c r="AG41" s="267" t="b">
        <v>0</v>
      </c>
      <c r="AH41" s="255" t="str">
        <f t="shared" si="33"/>
        <v/>
      </c>
      <c r="AI41" s="256" t="str">
        <f t="shared" si="34"/>
        <v/>
      </c>
      <c r="AJ41" s="245"/>
      <c r="AK41" s="258" t="b">
        <v>0</v>
      </c>
      <c r="AL41" s="258" t="b">
        <v>0</v>
      </c>
      <c r="AM41" s="258" t="b">
        <v>0</v>
      </c>
      <c r="AN41" s="258" t="b">
        <v>0</v>
      </c>
      <c r="AO41" s="258" t="b">
        <v>0</v>
      </c>
      <c r="AP41" s="258" t="b">
        <v>0</v>
      </c>
      <c r="AQ41" s="258" t="b">
        <v>0</v>
      </c>
      <c r="AR41" s="255" t="str">
        <f t="shared" si="35"/>
        <v/>
      </c>
      <c r="AS41" s="256" t="str">
        <f t="shared" si="36"/>
        <v/>
      </c>
      <c r="AT41" s="245"/>
      <c r="AU41" s="257" t="b">
        <v>0</v>
      </c>
      <c r="AV41" s="258" t="b">
        <v>0</v>
      </c>
      <c r="AW41" s="259" t="b">
        <v>0</v>
      </c>
      <c r="AX41" s="193"/>
      <c r="AY41" s="193"/>
      <c r="AZ41" s="260" t="str">
        <f t="shared" si="37"/>
        <v/>
      </c>
      <c r="BA41" s="261" t="str">
        <f t="shared" si="38"/>
        <v/>
      </c>
      <c r="BB41" s="262" t="str">
        <f t="shared" si="39"/>
        <v/>
      </c>
      <c r="BC41" s="263" t="str">
        <f t="array" ref="BC41">IFERROR(SPARKLINE(BB41,{"charttype","bar";"max",BA41;"color1",IF(BD41&gt;=$BA$4,'Customize Here'!$M$7,'Customize Here'!$M$9)}),)</f>
        <v/>
      </c>
      <c r="BD41" s="264" t="str">
        <f t="shared" si="40"/>
        <v/>
      </c>
      <c r="BE41" s="340" t="str">
        <f t="shared" si="41"/>
        <v/>
      </c>
      <c r="BF41" s="330"/>
    </row>
    <row r="42" ht="18.0" customHeight="1">
      <c r="A42" s="334"/>
      <c r="B42" s="341"/>
      <c r="C42" s="342"/>
      <c r="D42" s="111"/>
      <c r="E42" s="237"/>
      <c r="F42" s="237"/>
      <c r="G42" s="257" t="b">
        <v>0</v>
      </c>
      <c r="H42" s="258" t="b">
        <v>0</v>
      </c>
      <c r="I42" s="258" t="b">
        <v>0</v>
      </c>
      <c r="J42" s="258" t="b">
        <v>0</v>
      </c>
      <c r="K42" s="258" t="b">
        <v>0</v>
      </c>
      <c r="L42" s="258" t="b">
        <v>0</v>
      </c>
      <c r="M42" s="258" t="b">
        <v>0</v>
      </c>
      <c r="N42" s="255" t="str">
        <f t="shared" si="29"/>
        <v/>
      </c>
      <c r="O42" s="256" t="str">
        <f t="shared" si="30"/>
        <v/>
      </c>
      <c r="P42" s="245"/>
      <c r="Q42" s="257" t="b">
        <v>0</v>
      </c>
      <c r="R42" s="258" t="b">
        <v>0</v>
      </c>
      <c r="S42" s="258" t="b">
        <v>0</v>
      </c>
      <c r="T42" s="258" t="b">
        <v>0</v>
      </c>
      <c r="U42" s="258" t="b">
        <v>0</v>
      </c>
      <c r="V42" s="258" t="b">
        <v>0</v>
      </c>
      <c r="W42" s="267" t="b">
        <v>0</v>
      </c>
      <c r="X42" s="255" t="str">
        <f t="shared" si="31"/>
        <v/>
      </c>
      <c r="Y42" s="256" t="str">
        <f t="shared" si="32"/>
        <v/>
      </c>
      <c r="Z42" s="245"/>
      <c r="AA42" s="257" t="b">
        <v>0</v>
      </c>
      <c r="AB42" s="258" t="b">
        <v>0</v>
      </c>
      <c r="AC42" s="258" t="b">
        <v>0</v>
      </c>
      <c r="AD42" s="258" t="b">
        <v>0</v>
      </c>
      <c r="AE42" s="258" t="b">
        <v>0</v>
      </c>
      <c r="AF42" s="258" t="b">
        <v>0</v>
      </c>
      <c r="AG42" s="267" t="b">
        <v>0</v>
      </c>
      <c r="AH42" s="255" t="str">
        <f t="shared" si="33"/>
        <v/>
      </c>
      <c r="AI42" s="256" t="str">
        <f t="shared" si="34"/>
        <v/>
      </c>
      <c r="AJ42" s="245"/>
      <c r="AK42" s="257" t="b">
        <v>0</v>
      </c>
      <c r="AL42" s="258" t="b">
        <v>0</v>
      </c>
      <c r="AM42" s="258" t="b">
        <v>0</v>
      </c>
      <c r="AN42" s="258" t="b">
        <v>0</v>
      </c>
      <c r="AO42" s="258" t="b">
        <v>0</v>
      </c>
      <c r="AP42" s="258" t="b">
        <v>0</v>
      </c>
      <c r="AQ42" s="267" t="b">
        <v>0</v>
      </c>
      <c r="AR42" s="255" t="str">
        <f t="shared" si="35"/>
        <v/>
      </c>
      <c r="AS42" s="256" t="str">
        <f t="shared" si="36"/>
        <v/>
      </c>
      <c r="AT42" s="245"/>
      <c r="AU42" s="257" t="b">
        <v>0</v>
      </c>
      <c r="AV42" s="258" t="b">
        <v>0</v>
      </c>
      <c r="AW42" s="259" t="b">
        <v>0</v>
      </c>
      <c r="AX42" s="193"/>
      <c r="AY42" s="193"/>
      <c r="AZ42" s="269" t="str">
        <f t="shared" si="37"/>
        <v/>
      </c>
      <c r="BA42" s="261" t="str">
        <f t="shared" si="38"/>
        <v/>
      </c>
      <c r="BB42" s="262" t="str">
        <f t="shared" si="39"/>
        <v/>
      </c>
      <c r="BC42" s="263" t="str">
        <f t="array" ref="BC42">IFERROR(SPARKLINE(BB42,{"charttype","bar";"max",BA42;"color1",IF(BD42&gt;=$BA$4,'Customize Here'!$M$7,'Customize Here'!$M$9)}),)</f>
        <v/>
      </c>
      <c r="BD42" s="264" t="str">
        <f t="shared" si="40"/>
        <v/>
      </c>
      <c r="BE42" s="340" t="str">
        <f t="shared" si="41"/>
        <v/>
      </c>
      <c r="BF42" s="330"/>
    </row>
    <row r="43" ht="18.0" customHeight="1">
      <c r="A43" s="334"/>
      <c r="B43" s="341"/>
      <c r="C43" s="342"/>
      <c r="D43" s="111"/>
      <c r="E43" s="237"/>
      <c r="F43" s="237"/>
      <c r="G43" s="257" t="b">
        <v>0</v>
      </c>
      <c r="H43" s="258" t="b">
        <v>0</v>
      </c>
      <c r="I43" s="258" t="b">
        <v>0</v>
      </c>
      <c r="J43" s="258" t="b">
        <v>0</v>
      </c>
      <c r="K43" s="258" t="b">
        <v>0</v>
      </c>
      <c r="L43" s="258" t="b">
        <v>0</v>
      </c>
      <c r="M43" s="258" t="b">
        <v>0</v>
      </c>
      <c r="N43" s="255" t="str">
        <f t="shared" si="29"/>
        <v/>
      </c>
      <c r="O43" s="256" t="str">
        <f t="shared" si="30"/>
        <v/>
      </c>
      <c r="P43" s="245"/>
      <c r="Q43" s="257" t="b">
        <v>0</v>
      </c>
      <c r="R43" s="258" t="b">
        <v>0</v>
      </c>
      <c r="S43" s="258" t="b">
        <v>0</v>
      </c>
      <c r="T43" s="258" t="b">
        <v>0</v>
      </c>
      <c r="U43" s="258" t="b">
        <v>0</v>
      </c>
      <c r="V43" s="258" t="b">
        <v>0</v>
      </c>
      <c r="W43" s="267" t="b">
        <v>0</v>
      </c>
      <c r="X43" s="255" t="str">
        <f t="shared" si="31"/>
        <v/>
      </c>
      <c r="Y43" s="256" t="str">
        <f t="shared" si="32"/>
        <v/>
      </c>
      <c r="Z43" s="245"/>
      <c r="AA43" s="257" t="b">
        <v>0</v>
      </c>
      <c r="AB43" s="258" t="b">
        <v>0</v>
      </c>
      <c r="AC43" s="258" t="b">
        <v>0</v>
      </c>
      <c r="AD43" s="258" t="b">
        <v>0</v>
      </c>
      <c r="AE43" s="258" t="b">
        <v>0</v>
      </c>
      <c r="AF43" s="258" t="b">
        <v>0</v>
      </c>
      <c r="AG43" s="267" t="b">
        <v>0</v>
      </c>
      <c r="AH43" s="255" t="str">
        <f t="shared" si="33"/>
        <v/>
      </c>
      <c r="AI43" s="256" t="str">
        <f t="shared" si="34"/>
        <v/>
      </c>
      <c r="AJ43" s="245"/>
      <c r="AK43" s="257" t="b">
        <v>0</v>
      </c>
      <c r="AL43" s="258" t="b">
        <v>0</v>
      </c>
      <c r="AM43" s="258" t="b">
        <v>0</v>
      </c>
      <c r="AN43" s="258" t="b">
        <v>0</v>
      </c>
      <c r="AO43" s="258" t="b">
        <v>0</v>
      </c>
      <c r="AP43" s="258" t="b">
        <v>0</v>
      </c>
      <c r="AQ43" s="267" t="b">
        <v>0</v>
      </c>
      <c r="AR43" s="255" t="str">
        <f t="shared" si="35"/>
        <v/>
      </c>
      <c r="AS43" s="256" t="str">
        <f t="shared" si="36"/>
        <v/>
      </c>
      <c r="AT43" s="245"/>
      <c r="AU43" s="257" t="b">
        <v>0</v>
      </c>
      <c r="AV43" s="258" t="b">
        <v>0</v>
      </c>
      <c r="AW43" s="259" t="b">
        <v>0</v>
      </c>
      <c r="AX43" s="193"/>
      <c r="AY43" s="193"/>
      <c r="AZ43" s="269" t="str">
        <f t="shared" si="37"/>
        <v/>
      </c>
      <c r="BA43" s="261" t="str">
        <f t="shared" si="38"/>
        <v/>
      </c>
      <c r="BB43" s="262" t="str">
        <f t="shared" si="39"/>
        <v/>
      </c>
      <c r="BC43" s="263" t="str">
        <f t="array" ref="BC43">IFERROR(SPARKLINE(BB43,{"charttype","bar";"max",BA43;"color1",IF(BD43&gt;=$BA$4,'Customize Here'!$M$7,'Customize Here'!$M$9)}),)</f>
        <v/>
      </c>
      <c r="BD43" s="264" t="str">
        <f t="shared" si="40"/>
        <v/>
      </c>
      <c r="BE43" s="340" t="str">
        <f t="shared" si="41"/>
        <v/>
      </c>
      <c r="BF43" s="330"/>
    </row>
    <row r="44" ht="18.0" customHeight="1">
      <c r="A44" s="334"/>
      <c r="B44" s="341"/>
      <c r="C44" s="342"/>
      <c r="D44" s="111"/>
      <c r="E44" s="237"/>
      <c r="F44" s="237"/>
      <c r="G44" s="257" t="b">
        <v>0</v>
      </c>
      <c r="H44" s="258" t="b">
        <v>0</v>
      </c>
      <c r="I44" s="258" t="b">
        <v>0</v>
      </c>
      <c r="J44" s="258" t="b">
        <v>0</v>
      </c>
      <c r="K44" s="258" t="b">
        <v>0</v>
      </c>
      <c r="L44" s="258" t="b">
        <v>0</v>
      </c>
      <c r="M44" s="258" t="b">
        <v>0</v>
      </c>
      <c r="N44" s="255" t="str">
        <f t="shared" si="29"/>
        <v/>
      </c>
      <c r="O44" s="256" t="str">
        <f t="shared" si="30"/>
        <v/>
      </c>
      <c r="P44" s="245"/>
      <c r="Q44" s="257" t="b">
        <v>0</v>
      </c>
      <c r="R44" s="258" t="b">
        <v>0</v>
      </c>
      <c r="S44" s="258" t="b">
        <v>0</v>
      </c>
      <c r="T44" s="258" t="b">
        <v>0</v>
      </c>
      <c r="U44" s="258" t="b">
        <v>0</v>
      </c>
      <c r="V44" s="258" t="b">
        <v>0</v>
      </c>
      <c r="W44" s="267" t="b">
        <v>0</v>
      </c>
      <c r="X44" s="255" t="str">
        <f t="shared" si="31"/>
        <v/>
      </c>
      <c r="Y44" s="256" t="str">
        <f t="shared" si="32"/>
        <v/>
      </c>
      <c r="Z44" s="245"/>
      <c r="AA44" s="257" t="b">
        <v>0</v>
      </c>
      <c r="AB44" s="258" t="b">
        <v>0</v>
      </c>
      <c r="AC44" s="258" t="b">
        <v>0</v>
      </c>
      <c r="AD44" s="258" t="b">
        <v>0</v>
      </c>
      <c r="AE44" s="258" t="b">
        <v>0</v>
      </c>
      <c r="AF44" s="258" t="b">
        <v>0</v>
      </c>
      <c r="AG44" s="267" t="b">
        <v>0</v>
      </c>
      <c r="AH44" s="255" t="str">
        <f t="shared" si="33"/>
        <v/>
      </c>
      <c r="AI44" s="256" t="str">
        <f t="shared" si="34"/>
        <v/>
      </c>
      <c r="AJ44" s="245"/>
      <c r="AK44" s="257" t="b">
        <v>0</v>
      </c>
      <c r="AL44" s="258" t="b">
        <v>0</v>
      </c>
      <c r="AM44" s="258" t="b">
        <v>0</v>
      </c>
      <c r="AN44" s="258" t="b">
        <v>0</v>
      </c>
      <c r="AO44" s="258" t="b">
        <v>0</v>
      </c>
      <c r="AP44" s="258" t="b">
        <v>0</v>
      </c>
      <c r="AQ44" s="267" t="b">
        <v>0</v>
      </c>
      <c r="AR44" s="255" t="str">
        <f t="shared" si="35"/>
        <v/>
      </c>
      <c r="AS44" s="256" t="str">
        <f t="shared" si="36"/>
        <v/>
      </c>
      <c r="AT44" s="245"/>
      <c r="AU44" s="270" t="b">
        <v>0</v>
      </c>
      <c r="AV44" s="258" t="b">
        <v>0</v>
      </c>
      <c r="AW44" s="273" t="b">
        <v>0</v>
      </c>
      <c r="AX44" s="193"/>
      <c r="AY44" s="193"/>
      <c r="AZ44" s="269" t="str">
        <f t="shared" si="37"/>
        <v/>
      </c>
      <c r="BA44" s="261" t="str">
        <f t="shared" si="38"/>
        <v/>
      </c>
      <c r="BB44" s="262" t="str">
        <f t="shared" si="39"/>
        <v/>
      </c>
      <c r="BC44" s="263" t="str">
        <f t="array" ref="BC44">IFERROR(SPARKLINE(BB44,{"charttype","bar";"max",BA44;"color1",IF(BD44&gt;=$BA$4,'Customize Here'!$M$7,'Customize Here'!$M$9)}),)</f>
        <v/>
      </c>
      <c r="BD44" s="264" t="str">
        <f t="shared" si="40"/>
        <v/>
      </c>
      <c r="BE44" s="340" t="str">
        <f t="shared" si="41"/>
        <v/>
      </c>
      <c r="BF44" s="330"/>
    </row>
    <row r="45" ht="18.0" customHeight="1">
      <c r="A45" s="334"/>
      <c r="B45" s="341"/>
      <c r="C45" s="342"/>
      <c r="D45" s="111"/>
      <c r="E45" s="237"/>
      <c r="F45" s="237"/>
      <c r="G45" s="257" t="b">
        <v>0</v>
      </c>
      <c r="H45" s="258" t="b">
        <v>0</v>
      </c>
      <c r="I45" s="258" t="b">
        <v>0</v>
      </c>
      <c r="J45" s="258" t="b">
        <v>0</v>
      </c>
      <c r="K45" s="258" t="b">
        <v>0</v>
      </c>
      <c r="L45" s="258" t="b">
        <v>0</v>
      </c>
      <c r="M45" s="258" t="b">
        <v>0</v>
      </c>
      <c r="N45" s="255" t="str">
        <f t="shared" si="29"/>
        <v/>
      </c>
      <c r="O45" s="256" t="str">
        <f t="shared" si="30"/>
        <v/>
      </c>
      <c r="P45" s="245"/>
      <c r="Q45" s="257" t="b">
        <v>0</v>
      </c>
      <c r="R45" s="258" t="b">
        <v>0</v>
      </c>
      <c r="S45" s="258" t="b">
        <v>0</v>
      </c>
      <c r="T45" s="258" t="b">
        <v>0</v>
      </c>
      <c r="U45" s="258" t="b">
        <v>0</v>
      </c>
      <c r="V45" s="258" t="b">
        <v>0</v>
      </c>
      <c r="W45" s="267" t="b">
        <v>0</v>
      </c>
      <c r="X45" s="255" t="str">
        <f t="shared" si="31"/>
        <v/>
      </c>
      <c r="Y45" s="256" t="str">
        <f t="shared" si="32"/>
        <v/>
      </c>
      <c r="Z45" s="245"/>
      <c r="AA45" s="257" t="b">
        <v>0</v>
      </c>
      <c r="AB45" s="258" t="b">
        <v>0</v>
      </c>
      <c r="AC45" s="258" t="b">
        <v>0</v>
      </c>
      <c r="AD45" s="258" t="b">
        <v>0</v>
      </c>
      <c r="AE45" s="258" t="b">
        <v>0</v>
      </c>
      <c r="AF45" s="258" t="b">
        <v>0</v>
      </c>
      <c r="AG45" s="267" t="b">
        <v>0</v>
      </c>
      <c r="AH45" s="255" t="str">
        <f t="shared" si="33"/>
        <v/>
      </c>
      <c r="AI45" s="256" t="str">
        <f t="shared" si="34"/>
        <v/>
      </c>
      <c r="AJ45" s="245"/>
      <c r="AK45" s="257" t="b">
        <v>0</v>
      </c>
      <c r="AL45" s="258" t="b">
        <v>0</v>
      </c>
      <c r="AM45" s="258" t="b">
        <v>0</v>
      </c>
      <c r="AN45" s="258" t="b">
        <v>0</v>
      </c>
      <c r="AO45" s="258" t="b">
        <v>0</v>
      </c>
      <c r="AP45" s="258" t="b">
        <v>0</v>
      </c>
      <c r="AQ45" s="267" t="b">
        <v>0</v>
      </c>
      <c r="AR45" s="255" t="str">
        <f t="shared" si="35"/>
        <v/>
      </c>
      <c r="AS45" s="256" t="str">
        <f t="shared" si="36"/>
        <v/>
      </c>
      <c r="AT45" s="245"/>
      <c r="AU45" s="257" t="b">
        <v>0</v>
      </c>
      <c r="AV45" s="258" t="b">
        <v>0</v>
      </c>
      <c r="AW45" s="273" t="b">
        <v>0</v>
      </c>
      <c r="AX45" s="193"/>
      <c r="AY45" s="193"/>
      <c r="AZ45" s="269" t="str">
        <f t="shared" si="37"/>
        <v/>
      </c>
      <c r="BA45" s="261" t="str">
        <f t="shared" si="38"/>
        <v/>
      </c>
      <c r="BB45" s="262" t="str">
        <f t="shared" si="39"/>
        <v/>
      </c>
      <c r="BC45" s="263" t="str">
        <f t="array" ref="BC45">IFERROR(SPARKLINE(BB45,{"charttype","bar";"max",BA45;"color1",IF(BD45&gt;=$BA$4,'Customize Here'!$M$7,'Customize Here'!$M$9)}),)</f>
        <v/>
      </c>
      <c r="BD45" s="264" t="str">
        <f t="shared" si="40"/>
        <v/>
      </c>
      <c r="BE45" s="340" t="str">
        <f t="shared" si="41"/>
        <v/>
      </c>
      <c r="BF45" s="330"/>
    </row>
    <row r="46" ht="18.0" customHeight="1">
      <c r="A46" s="334"/>
      <c r="B46" s="341"/>
      <c r="C46" s="342"/>
      <c r="D46" s="111"/>
      <c r="E46" s="237"/>
      <c r="F46" s="237"/>
      <c r="G46" s="257" t="b">
        <v>0</v>
      </c>
      <c r="H46" s="258" t="b">
        <v>0</v>
      </c>
      <c r="I46" s="258" t="b">
        <v>0</v>
      </c>
      <c r="J46" s="258" t="b">
        <v>0</v>
      </c>
      <c r="K46" s="258" t="b">
        <v>0</v>
      </c>
      <c r="L46" s="258" t="b">
        <v>0</v>
      </c>
      <c r="M46" s="258" t="b">
        <v>0</v>
      </c>
      <c r="N46" s="255" t="str">
        <f t="shared" si="29"/>
        <v/>
      </c>
      <c r="O46" s="256" t="str">
        <f t="shared" si="30"/>
        <v/>
      </c>
      <c r="P46" s="245"/>
      <c r="Q46" s="257" t="b">
        <v>0</v>
      </c>
      <c r="R46" s="258" t="b">
        <v>0</v>
      </c>
      <c r="S46" s="258" t="b">
        <v>0</v>
      </c>
      <c r="T46" s="258" t="b">
        <v>0</v>
      </c>
      <c r="U46" s="258" t="b">
        <v>0</v>
      </c>
      <c r="V46" s="258" t="b">
        <v>0</v>
      </c>
      <c r="W46" s="267" t="b">
        <v>0</v>
      </c>
      <c r="X46" s="255" t="str">
        <f t="shared" si="31"/>
        <v/>
      </c>
      <c r="Y46" s="256" t="str">
        <f t="shared" si="32"/>
        <v/>
      </c>
      <c r="Z46" s="245"/>
      <c r="AA46" s="257" t="b">
        <v>0</v>
      </c>
      <c r="AB46" s="258" t="b">
        <v>0</v>
      </c>
      <c r="AC46" s="258" t="b">
        <v>0</v>
      </c>
      <c r="AD46" s="258" t="b">
        <v>0</v>
      </c>
      <c r="AE46" s="258" t="b">
        <v>0</v>
      </c>
      <c r="AF46" s="258" t="b">
        <v>0</v>
      </c>
      <c r="AG46" s="267" t="b">
        <v>0</v>
      </c>
      <c r="AH46" s="255" t="str">
        <f t="shared" si="33"/>
        <v/>
      </c>
      <c r="AI46" s="256" t="str">
        <f t="shared" si="34"/>
        <v/>
      </c>
      <c r="AJ46" s="245"/>
      <c r="AK46" s="257" t="b">
        <v>0</v>
      </c>
      <c r="AL46" s="258" t="b">
        <v>0</v>
      </c>
      <c r="AM46" s="258" t="b">
        <v>0</v>
      </c>
      <c r="AN46" s="258" t="b">
        <v>0</v>
      </c>
      <c r="AO46" s="258" t="b">
        <v>0</v>
      </c>
      <c r="AP46" s="258" t="b">
        <v>0</v>
      </c>
      <c r="AQ46" s="267" t="b">
        <v>0</v>
      </c>
      <c r="AR46" s="255" t="str">
        <f t="shared" si="35"/>
        <v/>
      </c>
      <c r="AS46" s="256" t="str">
        <f t="shared" si="36"/>
        <v/>
      </c>
      <c r="AT46" s="245"/>
      <c r="AU46" s="270" t="b">
        <v>0</v>
      </c>
      <c r="AV46" s="258" t="b">
        <v>0</v>
      </c>
      <c r="AW46" s="273" t="b">
        <v>0</v>
      </c>
      <c r="AX46" s="193"/>
      <c r="AY46" s="193"/>
      <c r="AZ46" s="269" t="str">
        <f t="shared" si="37"/>
        <v/>
      </c>
      <c r="BA46" s="261" t="str">
        <f t="shared" si="38"/>
        <v/>
      </c>
      <c r="BB46" s="262" t="str">
        <f t="shared" si="39"/>
        <v/>
      </c>
      <c r="BC46" s="263" t="str">
        <f t="array" ref="BC46">IFERROR(SPARKLINE(BB46,{"charttype","bar";"max",BA46;"color1",IF(BD46&gt;=$BA$4,'Customize Here'!$M$7,'Customize Here'!$M$9)}),)</f>
        <v/>
      </c>
      <c r="BD46" s="264" t="str">
        <f t="shared" si="40"/>
        <v/>
      </c>
      <c r="BE46" s="340" t="str">
        <f t="shared" si="41"/>
        <v/>
      </c>
      <c r="BF46" s="330"/>
    </row>
    <row r="47" ht="18.0" customHeight="1">
      <c r="A47" s="334"/>
      <c r="B47" s="343"/>
      <c r="C47" s="344"/>
      <c r="D47" s="119"/>
      <c r="E47" s="237"/>
      <c r="F47" s="237"/>
      <c r="G47" s="345" t="b">
        <v>0</v>
      </c>
      <c r="H47" s="277" t="b">
        <v>0</v>
      </c>
      <c r="I47" s="277" t="b">
        <v>0</v>
      </c>
      <c r="J47" s="277" t="b">
        <v>0</v>
      </c>
      <c r="K47" s="277" t="b">
        <v>0</v>
      </c>
      <c r="L47" s="277" t="b">
        <v>0</v>
      </c>
      <c r="M47" s="277" t="b">
        <v>0</v>
      </c>
      <c r="N47" s="280" t="str">
        <f t="shared" si="29"/>
        <v/>
      </c>
      <c r="O47" s="281" t="str">
        <f t="shared" si="30"/>
        <v/>
      </c>
      <c r="P47" s="245"/>
      <c r="Q47" s="345" t="b">
        <v>0</v>
      </c>
      <c r="R47" s="277" t="b">
        <v>0</v>
      </c>
      <c r="S47" s="277" t="b">
        <v>0</v>
      </c>
      <c r="T47" s="277" t="b">
        <v>0</v>
      </c>
      <c r="U47" s="277" t="b">
        <v>0</v>
      </c>
      <c r="V47" s="277" t="b">
        <v>0</v>
      </c>
      <c r="W47" s="346" t="b">
        <v>0</v>
      </c>
      <c r="X47" s="280" t="str">
        <f t="shared" si="31"/>
        <v/>
      </c>
      <c r="Y47" s="281" t="str">
        <f t="shared" si="32"/>
        <v/>
      </c>
      <c r="Z47" s="245"/>
      <c r="AA47" s="345" t="b">
        <v>0</v>
      </c>
      <c r="AB47" s="277" t="b">
        <v>0</v>
      </c>
      <c r="AC47" s="277" t="b">
        <v>0</v>
      </c>
      <c r="AD47" s="277" t="b">
        <v>0</v>
      </c>
      <c r="AE47" s="277" t="b">
        <v>0</v>
      </c>
      <c r="AF47" s="277" t="b">
        <v>0</v>
      </c>
      <c r="AG47" s="346" t="b">
        <v>0</v>
      </c>
      <c r="AH47" s="280" t="str">
        <f t="shared" si="33"/>
        <v/>
      </c>
      <c r="AI47" s="281" t="str">
        <f t="shared" si="34"/>
        <v/>
      </c>
      <c r="AJ47" s="245"/>
      <c r="AK47" s="345" t="b">
        <v>0</v>
      </c>
      <c r="AL47" s="277" t="b">
        <v>0</v>
      </c>
      <c r="AM47" s="277" t="b">
        <v>0</v>
      </c>
      <c r="AN47" s="277" t="b">
        <v>0</v>
      </c>
      <c r="AO47" s="277" t="b">
        <v>0</v>
      </c>
      <c r="AP47" s="277" t="b">
        <v>0</v>
      </c>
      <c r="AQ47" s="346" t="b">
        <v>0</v>
      </c>
      <c r="AR47" s="280" t="str">
        <f t="shared" si="35"/>
        <v/>
      </c>
      <c r="AS47" s="281" t="str">
        <f t="shared" si="36"/>
        <v/>
      </c>
      <c r="AT47" s="245"/>
      <c r="AU47" s="276" t="b">
        <v>0</v>
      </c>
      <c r="AV47" s="277" t="b">
        <v>0</v>
      </c>
      <c r="AW47" s="282" t="b">
        <v>0</v>
      </c>
      <c r="AX47" s="193"/>
      <c r="AY47" s="193"/>
      <c r="AZ47" s="283" t="str">
        <f t="shared" si="37"/>
        <v/>
      </c>
      <c r="BA47" s="284" t="str">
        <f t="shared" si="38"/>
        <v/>
      </c>
      <c r="BB47" s="285" t="str">
        <f t="shared" si="39"/>
        <v/>
      </c>
      <c r="BC47" s="286" t="str">
        <f t="array" ref="BC47">IFERROR(SPARKLINE(BB47,{"charttype","bar";"max",BA47;"color1",IF(BD47&gt;=$BA$4,'Customize Here'!$M$7,'Customize Here'!$M$9)}),)</f>
        <v/>
      </c>
      <c r="BD47" s="287" t="str">
        <f t="shared" si="40"/>
        <v/>
      </c>
      <c r="BE47" s="347" t="str">
        <f t="shared" si="41"/>
        <v/>
      </c>
      <c r="BF47" s="330"/>
    </row>
    <row r="48" ht="7.5" customHeight="1">
      <c r="A48" s="193"/>
      <c r="B48" s="193"/>
      <c r="C48" s="195"/>
      <c r="D48" s="289"/>
      <c r="E48" s="289"/>
      <c r="F48" s="289"/>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5"/>
      <c r="AE48" s="195"/>
      <c r="AF48" s="195"/>
      <c r="AG48" s="195"/>
      <c r="AH48" s="195"/>
      <c r="AI48" s="195"/>
      <c r="AJ48" s="195"/>
      <c r="AK48" s="195"/>
      <c r="AL48" s="195"/>
      <c r="AM48" s="195"/>
      <c r="AN48" s="195"/>
      <c r="AO48" s="195"/>
      <c r="AP48" s="195"/>
      <c r="AQ48" s="195"/>
      <c r="AR48" s="195"/>
      <c r="AS48" s="195"/>
      <c r="AT48" s="195"/>
      <c r="AU48" s="195"/>
      <c r="AV48" s="195"/>
      <c r="AW48" s="195"/>
      <c r="AX48" s="193"/>
      <c r="AY48" s="193"/>
      <c r="AZ48" s="348"/>
      <c r="BA48" s="349"/>
      <c r="BB48" s="349"/>
      <c r="BE48" s="349"/>
      <c r="BF48" s="195"/>
    </row>
    <row r="49" ht="22.5" customHeight="1">
      <c r="A49" s="290"/>
      <c r="B49" s="290"/>
      <c r="C49" s="296"/>
      <c r="D49" s="292"/>
      <c r="E49" s="292"/>
      <c r="F49" s="292"/>
      <c r="G49" s="350" t="str">
        <f>'Customize Here'!$Q$25</f>
        <v>Weekly Tasks Completed</v>
      </c>
      <c r="H49" s="154"/>
      <c r="I49" s="154"/>
      <c r="J49" s="154"/>
      <c r="K49" s="154"/>
      <c r="L49" s="154"/>
      <c r="M49" s="154"/>
      <c r="N49" s="154"/>
      <c r="O49" s="155"/>
      <c r="P49" s="296"/>
      <c r="Q49" s="350" t="str">
        <f>'Customize Here'!$Q$25</f>
        <v>Weekly Tasks Completed</v>
      </c>
      <c r="R49" s="154"/>
      <c r="S49" s="154"/>
      <c r="T49" s="154"/>
      <c r="U49" s="154"/>
      <c r="V49" s="154"/>
      <c r="W49" s="154"/>
      <c r="X49" s="154"/>
      <c r="Y49" s="155"/>
      <c r="Z49" s="296"/>
      <c r="AA49" s="350" t="str">
        <f>'Customize Here'!$Q$25</f>
        <v>Weekly Tasks Completed</v>
      </c>
      <c r="AB49" s="154"/>
      <c r="AC49" s="154"/>
      <c r="AD49" s="154"/>
      <c r="AE49" s="154"/>
      <c r="AF49" s="154"/>
      <c r="AG49" s="154"/>
      <c r="AH49" s="154"/>
      <c r="AI49" s="155"/>
      <c r="AJ49" s="296"/>
      <c r="AK49" s="350" t="str">
        <f>'Customize Here'!$Q$25</f>
        <v>Weekly Tasks Completed</v>
      </c>
      <c r="AL49" s="154"/>
      <c r="AM49" s="154"/>
      <c r="AN49" s="154"/>
      <c r="AO49" s="154"/>
      <c r="AP49" s="154"/>
      <c r="AQ49" s="154"/>
      <c r="AR49" s="154"/>
      <c r="AS49" s="155"/>
      <c r="AT49" s="296"/>
      <c r="AU49" s="296"/>
      <c r="AV49" s="296"/>
      <c r="AW49" s="296"/>
      <c r="AX49" s="290"/>
      <c r="AY49" s="290"/>
      <c r="AZ49" s="298"/>
      <c r="BA49" s="299"/>
      <c r="BB49" s="300" t="str">
        <f>'Customize Here'!$Q$21&amp;" "&amp;BB50&amp;" / "&amp;BB50+BE50</f>
        <v>Completed 0 / 0</v>
      </c>
      <c r="BC49" s="43"/>
      <c r="BD49" s="294"/>
      <c r="BE49" s="301" t="str">
        <f>'Customize Here'!$Q$35</f>
        <v>Missing</v>
      </c>
      <c r="BF49" s="296"/>
    </row>
    <row r="50">
      <c r="A50" s="193"/>
      <c r="B50" s="193"/>
      <c r="C50" s="195"/>
      <c r="D50" s="289"/>
      <c r="E50" s="289"/>
      <c r="F50" s="289"/>
      <c r="G50" s="351">
        <f>COUNTIF(N32:N47,"&gt;=100%")</f>
        <v>0</v>
      </c>
      <c r="H50" s="352" t="str">
        <f>"/ "&amp;COUNTA($B$32:$B$47)</f>
        <v>/ 0</v>
      </c>
      <c r="I50" s="353" t="str">
        <f t="array" ref="I50">if(COUNTA($B$32:$B$47)&gt;=1,IFERROR(SPARKLINE(G50,{"charttype","bar";"max",COUNTA($B$32:$B$47);"color1",IF(O50&gt;=$BA$4,'Customize Here'!$M$7,'Customize Here'!$M$9)}),),"")</f>
        <v/>
      </c>
      <c r="J50" s="211"/>
      <c r="K50" s="211"/>
      <c r="L50" s="211"/>
      <c r="M50" s="211"/>
      <c r="N50" s="84"/>
      <c r="O50" s="354" t="str">
        <f>iferror(ROUND(G50/COUNTA($B$32:$B$47),2),)</f>
        <v/>
      </c>
      <c r="P50" s="195"/>
      <c r="Q50" s="351">
        <f>COUNTIF(X32:X47,"&gt;=100%")</f>
        <v>0</v>
      </c>
      <c r="R50" s="352" t="str">
        <f>"/ "&amp;COUNTA($B$32:$B$47)</f>
        <v>/ 0</v>
      </c>
      <c r="S50" s="353" t="str">
        <f t="array" ref="S50">if(COUNTA($B$32:$B$47)&gt;=1,IFERROR(SPARKLINE(Q50,{"charttype","bar";"max",COUNTA($B$32:$B$47);"color1",IF(Y50&gt;=$BA$4,'Customize Here'!$M$7,'Customize Here'!$M$9)}),),"")</f>
        <v/>
      </c>
      <c r="T50" s="211"/>
      <c r="U50" s="211"/>
      <c r="V50" s="211"/>
      <c r="W50" s="211"/>
      <c r="X50" s="84"/>
      <c r="Y50" s="354" t="str">
        <f>iferror(ROUND(Q50/COUNTA($B$32:$B$47),2),)</f>
        <v/>
      </c>
      <c r="Z50" s="195"/>
      <c r="AA50" s="351">
        <f>COUNTIF(AH32:AH47,"&gt;=100%")</f>
        <v>0</v>
      </c>
      <c r="AB50" s="352" t="str">
        <f>"/ "&amp;COUNTA($B$32:$B$47)</f>
        <v>/ 0</v>
      </c>
      <c r="AC50" s="353" t="str">
        <f t="array" ref="AC50">if(COUNTA($B$32:$B$47)&gt;=1,IFERROR(SPARKLINE(AA50,{"charttype","bar";"max",COUNTA($B$32:$B$47);"color1",IF(AI50&gt;=$BA$4,'Customize Here'!$M$7,'Customize Here'!$M$9)}),),"")</f>
        <v/>
      </c>
      <c r="AD50" s="211"/>
      <c r="AE50" s="211"/>
      <c r="AF50" s="211"/>
      <c r="AG50" s="211"/>
      <c r="AH50" s="84"/>
      <c r="AI50" s="354" t="str">
        <f>iferror(ROUND(AA50/COUNTA($B$32:$B$47),2),)</f>
        <v/>
      </c>
      <c r="AJ50" s="195"/>
      <c r="AK50" s="351">
        <f>COUNTIF(AR32:AR47,"&gt;=100%")</f>
        <v>0</v>
      </c>
      <c r="AL50" s="352" t="str">
        <f>"/ "&amp;COUNTA($B$32:$B$47)</f>
        <v>/ 0</v>
      </c>
      <c r="AM50" s="353" t="str">
        <f t="array" ref="AM50">if(COUNTA($B$32:$B$47)&gt;=1,IFERROR(SPARKLINE(AK50,{"charttype","bar";"max",COUNTA($B$32:$B$47);"color1",IF(AS50&gt;=$BA$4,'Customize Here'!$M$7,'Customize Here'!$M$9)}),),"")</f>
        <v/>
      </c>
      <c r="AN50" s="211"/>
      <c r="AO50" s="211"/>
      <c r="AP50" s="211"/>
      <c r="AQ50" s="211"/>
      <c r="AR50" s="84"/>
      <c r="AS50" s="354" t="str">
        <f>iferror(ROUND(AK50/COUNTA($B$32:$B$47),2),)</f>
        <v/>
      </c>
      <c r="AT50" s="195"/>
      <c r="AU50" s="195"/>
      <c r="AV50" s="195"/>
      <c r="AW50" s="195"/>
      <c r="AX50" s="193"/>
      <c r="AY50" s="193"/>
      <c r="AZ50" s="310" t="str">
        <f>'Customize Here'!$Q$33&amp;":  "</f>
        <v>Monthly Daily Habits Progress:  </v>
      </c>
      <c r="BA50" s="355"/>
      <c r="BB50" s="356">
        <f>sum(BB32:BB47)</f>
        <v>0</v>
      </c>
      <c r="BC50" s="313" t="str">
        <f t="array" ref="BC50">IF(BB50+BE50&gt;0,IFERROR(SPARKLINE(BB50,{"charttype","bar";"max",BB50+BE50;"color1",IF(BD50&gt;=$BA$4, 'Customize Here'!$M$7,'Customize Here'!$M$9)}),),)</f>
        <v/>
      </c>
      <c r="BD50" s="357" t="str">
        <f>IFERROR(BB50/(BB50+BE50),)</f>
        <v/>
      </c>
      <c r="BE50" s="358">
        <f>sum(BE32:BE47)</f>
        <v>0</v>
      </c>
      <c r="BF50" s="195"/>
    </row>
    <row r="51" ht="18.75" customHeight="1">
      <c r="A51" s="193"/>
      <c r="B51" s="193"/>
      <c r="C51" s="195"/>
      <c r="D51" s="289"/>
      <c r="E51" s="289"/>
      <c r="F51" s="289"/>
      <c r="G51" s="195"/>
      <c r="H51" s="195"/>
      <c r="I51" s="195"/>
      <c r="J51" s="195"/>
      <c r="K51" s="195"/>
      <c r="L51" s="195"/>
      <c r="M51" s="195"/>
      <c r="N51" s="195"/>
      <c r="O51" s="195"/>
      <c r="P51" s="195"/>
      <c r="Q51" s="195"/>
      <c r="R51" s="195"/>
      <c r="S51" s="195"/>
      <c r="T51" s="195"/>
      <c r="U51" s="195"/>
      <c r="V51" s="195"/>
      <c r="W51" s="195"/>
      <c r="X51" s="195"/>
      <c r="Y51" s="195"/>
      <c r="Z51" s="195"/>
      <c r="AA51" s="195"/>
      <c r="AB51" s="195"/>
      <c r="AC51" s="195"/>
      <c r="AD51" s="195"/>
      <c r="AE51" s="195"/>
      <c r="AF51" s="195"/>
      <c r="AG51" s="195"/>
      <c r="AH51" s="195"/>
      <c r="AI51" s="195"/>
      <c r="AJ51" s="195"/>
      <c r="AK51" s="195"/>
      <c r="AL51" s="195"/>
      <c r="AM51" s="195"/>
      <c r="AN51" s="195"/>
      <c r="AO51" s="195"/>
      <c r="AP51" s="195"/>
      <c r="AQ51" s="195"/>
      <c r="AR51" s="195"/>
      <c r="AS51" s="195"/>
      <c r="AT51" s="195"/>
      <c r="AU51" s="195"/>
      <c r="AV51" s="195"/>
      <c r="AW51" s="195"/>
      <c r="AX51" s="193"/>
      <c r="AY51" s="193"/>
      <c r="AZ51" s="194"/>
      <c r="BA51" s="194"/>
      <c r="BB51" s="194"/>
      <c r="BC51" s="194"/>
      <c r="BD51" s="194"/>
      <c r="BE51" s="194"/>
      <c r="BF51" s="195"/>
    </row>
    <row r="52">
      <c r="A52" s="193"/>
      <c r="B52" s="359" t="str">
        <f>'Customize Here'!$Q$18</f>
        <v>Numeric Trackers</v>
      </c>
      <c r="C52" s="360"/>
      <c r="D52" s="158"/>
      <c r="E52" s="289"/>
      <c r="F52" s="289"/>
      <c r="G52" s="361" t="str">
        <f>'Customize Here'!$Q$18</f>
        <v>Numeric Trackers</v>
      </c>
      <c r="H52" s="360"/>
      <c r="I52" s="360"/>
      <c r="J52" s="360"/>
      <c r="K52" s="360"/>
      <c r="L52" s="360"/>
      <c r="M52" s="360"/>
      <c r="N52" s="360"/>
      <c r="O52" s="158"/>
      <c r="P52" s="195"/>
      <c r="Q52" s="361" t="str">
        <f>'Customize Here'!$Q$18</f>
        <v>Numeric Trackers</v>
      </c>
      <c r="R52" s="360"/>
      <c r="S52" s="360"/>
      <c r="T52" s="360"/>
      <c r="U52" s="360"/>
      <c r="V52" s="360"/>
      <c r="W52" s="360"/>
      <c r="X52" s="360"/>
      <c r="Y52" s="158"/>
      <c r="Z52" s="195"/>
      <c r="AA52" s="361" t="str">
        <f>'Customize Here'!$Q$18</f>
        <v>Numeric Trackers</v>
      </c>
      <c r="AB52" s="360"/>
      <c r="AC52" s="360"/>
      <c r="AD52" s="360"/>
      <c r="AE52" s="360"/>
      <c r="AF52" s="360"/>
      <c r="AG52" s="360"/>
      <c r="AH52" s="360"/>
      <c r="AI52" s="158"/>
      <c r="AJ52" s="195"/>
      <c r="AK52" s="361" t="str">
        <f>'Customize Here'!$Q$18</f>
        <v>Numeric Trackers</v>
      </c>
      <c r="AL52" s="360"/>
      <c r="AM52" s="360"/>
      <c r="AN52" s="360"/>
      <c r="AO52" s="360"/>
      <c r="AP52" s="360"/>
      <c r="AQ52" s="360"/>
      <c r="AR52" s="360"/>
      <c r="AS52" s="158"/>
      <c r="AT52" s="195"/>
      <c r="AU52" s="362" t="str">
        <f>'Customize Here'!$Q$18</f>
        <v>Numeric Trackers</v>
      </c>
      <c r="AV52" s="360"/>
      <c r="AW52" s="158"/>
      <c r="AX52" s="193"/>
      <c r="AZ52" s="194"/>
      <c r="BA52" s="363" t="str">
        <f>'Customize Here'!$Q$29</f>
        <v>Days Expected</v>
      </c>
      <c r="BB52" s="364" t="str">
        <f>'Customize Here'!$Q$30</f>
        <v>Days Completed</v>
      </c>
      <c r="BC52" s="360"/>
      <c r="BD52" s="311"/>
      <c r="BE52" s="365" t="str">
        <f>'Customize Here'!$Q$31</f>
        <v>Days Missing</v>
      </c>
      <c r="BF52" s="195"/>
    </row>
    <row r="53" ht="9.0" customHeight="1">
      <c r="A53" s="193"/>
      <c r="B53" s="193"/>
      <c r="C53" s="195"/>
      <c r="D53" s="289"/>
      <c r="E53" s="289"/>
      <c r="F53" s="289"/>
      <c r="G53" s="195"/>
      <c r="H53" s="195"/>
      <c r="I53" s="195"/>
      <c r="J53" s="195"/>
      <c r="K53" s="195"/>
      <c r="L53" s="195"/>
      <c r="M53" s="195"/>
      <c r="N53" s="195"/>
      <c r="O53" s="195"/>
      <c r="P53" s="195"/>
      <c r="Q53" s="195"/>
      <c r="R53" s="195"/>
      <c r="S53" s="195"/>
      <c r="T53" s="195"/>
      <c r="U53" s="195"/>
      <c r="V53" s="195"/>
      <c r="W53" s="195"/>
      <c r="X53" s="195"/>
      <c r="Y53" s="195"/>
      <c r="Z53" s="195"/>
      <c r="AA53" s="195"/>
      <c r="AB53" s="195"/>
      <c r="AC53" s="195"/>
      <c r="AD53" s="195"/>
      <c r="AE53" s="195"/>
      <c r="AF53" s="195"/>
      <c r="AG53" s="195"/>
      <c r="AH53" s="195"/>
      <c r="AI53" s="195"/>
      <c r="AJ53" s="195"/>
      <c r="AK53" s="195"/>
      <c r="AL53" s="195"/>
      <c r="AM53" s="195"/>
      <c r="AN53" s="195"/>
      <c r="AO53" s="195"/>
      <c r="AP53" s="195"/>
      <c r="AQ53" s="195"/>
      <c r="AR53" s="195"/>
      <c r="AS53" s="195"/>
      <c r="AT53" s="195"/>
      <c r="AU53" s="195"/>
      <c r="AV53" s="195"/>
      <c r="AW53" s="195"/>
      <c r="AX53" s="193"/>
      <c r="AZ53" s="194"/>
      <c r="BA53" s="194"/>
      <c r="BB53" s="194"/>
      <c r="BC53" s="194"/>
      <c r="BD53" s="194"/>
      <c r="BE53" s="194"/>
      <c r="BF53" s="195"/>
    </row>
    <row r="54">
      <c r="A54" s="190"/>
      <c r="B54" s="366"/>
      <c r="C54" s="367" t="str">
        <f>'Customize Here'!$Q$41</f>
        <v>Goal</v>
      </c>
      <c r="D54" s="44"/>
      <c r="E54" s="348"/>
      <c r="F54" s="348"/>
      <c r="G54" s="368"/>
      <c r="H54" s="368"/>
      <c r="I54" s="368"/>
      <c r="J54" s="368"/>
      <c r="K54" s="368"/>
      <c r="L54" s="368"/>
      <c r="M54" s="369"/>
      <c r="N54" s="370" t="str">
        <f>'Customize Here'!$Q$27</f>
        <v>%</v>
      </c>
      <c r="O54" s="371" t="str">
        <f>'Customize Here'!$Q$28</f>
        <v>✔</v>
      </c>
      <c r="P54" s="195"/>
      <c r="Q54" s="368"/>
      <c r="R54" s="368"/>
      <c r="S54" s="368"/>
      <c r="T54" s="368"/>
      <c r="U54" s="368"/>
      <c r="V54" s="368"/>
      <c r="W54" s="369"/>
      <c r="X54" s="370" t="str">
        <f>'Customize Here'!$Q$27</f>
        <v>%</v>
      </c>
      <c r="Y54" s="371" t="str">
        <f>'Customize Here'!$Q$28</f>
        <v>✔</v>
      </c>
      <c r="Z54" s="195"/>
      <c r="AA54" s="368"/>
      <c r="AB54" s="368"/>
      <c r="AC54" s="368"/>
      <c r="AD54" s="368"/>
      <c r="AE54" s="368"/>
      <c r="AF54" s="368"/>
      <c r="AG54" s="369"/>
      <c r="AH54" s="370" t="str">
        <f>'Customize Here'!$Q$27</f>
        <v>%</v>
      </c>
      <c r="AI54" s="371" t="str">
        <f>'Customize Here'!$Q$28</f>
        <v>✔</v>
      </c>
      <c r="AJ54" s="195"/>
      <c r="AK54" s="368"/>
      <c r="AL54" s="368"/>
      <c r="AM54" s="368"/>
      <c r="AN54" s="368"/>
      <c r="AO54" s="368"/>
      <c r="AP54" s="368"/>
      <c r="AQ54" s="369"/>
      <c r="AR54" s="370" t="str">
        <f>'Customize Here'!$Q$27</f>
        <v>%</v>
      </c>
      <c r="AS54" s="371" t="str">
        <f>'Customize Here'!$Q$28</f>
        <v>✔</v>
      </c>
      <c r="AT54" s="195"/>
      <c r="AU54" s="368"/>
      <c r="AV54" s="368"/>
      <c r="AW54" s="368"/>
      <c r="AX54" s="372" t="str">
        <f>'Customize Here'!$Q$28</f>
        <v>✔</v>
      </c>
      <c r="AZ54" s="194"/>
      <c r="BA54" s="194"/>
      <c r="BB54" s="194"/>
      <c r="BC54" s="194"/>
      <c r="BD54" s="194"/>
      <c r="BE54" s="194"/>
      <c r="BF54" s="195"/>
    </row>
    <row r="55">
      <c r="A55" s="190"/>
      <c r="B55" s="101"/>
      <c r="C55" s="373"/>
      <c r="D55" s="102"/>
      <c r="E55" s="348"/>
      <c r="F55" s="348"/>
      <c r="G55" s="374" t="str">
        <f>IFERROR(__xludf.DUMMYFUNCTION("iferror(sparkline(G54:M54,{""charttype"",""column"";""empty"",""zero"";""color"",if(ROUND(N55,2)&gt;=$BA$4,'Customize Here'!$M$7,'Customize Here'!$M$9)}))"),"")</f>
        <v/>
      </c>
      <c r="M55" s="102"/>
      <c r="N55" s="375" t="str">
        <f>iferror(sum(G54:M54)/($C55*7),)</f>
        <v/>
      </c>
      <c r="O55" s="376">
        <f>countif(G54:M54,"&gt;="&amp;$C55)</f>
        <v>0</v>
      </c>
      <c r="P55" s="195"/>
      <c r="Q55" s="374" t="str">
        <f>IFERROR(__xludf.DUMMYFUNCTION("iferror(sparkline(Q54:W54,{""charttype"",""column"";""empty"",""zero"";""color"",if(ROUND(X55,2)&gt;=$BA$4,'Customize Here'!$M$7,'Customize Here'!$M$9)}))"),"")</f>
        <v/>
      </c>
      <c r="W55" s="102"/>
      <c r="X55" s="375" t="str">
        <f>iferror(sum(Q54:W54)/($C55*7),)</f>
        <v/>
      </c>
      <c r="Y55" s="376">
        <f>countif(Q54:W54,"&gt;="&amp;$C55)</f>
        <v>0</v>
      </c>
      <c r="Z55" s="195"/>
      <c r="AA55" s="374" t="str">
        <f>IFERROR(__xludf.DUMMYFUNCTION("iferror(sparkline(AA54:AG54,{""charttype"",""column"";""empty"",""zero"";""color"",if(ROUND(AH55,2)&gt;=$BA$4,'Customize Here'!$M$7,'Customize Here'!$M$9)}))"),"")</f>
        <v/>
      </c>
      <c r="AG55" s="102"/>
      <c r="AH55" s="375" t="str">
        <f>iferror(sum(AA54:AG54)/($C55*7),)</f>
        <v/>
      </c>
      <c r="AI55" s="376">
        <f>countif(AA54:AG54,"&gt;="&amp;$C55)</f>
        <v>0</v>
      </c>
      <c r="AJ55" s="195"/>
      <c r="AK55" s="374" t="str">
        <f>IFERROR(__xludf.DUMMYFUNCTION("iferror(sparkline(AK54:AQ54,{""charttype"",""column"";""empty"",""zero"";""color"",if(ROUND(AR55,2)&gt;=$BA$4,'Customize Here'!$M$7,'Customize Here'!$M$9)}))"),"")</f>
        <v/>
      </c>
      <c r="AQ55" s="102"/>
      <c r="AR55" s="375" t="str">
        <f>iferror(sum(AK54:AQ54)/($C55*7),)</f>
        <v/>
      </c>
      <c r="AS55" s="376">
        <f>countif(AK54:AQ54,"&gt;="&amp;$C55)</f>
        <v>0</v>
      </c>
      <c r="AT55" s="195"/>
      <c r="AU55" s="377" t="str">
        <f>IFERROR(__xludf.DUMMYFUNCTION("iferror(sparkline(AU54:AW54,{""charttype"",""column"";""empty"",""zero"";""color"",'Customize Here'!$M$9}))"),"")</f>
        <v/>
      </c>
      <c r="AW55" s="102"/>
      <c r="AX55" s="376">
        <f>countif(AU54:AW54,"&gt;="&amp;$C55)</f>
        <v>0</v>
      </c>
      <c r="AZ55" s="378" t="str">
        <f>B54</f>
        <v/>
      </c>
      <c r="BA55" s="379">
        <f>$BE$4</f>
        <v>30</v>
      </c>
      <c r="BB55" s="380">
        <f>O55+Y55+AI55+AS55+AX55</f>
        <v>0</v>
      </c>
      <c r="BC55" s="381" t="str">
        <f>IFERROR(__xludf.DUMMYFUNCTION("IFERROR(SPARKLINE(BB55,{""charttype"",""bar"";""max"",BA55;""color1"",IF(BD55&gt;=$BA$4,'Customize Here'!$M$7,'Customize Here'!$M$9)}),)"),"")</f>
        <v/>
      </c>
      <c r="BD55" s="382">
        <f>BB55/BA55</f>
        <v>0</v>
      </c>
      <c r="BE55" s="383">
        <f>BA55-BB55</f>
        <v>30</v>
      </c>
      <c r="BF55" s="195"/>
    </row>
    <row r="56">
      <c r="A56" s="190"/>
      <c r="B56" s="83"/>
      <c r="C56" s="83"/>
      <c r="D56" s="86"/>
      <c r="E56" s="348"/>
      <c r="F56" s="348"/>
      <c r="G56" s="83"/>
      <c r="H56" s="211"/>
      <c r="I56" s="211"/>
      <c r="J56" s="211"/>
      <c r="K56" s="211"/>
      <c r="L56" s="211"/>
      <c r="M56" s="86"/>
      <c r="N56" s="322"/>
      <c r="O56" s="217"/>
      <c r="P56" s="195"/>
      <c r="Q56" s="83"/>
      <c r="R56" s="211"/>
      <c r="S56" s="211"/>
      <c r="T56" s="211"/>
      <c r="U56" s="211"/>
      <c r="V56" s="211"/>
      <c r="W56" s="86"/>
      <c r="X56" s="322"/>
      <c r="Y56" s="217"/>
      <c r="Z56" s="195"/>
      <c r="AA56" s="83"/>
      <c r="AB56" s="211"/>
      <c r="AC56" s="211"/>
      <c r="AD56" s="211"/>
      <c r="AE56" s="211"/>
      <c r="AF56" s="211"/>
      <c r="AG56" s="86"/>
      <c r="AH56" s="322"/>
      <c r="AI56" s="217"/>
      <c r="AJ56" s="195"/>
      <c r="AK56" s="83"/>
      <c r="AL56" s="211"/>
      <c r="AM56" s="211"/>
      <c r="AN56" s="211"/>
      <c r="AO56" s="211"/>
      <c r="AP56" s="211"/>
      <c r="AQ56" s="86"/>
      <c r="AR56" s="322"/>
      <c r="AS56" s="217"/>
      <c r="AT56" s="195"/>
      <c r="AU56" s="83"/>
      <c r="AV56" s="211"/>
      <c r="AW56" s="86"/>
      <c r="AX56" s="217"/>
      <c r="AZ56" s="289"/>
      <c r="BA56" s="289"/>
      <c r="BB56" s="289"/>
      <c r="BC56" s="193"/>
      <c r="BD56" s="384"/>
      <c r="BE56" s="385"/>
      <c r="BF56" s="195"/>
    </row>
    <row r="57">
      <c r="A57" s="289"/>
      <c r="B57" s="289"/>
      <c r="C57" s="348"/>
      <c r="D57" s="348"/>
      <c r="E57" s="348"/>
      <c r="F57" s="348"/>
      <c r="G57" s="289"/>
      <c r="H57" s="289"/>
      <c r="I57" s="289"/>
      <c r="J57" s="289"/>
      <c r="K57" s="289"/>
      <c r="L57" s="289"/>
      <c r="M57" s="289"/>
      <c r="N57" s="195"/>
      <c r="O57" s="195"/>
      <c r="P57" s="195"/>
      <c r="Q57" s="195"/>
      <c r="R57" s="195"/>
      <c r="S57" s="195"/>
      <c r="T57" s="195"/>
      <c r="U57" s="195"/>
      <c r="V57" s="195"/>
      <c r="W57" s="195"/>
      <c r="X57" s="195"/>
      <c r="Y57" s="195"/>
      <c r="Z57" s="195"/>
      <c r="AA57" s="195"/>
      <c r="AB57" s="195"/>
      <c r="AC57" s="195"/>
      <c r="AD57" s="195"/>
      <c r="AE57" s="195"/>
      <c r="AF57" s="195"/>
      <c r="AG57" s="195"/>
      <c r="AH57" s="195"/>
      <c r="AI57" s="195"/>
      <c r="AJ57" s="195"/>
      <c r="AK57" s="195"/>
      <c r="AL57" s="195"/>
      <c r="AM57" s="195"/>
      <c r="AN57" s="195"/>
      <c r="AO57" s="195"/>
      <c r="AP57" s="195"/>
      <c r="AQ57" s="195"/>
      <c r="AR57" s="195"/>
      <c r="AS57" s="195"/>
      <c r="AT57" s="195"/>
      <c r="AU57" s="195"/>
      <c r="AV57" s="195"/>
      <c r="AW57" s="195"/>
      <c r="AX57" s="193"/>
      <c r="AZ57" s="289"/>
      <c r="BA57" s="289"/>
      <c r="BB57" s="289"/>
      <c r="BC57" s="193"/>
      <c r="BD57" s="195"/>
      <c r="BE57" s="195"/>
      <c r="BF57" s="195"/>
    </row>
    <row r="58">
      <c r="A58" s="190"/>
      <c r="B58" s="366"/>
      <c r="C58" s="367" t="str">
        <f>'Customize Here'!$Q$41</f>
        <v>Goal</v>
      </c>
      <c r="D58" s="44"/>
      <c r="E58" s="348"/>
      <c r="F58" s="348"/>
      <c r="G58" s="368"/>
      <c r="H58" s="368"/>
      <c r="I58" s="368"/>
      <c r="J58" s="368"/>
      <c r="K58" s="368"/>
      <c r="L58" s="368"/>
      <c r="M58" s="369"/>
      <c r="N58" s="370" t="str">
        <f>'Customize Here'!$Q$27</f>
        <v>%</v>
      </c>
      <c r="O58" s="371" t="str">
        <f>'Customize Here'!$Q$28</f>
        <v>✔</v>
      </c>
      <c r="P58" s="195"/>
      <c r="Q58" s="368"/>
      <c r="R58" s="368"/>
      <c r="S58" s="368"/>
      <c r="T58" s="368"/>
      <c r="U58" s="368"/>
      <c r="V58" s="368"/>
      <c r="W58" s="369"/>
      <c r="X58" s="370" t="str">
        <f>'Customize Here'!$Q$27</f>
        <v>%</v>
      </c>
      <c r="Y58" s="371" t="str">
        <f>'Customize Here'!$Q$28</f>
        <v>✔</v>
      </c>
      <c r="Z58" s="195"/>
      <c r="AA58" s="368"/>
      <c r="AB58" s="368"/>
      <c r="AC58" s="368"/>
      <c r="AD58" s="368"/>
      <c r="AE58" s="368"/>
      <c r="AF58" s="368"/>
      <c r="AG58" s="369"/>
      <c r="AH58" s="370" t="str">
        <f>'Customize Here'!$Q$27</f>
        <v>%</v>
      </c>
      <c r="AI58" s="371" t="str">
        <f>'Customize Here'!$Q$28</f>
        <v>✔</v>
      </c>
      <c r="AJ58" s="195"/>
      <c r="AK58" s="368"/>
      <c r="AL58" s="368"/>
      <c r="AM58" s="368"/>
      <c r="AN58" s="368"/>
      <c r="AO58" s="368"/>
      <c r="AP58" s="368"/>
      <c r="AQ58" s="369"/>
      <c r="AR58" s="370" t="str">
        <f>'Customize Here'!$Q$27</f>
        <v>%</v>
      </c>
      <c r="AS58" s="371" t="str">
        <f>'Customize Here'!$Q$28</f>
        <v>✔</v>
      </c>
      <c r="AT58" s="195"/>
      <c r="AU58" s="368"/>
      <c r="AV58" s="368"/>
      <c r="AW58" s="368"/>
      <c r="AX58" s="372" t="str">
        <f>'Customize Here'!$Q$28</f>
        <v>✔</v>
      </c>
      <c r="AZ58" s="194"/>
      <c r="BA58" s="194"/>
      <c r="BB58" s="194"/>
      <c r="BC58" s="194"/>
      <c r="BD58" s="194"/>
      <c r="BE58" s="194"/>
      <c r="BF58" s="195"/>
    </row>
    <row r="59">
      <c r="A59" s="190"/>
      <c r="B59" s="101"/>
      <c r="C59" s="373"/>
      <c r="D59" s="102"/>
      <c r="E59" s="348"/>
      <c r="F59" s="348"/>
      <c r="G59" s="374" t="str">
        <f>IFERROR(__xludf.DUMMYFUNCTION("iferror(sparkline(G58:M58,{""charttype"",""column"";""empty"",""zero"";""color"",if(ROUND(N59,2)&gt;=$BA$4,'Customize Here'!$M$7,'Customize Here'!$M$9)}))"),"")</f>
        <v/>
      </c>
      <c r="M59" s="102"/>
      <c r="N59" s="375" t="str">
        <f>iferror(sum(G58:M58)/($C59*7),)</f>
        <v/>
      </c>
      <c r="O59" s="376">
        <f>countif(G58:M58,"&gt;="&amp;$C59)</f>
        <v>0</v>
      </c>
      <c r="P59" s="195"/>
      <c r="Q59" s="374" t="str">
        <f>IFERROR(__xludf.DUMMYFUNCTION("iferror(sparkline(Q58:W58,{""charttype"",""column"";""empty"",""zero"";""color"",if(ROUND(X59,2)&gt;=$BA$4,'Customize Here'!$M$7,'Customize Here'!$M$9)}))"),"")</f>
        <v/>
      </c>
      <c r="W59" s="102"/>
      <c r="X59" s="375" t="str">
        <f>iferror(sum(Q58:W58)/($C59*7),)</f>
        <v/>
      </c>
      <c r="Y59" s="376">
        <f>countif(Q58:W58,"&gt;="&amp;$C59)</f>
        <v>0</v>
      </c>
      <c r="Z59" s="195"/>
      <c r="AA59" s="374" t="str">
        <f>IFERROR(__xludf.DUMMYFUNCTION("iferror(sparkline(AA58:AG58,{""charttype"",""column"";""empty"",""zero"";""color"",if(ROUND(AH59,2)&gt;=$BA$4,'Customize Here'!$M$7,'Customize Here'!$M$9)}))"),"")</f>
        <v/>
      </c>
      <c r="AG59" s="102"/>
      <c r="AH59" s="375" t="str">
        <f>iferror(sum(AA58:AG58)/($C59*7),)</f>
        <v/>
      </c>
      <c r="AI59" s="376">
        <f>countif(AA58:AG58,"&gt;="&amp;$C59)</f>
        <v>0</v>
      </c>
      <c r="AJ59" s="195"/>
      <c r="AK59" s="374" t="str">
        <f>IFERROR(__xludf.DUMMYFUNCTION("iferror(sparkline(AK58:AQ58,{""charttype"",""column"";""empty"",""zero"";""color"",if(ROUND(AR59,2)&gt;=$BA$4,'Customize Here'!$M$7,'Customize Here'!$M$9)}))"),"")</f>
        <v/>
      </c>
      <c r="AQ59" s="102"/>
      <c r="AR59" s="375" t="str">
        <f>iferror(sum(AK58:AQ58)/($C59*7),)</f>
        <v/>
      </c>
      <c r="AS59" s="376">
        <f>countif(AK58:AQ58,"&gt;="&amp;$C59)</f>
        <v>0</v>
      </c>
      <c r="AT59" s="195"/>
      <c r="AU59" s="377" t="str">
        <f>IFERROR(__xludf.DUMMYFUNCTION("iferror(sparkline(AU58:AW58,{""charttype"",""column"";""empty"",""zero"";""color"",'Customize Here'!$M$9}))"),"")</f>
        <v/>
      </c>
      <c r="AW59" s="102"/>
      <c r="AX59" s="376">
        <f>countif(AU58:AW58,"&gt;="&amp;$C59)</f>
        <v>0</v>
      </c>
      <c r="AZ59" s="378" t="str">
        <f>B58</f>
        <v/>
      </c>
      <c r="BA59" s="379">
        <f>$BE$4</f>
        <v>30</v>
      </c>
      <c r="BB59" s="380">
        <f>O59+Y59+AI59+AS59+AX59</f>
        <v>0</v>
      </c>
      <c r="BC59" s="381" t="str">
        <f>IFERROR(__xludf.DUMMYFUNCTION("IFERROR(SPARKLINE(BB59,{""charttype"",""bar"";""max"",BA59;""color1"",IF(BD59&gt;=$BA$4,'Customize Here'!$M$7,'Customize Here'!$M$9)}),)"),"")</f>
        <v/>
      </c>
      <c r="BD59" s="382">
        <f>BB59/BA59</f>
        <v>0</v>
      </c>
      <c r="BE59" s="383">
        <f>BA59-BB59</f>
        <v>30</v>
      </c>
      <c r="BF59" s="195"/>
    </row>
    <row r="60">
      <c r="A60" s="190"/>
      <c r="B60" s="83"/>
      <c r="C60" s="83"/>
      <c r="D60" s="86"/>
      <c r="E60" s="348"/>
      <c r="F60" s="348"/>
      <c r="G60" s="83"/>
      <c r="H60" s="211"/>
      <c r="I60" s="211"/>
      <c r="J60" s="211"/>
      <c r="K60" s="211"/>
      <c r="L60" s="211"/>
      <c r="M60" s="86"/>
      <c r="N60" s="322"/>
      <c r="O60" s="217"/>
      <c r="P60" s="195"/>
      <c r="Q60" s="83"/>
      <c r="R60" s="211"/>
      <c r="S60" s="211"/>
      <c r="T60" s="211"/>
      <c r="U60" s="211"/>
      <c r="V60" s="211"/>
      <c r="W60" s="86"/>
      <c r="X60" s="322"/>
      <c r="Y60" s="217"/>
      <c r="Z60" s="195"/>
      <c r="AA60" s="83"/>
      <c r="AB60" s="211"/>
      <c r="AC60" s="211"/>
      <c r="AD60" s="211"/>
      <c r="AE60" s="211"/>
      <c r="AF60" s="211"/>
      <c r="AG60" s="86"/>
      <c r="AH60" s="322"/>
      <c r="AI60" s="217"/>
      <c r="AJ60" s="195"/>
      <c r="AK60" s="83"/>
      <c r="AL60" s="211"/>
      <c r="AM60" s="211"/>
      <c r="AN60" s="211"/>
      <c r="AO60" s="211"/>
      <c r="AP60" s="211"/>
      <c r="AQ60" s="86"/>
      <c r="AR60" s="322"/>
      <c r="AS60" s="217"/>
      <c r="AT60" s="195"/>
      <c r="AU60" s="83"/>
      <c r="AV60" s="211"/>
      <c r="AW60" s="86"/>
      <c r="AX60" s="217"/>
      <c r="AZ60" s="289"/>
      <c r="BA60" s="289"/>
      <c r="BB60" s="289"/>
      <c r="BC60" s="193"/>
      <c r="BD60" s="384"/>
      <c r="BE60" s="385"/>
      <c r="BF60" s="195"/>
    </row>
    <row r="61">
      <c r="A61" s="289"/>
      <c r="B61" s="289"/>
      <c r="C61" s="348"/>
      <c r="D61" s="348"/>
      <c r="E61" s="348"/>
      <c r="F61" s="348"/>
      <c r="G61" s="289"/>
      <c r="H61" s="289"/>
      <c r="I61" s="289"/>
      <c r="J61" s="289"/>
      <c r="K61" s="289"/>
      <c r="L61" s="289"/>
      <c r="M61" s="289"/>
      <c r="N61" s="195"/>
      <c r="O61" s="195"/>
      <c r="P61" s="195"/>
      <c r="Q61" s="195"/>
      <c r="R61" s="195"/>
      <c r="S61" s="195"/>
      <c r="T61" s="195"/>
      <c r="U61" s="195"/>
      <c r="V61" s="195"/>
      <c r="W61" s="195"/>
      <c r="X61" s="195"/>
      <c r="Y61" s="195"/>
      <c r="Z61" s="195"/>
      <c r="AA61" s="195"/>
      <c r="AB61" s="195"/>
      <c r="AC61" s="195"/>
      <c r="AD61" s="195"/>
      <c r="AE61" s="195"/>
      <c r="AF61" s="195"/>
      <c r="AG61" s="195"/>
      <c r="AH61" s="195"/>
      <c r="AI61" s="195"/>
      <c r="AJ61" s="195"/>
      <c r="AK61" s="195"/>
      <c r="AL61" s="195"/>
      <c r="AM61" s="195"/>
      <c r="AN61" s="195"/>
      <c r="AO61" s="195"/>
      <c r="AP61" s="195"/>
      <c r="AQ61" s="195"/>
      <c r="AR61" s="195"/>
      <c r="AS61" s="195"/>
      <c r="AT61" s="195"/>
      <c r="AU61" s="195"/>
      <c r="AV61" s="195"/>
      <c r="AW61" s="195"/>
      <c r="AX61" s="193"/>
      <c r="AZ61" s="289"/>
      <c r="BA61" s="289"/>
      <c r="BB61" s="289"/>
      <c r="BC61" s="193"/>
      <c r="BD61" s="195"/>
      <c r="BE61" s="195"/>
      <c r="BF61" s="195"/>
    </row>
    <row r="62">
      <c r="A62" s="190"/>
      <c r="B62" s="366"/>
      <c r="C62" s="367" t="str">
        <f>'Customize Here'!$Q$41</f>
        <v>Goal</v>
      </c>
      <c r="D62" s="44"/>
      <c r="E62" s="348"/>
      <c r="F62" s="348"/>
      <c r="G62" s="368"/>
      <c r="H62" s="368"/>
      <c r="I62" s="368"/>
      <c r="J62" s="368"/>
      <c r="K62" s="368"/>
      <c r="L62" s="368"/>
      <c r="M62" s="369"/>
      <c r="N62" s="370" t="str">
        <f>'Customize Here'!$Q$27</f>
        <v>%</v>
      </c>
      <c r="O62" s="371" t="str">
        <f>'Customize Here'!$Q$28</f>
        <v>✔</v>
      </c>
      <c r="P62" s="195"/>
      <c r="Q62" s="368"/>
      <c r="R62" s="368"/>
      <c r="S62" s="368"/>
      <c r="T62" s="368"/>
      <c r="U62" s="368"/>
      <c r="V62" s="368"/>
      <c r="W62" s="369"/>
      <c r="X62" s="370" t="str">
        <f>'Customize Here'!$Q$27</f>
        <v>%</v>
      </c>
      <c r="Y62" s="371" t="str">
        <f>'Customize Here'!$Q$28</f>
        <v>✔</v>
      </c>
      <c r="Z62" s="195"/>
      <c r="AA62" s="368"/>
      <c r="AB62" s="368"/>
      <c r="AC62" s="368"/>
      <c r="AD62" s="368"/>
      <c r="AE62" s="368"/>
      <c r="AF62" s="368"/>
      <c r="AG62" s="369"/>
      <c r="AH62" s="370" t="str">
        <f>'Customize Here'!$Q$27</f>
        <v>%</v>
      </c>
      <c r="AI62" s="371" t="str">
        <f>'Customize Here'!$Q$28</f>
        <v>✔</v>
      </c>
      <c r="AJ62" s="195"/>
      <c r="AK62" s="368"/>
      <c r="AL62" s="368"/>
      <c r="AM62" s="368"/>
      <c r="AN62" s="368"/>
      <c r="AO62" s="368"/>
      <c r="AP62" s="368"/>
      <c r="AQ62" s="369"/>
      <c r="AR62" s="370" t="str">
        <f>'Customize Here'!$Q$27</f>
        <v>%</v>
      </c>
      <c r="AS62" s="371" t="str">
        <f>'Customize Here'!$Q$28</f>
        <v>✔</v>
      </c>
      <c r="AT62" s="195"/>
      <c r="AU62" s="368"/>
      <c r="AV62" s="368"/>
      <c r="AW62" s="368"/>
      <c r="AX62" s="372" t="str">
        <f>'Customize Here'!$Q$28</f>
        <v>✔</v>
      </c>
      <c r="AZ62" s="194"/>
      <c r="BA62" s="194"/>
      <c r="BB62" s="194"/>
      <c r="BC62" s="194"/>
      <c r="BD62" s="194"/>
      <c r="BE62" s="194"/>
      <c r="BF62" s="195"/>
    </row>
    <row r="63">
      <c r="A63" s="190"/>
      <c r="B63" s="101"/>
      <c r="C63" s="373"/>
      <c r="D63" s="102"/>
      <c r="E63" s="348"/>
      <c r="F63" s="348"/>
      <c r="G63" s="374" t="str">
        <f>IFERROR(__xludf.DUMMYFUNCTION("iferror(sparkline(G62:M62,{""charttype"",""column"";""empty"",""zero"";""color"",if(ROUND(N63,2)&gt;=$BA$4,'Customize Here'!$M$7,'Customize Here'!$M$9)}))"),"")</f>
        <v/>
      </c>
      <c r="M63" s="102"/>
      <c r="N63" s="375" t="str">
        <f>iferror(sum(G62:M62)/($C63*7),)</f>
        <v/>
      </c>
      <c r="O63" s="376">
        <f>countif(G62:M62,"&gt;="&amp;$C63)</f>
        <v>0</v>
      </c>
      <c r="P63" s="195"/>
      <c r="Q63" s="374" t="str">
        <f>IFERROR(__xludf.DUMMYFUNCTION("iferror(sparkline(Q62:W62,{""charttype"",""column"";""empty"",""zero"";""color"",if(ROUND(X63,2)&gt;=$BA$4,'Customize Here'!$M$7,'Customize Here'!$M$9)}))"),"")</f>
        <v/>
      </c>
      <c r="W63" s="102"/>
      <c r="X63" s="375" t="str">
        <f>iferror(sum(Q62:W62)/($C63*7),)</f>
        <v/>
      </c>
      <c r="Y63" s="376">
        <f>countif(Q62:W62,"&gt;="&amp;$C63)</f>
        <v>0</v>
      </c>
      <c r="Z63" s="195"/>
      <c r="AA63" s="374" t="str">
        <f>IFERROR(__xludf.DUMMYFUNCTION("iferror(sparkline(AA62:AG62,{""charttype"",""column"";""empty"",""zero"";""color"",if(ROUND(AH63,2)&gt;=$BA$4,'Customize Here'!$M$7,'Customize Here'!$M$9)}))"),"")</f>
        <v/>
      </c>
      <c r="AG63" s="102"/>
      <c r="AH63" s="375" t="str">
        <f>iferror(sum(AA62:AG62)/($C63*7),)</f>
        <v/>
      </c>
      <c r="AI63" s="376">
        <f>countif(AA62:AG62,"&gt;="&amp;$C63)</f>
        <v>0</v>
      </c>
      <c r="AJ63" s="195"/>
      <c r="AK63" s="374" t="str">
        <f>IFERROR(__xludf.DUMMYFUNCTION("iferror(sparkline(AK62:AQ62,{""charttype"",""column"";""empty"",""zero"";""color"",if(ROUND(AR63,2)&gt;=$BA$4,'Customize Here'!$M$7,'Customize Here'!$M$9)}))"),"")</f>
        <v/>
      </c>
      <c r="AQ63" s="102"/>
      <c r="AR63" s="375" t="str">
        <f>iferror(sum(AK62:AQ62)/($C63*7),)</f>
        <v/>
      </c>
      <c r="AS63" s="376">
        <f>countif(AK62:AQ62,"&gt;="&amp;$C63)</f>
        <v>0</v>
      </c>
      <c r="AT63" s="195"/>
      <c r="AU63" s="377" t="str">
        <f>IFERROR(__xludf.DUMMYFUNCTION("iferror(sparkline(AU62:AW62,{""charttype"",""column"";""empty"",""zero"";""color"",'Customize Here'!$M$9}))"),"")</f>
        <v/>
      </c>
      <c r="AW63" s="102"/>
      <c r="AX63" s="376">
        <f>countif(AU62:AW62,"&gt;="&amp;$C63)</f>
        <v>0</v>
      </c>
      <c r="AZ63" s="378" t="str">
        <f>B62</f>
        <v/>
      </c>
      <c r="BA63" s="379">
        <f>$BE$4</f>
        <v>30</v>
      </c>
      <c r="BB63" s="380">
        <f>O63+Y63+AI63+AS63+AX63</f>
        <v>0</v>
      </c>
      <c r="BC63" s="381" t="str">
        <f>IFERROR(__xludf.DUMMYFUNCTION("IFERROR(SPARKLINE(BB63,{""charttype"",""bar"";""max"",BA63;""color1"",IF(BD63&gt;=$BA$4,'Customize Here'!$M$7,'Customize Here'!$M$9)}),)"),"")</f>
        <v/>
      </c>
      <c r="BD63" s="382">
        <f>BB63/BA63</f>
        <v>0</v>
      </c>
      <c r="BE63" s="383">
        <f>BA63-BB63</f>
        <v>30</v>
      </c>
      <c r="BF63" s="195"/>
    </row>
    <row r="64">
      <c r="A64" s="190"/>
      <c r="B64" s="83"/>
      <c r="C64" s="83"/>
      <c r="D64" s="86"/>
      <c r="E64" s="348"/>
      <c r="F64" s="348"/>
      <c r="G64" s="83"/>
      <c r="H64" s="211"/>
      <c r="I64" s="211"/>
      <c r="J64" s="211"/>
      <c r="K64" s="211"/>
      <c r="L64" s="211"/>
      <c r="M64" s="86"/>
      <c r="N64" s="322"/>
      <c r="O64" s="217"/>
      <c r="P64" s="195"/>
      <c r="Q64" s="83"/>
      <c r="R64" s="211"/>
      <c r="S64" s="211"/>
      <c r="T64" s="211"/>
      <c r="U64" s="211"/>
      <c r="V64" s="211"/>
      <c r="W64" s="86"/>
      <c r="X64" s="322"/>
      <c r="Y64" s="217"/>
      <c r="Z64" s="195"/>
      <c r="AA64" s="83"/>
      <c r="AB64" s="211"/>
      <c r="AC64" s="211"/>
      <c r="AD64" s="211"/>
      <c r="AE64" s="211"/>
      <c r="AF64" s="211"/>
      <c r="AG64" s="86"/>
      <c r="AH64" s="322"/>
      <c r="AI64" s="217"/>
      <c r="AJ64" s="195"/>
      <c r="AK64" s="83"/>
      <c r="AL64" s="211"/>
      <c r="AM64" s="211"/>
      <c r="AN64" s="211"/>
      <c r="AO64" s="211"/>
      <c r="AP64" s="211"/>
      <c r="AQ64" s="86"/>
      <c r="AR64" s="322"/>
      <c r="AS64" s="217"/>
      <c r="AT64" s="195"/>
      <c r="AU64" s="83"/>
      <c r="AV64" s="211"/>
      <c r="AW64" s="86"/>
      <c r="AX64" s="217"/>
      <c r="AZ64" s="289"/>
      <c r="BA64" s="289"/>
      <c r="BB64" s="289"/>
      <c r="BC64" s="193"/>
      <c r="BD64" s="384"/>
      <c r="BE64" s="385"/>
      <c r="BF64" s="195"/>
    </row>
    <row r="65">
      <c r="A65" s="289"/>
      <c r="B65" s="289"/>
      <c r="C65" s="348"/>
      <c r="D65" s="348"/>
      <c r="E65" s="348"/>
      <c r="F65" s="348"/>
      <c r="G65" s="289"/>
      <c r="H65" s="289"/>
      <c r="I65" s="289"/>
      <c r="J65" s="289"/>
      <c r="K65" s="289"/>
      <c r="L65" s="289"/>
      <c r="M65" s="289"/>
      <c r="N65" s="195"/>
      <c r="O65" s="195"/>
      <c r="P65" s="195"/>
      <c r="Q65" s="195"/>
      <c r="R65" s="195"/>
      <c r="S65" s="195"/>
      <c r="T65" s="195"/>
      <c r="U65" s="195"/>
      <c r="V65" s="195"/>
      <c r="W65" s="195"/>
      <c r="X65" s="195"/>
      <c r="Y65" s="195"/>
      <c r="Z65" s="195"/>
      <c r="AA65" s="195"/>
      <c r="AB65" s="195"/>
      <c r="AC65" s="195"/>
      <c r="AD65" s="195"/>
      <c r="AE65" s="195"/>
      <c r="AF65" s="195"/>
      <c r="AG65" s="195"/>
      <c r="AH65" s="195"/>
      <c r="AI65" s="195"/>
      <c r="AJ65" s="195"/>
      <c r="AK65" s="195"/>
      <c r="AL65" s="195"/>
      <c r="AM65" s="195"/>
      <c r="AN65" s="195"/>
      <c r="AO65" s="195"/>
      <c r="AP65" s="195"/>
      <c r="AQ65" s="195"/>
      <c r="AR65" s="195"/>
      <c r="AS65" s="195"/>
      <c r="AT65" s="195"/>
      <c r="AU65" s="195"/>
      <c r="AV65" s="195"/>
      <c r="AW65" s="195"/>
      <c r="AX65" s="193"/>
      <c r="AZ65" s="289"/>
      <c r="BA65" s="289"/>
      <c r="BB65" s="289"/>
      <c r="BC65" s="193"/>
      <c r="BD65" s="195"/>
      <c r="BE65" s="195"/>
      <c r="BF65" s="195"/>
    </row>
    <row r="66">
      <c r="A66" s="190"/>
      <c r="B66" s="366"/>
      <c r="C66" s="367" t="str">
        <f>'Customize Here'!$Q$41</f>
        <v>Goal</v>
      </c>
      <c r="D66" s="44"/>
      <c r="E66" s="348"/>
      <c r="F66" s="348"/>
      <c r="G66" s="368"/>
      <c r="H66" s="368"/>
      <c r="I66" s="368"/>
      <c r="J66" s="368"/>
      <c r="K66" s="368"/>
      <c r="L66" s="368"/>
      <c r="M66" s="369"/>
      <c r="N66" s="370" t="str">
        <f>'Customize Here'!$Q$27</f>
        <v>%</v>
      </c>
      <c r="O66" s="371" t="str">
        <f>'Customize Here'!$Q$28</f>
        <v>✔</v>
      </c>
      <c r="P66" s="195"/>
      <c r="Q66" s="368"/>
      <c r="R66" s="368"/>
      <c r="S66" s="368"/>
      <c r="T66" s="368"/>
      <c r="U66" s="368"/>
      <c r="V66" s="368"/>
      <c r="W66" s="369"/>
      <c r="X66" s="370" t="str">
        <f>'Customize Here'!$Q$27</f>
        <v>%</v>
      </c>
      <c r="Y66" s="371" t="str">
        <f>'Customize Here'!$Q$28</f>
        <v>✔</v>
      </c>
      <c r="Z66" s="195"/>
      <c r="AA66" s="368"/>
      <c r="AB66" s="368"/>
      <c r="AC66" s="368"/>
      <c r="AD66" s="368"/>
      <c r="AE66" s="368"/>
      <c r="AF66" s="368"/>
      <c r="AG66" s="369"/>
      <c r="AH66" s="370" t="str">
        <f>'Customize Here'!$Q$27</f>
        <v>%</v>
      </c>
      <c r="AI66" s="371" t="str">
        <f>'Customize Here'!$Q$28</f>
        <v>✔</v>
      </c>
      <c r="AJ66" s="195"/>
      <c r="AK66" s="368"/>
      <c r="AL66" s="368"/>
      <c r="AM66" s="368"/>
      <c r="AN66" s="368"/>
      <c r="AO66" s="368"/>
      <c r="AP66" s="368"/>
      <c r="AQ66" s="369"/>
      <c r="AR66" s="370" t="str">
        <f>'Customize Here'!$Q$27</f>
        <v>%</v>
      </c>
      <c r="AS66" s="371" t="str">
        <f>'Customize Here'!$Q$28</f>
        <v>✔</v>
      </c>
      <c r="AT66" s="195"/>
      <c r="AU66" s="368"/>
      <c r="AV66" s="368"/>
      <c r="AW66" s="368"/>
      <c r="AX66" s="372" t="str">
        <f>'Customize Here'!$Q$28</f>
        <v>✔</v>
      </c>
      <c r="AZ66" s="194"/>
      <c r="BA66" s="194"/>
      <c r="BB66" s="194"/>
      <c r="BC66" s="194"/>
      <c r="BD66" s="194"/>
      <c r="BE66" s="194"/>
      <c r="BF66" s="195"/>
    </row>
    <row r="67">
      <c r="A67" s="190"/>
      <c r="B67" s="101"/>
      <c r="C67" s="373"/>
      <c r="D67" s="102"/>
      <c r="E67" s="348"/>
      <c r="F67" s="348"/>
      <c r="G67" s="374" t="str">
        <f>IFERROR(__xludf.DUMMYFUNCTION("iferror(sparkline(G66:M66,{""charttype"",""column"";""empty"",""zero"";""color"",if(ROUND(N67,2)&gt;=$BA$4,'Customize Here'!$M$7,'Customize Here'!$M$9)}))"),"")</f>
        <v/>
      </c>
      <c r="M67" s="102"/>
      <c r="N67" s="375" t="str">
        <f>iferror(sum(G66:M66)/($C67*7),)</f>
        <v/>
      </c>
      <c r="O67" s="376">
        <f>countif(G66:M66,"&gt;="&amp;$C67)</f>
        <v>0</v>
      </c>
      <c r="P67" s="195"/>
      <c r="Q67" s="374" t="str">
        <f>IFERROR(__xludf.DUMMYFUNCTION("iferror(sparkline(Q66:W66,{""charttype"",""column"";""empty"",""zero"";""color"",if(ROUND(X67,2)&gt;=$BA$4,'Customize Here'!$M$7,'Customize Here'!$M$9)}))"),"")</f>
        <v/>
      </c>
      <c r="W67" s="102"/>
      <c r="X67" s="375" t="str">
        <f>iferror(sum(Q66:W66)/($C67*7),)</f>
        <v/>
      </c>
      <c r="Y67" s="376">
        <f>countif(Q66:W66,"&gt;="&amp;$C67)</f>
        <v>0</v>
      </c>
      <c r="Z67" s="195"/>
      <c r="AA67" s="374" t="str">
        <f>IFERROR(__xludf.DUMMYFUNCTION("iferror(sparkline(AA66:AG66,{""charttype"",""column"";""empty"",""zero"";""color"",if(ROUND(AH67,2)&gt;=$BA$4,'Customize Here'!$M$7,'Customize Here'!$M$9)}))"),"")</f>
        <v/>
      </c>
      <c r="AG67" s="102"/>
      <c r="AH67" s="375" t="str">
        <f>iferror(sum(AA66:AG66)/($C67*7),)</f>
        <v/>
      </c>
      <c r="AI67" s="376">
        <f>countif(AA66:AG66,"&gt;="&amp;$C67)</f>
        <v>0</v>
      </c>
      <c r="AJ67" s="195"/>
      <c r="AK67" s="374" t="str">
        <f>IFERROR(__xludf.DUMMYFUNCTION("iferror(sparkline(AK66:AQ66,{""charttype"",""column"";""empty"",""zero"";""color"",if(ROUND(AR67,2)&gt;=$BA$4,'Customize Here'!$M$7,'Customize Here'!$M$9)}))"),"")</f>
        <v/>
      </c>
      <c r="AQ67" s="102"/>
      <c r="AR67" s="375" t="str">
        <f>iferror(sum(AK66:AQ66)/($C67*7),)</f>
        <v/>
      </c>
      <c r="AS67" s="376">
        <f>countif(AK66:AQ66,"&gt;="&amp;$C67)</f>
        <v>0</v>
      </c>
      <c r="AT67" s="195"/>
      <c r="AU67" s="377" t="str">
        <f>IFERROR(__xludf.DUMMYFUNCTION("iferror(sparkline(AU66:AW66,{""charttype"",""column"";""empty"",""zero"";""color"",'Customize Here'!$M$9}))"),"")</f>
        <v/>
      </c>
      <c r="AW67" s="102"/>
      <c r="AX67" s="376">
        <f>countif(AU66:AW66,"&gt;="&amp;$C67)</f>
        <v>0</v>
      </c>
      <c r="AZ67" s="378" t="str">
        <f>B66</f>
        <v/>
      </c>
      <c r="BA67" s="379">
        <f>$BE$4</f>
        <v>30</v>
      </c>
      <c r="BB67" s="380">
        <f>O67+Y67+AI67+AS67+AX67</f>
        <v>0</v>
      </c>
      <c r="BC67" s="381" t="str">
        <f>IFERROR(__xludf.DUMMYFUNCTION("IFERROR(SPARKLINE(BB67,{""charttype"",""bar"";""max"",BA67;""color1"",IF(BD67&gt;=$BA$4,'Customize Here'!$M$7,'Customize Here'!$M$9)}),)"),"")</f>
        <v/>
      </c>
      <c r="BD67" s="382">
        <f>BB67/BA67</f>
        <v>0</v>
      </c>
      <c r="BE67" s="383">
        <f>BA67-BB67</f>
        <v>30</v>
      </c>
      <c r="BF67" s="195"/>
    </row>
    <row r="68">
      <c r="A68" s="190"/>
      <c r="B68" s="83"/>
      <c r="C68" s="83"/>
      <c r="D68" s="86"/>
      <c r="E68" s="348"/>
      <c r="F68" s="348"/>
      <c r="G68" s="83"/>
      <c r="H68" s="211"/>
      <c r="I68" s="211"/>
      <c r="J68" s="211"/>
      <c r="K68" s="211"/>
      <c r="L68" s="211"/>
      <c r="M68" s="86"/>
      <c r="N68" s="322"/>
      <c r="O68" s="217"/>
      <c r="P68" s="195"/>
      <c r="Q68" s="83"/>
      <c r="R68" s="211"/>
      <c r="S68" s="211"/>
      <c r="T68" s="211"/>
      <c r="U68" s="211"/>
      <c r="V68" s="211"/>
      <c r="W68" s="86"/>
      <c r="X68" s="322"/>
      <c r="Y68" s="217"/>
      <c r="Z68" s="195"/>
      <c r="AA68" s="83"/>
      <c r="AB68" s="211"/>
      <c r="AC68" s="211"/>
      <c r="AD68" s="211"/>
      <c r="AE68" s="211"/>
      <c r="AF68" s="211"/>
      <c r="AG68" s="86"/>
      <c r="AH68" s="322"/>
      <c r="AI68" s="217"/>
      <c r="AJ68" s="195"/>
      <c r="AK68" s="83"/>
      <c r="AL68" s="211"/>
      <c r="AM68" s="211"/>
      <c r="AN68" s="211"/>
      <c r="AO68" s="211"/>
      <c r="AP68" s="211"/>
      <c r="AQ68" s="86"/>
      <c r="AR68" s="322"/>
      <c r="AS68" s="217"/>
      <c r="AT68" s="195"/>
      <c r="AU68" s="83"/>
      <c r="AV68" s="211"/>
      <c r="AW68" s="86"/>
      <c r="AX68" s="217"/>
      <c r="AZ68" s="289"/>
      <c r="BA68" s="289"/>
      <c r="BB68" s="289"/>
      <c r="BC68" s="193"/>
      <c r="BD68" s="384"/>
      <c r="BE68" s="385"/>
      <c r="BF68" s="195"/>
    </row>
    <row r="69">
      <c r="A69" s="289"/>
      <c r="B69" s="289"/>
      <c r="C69" s="348"/>
      <c r="D69" s="348"/>
      <c r="E69" s="348"/>
      <c r="F69" s="348"/>
      <c r="G69" s="289"/>
      <c r="H69" s="289"/>
      <c r="I69" s="289"/>
      <c r="J69" s="289"/>
      <c r="K69" s="289"/>
      <c r="L69" s="289"/>
      <c r="M69" s="289"/>
      <c r="N69" s="195"/>
      <c r="O69" s="195"/>
      <c r="P69" s="195"/>
      <c r="Q69" s="195"/>
      <c r="R69" s="195"/>
      <c r="S69" s="195"/>
      <c r="T69" s="195"/>
      <c r="U69" s="195"/>
      <c r="V69" s="195"/>
      <c r="W69" s="195"/>
      <c r="X69" s="195"/>
      <c r="Y69" s="195"/>
      <c r="Z69" s="195"/>
      <c r="AA69" s="195"/>
      <c r="AB69" s="195"/>
      <c r="AC69" s="195"/>
      <c r="AD69" s="195"/>
      <c r="AE69" s="195"/>
      <c r="AF69" s="195"/>
      <c r="AG69" s="195"/>
      <c r="AH69" s="195"/>
      <c r="AI69" s="195"/>
      <c r="AJ69" s="195"/>
      <c r="AK69" s="195"/>
      <c r="AL69" s="195"/>
      <c r="AM69" s="195"/>
      <c r="AN69" s="195"/>
      <c r="AO69" s="195"/>
      <c r="AP69" s="195"/>
      <c r="AQ69" s="195"/>
      <c r="AR69" s="195"/>
      <c r="AS69" s="195"/>
      <c r="AT69" s="195"/>
      <c r="AU69" s="195"/>
      <c r="AV69" s="195"/>
      <c r="AW69" s="195"/>
      <c r="AX69" s="193"/>
      <c r="AZ69" s="289"/>
      <c r="BA69" s="289"/>
      <c r="BB69" s="289"/>
      <c r="BC69" s="193"/>
      <c r="BD69" s="195"/>
      <c r="BE69" s="195"/>
      <c r="BF69" s="195"/>
    </row>
    <row r="70">
      <c r="A70" s="190"/>
      <c r="B70" s="366"/>
      <c r="C70" s="367" t="str">
        <f>'Customize Here'!$Q$41</f>
        <v>Goal</v>
      </c>
      <c r="D70" s="44"/>
      <c r="E70" s="348"/>
      <c r="F70" s="348"/>
      <c r="G70" s="368"/>
      <c r="H70" s="368"/>
      <c r="I70" s="368"/>
      <c r="J70" s="368"/>
      <c r="K70" s="368"/>
      <c r="L70" s="368"/>
      <c r="M70" s="369"/>
      <c r="N70" s="370" t="str">
        <f>'Customize Here'!$Q$27</f>
        <v>%</v>
      </c>
      <c r="O70" s="371" t="str">
        <f>'Customize Here'!$Q$28</f>
        <v>✔</v>
      </c>
      <c r="P70" s="195"/>
      <c r="Q70" s="368"/>
      <c r="R70" s="368"/>
      <c r="S70" s="368"/>
      <c r="T70" s="368"/>
      <c r="U70" s="368"/>
      <c r="V70" s="368"/>
      <c r="W70" s="369"/>
      <c r="X70" s="370" t="str">
        <f>'Customize Here'!$Q$27</f>
        <v>%</v>
      </c>
      <c r="Y70" s="371" t="str">
        <f>'Customize Here'!$Q$28</f>
        <v>✔</v>
      </c>
      <c r="Z70" s="195"/>
      <c r="AA70" s="368"/>
      <c r="AB70" s="368"/>
      <c r="AC70" s="368"/>
      <c r="AD70" s="368"/>
      <c r="AE70" s="368"/>
      <c r="AF70" s="368"/>
      <c r="AG70" s="369"/>
      <c r="AH70" s="370" t="str">
        <f>'Customize Here'!$Q$27</f>
        <v>%</v>
      </c>
      <c r="AI70" s="371" t="str">
        <f>'Customize Here'!$Q$28</f>
        <v>✔</v>
      </c>
      <c r="AJ70" s="195"/>
      <c r="AK70" s="368"/>
      <c r="AL70" s="368"/>
      <c r="AM70" s="368"/>
      <c r="AN70" s="368"/>
      <c r="AO70" s="368"/>
      <c r="AP70" s="368"/>
      <c r="AQ70" s="369"/>
      <c r="AR70" s="370" t="str">
        <f>'Customize Here'!$Q$27</f>
        <v>%</v>
      </c>
      <c r="AS70" s="371" t="str">
        <f>'Customize Here'!$Q$28</f>
        <v>✔</v>
      </c>
      <c r="AT70" s="195"/>
      <c r="AU70" s="368"/>
      <c r="AV70" s="368"/>
      <c r="AW70" s="368"/>
      <c r="AX70" s="372" t="str">
        <f>'Customize Here'!$Q$28</f>
        <v>✔</v>
      </c>
      <c r="AZ70" s="194"/>
      <c r="BA70" s="194"/>
      <c r="BB70" s="194"/>
      <c r="BC70" s="194"/>
      <c r="BD70" s="194"/>
      <c r="BE70" s="194"/>
      <c r="BF70" s="195"/>
    </row>
    <row r="71">
      <c r="A71" s="190"/>
      <c r="B71" s="101"/>
      <c r="C71" s="373"/>
      <c r="D71" s="102"/>
      <c r="E71" s="348"/>
      <c r="F71" s="348"/>
      <c r="G71" s="374" t="str">
        <f>IFERROR(__xludf.DUMMYFUNCTION("iferror(sparkline(G70:M70,{""charttype"",""column"";""empty"",""zero"";""color"",if(ROUND(N71,2)&gt;=$BA$4,'Customize Here'!$M$7,'Customize Here'!$M$9)}))"),"")</f>
        <v/>
      </c>
      <c r="M71" s="102"/>
      <c r="N71" s="375" t="str">
        <f>iferror(sum(G70:M70)/($C71*7),)</f>
        <v/>
      </c>
      <c r="O71" s="376">
        <f>countif(G70:M70,"&gt;="&amp;$C71)</f>
        <v>0</v>
      </c>
      <c r="P71" s="195"/>
      <c r="Q71" s="374" t="str">
        <f>IFERROR(__xludf.DUMMYFUNCTION("iferror(sparkline(Q70:W70,{""charttype"",""column"";""empty"",""zero"";""color"",if(ROUND(X71,2)&gt;=$BA$4,'Customize Here'!$M$7,'Customize Here'!$M$9)}))"),"")</f>
        <v/>
      </c>
      <c r="W71" s="102"/>
      <c r="X71" s="375" t="str">
        <f>iferror(sum(Q70:W70)/($C71*7),)</f>
        <v/>
      </c>
      <c r="Y71" s="376">
        <f>countif(Q70:W70,"&gt;="&amp;$C71)</f>
        <v>0</v>
      </c>
      <c r="Z71" s="195"/>
      <c r="AA71" s="374" t="str">
        <f>IFERROR(__xludf.DUMMYFUNCTION("iferror(sparkline(AA70:AG70,{""charttype"",""column"";""empty"",""zero"";""color"",if(ROUND(AH71,2)&gt;=$BA$4,'Customize Here'!$M$7,'Customize Here'!$M$9)}))"),"")</f>
        <v/>
      </c>
      <c r="AG71" s="102"/>
      <c r="AH71" s="375" t="str">
        <f>iferror(sum(AA70:AG70)/($C71*7),)</f>
        <v/>
      </c>
      <c r="AI71" s="376">
        <f>countif(AA70:AG70,"&gt;="&amp;$C71)</f>
        <v>0</v>
      </c>
      <c r="AJ71" s="195"/>
      <c r="AK71" s="374" t="str">
        <f>IFERROR(__xludf.DUMMYFUNCTION("iferror(sparkline(AK70:AQ70,{""charttype"",""column"";""empty"",""zero"";""color"",if(ROUND(AR71,2)&gt;=$BA$4,'Customize Here'!$M$7,'Customize Here'!$M$9)}))"),"")</f>
        <v/>
      </c>
      <c r="AQ71" s="102"/>
      <c r="AR71" s="375" t="str">
        <f>iferror(sum(AK70:AQ70)/($C71*7),)</f>
        <v/>
      </c>
      <c r="AS71" s="376">
        <f>countif(AK70:AQ70,"&gt;="&amp;$C71)</f>
        <v>0</v>
      </c>
      <c r="AT71" s="195"/>
      <c r="AU71" s="377" t="str">
        <f>IFERROR(__xludf.DUMMYFUNCTION("iferror(sparkline(AU70:AW70,{""charttype"",""column"";""empty"",""zero"";""color"",'Customize Here'!$M$9}))"),"")</f>
        <v/>
      </c>
      <c r="AW71" s="102"/>
      <c r="AX71" s="376">
        <f>countif(AU70:AW70,"&gt;="&amp;$C71)</f>
        <v>0</v>
      </c>
      <c r="AZ71" s="378" t="str">
        <f>B70</f>
        <v/>
      </c>
      <c r="BA71" s="379">
        <f>$BE$4</f>
        <v>30</v>
      </c>
      <c r="BB71" s="380">
        <f>O71+Y71+AI71+AS71+AX71</f>
        <v>0</v>
      </c>
      <c r="BC71" s="381" t="str">
        <f>IFERROR(__xludf.DUMMYFUNCTION("IFERROR(SPARKLINE(BB71,{""charttype"",""bar"";""max"",BA71;""color1"",IF(BD71&gt;=$BA$4,'Customize Here'!$M$7,'Customize Here'!$M$9)}),)"),"")</f>
        <v/>
      </c>
      <c r="BD71" s="382">
        <f>BB71/BA71</f>
        <v>0</v>
      </c>
      <c r="BE71" s="383">
        <f>BA71-BB71</f>
        <v>30</v>
      </c>
      <c r="BF71" s="195"/>
    </row>
    <row r="72">
      <c r="A72" s="190"/>
      <c r="B72" s="83"/>
      <c r="C72" s="83"/>
      <c r="D72" s="86"/>
      <c r="E72" s="348"/>
      <c r="F72" s="348"/>
      <c r="G72" s="83"/>
      <c r="H72" s="211"/>
      <c r="I72" s="211"/>
      <c r="J72" s="211"/>
      <c r="K72" s="211"/>
      <c r="L72" s="211"/>
      <c r="M72" s="86"/>
      <c r="N72" s="322"/>
      <c r="O72" s="217"/>
      <c r="P72" s="195"/>
      <c r="Q72" s="83"/>
      <c r="R72" s="211"/>
      <c r="S72" s="211"/>
      <c r="T72" s="211"/>
      <c r="U72" s="211"/>
      <c r="V72" s="211"/>
      <c r="W72" s="86"/>
      <c r="X72" s="322"/>
      <c r="Y72" s="217"/>
      <c r="Z72" s="195"/>
      <c r="AA72" s="83"/>
      <c r="AB72" s="211"/>
      <c r="AC72" s="211"/>
      <c r="AD72" s="211"/>
      <c r="AE72" s="211"/>
      <c r="AF72" s="211"/>
      <c r="AG72" s="86"/>
      <c r="AH72" s="322"/>
      <c r="AI72" s="217"/>
      <c r="AJ72" s="195"/>
      <c r="AK72" s="83"/>
      <c r="AL72" s="211"/>
      <c r="AM72" s="211"/>
      <c r="AN72" s="211"/>
      <c r="AO72" s="211"/>
      <c r="AP72" s="211"/>
      <c r="AQ72" s="86"/>
      <c r="AR72" s="322"/>
      <c r="AS72" s="217"/>
      <c r="AT72" s="195"/>
      <c r="AU72" s="83"/>
      <c r="AV72" s="211"/>
      <c r="AW72" s="86"/>
      <c r="AX72" s="217"/>
      <c r="AZ72" s="289"/>
      <c r="BA72" s="289"/>
      <c r="BB72" s="289"/>
      <c r="BC72" s="193"/>
      <c r="BD72" s="384"/>
      <c r="BE72" s="385"/>
      <c r="BF72" s="195"/>
    </row>
    <row r="73">
      <c r="A73" s="190"/>
      <c r="B73" s="289"/>
      <c r="C73" s="348"/>
      <c r="D73" s="348"/>
      <c r="E73" s="348"/>
      <c r="F73" s="348"/>
      <c r="G73" s="289"/>
      <c r="H73" s="289"/>
      <c r="I73" s="289"/>
      <c r="J73" s="289"/>
      <c r="K73" s="289"/>
      <c r="L73" s="289"/>
      <c r="M73" s="289"/>
      <c r="N73" s="195"/>
      <c r="O73" s="195"/>
      <c r="P73" s="195"/>
      <c r="Q73" s="195"/>
      <c r="R73" s="195"/>
      <c r="S73" s="195"/>
      <c r="T73" s="195"/>
      <c r="U73" s="195"/>
      <c r="V73" s="195"/>
      <c r="W73" s="195"/>
      <c r="X73" s="195"/>
      <c r="Y73" s="195"/>
      <c r="Z73" s="195"/>
      <c r="AA73" s="195"/>
      <c r="AB73" s="195"/>
      <c r="AC73" s="195"/>
      <c r="AD73" s="195"/>
      <c r="AE73" s="195"/>
      <c r="AF73" s="195"/>
      <c r="AG73" s="195"/>
      <c r="AH73" s="195"/>
      <c r="AI73" s="195"/>
      <c r="AJ73" s="195"/>
      <c r="AK73" s="195"/>
      <c r="AL73" s="195"/>
      <c r="AM73" s="195"/>
      <c r="AN73" s="195"/>
      <c r="AO73" s="195"/>
      <c r="AP73" s="195"/>
      <c r="AQ73" s="195"/>
      <c r="AR73" s="195"/>
      <c r="AS73" s="195"/>
      <c r="AT73" s="195"/>
      <c r="AU73" s="195"/>
      <c r="AV73" s="195"/>
      <c r="AW73" s="195"/>
      <c r="AX73" s="193"/>
      <c r="AZ73" s="289"/>
      <c r="BA73" s="289"/>
      <c r="BB73" s="289"/>
      <c r="BC73" s="193"/>
      <c r="BD73" s="195"/>
      <c r="BE73" s="195"/>
      <c r="BF73" s="195"/>
    </row>
    <row r="74">
      <c r="A74" s="190"/>
      <c r="B74" s="366"/>
      <c r="C74" s="367" t="str">
        <f>'Customize Here'!$Q$41</f>
        <v>Goal</v>
      </c>
      <c r="D74" s="44"/>
      <c r="E74" s="348"/>
      <c r="F74" s="348"/>
      <c r="G74" s="368"/>
      <c r="H74" s="368"/>
      <c r="I74" s="368"/>
      <c r="J74" s="368"/>
      <c r="K74" s="368"/>
      <c r="L74" s="368"/>
      <c r="M74" s="369"/>
      <c r="N74" s="370" t="str">
        <f>'Customize Here'!$Q$27</f>
        <v>%</v>
      </c>
      <c r="O74" s="371" t="str">
        <f>'Customize Here'!$Q$28</f>
        <v>✔</v>
      </c>
      <c r="P74" s="195"/>
      <c r="Q74" s="368"/>
      <c r="R74" s="368"/>
      <c r="S74" s="368"/>
      <c r="T74" s="368"/>
      <c r="U74" s="368"/>
      <c r="V74" s="368"/>
      <c r="W74" s="369"/>
      <c r="X74" s="370" t="str">
        <f>'Customize Here'!$Q$27</f>
        <v>%</v>
      </c>
      <c r="Y74" s="371" t="str">
        <f>'Customize Here'!$Q$28</f>
        <v>✔</v>
      </c>
      <c r="Z74" s="195"/>
      <c r="AA74" s="368"/>
      <c r="AB74" s="368"/>
      <c r="AC74" s="368"/>
      <c r="AD74" s="368"/>
      <c r="AE74" s="368"/>
      <c r="AF74" s="368"/>
      <c r="AG74" s="369"/>
      <c r="AH74" s="370" t="str">
        <f>'Customize Here'!$Q$27</f>
        <v>%</v>
      </c>
      <c r="AI74" s="371" t="str">
        <f>'Customize Here'!$Q$28</f>
        <v>✔</v>
      </c>
      <c r="AJ74" s="195"/>
      <c r="AK74" s="368"/>
      <c r="AL74" s="368"/>
      <c r="AM74" s="368"/>
      <c r="AN74" s="368"/>
      <c r="AO74" s="368"/>
      <c r="AP74" s="368"/>
      <c r="AQ74" s="369"/>
      <c r="AR74" s="370" t="str">
        <f>'Customize Here'!$Q$27</f>
        <v>%</v>
      </c>
      <c r="AS74" s="371" t="str">
        <f>'Customize Here'!$Q$28</f>
        <v>✔</v>
      </c>
      <c r="AT74" s="195"/>
      <c r="AU74" s="368"/>
      <c r="AV74" s="368"/>
      <c r="AW74" s="368"/>
      <c r="AX74" s="372" t="str">
        <f>'Customize Here'!$Q$28</f>
        <v>✔</v>
      </c>
      <c r="AZ74" s="194"/>
      <c r="BA74" s="194"/>
      <c r="BB74" s="194"/>
      <c r="BC74" s="194"/>
      <c r="BD74" s="194"/>
      <c r="BE74" s="194"/>
      <c r="BF74" s="195"/>
    </row>
    <row r="75">
      <c r="A75" s="190"/>
      <c r="B75" s="101"/>
      <c r="C75" s="373"/>
      <c r="D75" s="102"/>
      <c r="E75" s="348"/>
      <c r="F75" s="348"/>
      <c r="G75" s="374" t="str">
        <f>IFERROR(__xludf.DUMMYFUNCTION("iferror(sparkline(G74:M74,{""charttype"",""column"";""empty"",""zero"";""color"",if(ROUND(N75,2)&gt;=$BA$4,'Customize Here'!$M$7,'Customize Here'!$M$9)}))"),"")</f>
        <v/>
      </c>
      <c r="M75" s="102"/>
      <c r="N75" s="375" t="str">
        <f>iferror(sum(G74:M74)/($C75*7),)</f>
        <v/>
      </c>
      <c r="O75" s="376">
        <f>countif(G74:M74,"&gt;="&amp;$C75)</f>
        <v>0</v>
      </c>
      <c r="P75" s="195"/>
      <c r="Q75" s="374" t="str">
        <f>IFERROR(__xludf.DUMMYFUNCTION("iferror(sparkline(Q74:W74,{""charttype"",""column"";""empty"",""zero"";""color"",if(ROUND(X75,2)&gt;=$BA$4,'Customize Here'!$M$7,'Customize Here'!$M$9)}))"),"")</f>
        <v/>
      </c>
      <c r="W75" s="102"/>
      <c r="X75" s="375" t="str">
        <f>iferror(sum(Q74:W74)/($C75*7),)</f>
        <v/>
      </c>
      <c r="Y75" s="376">
        <f>countif(Q74:W74,"&gt;="&amp;$C75)</f>
        <v>0</v>
      </c>
      <c r="Z75" s="195"/>
      <c r="AA75" s="374" t="str">
        <f>IFERROR(__xludf.DUMMYFUNCTION("iferror(sparkline(AA74:AG74,{""charttype"",""column"";""empty"",""zero"";""color"",if(ROUND(AH75,2)&gt;=$BA$4,'Customize Here'!$M$7,'Customize Here'!$M$9)}))"),"")</f>
        <v/>
      </c>
      <c r="AG75" s="102"/>
      <c r="AH75" s="375" t="str">
        <f>iferror(sum(AA74:AG74)/($C75*7),)</f>
        <v/>
      </c>
      <c r="AI75" s="376">
        <f>countif(AA74:AG74,"&gt;="&amp;$C75)</f>
        <v>0</v>
      </c>
      <c r="AJ75" s="195"/>
      <c r="AK75" s="374" t="str">
        <f>IFERROR(__xludf.DUMMYFUNCTION("iferror(sparkline(AK74:AQ74,{""charttype"",""column"";""empty"",""zero"";""color"",if(ROUND(AR75,2)&gt;=$BA$4,'Customize Here'!$M$7,'Customize Here'!$M$9)}))"),"")</f>
        <v/>
      </c>
      <c r="AQ75" s="102"/>
      <c r="AR75" s="375" t="str">
        <f>iferror(sum(AK74:AQ74)/($C75*7),)</f>
        <v/>
      </c>
      <c r="AS75" s="376">
        <f>countif(AK74:AQ74,"&gt;="&amp;$C75)</f>
        <v>0</v>
      </c>
      <c r="AT75" s="195"/>
      <c r="AU75" s="377" t="str">
        <f>IFERROR(__xludf.DUMMYFUNCTION("iferror(sparkline(AU74:AW74,{""charttype"",""column"";""empty"",""zero"";""color"",'Customize Here'!$M$9}))"),"")</f>
        <v/>
      </c>
      <c r="AW75" s="102"/>
      <c r="AX75" s="376">
        <f>countif(AU74:AW74,"&gt;="&amp;$C75)</f>
        <v>0</v>
      </c>
      <c r="AZ75" s="378" t="str">
        <f>B74</f>
        <v/>
      </c>
      <c r="BA75" s="379">
        <f>$BE$4</f>
        <v>30</v>
      </c>
      <c r="BB75" s="380">
        <f>O75+Y75+AI75+AS75+AX75</f>
        <v>0</v>
      </c>
      <c r="BC75" s="381" t="str">
        <f>IFERROR(__xludf.DUMMYFUNCTION("IFERROR(SPARKLINE(BB75,{""charttype"",""bar"";""max"",BA75;""color1"",IF(BD75&gt;=$BA$4,'Customize Here'!$M$7,'Customize Here'!$M$9)}),)"),"")</f>
        <v/>
      </c>
      <c r="BD75" s="382">
        <f>BB75/BA75</f>
        <v>0</v>
      </c>
      <c r="BE75" s="383">
        <f>BA75-BB75</f>
        <v>30</v>
      </c>
      <c r="BF75" s="195"/>
    </row>
    <row r="76">
      <c r="A76" s="190"/>
      <c r="B76" s="83"/>
      <c r="C76" s="83"/>
      <c r="D76" s="86"/>
      <c r="E76" s="348"/>
      <c r="F76" s="348"/>
      <c r="G76" s="83"/>
      <c r="H76" s="211"/>
      <c r="I76" s="211"/>
      <c r="J76" s="211"/>
      <c r="K76" s="211"/>
      <c r="L76" s="211"/>
      <c r="M76" s="86"/>
      <c r="N76" s="322"/>
      <c r="O76" s="217"/>
      <c r="P76" s="195"/>
      <c r="Q76" s="83"/>
      <c r="R76" s="211"/>
      <c r="S76" s="211"/>
      <c r="T76" s="211"/>
      <c r="U76" s="211"/>
      <c r="V76" s="211"/>
      <c r="W76" s="86"/>
      <c r="X76" s="322"/>
      <c r="Y76" s="217"/>
      <c r="Z76" s="195"/>
      <c r="AA76" s="83"/>
      <c r="AB76" s="211"/>
      <c r="AC76" s="211"/>
      <c r="AD76" s="211"/>
      <c r="AE76" s="211"/>
      <c r="AF76" s="211"/>
      <c r="AG76" s="86"/>
      <c r="AH76" s="322"/>
      <c r="AI76" s="217"/>
      <c r="AJ76" s="195"/>
      <c r="AK76" s="83"/>
      <c r="AL76" s="211"/>
      <c r="AM76" s="211"/>
      <c r="AN76" s="211"/>
      <c r="AO76" s="211"/>
      <c r="AP76" s="211"/>
      <c r="AQ76" s="86"/>
      <c r="AR76" s="322"/>
      <c r="AS76" s="217"/>
      <c r="AT76" s="195"/>
      <c r="AU76" s="83"/>
      <c r="AV76" s="211"/>
      <c r="AW76" s="86"/>
      <c r="AX76" s="217"/>
      <c r="AZ76" s="289"/>
      <c r="BA76" s="289"/>
      <c r="BB76" s="289"/>
      <c r="BC76" s="193"/>
      <c r="BD76" s="384"/>
      <c r="BE76" s="385"/>
      <c r="BF76" s="195"/>
    </row>
    <row r="77">
      <c r="A77" s="289"/>
      <c r="B77" s="289"/>
      <c r="C77" s="348"/>
      <c r="D77" s="348"/>
      <c r="E77" s="348"/>
      <c r="F77" s="348"/>
      <c r="G77" s="289"/>
      <c r="H77" s="289"/>
      <c r="I77" s="289"/>
      <c r="J77" s="289"/>
      <c r="K77" s="289"/>
      <c r="L77" s="289"/>
      <c r="M77" s="289"/>
      <c r="N77" s="195"/>
      <c r="O77" s="195"/>
      <c r="P77" s="195"/>
      <c r="Q77" s="195"/>
      <c r="R77" s="195"/>
      <c r="S77" s="195"/>
      <c r="T77" s="195"/>
      <c r="U77" s="195"/>
      <c r="V77" s="195"/>
      <c r="W77" s="195"/>
      <c r="X77" s="195"/>
      <c r="Y77" s="195"/>
      <c r="Z77" s="195"/>
      <c r="AA77" s="195"/>
      <c r="AB77" s="195"/>
      <c r="AC77" s="195"/>
      <c r="AD77" s="195"/>
      <c r="AE77" s="195"/>
      <c r="AF77" s="195"/>
      <c r="AG77" s="195"/>
      <c r="AH77" s="195"/>
      <c r="AI77" s="195"/>
      <c r="AJ77" s="195"/>
      <c r="AK77" s="195"/>
      <c r="AL77" s="195"/>
      <c r="AM77" s="195"/>
      <c r="AN77" s="195"/>
      <c r="AO77" s="195"/>
      <c r="AP77" s="195"/>
      <c r="AQ77" s="195"/>
      <c r="AR77" s="195"/>
      <c r="AS77" s="195"/>
      <c r="AT77" s="195"/>
      <c r="AU77" s="195"/>
      <c r="AV77" s="195"/>
      <c r="AW77" s="195"/>
      <c r="AX77" s="193"/>
      <c r="AZ77" s="289"/>
      <c r="BA77" s="289"/>
      <c r="BB77" s="289"/>
      <c r="BC77" s="193"/>
      <c r="BD77" s="195"/>
      <c r="BE77" s="195"/>
      <c r="BF77" s="195"/>
    </row>
    <row r="78">
      <c r="A78" s="190"/>
      <c r="B78" s="366"/>
      <c r="C78" s="367" t="str">
        <f>'Customize Here'!$Q$41</f>
        <v>Goal</v>
      </c>
      <c r="D78" s="44"/>
      <c r="E78" s="348"/>
      <c r="F78" s="348"/>
      <c r="G78" s="368"/>
      <c r="H78" s="368"/>
      <c r="I78" s="368"/>
      <c r="J78" s="368"/>
      <c r="K78" s="368"/>
      <c r="L78" s="368"/>
      <c r="M78" s="369"/>
      <c r="N78" s="370" t="str">
        <f>'Customize Here'!$Q$27</f>
        <v>%</v>
      </c>
      <c r="O78" s="371" t="str">
        <f>'Customize Here'!$Q$28</f>
        <v>✔</v>
      </c>
      <c r="P78" s="195"/>
      <c r="Q78" s="368"/>
      <c r="R78" s="368"/>
      <c r="S78" s="368"/>
      <c r="T78" s="368"/>
      <c r="U78" s="368"/>
      <c r="V78" s="368"/>
      <c r="W78" s="369"/>
      <c r="X78" s="370" t="str">
        <f>'Customize Here'!$Q$27</f>
        <v>%</v>
      </c>
      <c r="Y78" s="371" t="str">
        <f>'Customize Here'!$Q$28</f>
        <v>✔</v>
      </c>
      <c r="Z78" s="195"/>
      <c r="AA78" s="368"/>
      <c r="AB78" s="368"/>
      <c r="AC78" s="368"/>
      <c r="AD78" s="368"/>
      <c r="AE78" s="368"/>
      <c r="AF78" s="368"/>
      <c r="AG78" s="369"/>
      <c r="AH78" s="370" t="str">
        <f>'Customize Here'!$Q$27</f>
        <v>%</v>
      </c>
      <c r="AI78" s="371" t="str">
        <f>'Customize Here'!$Q$28</f>
        <v>✔</v>
      </c>
      <c r="AJ78" s="195"/>
      <c r="AK78" s="368"/>
      <c r="AL78" s="368"/>
      <c r="AM78" s="368"/>
      <c r="AN78" s="368"/>
      <c r="AO78" s="368"/>
      <c r="AP78" s="368"/>
      <c r="AQ78" s="369"/>
      <c r="AR78" s="370" t="str">
        <f>'Customize Here'!$Q$27</f>
        <v>%</v>
      </c>
      <c r="AS78" s="371" t="str">
        <f>'Customize Here'!$Q$28</f>
        <v>✔</v>
      </c>
      <c r="AT78" s="195"/>
      <c r="AU78" s="368"/>
      <c r="AV78" s="368"/>
      <c r="AW78" s="368"/>
      <c r="AX78" s="372" t="str">
        <f>'Customize Here'!$Q$28</f>
        <v>✔</v>
      </c>
      <c r="AZ78" s="194"/>
      <c r="BA78" s="194"/>
      <c r="BB78" s="194"/>
      <c r="BC78" s="194"/>
      <c r="BD78" s="194"/>
      <c r="BE78" s="194"/>
      <c r="BF78" s="195"/>
    </row>
    <row r="79">
      <c r="A79" s="190"/>
      <c r="B79" s="101"/>
      <c r="C79" s="373"/>
      <c r="D79" s="102"/>
      <c r="E79" s="348"/>
      <c r="F79" s="348"/>
      <c r="G79" s="374" t="str">
        <f>IFERROR(__xludf.DUMMYFUNCTION("iferror(sparkline(G78:M78,{""charttype"",""column"";""empty"",""zero"";""color"",if(ROUND(N79,2)&gt;=$BA$4,'Customize Here'!$M$7,'Customize Here'!$M$9)}))"),"")</f>
        <v/>
      </c>
      <c r="M79" s="102"/>
      <c r="N79" s="375" t="str">
        <f>iferror(sum(G78:M78)/($C79*7),)</f>
        <v/>
      </c>
      <c r="O79" s="376">
        <f>countif(G78:M78,"&gt;="&amp;$C79)</f>
        <v>0</v>
      </c>
      <c r="P79" s="195"/>
      <c r="Q79" s="374" t="str">
        <f>IFERROR(__xludf.DUMMYFUNCTION("iferror(sparkline(Q78:W78,{""charttype"",""column"";""empty"",""zero"";""color"",if(ROUND(X79,2)&gt;=$BA$4,'Customize Here'!$M$7,'Customize Here'!$M$9)}))"),"")</f>
        <v/>
      </c>
      <c r="W79" s="102"/>
      <c r="X79" s="375" t="str">
        <f>iferror(sum(Q78:W78)/($C79*7),)</f>
        <v/>
      </c>
      <c r="Y79" s="376">
        <f>countif(Q78:W78,"&gt;="&amp;$C79)</f>
        <v>0</v>
      </c>
      <c r="Z79" s="195"/>
      <c r="AA79" s="374" t="str">
        <f>IFERROR(__xludf.DUMMYFUNCTION("iferror(sparkline(AA78:AG78,{""charttype"",""column"";""empty"",""zero"";""color"",if(ROUND(AH79,2)&gt;=$BA$4,'Customize Here'!$M$7,'Customize Here'!$M$9)}))"),"")</f>
        <v/>
      </c>
      <c r="AG79" s="102"/>
      <c r="AH79" s="375" t="str">
        <f>iferror(sum(AA78:AG78)/($C79*7),)</f>
        <v/>
      </c>
      <c r="AI79" s="376">
        <f>countif(AA78:AG78,"&gt;="&amp;$C79)</f>
        <v>0</v>
      </c>
      <c r="AJ79" s="195"/>
      <c r="AK79" s="374" t="str">
        <f>IFERROR(__xludf.DUMMYFUNCTION("iferror(sparkline(AK78:AQ78,{""charttype"",""column"";""empty"",""zero"";""color"",if(ROUND(AR79,2)&gt;=$BA$4,'Customize Here'!$M$7,'Customize Here'!$M$9)}))"),"")</f>
        <v/>
      </c>
      <c r="AQ79" s="102"/>
      <c r="AR79" s="375" t="str">
        <f>iferror(sum(AK78:AQ78)/($C79*7),)</f>
        <v/>
      </c>
      <c r="AS79" s="376">
        <f>countif(AK78:AQ78,"&gt;="&amp;$C79)</f>
        <v>0</v>
      </c>
      <c r="AT79" s="195"/>
      <c r="AU79" s="377" t="str">
        <f>IFERROR(__xludf.DUMMYFUNCTION("iferror(sparkline(AU78:AW78,{""charttype"",""column"";""empty"",""zero"";""color"",'Customize Here'!$M$9}))"),"")</f>
        <v/>
      </c>
      <c r="AW79" s="102"/>
      <c r="AX79" s="376">
        <f>countif(AU78:AW78,"&gt;="&amp;$C79)</f>
        <v>0</v>
      </c>
      <c r="AZ79" s="378" t="str">
        <f>B78</f>
        <v/>
      </c>
      <c r="BA79" s="379">
        <f>$BE$4</f>
        <v>30</v>
      </c>
      <c r="BB79" s="380">
        <f>O79+Y79+AI79+AS79+AX79</f>
        <v>0</v>
      </c>
      <c r="BC79" s="381" t="str">
        <f>IFERROR(__xludf.DUMMYFUNCTION("IFERROR(SPARKLINE(BB79,{""charttype"",""bar"";""max"",BA79;""color1"",IF(BD79&gt;=$BA$4,'Customize Here'!$M$7,'Customize Here'!$M$9)}),)"),"")</f>
        <v/>
      </c>
      <c r="BD79" s="382">
        <f>BB79/BA79</f>
        <v>0</v>
      </c>
      <c r="BE79" s="383">
        <f>BA79-BB79</f>
        <v>30</v>
      </c>
      <c r="BF79" s="195"/>
    </row>
    <row r="80">
      <c r="A80" s="190"/>
      <c r="B80" s="83"/>
      <c r="C80" s="83"/>
      <c r="D80" s="86"/>
      <c r="E80" s="348"/>
      <c r="F80" s="348"/>
      <c r="G80" s="83"/>
      <c r="H80" s="211"/>
      <c r="I80" s="211"/>
      <c r="J80" s="211"/>
      <c r="K80" s="211"/>
      <c r="L80" s="211"/>
      <c r="M80" s="86"/>
      <c r="N80" s="322"/>
      <c r="O80" s="217"/>
      <c r="P80" s="195"/>
      <c r="Q80" s="83"/>
      <c r="R80" s="211"/>
      <c r="S80" s="211"/>
      <c r="T80" s="211"/>
      <c r="U80" s="211"/>
      <c r="V80" s="211"/>
      <c r="W80" s="86"/>
      <c r="X80" s="322"/>
      <c r="Y80" s="217"/>
      <c r="Z80" s="195"/>
      <c r="AA80" s="83"/>
      <c r="AB80" s="211"/>
      <c r="AC80" s="211"/>
      <c r="AD80" s="211"/>
      <c r="AE80" s="211"/>
      <c r="AF80" s="211"/>
      <c r="AG80" s="86"/>
      <c r="AH80" s="322"/>
      <c r="AI80" s="217"/>
      <c r="AJ80" s="195"/>
      <c r="AK80" s="83"/>
      <c r="AL80" s="211"/>
      <c r="AM80" s="211"/>
      <c r="AN80" s="211"/>
      <c r="AO80" s="211"/>
      <c r="AP80" s="211"/>
      <c r="AQ80" s="86"/>
      <c r="AR80" s="322"/>
      <c r="AS80" s="217"/>
      <c r="AT80" s="195"/>
      <c r="AU80" s="83"/>
      <c r="AV80" s="211"/>
      <c r="AW80" s="86"/>
      <c r="AX80" s="217"/>
      <c r="AZ80" s="289"/>
      <c r="BA80" s="289"/>
      <c r="BB80" s="289"/>
      <c r="BC80" s="193"/>
      <c r="BD80" s="384"/>
      <c r="BE80" s="385"/>
      <c r="BF80" s="195"/>
    </row>
    <row r="81">
      <c r="A81" s="190"/>
      <c r="B81" s="190"/>
      <c r="C81" s="348"/>
      <c r="D81" s="348"/>
      <c r="E81" s="348"/>
      <c r="F81" s="348"/>
      <c r="G81" s="289"/>
      <c r="H81" s="289"/>
      <c r="I81" s="289"/>
      <c r="J81" s="289"/>
      <c r="K81" s="289"/>
      <c r="L81" s="289"/>
      <c r="M81" s="289"/>
      <c r="N81" s="195"/>
      <c r="O81" s="195"/>
      <c r="P81" s="195"/>
      <c r="Q81" s="195"/>
      <c r="R81" s="195"/>
      <c r="S81" s="195"/>
      <c r="T81" s="195"/>
      <c r="U81" s="195"/>
      <c r="V81" s="195"/>
      <c r="W81" s="195"/>
      <c r="X81" s="195"/>
      <c r="Y81" s="195"/>
      <c r="Z81" s="195"/>
      <c r="AA81" s="195"/>
      <c r="AB81" s="195"/>
      <c r="AC81" s="195"/>
      <c r="AD81" s="195"/>
      <c r="AE81" s="195"/>
      <c r="AF81" s="195"/>
      <c r="AG81" s="195"/>
      <c r="AH81" s="195"/>
      <c r="AI81" s="195"/>
      <c r="AJ81" s="195"/>
      <c r="AK81" s="195"/>
      <c r="AL81" s="195"/>
      <c r="AM81" s="195"/>
      <c r="AN81" s="195"/>
      <c r="AO81" s="195"/>
      <c r="AP81" s="195"/>
      <c r="AQ81" s="195"/>
      <c r="AR81" s="195"/>
      <c r="AS81" s="195"/>
      <c r="AT81" s="195"/>
      <c r="AU81" s="195"/>
      <c r="AV81" s="195"/>
      <c r="AW81" s="195"/>
      <c r="AX81" s="193"/>
      <c r="AY81" s="193"/>
      <c r="AZ81" s="289"/>
      <c r="BA81" s="289"/>
      <c r="BB81" s="289"/>
      <c r="BC81" s="193"/>
      <c r="BD81" s="195"/>
      <c r="BE81" s="195"/>
      <c r="BF81" s="195"/>
    </row>
  </sheetData>
  <mergeCells count="259">
    <mergeCell ref="AZ2:BE3"/>
    <mergeCell ref="BA4:BB4"/>
    <mergeCell ref="BC4:BD4"/>
    <mergeCell ref="BB6:BD6"/>
    <mergeCell ref="AA2:AG2"/>
    <mergeCell ref="AH2:AH4"/>
    <mergeCell ref="AI2:AI4"/>
    <mergeCell ref="AK2:AQ2"/>
    <mergeCell ref="AR2:AR4"/>
    <mergeCell ref="AS2:AS4"/>
    <mergeCell ref="AU2:AW2"/>
    <mergeCell ref="B2:D3"/>
    <mergeCell ref="G2:M2"/>
    <mergeCell ref="N2:N4"/>
    <mergeCell ref="O2:O4"/>
    <mergeCell ref="Q2:W2"/>
    <mergeCell ref="X2:X4"/>
    <mergeCell ref="Y2:Y4"/>
    <mergeCell ref="B4:D4"/>
    <mergeCell ref="B5:D5"/>
    <mergeCell ref="G6:O6"/>
    <mergeCell ref="Q6:Y6"/>
    <mergeCell ref="AA6:AI6"/>
    <mergeCell ref="AK6:AS6"/>
    <mergeCell ref="AU6:AW6"/>
    <mergeCell ref="B6:D6"/>
    <mergeCell ref="B7:D7"/>
    <mergeCell ref="B8:D8"/>
    <mergeCell ref="B9:D9"/>
    <mergeCell ref="B10:D10"/>
    <mergeCell ref="B11:D11"/>
    <mergeCell ref="B12:D12"/>
    <mergeCell ref="B13:D13"/>
    <mergeCell ref="B14:D14"/>
    <mergeCell ref="B15:D15"/>
    <mergeCell ref="B16:D16"/>
    <mergeCell ref="B17:D17"/>
    <mergeCell ref="B18:D18"/>
    <mergeCell ref="B19:D19"/>
    <mergeCell ref="AR24:AS24"/>
    <mergeCell ref="AR25:AS25"/>
    <mergeCell ref="X24:Y24"/>
    <mergeCell ref="AA24:AG24"/>
    <mergeCell ref="AH24:AI24"/>
    <mergeCell ref="AK24:AQ24"/>
    <mergeCell ref="AU24:AW24"/>
    <mergeCell ref="BB24:BD24"/>
    <mergeCell ref="AH25:AI25"/>
    <mergeCell ref="AZ25:BA25"/>
    <mergeCell ref="B20:D20"/>
    <mergeCell ref="B21:D21"/>
    <mergeCell ref="B22:D22"/>
    <mergeCell ref="B24:D24"/>
    <mergeCell ref="G24:M24"/>
    <mergeCell ref="N24:O24"/>
    <mergeCell ref="Q24:W24"/>
    <mergeCell ref="N26:O28"/>
    <mergeCell ref="Q26:Q28"/>
    <mergeCell ref="N29:O29"/>
    <mergeCell ref="R26:R28"/>
    <mergeCell ref="S26:S28"/>
    <mergeCell ref="T26:T28"/>
    <mergeCell ref="U26:U28"/>
    <mergeCell ref="V26:V28"/>
    <mergeCell ref="W26:W28"/>
    <mergeCell ref="X29:Y29"/>
    <mergeCell ref="Q31:Y31"/>
    <mergeCell ref="N25:O25"/>
    <mergeCell ref="X25:Y25"/>
    <mergeCell ref="G26:G28"/>
    <mergeCell ref="H26:H28"/>
    <mergeCell ref="I26:I28"/>
    <mergeCell ref="J26:J28"/>
    <mergeCell ref="K26:K28"/>
    <mergeCell ref="L26:L28"/>
    <mergeCell ref="M26:M28"/>
    <mergeCell ref="C31:D31"/>
    <mergeCell ref="G31:O31"/>
    <mergeCell ref="C32:D32"/>
    <mergeCell ref="C33:D33"/>
    <mergeCell ref="C34:D34"/>
    <mergeCell ref="AH55:AH56"/>
    <mergeCell ref="AI55:AI56"/>
    <mergeCell ref="AK55:AQ56"/>
    <mergeCell ref="AR55:AR56"/>
    <mergeCell ref="AS55:AS56"/>
    <mergeCell ref="AU55:AW56"/>
    <mergeCell ref="AX55:AX56"/>
    <mergeCell ref="AA63:AG64"/>
    <mergeCell ref="AH63:AH64"/>
    <mergeCell ref="AI63:AI64"/>
    <mergeCell ref="AK63:AQ64"/>
    <mergeCell ref="AR63:AR64"/>
    <mergeCell ref="AS63:AS64"/>
    <mergeCell ref="AU63:AW64"/>
    <mergeCell ref="AX63:AX64"/>
    <mergeCell ref="AA55:AG56"/>
    <mergeCell ref="AA59:AG60"/>
    <mergeCell ref="AH59:AH60"/>
    <mergeCell ref="AI59:AI60"/>
    <mergeCell ref="AK59:AQ60"/>
    <mergeCell ref="AR59:AR60"/>
    <mergeCell ref="AS59:AS60"/>
    <mergeCell ref="AH29:AI29"/>
    <mergeCell ref="AR29:AS29"/>
    <mergeCell ref="AA31:AI31"/>
    <mergeCell ref="AK31:AS31"/>
    <mergeCell ref="AU31:AW31"/>
    <mergeCell ref="AG26:AG28"/>
    <mergeCell ref="AH26:AI28"/>
    <mergeCell ref="AK26:AK28"/>
    <mergeCell ref="AL26:AL28"/>
    <mergeCell ref="AM26:AM28"/>
    <mergeCell ref="AN26:AN28"/>
    <mergeCell ref="AO26:AO28"/>
    <mergeCell ref="AZ30:BE30"/>
    <mergeCell ref="BB31:BD31"/>
    <mergeCell ref="BB48:BD48"/>
    <mergeCell ref="BB49:BD49"/>
    <mergeCell ref="AZ50:BA50"/>
    <mergeCell ref="BB52:BD52"/>
    <mergeCell ref="AP26:AP28"/>
    <mergeCell ref="AQ26:AQ28"/>
    <mergeCell ref="AR26:AS28"/>
    <mergeCell ref="AU26:AU28"/>
    <mergeCell ref="AV26:AV28"/>
    <mergeCell ref="AW26:AW28"/>
    <mergeCell ref="BA26:BE26"/>
    <mergeCell ref="X26:Y28"/>
    <mergeCell ref="AA26:AA28"/>
    <mergeCell ref="AB26:AB28"/>
    <mergeCell ref="AC26:AC28"/>
    <mergeCell ref="AD26:AD28"/>
    <mergeCell ref="AE26:AE28"/>
    <mergeCell ref="AF26:AF28"/>
    <mergeCell ref="AA49:AI49"/>
    <mergeCell ref="AK49:AS49"/>
    <mergeCell ref="AC50:AH50"/>
    <mergeCell ref="AM50:AR50"/>
    <mergeCell ref="AA52:AI52"/>
    <mergeCell ref="AK52:AS52"/>
    <mergeCell ref="AU52:AW52"/>
    <mergeCell ref="AU59:AW60"/>
    <mergeCell ref="AX59:AX60"/>
    <mergeCell ref="N59:N60"/>
    <mergeCell ref="O59:O60"/>
    <mergeCell ref="Q59:W60"/>
    <mergeCell ref="X59:X60"/>
    <mergeCell ref="Y59:Y60"/>
    <mergeCell ref="X63:X64"/>
    <mergeCell ref="Y63:Y64"/>
    <mergeCell ref="AK67:AQ68"/>
    <mergeCell ref="AR67:AR68"/>
    <mergeCell ref="AS67:AS68"/>
    <mergeCell ref="AU67:AW68"/>
    <mergeCell ref="AX67:AX68"/>
    <mergeCell ref="Q63:W64"/>
    <mergeCell ref="Q67:W68"/>
    <mergeCell ref="X67:X68"/>
    <mergeCell ref="Y67:Y68"/>
    <mergeCell ref="AA67:AG68"/>
    <mergeCell ref="AH67:AH68"/>
    <mergeCell ref="AI67:AI68"/>
    <mergeCell ref="AH71:AH72"/>
    <mergeCell ref="AI71:AI72"/>
    <mergeCell ref="AK71:AQ72"/>
    <mergeCell ref="AR71:AR72"/>
    <mergeCell ref="AS71:AS72"/>
    <mergeCell ref="AU71:AW72"/>
    <mergeCell ref="AX71:AX72"/>
    <mergeCell ref="AU75:AW76"/>
    <mergeCell ref="AX75:AX76"/>
    <mergeCell ref="AA79:AG80"/>
    <mergeCell ref="AH79:AH80"/>
    <mergeCell ref="AI79:AI80"/>
    <mergeCell ref="AK79:AQ80"/>
    <mergeCell ref="AR79:AR80"/>
    <mergeCell ref="AS79:AS80"/>
    <mergeCell ref="AU79:AW80"/>
    <mergeCell ref="AX79:AX80"/>
    <mergeCell ref="AA71:AG72"/>
    <mergeCell ref="AA75:AG76"/>
    <mergeCell ref="AH75:AH76"/>
    <mergeCell ref="AI75:AI76"/>
    <mergeCell ref="AK75:AQ76"/>
    <mergeCell ref="AR75:AR76"/>
    <mergeCell ref="AS75:AS76"/>
    <mergeCell ref="B66:B68"/>
    <mergeCell ref="B70:B72"/>
    <mergeCell ref="B74:B76"/>
    <mergeCell ref="B78:B80"/>
    <mergeCell ref="C74:D74"/>
    <mergeCell ref="C75:D76"/>
    <mergeCell ref="C78:D78"/>
    <mergeCell ref="C79:D80"/>
    <mergeCell ref="C55:D56"/>
    <mergeCell ref="C58:D58"/>
    <mergeCell ref="B62:B64"/>
    <mergeCell ref="C62:D62"/>
    <mergeCell ref="C63:D64"/>
    <mergeCell ref="C66:D66"/>
    <mergeCell ref="C67:D68"/>
    <mergeCell ref="C70:D70"/>
    <mergeCell ref="C71:D72"/>
    <mergeCell ref="N71:N72"/>
    <mergeCell ref="O71:O72"/>
    <mergeCell ref="Q71:W72"/>
    <mergeCell ref="X71:X72"/>
    <mergeCell ref="Y71:Y72"/>
    <mergeCell ref="G71:M72"/>
    <mergeCell ref="G75:M76"/>
    <mergeCell ref="N75:N76"/>
    <mergeCell ref="O75:O76"/>
    <mergeCell ref="Q75:W76"/>
    <mergeCell ref="X75:X76"/>
    <mergeCell ref="Y75:Y76"/>
    <mergeCell ref="G49:O49"/>
    <mergeCell ref="I50:N50"/>
    <mergeCell ref="S50:X50"/>
    <mergeCell ref="G52:O52"/>
    <mergeCell ref="Q52:Y52"/>
    <mergeCell ref="C42:D42"/>
    <mergeCell ref="C43:D43"/>
    <mergeCell ref="C44:D44"/>
    <mergeCell ref="C45:D45"/>
    <mergeCell ref="C46:D46"/>
    <mergeCell ref="C47:D47"/>
    <mergeCell ref="Q49:Y49"/>
    <mergeCell ref="C35:D35"/>
    <mergeCell ref="C36:D36"/>
    <mergeCell ref="C37:D37"/>
    <mergeCell ref="C38:D38"/>
    <mergeCell ref="C39:D39"/>
    <mergeCell ref="C40:D40"/>
    <mergeCell ref="C41:D41"/>
    <mergeCell ref="Q55:W56"/>
    <mergeCell ref="X55:X56"/>
    <mergeCell ref="Y55:Y56"/>
    <mergeCell ref="C59:D60"/>
    <mergeCell ref="G59:M60"/>
    <mergeCell ref="G63:M64"/>
    <mergeCell ref="N63:N64"/>
    <mergeCell ref="O63:O64"/>
    <mergeCell ref="G67:M68"/>
    <mergeCell ref="N67:N68"/>
    <mergeCell ref="O67:O68"/>
    <mergeCell ref="B52:D52"/>
    <mergeCell ref="B54:B56"/>
    <mergeCell ref="C54:D54"/>
    <mergeCell ref="G55:M56"/>
    <mergeCell ref="N55:N56"/>
    <mergeCell ref="O55:O56"/>
    <mergeCell ref="B58:B60"/>
    <mergeCell ref="G79:M80"/>
    <mergeCell ref="N79:N80"/>
    <mergeCell ref="O79:O80"/>
    <mergeCell ref="Q79:W80"/>
    <mergeCell ref="X79:X80"/>
    <mergeCell ref="Y79:Y80"/>
  </mergeCells>
  <conditionalFormatting sqref="G1:AW1">
    <cfRule type="cellIs" dxfId="5" priority="1" operator="equal">
      <formula>"*"</formula>
    </cfRule>
  </conditionalFormatting>
  <conditionalFormatting sqref="G54:M54 Q54:W54 AA54:AG54 AK54:AQ54 AU54:AW54 G58:M58 Q58:W58 AA58:AG58 AK58:AQ58 AU58:AW58 G62:M62 Q62:W62 AA62:AG62 AK62:AQ62 AU62:AW62 G66:M66 Q66:W66 AA66:AG66 AK66:AQ66 AU66:AW66 G70:M70 Q70:W70 AA70:AG70 AK70:AQ70 AU70:AW70 G74:M74 Q74:W74 AA74:AG74 AK74:AQ74 AU74:AW74 G78:M78 Q78:W78 AA78:AG78 AK78:AQ78 AU78:AW78">
    <cfRule type="expression" dxfId="14" priority="2">
      <formula>G54&gt;=$C55</formula>
    </cfRule>
  </conditionalFormatting>
  <conditionalFormatting sqref="C32:D47">
    <cfRule type="expression" dxfId="6" priority="3">
      <formula>AND($B32&lt;&gt;"",$C32=FALSE,$D32="")</formula>
    </cfRule>
  </conditionalFormatting>
  <conditionalFormatting sqref="G1:AW1">
    <cfRule type="cellIs" dxfId="7" priority="4" operator="equal">
      <formula>"*"</formula>
    </cfRule>
  </conditionalFormatting>
  <conditionalFormatting sqref="G7:M22 Q7:W22 AA7:AG22 AK7:AQ22 AU7:AW22 G32:M47 Q32:W47 AA32:AG47 AK32:AQ47 AU32:AW47">
    <cfRule type="expression" dxfId="8" priority="5">
      <formula>AND($B7&lt;&gt;"",G7=TRUE)</formula>
    </cfRule>
  </conditionalFormatting>
  <conditionalFormatting sqref="N7:N22 X7:X22 AH7:AH22 AR7:AR22 N32:N47 X32:X47 AH32:AH47 AR32:AR47">
    <cfRule type="expression" dxfId="9" priority="6">
      <formula>N7&gt;=$BA$4</formula>
    </cfRule>
  </conditionalFormatting>
  <conditionalFormatting sqref="O32:O47 Y32:Y47 AI32:AI47 AS32:AS47">
    <cfRule type="expression" dxfId="10" priority="7">
      <formula>N32&gt;=100%</formula>
    </cfRule>
  </conditionalFormatting>
  <conditionalFormatting sqref="G32:M47 Q32:W47 AA32:AG47 AK32:AQ47">
    <cfRule type="expression" dxfId="8" priority="8">
      <formula>AND($B32&lt;&gt;"",G32=TRUE)</formula>
    </cfRule>
  </conditionalFormatting>
  <conditionalFormatting sqref="G32:M47">
    <cfRule type="expression" dxfId="8" priority="9">
      <formula>AND(COUNTIF($G32:$M32,TRUE)&gt;=$C32,$B32&lt;&gt;"",$C32&lt;&gt;"")</formula>
    </cfRule>
  </conditionalFormatting>
  <conditionalFormatting sqref="N7:N22 X7:X22 AH7:AH22 AR7:AR22">
    <cfRule type="expression" dxfId="9" priority="10">
      <formula>N7&gt;=$BA$4</formula>
    </cfRule>
  </conditionalFormatting>
  <conditionalFormatting sqref="O7:O22 Y7:Y22 AI7:AI22 AS7:AS22">
    <cfRule type="expression" dxfId="11" priority="11">
      <formula>N7&gt;=100%</formula>
    </cfRule>
  </conditionalFormatting>
  <conditionalFormatting sqref="AU7:AW22 AU32:AW47">
    <cfRule type="expression" dxfId="11" priority="12">
      <formula>AU$4=""</formula>
    </cfRule>
  </conditionalFormatting>
  <conditionalFormatting sqref="BE7:BE22">
    <cfRule type="cellIs" dxfId="12" priority="13" operator="lessThan">
      <formula>0</formula>
    </cfRule>
  </conditionalFormatting>
  <conditionalFormatting sqref="G3:M4 Q3:W4 AA3:AG4 AK3:AQ4 AU3:AW4">
    <cfRule type="expression" dxfId="5" priority="14">
      <formula>G$4=TODAY()</formula>
    </cfRule>
  </conditionalFormatting>
  <conditionalFormatting sqref="AU3:AW4">
    <cfRule type="expression" dxfId="13" priority="15">
      <formula>AU$4=""</formula>
    </cfRule>
  </conditionalFormatting>
  <conditionalFormatting sqref="Q32:W47">
    <cfRule type="expression" dxfId="8" priority="16">
      <formula>AND(COUNTIF($Q32:$W32,TRUE)&gt;=$C32,$B32&lt;&gt;"",$C32&lt;&gt;"")</formula>
    </cfRule>
  </conditionalFormatting>
  <conditionalFormatting sqref="AA32:AG47">
    <cfRule type="expression" dxfId="8" priority="17">
      <formula>AND(COUNTIF($AA32:$AG32,TRUE)&gt;=$C32,$B32&lt;&gt;"",$C32&lt;&gt;"")</formula>
    </cfRule>
  </conditionalFormatting>
  <conditionalFormatting sqref="AK32:AQ47">
    <cfRule type="expression" dxfId="8" priority="18">
      <formula>AND(COUNTIF($AK32:$AQ32,TRUE)&gt;=$C32,$B32&lt;&gt;"",$C32&lt;&gt;"")</formula>
    </cfRule>
  </conditionalFormatting>
  <dataValidations>
    <dataValidation type="list" allowBlank="1" showInputMessage="1" showErrorMessage="1" prompt="Enter a number from 1 to 6." sqref="C32:C47">
      <formula1>"1,2,3,4,5,6"</formula1>
    </dataValidation>
    <dataValidation type="custom" allowBlank="1" showDropDown="1" showInputMessage="1" showErrorMessage="1" prompt="Enter a valid date." sqref="G4">
      <formula1>OR(NOT(ISERROR(DATEVALUE(G4))), AND(ISNUMBER(G4), LEFT(CELL("format", G4))="D"))</formula1>
    </dataValidation>
    <dataValidation type="list" allowBlank="1" showDropDown="1" showInputMessage="1" showErrorMessage="1" prompt="Enter a valid Month: JANUARY, FEBRUARY, MARCH, APRIL, MAY, JUNE, JULY, AUGUST, SEPTEMBER, OCTOBER, NOVEMBER, DECEMBER." sqref="C1:E1 A1:A4 E2:E4">
      <formula1>'HIDDEN HT'!$C$6:$C$17</formula1>
    </dataValidation>
  </dataValidations>
  <hyperlinks>
    <hyperlink display="Summary" location="Summary!A1" ref="B4"/>
  </hyperlinks>
  <printOptions gridLines="1" horizontalCentered="1"/>
  <pageMargins bottom="0.75" footer="0.0" header="0.0" left="0.7" right="0.7" top="0.75"/>
  <pageSetup fitToHeight="0" cellComments="atEnd" orientation="landscape" pageOrder="overThenDown" paperHeight="17in" paperWidth="28in"/>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pane xSplit="5.0" ySplit="4.0" topLeftCell="F5" activePane="bottomRight" state="frozen"/>
      <selection activeCell="F1" sqref="F1" pane="topRight"/>
      <selection activeCell="A5" sqref="A5" pane="bottomLeft"/>
      <selection activeCell="F5" sqref="F5" pane="bottomRight"/>
    </sheetView>
  </sheetViews>
  <sheetFormatPr customHeight="1" defaultColWidth="12.63" defaultRowHeight="15.75"/>
  <cols>
    <col customWidth="1" min="1" max="1" width="1.38"/>
    <col customWidth="1" min="2" max="2" width="27.13"/>
    <col customWidth="1" min="3" max="3" width="5.63"/>
    <col customWidth="1" min="4" max="4" width="3.38"/>
    <col customWidth="1" min="5" max="5" width="1.13"/>
    <col customWidth="1" min="6" max="6" width="2.88"/>
    <col customWidth="1" min="7" max="15" width="4.88"/>
    <col customWidth="1" min="16" max="16" width="2.88"/>
    <col customWidth="1" min="17" max="25" width="4.88"/>
    <col customWidth="1" min="26" max="26" width="2.88"/>
    <col customWidth="1" min="27" max="35" width="4.88"/>
    <col customWidth="1" min="36" max="36" width="2.88"/>
    <col customWidth="1" min="37" max="43" width="4.88"/>
    <col customWidth="1" min="44" max="44" width="5.13"/>
    <col customWidth="1" min="45" max="45" width="4.88"/>
    <col customWidth="1" min="46" max="46" width="2.88"/>
    <col customWidth="1" min="47" max="49" width="4.88"/>
    <col customWidth="1" min="50" max="51" width="5.13"/>
    <col customWidth="1" min="52" max="52" width="28.5"/>
    <col customWidth="1" min="53" max="53" width="9.25"/>
    <col customWidth="1" min="54" max="54" width="5.88"/>
    <col customWidth="1" min="55" max="55" width="19.88"/>
    <col customWidth="1" min="56" max="56" width="6.88"/>
    <col customWidth="1" min="57" max="57" width="8.0"/>
    <col customWidth="1" min="58" max="58" width="18.88"/>
  </cols>
  <sheetData>
    <row r="1" ht="14.25" customHeight="1">
      <c r="A1" s="188"/>
      <c r="B1" s="189"/>
      <c r="C1" s="188"/>
      <c r="D1" s="188"/>
      <c r="E1" s="188"/>
      <c r="F1" s="190"/>
      <c r="G1" s="191"/>
      <c r="H1" s="191"/>
      <c r="I1" s="191"/>
      <c r="J1" s="191"/>
      <c r="K1" s="191"/>
      <c r="L1" s="191"/>
      <c r="M1" s="191"/>
      <c r="N1" s="192"/>
      <c r="O1" s="192"/>
      <c r="P1" s="191"/>
      <c r="Q1" s="191"/>
      <c r="R1" s="191"/>
      <c r="S1" s="191"/>
      <c r="T1" s="191"/>
      <c r="U1" s="191"/>
      <c r="V1" s="191"/>
      <c r="W1" s="191"/>
      <c r="X1" s="192"/>
      <c r="Y1" s="192"/>
      <c r="Z1" s="191"/>
      <c r="AA1" s="191"/>
      <c r="AB1" s="191"/>
      <c r="AC1" s="191"/>
      <c r="AD1" s="191"/>
      <c r="AE1" s="191"/>
      <c r="AF1" s="191"/>
      <c r="AG1" s="191"/>
      <c r="AH1" s="192"/>
      <c r="AI1" s="192"/>
      <c r="AJ1" s="191"/>
      <c r="AK1" s="191"/>
      <c r="AL1" s="191"/>
      <c r="AM1" s="191"/>
      <c r="AN1" s="191"/>
      <c r="AO1" s="191"/>
      <c r="AP1" s="191"/>
      <c r="AQ1" s="191"/>
      <c r="AR1" s="192"/>
      <c r="AS1" s="192"/>
      <c r="AT1" s="191"/>
      <c r="AU1" s="191"/>
      <c r="AV1" s="191"/>
      <c r="AW1" s="191"/>
      <c r="AX1" s="193"/>
      <c r="AY1" s="193"/>
      <c r="AZ1" s="194"/>
      <c r="BA1" s="194"/>
      <c r="BB1" s="194"/>
      <c r="BC1" s="194"/>
      <c r="BD1" s="194"/>
      <c r="BE1" s="194"/>
      <c r="BF1" s="195"/>
    </row>
    <row r="2" ht="21.75" customHeight="1">
      <c r="A2" s="188"/>
      <c r="B2" s="196" t="str">
        <f>'HIDDEN CALENDAR'!O17</f>
        <v>October - 2023</v>
      </c>
      <c r="E2" s="188"/>
      <c r="F2" s="190"/>
      <c r="G2" s="197" t="str">
        <f>"7 "&amp;'Customize Here'!$Q$20 </f>
        <v>7 Days</v>
      </c>
      <c r="H2" s="154"/>
      <c r="I2" s="154"/>
      <c r="J2" s="154"/>
      <c r="K2" s="154"/>
      <c r="L2" s="154"/>
      <c r="M2" s="198"/>
      <c r="N2" s="199" t="str">
        <f>'Customize Here'!$Q$21</f>
        <v>Completed</v>
      </c>
      <c r="O2" s="200" t="str">
        <f>'Customize Here'!$Q$22</f>
        <v>Days Missing</v>
      </c>
      <c r="P2" s="201"/>
      <c r="Q2" s="197" t="str">
        <f>"14 "&amp;'Customize Here'!$Q$20 </f>
        <v>14 Days</v>
      </c>
      <c r="R2" s="154"/>
      <c r="S2" s="154"/>
      <c r="T2" s="154"/>
      <c r="U2" s="154"/>
      <c r="V2" s="154"/>
      <c r="W2" s="198"/>
      <c r="X2" s="199" t="str">
        <f>'Customize Here'!$Q$21</f>
        <v>Completed</v>
      </c>
      <c r="Y2" s="200" t="str">
        <f>'Customize Here'!$Q$22</f>
        <v>Days Missing</v>
      </c>
      <c r="Z2" s="201"/>
      <c r="AA2" s="197" t="str">
        <f>"21 "&amp;'Customize Here'!$Q$20 </f>
        <v>21 Days</v>
      </c>
      <c r="AB2" s="154"/>
      <c r="AC2" s="154"/>
      <c r="AD2" s="154"/>
      <c r="AE2" s="154"/>
      <c r="AF2" s="154"/>
      <c r="AG2" s="198"/>
      <c r="AH2" s="199" t="str">
        <f>'Customize Here'!$Q$21</f>
        <v>Completed</v>
      </c>
      <c r="AI2" s="200" t="str">
        <f>'Customize Here'!$Q$22</f>
        <v>Days Missing</v>
      </c>
      <c r="AJ2" s="201"/>
      <c r="AK2" s="197" t="str">
        <f>"28 "&amp;'Customize Here'!$Q$20 </f>
        <v>28 Days</v>
      </c>
      <c r="AL2" s="154"/>
      <c r="AM2" s="154"/>
      <c r="AN2" s="154"/>
      <c r="AO2" s="154"/>
      <c r="AP2" s="154"/>
      <c r="AQ2" s="198"/>
      <c r="AR2" s="199" t="str">
        <f>'Customize Here'!$Q$21</f>
        <v>Completed</v>
      </c>
      <c r="AS2" s="200" t="str">
        <f>'Customize Here'!$Q$22</f>
        <v>Days Missing</v>
      </c>
      <c r="AT2" s="201"/>
      <c r="AU2" s="197" t="str">
        <f>'Customize Here'!$Q$26</f>
        <v>Extra Days</v>
      </c>
      <c r="AV2" s="154"/>
      <c r="AW2" s="155"/>
      <c r="AX2" s="201"/>
      <c r="AY2" s="201"/>
      <c r="AZ2" s="202" t="str">
        <f>'Customize Here'!$Q$19</f>
        <v>Monthly Stats</v>
      </c>
      <c r="BA2" s="43"/>
      <c r="BB2" s="43"/>
      <c r="BC2" s="43"/>
      <c r="BD2" s="43"/>
      <c r="BE2" s="44"/>
      <c r="BF2" s="203"/>
    </row>
    <row r="3" ht="18.75" customHeight="1">
      <c r="A3" s="188"/>
      <c r="E3" s="188"/>
      <c r="F3" s="204"/>
      <c r="G3" s="205" t="str">
        <f>VLOOKUP(WEEKDAY(G4),'HIDDEN CALENDAR'!$S$6:$V$12,4,0)</f>
        <v>S</v>
      </c>
      <c r="H3" s="206" t="str">
        <f>VLOOKUP(WEEKDAY(H4),'HIDDEN CALENDAR'!$S$6:$V$12,4,0)</f>
        <v>M</v>
      </c>
      <c r="I3" s="206" t="str">
        <f>VLOOKUP(WEEKDAY(I4),'HIDDEN CALENDAR'!$S$6:$V$12,4,0)</f>
        <v>T</v>
      </c>
      <c r="J3" s="206" t="str">
        <f>VLOOKUP(WEEKDAY(J4),'HIDDEN CALENDAR'!$S$6:$V$12,4,0)</f>
        <v>W</v>
      </c>
      <c r="K3" s="206" t="str">
        <f>VLOOKUP(WEEKDAY(K4),'HIDDEN CALENDAR'!$S$6:$V$12,4,0)</f>
        <v>T</v>
      </c>
      <c r="L3" s="206" t="str">
        <f>VLOOKUP(WEEKDAY(L4),'HIDDEN CALENDAR'!$S$6:$V$12,4,0)</f>
        <v>F</v>
      </c>
      <c r="M3" s="207" t="str">
        <f>VLOOKUP(WEEKDAY(M4),'HIDDEN CALENDAR'!$S$6:$V$12,4,0)</f>
        <v>S</v>
      </c>
      <c r="N3" s="208"/>
      <c r="O3" s="209"/>
      <c r="P3" s="201"/>
      <c r="Q3" s="205" t="str">
        <f>VLOOKUP(WEEKDAY(Q4),'HIDDEN CALENDAR'!$S$6:$V$12,4,0)</f>
        <v>S</v>
      </c>
      <c r="R3" s="206" t="str">
        <f>VLOOKUP(WEEKDAY(R4),'HIDDEN CALENDAR'!$S$6:$V$12,4,0)</f>
        <v>M</v>
      </c>
      <c r="S3" s="206" t="str">
        <f>VLOOKUP(WEEKDAY(S4),'HIDDEN CALENDAR'!$S$6:$V$12,4,0)</f>
        <v>T</v>
      </c>
      <c r="T3" s="206" t="str">
        <f>VLOOKUP(WEEKDAY(T4),'HIDDEN CALENDAR'!$S$6:$V$12,4,0)</f>
        <v>W</v>
      </c>
      <c r="U3" s="206" t="str">
        <f>VLOOKUP(WEEKDAY(U4),'HIDDEN CALENDAR'!$S$6:$V$12,4,0)</f>
        <v>T</v>
      </c>
      <c r="V3" s="206" t="str">
        <f>VLOOKUP(WEEKDAY(V4),'HIDDEN CALENDAR'!$S$6:$V$12,4,0)</f>
        <v>F</v>
      </c>
      <c r="W3" s="207" t="str">
        <f>VLOOKUP(WEEKDAY(W4),'HIDDEN CALENDAR'!$S$6:$V$12,4,0)</f>
        <v>S</v>
      </c>
      <c r="X3" s="208"/>
      <c r="Y3" s="209"/>
      <c r="Z3" s="201"/>
      <c r="AA3" s="205" t="str">
        <f>VLOOKUP(WEEKDAY(AA4),'HIDDEN CALENDAR'!$S$6:$V$12,4,0)</f>
        <v>S</v>
      </c>
      <c r="AB3" s="206" t="str">
        <f>VLOOKUP(WEEKDAY(AB4),'HIDDEN CALENDAR'!$S$6:$V$12,4,0)</f>
        <v>M</v>
      </c>
      <c r="AC3" s="206" t="str">
        <f>VLOOKUP(WEEKDAY(AC4),'HIDDEN CALENDAR'!$S$6:$V$12,4,0)</f>
        <v>T</v>
      </c>
      <c r="AD3" s="206" t="str">
        <f>VLOOKUP(WEEKDAY(AD4),'HIDDEN CALENDAR'!$S$6:$V$12,4,0)</f>
        <v>W</v>
      </c>
      <c r="AE3" s="206" t="str">
        <f>VLOOKUP(WEEKDAY(AE4),'HIDDEN CALENDAR'!$S$6:$V$12,4,0)</f>
        <v>T</v>
      </c>
      <c r="AF3" s="206" t="str">
        <f>VLOOKUP(WEEKDAY(AF4),'HIDDEN CALENDAR'!$S$6:$V$12,4,0)</f>
        <v>F</v>
      </c>
      <c r="AG3" s="207" t="str">
        <f>VLOOKUP(WEEKDAY(AG4),'HIDDEN CALENDAR'!$S$6:$V$12,4,0)</f>
        <v>S</v>
      </c>
      <c r="AH3" s="208"/>
      <c r="AI3" s="209"/>
      <c r="AJ3" s="201"/>
      <c r="AK3" s="205" t="str">
        <f>VLOOKUP(WEEKDAY(AK4),'HIDDEN CALENDAR'!$S$6:$V$12,4,0)</f>
        <v>S</v>
      </c>
      <c r="AL3" s="206" t="str">
        <f>VLOOKUP(WEEKDAY(AL4),'HIDDEN CALENDAR'!$S$6:$V$12,4,0)</f>
        <v>M</v>
      </c>
      <c r="AM3" s="206" t="str">
        <f>VLOOKUP(WEEKDAY(AM4),'HIDDEN CALENDAR'!$S$6:$V$12,4,0)</f>
        <v>T</v>
      </c>
      <c r="AN3" s="206" t="str">
        <f>VLOOKUP(WEEKDAY(AN4),'HIDDEN CALENDAR'!$S$6:$V$12,4,0)</f>
        <v>W</v>
      </c>
      <c r="AO3" s="206" t="str">
        <f>VLOOKUP(WEEKDAY(AO4),'HIDDEN CALENDAR'!$S$6:$V$12,4,0)</f>
        <v>T</v>
      </c>
      <c r="AP3" s="206" t="str">
        <f>VLOOKUP(WEEKDAY(AP4),'HIDDEN CALENDAR'!$S$6:$V$12,4,0)</f>
        <v>F</v>
      </c>
      <c r="AQ3" s="207" t="str">
        <f>VLOOKUP(WEEKDAY(AQ4),'HIDDEN CALENDAR'!$S$6:$V$12,4,0)</f>
        <v>S</v>
      </c>
      <c r="AR3" s="208"/>
      <c r="AS3" s="209"/>
      <c r="AT3" s="201"/>
      <c r="AU3" s="205" t="str">
        <f>IF(AU4&lt;&gt;"",VLOOKUP(WEEKDAY(AU4),'HIDDEN CALENDAR'!$S$6:$V$12,4,0),)</f>
        <v>S</v>
      </c>
      <c r="AV3" s="206" t="str">
        <f>IF(AV4&lt;&gt;"",VLOOKUP(WEEKDAY(AV4),'HIDDEN CALENDAR'!$S$6:$V$12,4,0),)</f>
        <v>M</v>
      </c>
      <c r="AW3" s="210" t="str">
        <f>IF(AW4&lt;&gt;"",VLOOKUP(WEEKDAY(AW4),'HIDDEN CALENDAR'!$S$6:$V$12,4,0),)</f>
        <v>T</v>
      </c>
      <c r="AX3" s="201"/>
      <c r="AY3" s="201"/>
      <c r="AZ3" s="83"/>
      <c r="BA3" s="211"/>
      <c r="BB3" s="211"/>
      <c r="BC3" s="211"/>
      <c r="BD3" s="211"/>
      <c r="BE3" s="86"/>
      <c r="BF3" s="203"/>
    </row>
    <row r="4" ht="16.5" customHeight="1">
      <c r="A4" s="188"/>
      <c r="B4" s="212" t="s">
        <v>62</v>
      </c>
      <c r="E4" s="188"/>
      <c r="F4" s="204"/>
      <c r="G4" s="213">
        <f>VLOOKUP(B2,'HIDDEN CALENDAR'!$O$6:$Q$17,3,0)</f>
        <v>45200</v>
      </c>
      <c r="H4" s="214">
        <f t="shared" ref="H4:M4" si="1">G4+1</f>
        <v>45201</v>
      </c>
      <c r="I4" s="214">
        <f t="shared" si="1"/>
        <v>45202</v>
      </c>
      <c r="J4" s="214">
        <f t="shared" si="1"/>
        <v>45203</v>
      </c>
      <c r="K4" s="214">
        <f t="shared" si="1"/>
        <v>45204</v>
      </c>
      <c r="L4" s="214">
        <f t="shared" si="1"/>
        <v>45205</v>
      </c>
      <c r="M4" s="215">
        <f t="shared" si="1"/>
        <v>45206</v>
      </c>
      <c r="N4" s="216"/>
      <c r="O4" s="217"/>
      <c r="P4" s="201"/>
      <c r="Q4" s="213">
        <f>M4+1</f>
        <v>45207</v>
      </c>
      <c r="R4" s="214">
        <f t="shared" ref="R4:W4" si="2">Q4+1</f>
        <v>45208</v>
      </c>
      <c r="S4" s="214">
        <f t="shared" si="2"/>
        <v>45209</v>
      </c>
      <c r="T4" s="214">
        <f t="shared" si="2"/>
        <v>45210</v>
      </c>
      <c r="U4" s="214">
        <f t="shared" si="2"/>
        <v>45211</v>
      </c>
      <c r="V4" s="214">
        <f t="shared" si="2"/>
        <v>45212</v>
      </c>
      <c r="W4" s="215">
        <f t="shared" si="2"/>
        <v>45213</v>
      </c>
      <c r="X4" s="216"/>
      <c r="Y4" s="217"/>
      <c r="Z4" s="201"/>
      <c r="AA4" s="213">
        <f>W4+1</f>
        <v>45214</v>
      </c>
      <c r="AB4" s="214">
        <f t="shared" ref="AB4:AG4" si="3">AA4+1</f>
        <v>45215</v>
      </c>
      <c r="AC4" s="214">
        <f t="shared" si="3"/>
        <v>45216</v>
      </c>
      <c r="AD4" s="214">
        <f t="shared" si="3"/>
        <v>45217</v>
      </c>
      <c r="AE4" s="214">
        <f t="shared" si="3"/>
        <v>45218</v>
      </c>
      <c r="AF4" s="214">
        <f t="shared" si="3"/>
        <v>45219</v>
      </c>
      <c r="AG4" s="215">
        <f t="shared" si="3"/>
        <v>45220</v>
      </c>
      <c r="AH4" s="216"/>
      <c r="AI4" s="217"/>
      <c r="AJ4" s="201"/>
      <c r="AK4" s="213">
        <f>AG4+1</f>
        <v>45221</v>
      </c>
      <c r="AL4" s="214">
        <f t="shared" ref="AL4:AQ4" si="4">AK4+1</f>
        <v>45222</v>
      </c>
      <c r="AM4" s="214">
        <f t="shared" si="4"/>
        <v>45223</v>
      </c>
      <c r="AN4" s="214">
        <f t="shared" si="4"/>
        <v>45224</v>
      </c>
      <c r="AO4" s="214">
        <f t="shared" si="4"/>
        <v>45225</v>
      </c>
      <c r="AP4" s="214">
        <f t="shared" si="4"/>
        <v>45226</v>
      </c>
      <c r="AQ4" s="215">
        <f t="shared" si="4"/>
        <v>45227</v>
      </c>
      <c r="AR4" s="216"/>
      <c r="AS4" s="217"/>
      <c r="AT4" s="201"/>
      <c r="AU4" s="213">
        <f>IF(MONTH(AQ4+1)=MONTH($AQ$4),AQ4+1,)</f>
        <v>45228</v>
      </c>
      <c r="AV4" s="214">
        <f t="shared" ref="AV4:AW4" si="5">IF(MONTH(AU4+1)=MONTH($AQ$4),AU4+1,)</f>
        <v>45229</v>
      </c>
      <c r="AW4" s="218">
        <f t="shared" si="5"/>
        <v>45230</v>
      </c>
      <c r="AX4" s="193"/>
      <c r="AY4" s="193"/>
      <c r="AZ4" s="219" t="str">
        <f>'Customize Here'!$Q$39&amp;":   "</f>
        <v>Bars change color on:   </v>
      </c>
      <c r="BA4" s="220">
        <v>0.8</v>
      </c>
      <c r="BB4" s="211"/>
      <c r="BC4" s="221" t="str">
        <f>'Customize Here'!$Q$40&amp;":"</f>
        <v>Days in month:</v>
      </c>
      <c r="BD4" s="211"/>
      <c r="BE4" s="222">
        <f>day(EOMONTH(G4,0))</f>
        <v>31</v>
      </c>
      <c r="BF4" s="203"/>
    </row>
    <row r="5" ht="7.5" customHeight="1">
      <c r="A5" s="204"/>
      <c r="B5" s="223"/>
      <c r="E5" s="204"/>
      <c r="F5" s="204"/>
      <c r="G5" s="224"/>
      <c r="H5" s="224"/>
      <c r="I5" s="224"/>
      <c r="J5" s="224"/>
      <c r="K5" s="224"/>
      <c r="L5" s="224"/>
      <c r="M5" s="224"/>
      <c r="N5" s="224"/>
      <c r="O5" s="224"/>
      <c r="P5" s="201"/>
      <c r="Q5" s="224"/>
      <c r="R5" s="224"/>
      <c r="S5" s="224"/>
      <c r="T5" s="224"/>
      <c r="U5" s="224"/>
      <c r="V5" s="224"/>
      <c r="W5" s="224"/>
      <c r="X5" s="224"/>
      <c r="Y5" s="224"/>
      <c r="Z5" s="201"/>
      <c r="AA5" s="224"/>
      <c r="AB5" s="224"/>
      <c r="AC5" s="224"/>
      <c r="AD5" s="224"/>
      <c r="AE5" s="224"/>
      <c r="AF5" s="224"/>
      <c r="AG5" s="224"/>
      <c r="AH5" s="224"/>
      <c r="AI5" s="224"/>
      <c r="AJ5" s="201"/>
      <c r="AK5" s="224"/>
      <c r="AL5" s="224"/>
      <c r="AM5" s="224"/>
      <c r="AN5" s="224"/>
      <c r="AO5" s="224"/>
      <c r="AP5" s="224"/>
      <c r="AQ5" s="224"/>
      <c r="AR5" s="224"/>
      <c r="AS5" s="224"/>
      <c r="AT5" s="201"/>
      <c r="AU5" s="225"/>
      <c r="AV5" s="225"/>
      <c r="AW5" s="225"/>
      <c r="AX5" s="193"/>
      <c r="AY5" s="193"/>
      <c r="AZ5" s="201"/>
      <c r="BA5" s="226"/>
      <c r="BB5" s="226"/>
      <c r="BC5" s="226"/>
      <c r="BD5" s="226"/>
      <c r="BE5" s="226"/>
      <c r="BF5" s="203"/>
    </row>
    <row r="6" ht="20.25" customHeight="1">
      <c r="A6" s="227"/>
      <c r="B6" s="228" t="str">
        <f>'Customize Here'!$Q$15</f>
        <v>Daily Habits</v>
      </c>
      <c r="C6" s="154"/>
      <c r="D6" s="155"/>
      <c r="E6" s="227"/>
      <c r="F6" s="227"/>
      <c r="G6" s="229" t="str">
        <f>'Customize Here'!$Q$15</f>
        <v>Daily Habits</v>
      </c>
      <c r="H6" s="230"/>
      <c r="I6" s="230"/>
      <c r="J6" s="230"/>
      <c r="K6" s="230"/>
      <c r="L6" s="230"/>
      <c r="M6" s="230"/>
      <c r="N6" s="230"/>
      <c r="O6" s="108"/>
      <c r="P6" s="231"/>
      <c r="Q6" s="229" t="str">
        <f>'Customize Here'!$Q$15</f>
        <v>Daily Habits</v>
      </c>
      <c r="R6" s="230"/>
      <c r="S6" s="230"/>
      <c r="T6" s="230"/>
      <c r="U6" s="230"/>
      <c r="V6" s="230"/>
      <c r="W6" s="230"/>
      <c r="X6" s="230"/>
      <c r="Y6" s="108"/>
      <c r="Z6" s="231"/>
      <c r="AA6" s="229" t="str">
        <f>'Customize Here'!$Q$15</f>
        <v>Daily Habits</v>
      </c>
      <c r="AB6" s="230"/>
      <c r="AC6" s="230"/>
      <c r="AD6" s="230"/>
      <c r="AE6" s="230"/>
      <c r="AF6" s="230"/>
      <c r="AG6" s="230"/>
      <c r="AH6" s="230"/>
      <c r="AI6" s="108"/>
      <c r="AJ6" s="231"/>
      <c r="AK6" s="229" t="str">
        <f>'Customize Here'!$Q$15</f>
        <v>Daily Habits</v>
      </c>
      <c r="AL6" s="230"/>
      <c r="AM6" s="230"/>
      <c r="AN6" s="230"/>
      <c r="AO6" s="230"/>
      <c r="AP6" s="230"/>
      <c r="AQ6" s="230"/>
      <c r="AR6" s="230"/>
      <c r="AS6" s="108"/>
      <c r="AT6" s="231"/>
      <c r="AU6" s="232" t="str">
        <f>'Customize Here'!$Q$15</f>
        <v>Daily Habits</v>
      </c>
      <c r="AV6" s="230"/>
      <c r="AW6" s="108"/>
      <c r="AX6" s="193"/>
      <c r="AZ6" s="233" t="str">
        <f>'Customize Here'!$Q$15</f>
        <v>Daily Habits</v>
      </c>
      <c r="BA6" s="234" t="str">
        <f>'Customize Here'!$Q$29</f>
        <v>Days Expected</v>
      </c>
      <c r="BB6" s="235" t="str">
        <f>'Customize Here'!$Q$30</f>
        <v>Days Completed</v>
      </c>
      <c r="BC6" s="230"/>
      <c r="BD6" s="58"/>
      <c r="BE6" s="236" t="str">
        <f>'Customize Here'!$Q$31</f>
        <v>Days Missing</v>
      </c>
      <c r="BF6" s="203"/>
    </row>
    <row r="7">
      <c r="A7" s="237"/>
      <c r="B7" s="238"/>
      <c r="C7" s="239"/>
      <c r="D7" s="71"/>
      <c r="E7" s="237"/>
      <c r="F7" s="237"/>
      <c r="G7" s="240" t="b">
        <v>0</v>
      </c>
      <c r="H7" s="241" t="b">
        <v>0</v>
      </c>
      <c r="I7" s="241" t="b">
        <v>0</v>
      </c>
      <c r="J7" s="241" t="b">
        <v>0</v>
      </c>
      <c r="K7" s="241" t="b">
        <v>0</v>
      </c>
      <c r="L7" s="241" t="b">
        <v>0</v>
      </c>
      <c r="M7" s="242" t="b">
        <v>0</v>
      </c>
      <c r="N7" s="243" t="str">
        <f t="shared" ref="N7:N22" si="6">IF($B7&lt;&gt;"", ROUND(COUNTIF(G7:M7,"=TRUE")/7,2),)</f>
        <v/>
      </c>
      <c r="O7" s="244" t="str">
        <f t="shared" ref="O7:O22" si="7">IF($B7&lt;&gt;"", if(7-countif(G7:M7,true)&lt;=0,"",7-countif(G7:M7,true)),)</f>
        <v/>
      </c>
      <c r="P7" s="245"/>
      <c r="Q7" s="240" t="b">
        <v>0</v>
      </c>
      <c r="R7" s="241" t="b">
        <v>0</v>
      </c>
      <c r="S7" s="241" t="b">
        <v>0</v>
      </c>
      <c r="T7" s="241" t="b">
        <v>0</v>
      </c>
      <c r="U7" s="241" t="b">
        <v>0</v>
      </c>
      <c r="V7" s="241" t="b">
        <v>0</v>
      </c>
      <c r="W7" s="242" t="b">
        <v>0</v>
      </c>
      <c r="X7" s="243" t="str">
        <f t="shared" ref="X7:X22" si="8">IF($B7&lt;&gt;"", ROUND(COUNTIF(Q7:W7,"=TRUE")/7,2),)</f>
        <v/>
      </c>
      <c r="Y7" s="244" t="str">
        <f t="shared" ref="Y7:Y22" si="9">IF($B7&lt;&gt;"", if(7-countif(Q7:W7,true)&lt;=0,"",7-countif(Q7:W7,true)),)</f>
        <v/>
      </c>
      <c r="Z7" s="245"/>
      <c r="AA7" s="240" t="b">
        <v>0</v>
      </c>
      <c r="AB7" s="241" t="b">
        <v>0</v>
      </c>
      <c r="AC7" s="241" t="b">
        <v>0</v>
      </c>
      <c r="AD7" s="241" t="b">
        <v>0</v>
      </c>
      <c r="AE7" s="241" t="b">
        <v>0</v>
      </c>
      <c r="AF7" s="241" t="b">
        <v>0</v>
      </c>
      <c r="AG7" s="242" t="b">
        <v>0</v>
      </c>
      <c r="AH7" s="243" t="str">
        <f t="shared" ref="AH7:AH22" si="10">IF($B7&lt;&gt;"", ROUND(COUNTIF(AA7:AG7,"=TRUE")/7,2),)</f>
        <v/>
      </c>
      <c r="AI7" s="244" t="str">
        <f t="shared" ref="AI7:AI22" si="11">IF($B7&lt;&gt;"", if(7-countif(AA7:AG7,true)&lt;=0,"",7-countif(AA7:AG7,true)),)</f>
        <v/>
      </c>
      <c r="AJ7" s="245"/>
      <c r="AK7" s="240" t="b">
        <v>0</v>
      </c>
      <c r="AL7" s="241" t="b">
        <v>0</v>
      </c>
      <c r="AM7" s="241" t="b">
        <v>0</v>
      </c>
      <c r="AN7" s="241" t="b">
        <v>0</v>
      </c>
      <c r="AO7" s="241" t="b">
        <v>0</v>
      </c>
      <c r="AP7" s="241" t="b">
        <v>1</v>
      </c>
      <c r="AQ7" s="242" t="b">
        <v>0</v>
      </c>
      <c r="AR7" s="243" t="str">
        <f t="shared" ref="AR7:AR22" si="12">IF($B7&lt;&gt;"", ROUND(COUNTIF(AK7:AQ7,"=TRUE")/7,2),)</f>
        <v/>
      </c>
      <c r="AS7" s="244" t="str">
        <f t="shared" ref="AS7:AS22" si="13">IF($B7&lt;&gt;"", if(7-countif(AK7:AQ7,true)&lt;=0,"",7-countif(AK7:AQ7,true)),)</f>
        <v/>
      </c>
      <c r="AT7" s="245"/>
      <c r="AU7" s="240" t="b">
        <v>0</v>
      </c>
      <c r="AV7" s="241" t="b">
        <v>0</v>
      </c>
      <c r="AW7" s="246" t="b">
        <v>0</v>
      </c>
      <c r="AX7" s="193"/>
      <c r="AY7" s="193"/>
      <c r="AZ7" s="247" t="str">
        <f t="shared" ref="AZ7:AZ22" si="14">B7</f>
        <v/>
      </c>
      <c r="BA7" s="248" t="str">
        <f t="shared" ref="BA7:BA22" si="15">if(B7&lt;&gt;"",$BE$4,)</f>
        <v/>
      </c>
      <c r="BB7" s="249" t="str">
        <f t="shared" ref="BB7:BB22" si="16">IF($B7&lt;&gt;"", COUNTIF(G7:M7,"TRUE")+COUNTIF(Q7:W7,"TRUE")+COUNTIF(AA7:AG7,"TRUE")+COUNTIF(AK7:AQ7,"TRUE")+COUNTIF(AU7:AW7,"TRUE"),)</f>
        <v/>
      </c>
      <c r="BC7" s="250" t="str">
        <f t="array" ref="BC7">IFERROR(SPARKLINE(BB7,{"charttype","bar";"max",BA7;"color1",IF(BD7&gt;=$BA$4,'Customize Here'!$M$7,'Customize Here'!$M$9)}),)</f>
        <v/>
      </c>
      <c r="BD7" s="251" t="str">
        <f t="shared" ref="BD7:BD22" si="17">IFERROR(ROUND(BB7/BA7,2),)</f>
        <v/>
      </c>
      <c r="BE7" s="252" t="str">
        <f t="shared" ref="BE7:BE22" si="18">IF($B7&lt;&gt;"", BA7-BB7,)</f>
        <v/>
      </c>
      <c r="BF7" s="195"/>
    </row>
    <row r="8">
      <c r="A8" s="237"/>
      <c r="B8" s="253"/>
      <c r="C8" s="254"/>
      <c r="D8" s="111"/>
      <c r="E8" s="237"/>
      <c r="F8" s="237"/>
      <c r="G8" s="240" t="b">
        <v>0</v>
      </c>
      <c r="H8" s="241" t="b">
        <v>0</v>
      </c>
      <c r="I8" s="241" t="b">
        <v>0</v>
      </c>
      <c r="J8" s="241" t="b">
        <v>0</v>
      </c>
      <c r="K8" s="241" t="b">
        <v>0</v>
      </c>
      <c r="L8" s="241" t="b">
        <v>0</v>
      </c>
      <c r="M8" s="242" t="b">
        <v>0</v>
      </c>
      <c r="N8" s="255" t="str">
        <f t="shared" si="6"/>
        <v/>
      </c>
      <c r="O8" s="256" t="str">
        <f t="shared" si="7"/>
        <v/>
      </c>
      <c r="P8" s="245"/>
      <c r="Q8" s="240" t="b">
        <v>0</v>
      </c>
      <c r="R8" s="241" t="b">
        <v>0</v>
      </c>
      <c r="S8" s="241" t="b">
        <v>0</v>
      </c>
      <c r="T8" s="241" t="b">
        <v>0</v>
      </c>
      <c r="U8" s="241" t="b">
        <v>0</v>
      </c>
      <c r="V8" s="241" t="b">
        <v>0</v>
      </c>
      <c r="W8" s="242" t="b">
        <v>0</v>
      </c>
      <c r="X8" s="255" t="str">
        <f t="shared" si="8"/>
        <v/>
      </c>
      <c r="Y8" s="256" t="str">
        <f t="shared" si="9"/>
        <v/>
      </c>
      <c r="Z8" s="245"/>
      <c r="AA8" s="240" t="b">
        <v>0</v>
      </c>
      <c r="AB8" s="241" t="b">
        <v>0</v>
      </c>
      <c r="AC8" s="241" t="b">
        <v>0</v>
      </c>
      <c r="AD8" s="241" t="b">
        <v>0</v>
      </c>
      <c r="AE8" s="241" t="b">
        <v>0</v>
      </c>
      <c r="AF8" s="241" t="b">
        <v>0</v>
      </c>
      <c r="AG8" s="242" t="b">
        <v>0</v>
      </c>
      <c r="AH8" s="255" t="str">
        <f t="shared" si="10"/>
        <v/>
      </c>
      <c r="AI8" s="256" t="str">
        <f t="shared" si="11"/>
        <v/>
      </c>
      <c r="AJ8" s="245"/>
      <c r="AK8" s="240" t="b">
        <v>0</v>
      </c>
      <c r="AL8" s="241" t="b">
        <v>0</v>
      </c>
      <c r="AM8" s="241" t="b">
        <v>0</v>
      </c>
      <c r="AN8" s="241" t="b">
        <v>0</v>
      </c>
      <c r="AO8" s="241" t="b">
        <v>0</v>
      </c>
      <c r="AP8" s="241" t="b">
        <v>0</v>
      </c>
      <c r="AQ8" s="242" t="b">
        <v>0</v>
      </c>
      <c r="AR8" s="255" t="str">
        <f t="shared" si="12"/>
        <v/>
      </c>
      <c r="AS8" s="256" t="str">
        <f t="shared" si="13"/>
        <v/>
      </c>
      <c r="AT8" s="245"/>
      <c r="AU8" s="257" t="b">
        <v>0</v>
      </c>
      <c r="AV8" s="258" t="b">
        <v>0</v>
      </c>
      <c r="AW8" s="259" t="b">
        <v>0</v>
      </c>
      <c r="AX8" s="193"/>
      <c r="AY8" s="193"/>
      <c r="AZ8" s="260" t="str">
        <f t="shared" si="14"/>
        <v/>
      </c>
      <c r="BA8" s="261" t="str">
        <f t="shared" si="15"/>
        <v/>
      </c>
      <c r="BB8" s="262" t="str">
        <f t="shared" si="16"/>
        <v/>
      </c>
      <c r="BC8" s="263" t="str">
        <f t="array" ref="BC8">IFERROR(SPARKLINE(BB8,{"charttype","bar";"max",BA8;"color1",IF(BD8&gt;=$BA$4,'Customize Here'!$M$7,'Customize Here'!$M$9)}),)</f>
        <v/>
      </c>
      <c r="BD8" s="264" t="str">
        <f t="shared" si="17"/>
        <v/>
      </c>
      <c r="BE8" s="265" t="str">
        <f t="shared" si="18"/>
        <v/>
      </c>
      <c r="BF8" s="266"/>
    </row>
    <row r="9">
      <c r="A9" s="237"/>
      <c r="B9" s="253"/>
      <c r="C9" s="254"/>
      <c r="D9" s="111"/>
      <c r="E9" s="237"/>
      <c r="F9" s="237"/>
      <c r="G9" s="240" t="b">
        <v>0</v>
      </c>
      <c r="H9" s="241" t="b">
        <v>0</v>
      </c>
      <c r="I9" s="241" t="b">
        <v>0</v>
      </c>
      <c r="J9" s="241" t="b">
        <v>0</v>
      </c>
      <c r="K9" s="241" t="b">
        <v>0</v>
      </c>
      <c r="L9" s="241" t="b">
        <v>0</v>
      </c>
      <c r="M9" s="242" t="b">
        <v>0</v>
      </c>
      <c r="N9" s="255" t="str">
        <f t="shared" si="6"/>
        <v/>
      </c>
      <c r="O9" s="256" t="str">
        <f t="shared" si="7"/>
        <v/>
      </c>
      <c r="P9" s="245"/>
      <c r="Q9" s="240" t="b">
        <v>0</v>
      </c>
      <c r="R9" s="241" t="b">
        <v>0</v>
      </c>
      <c r="S9" s="241" t="b">
        <v>0</v>
      </c>
      <c r="T9" s="241" t="b">
        <v>0</v>
      </c>
      <c r="U9" s="241" t="b">
        <v>0</v>
      </c>
      <c r="V9" s="241" t="b">
        <v>0</v>
      </c>
      <c r="W9" s="242" t="b">
        <v>0</v>
      </c>
      <c r="X9" s="255" t="str">
        <f t="shared" si="8"/>
        <v/>
      </c>
      <c r="Y9" s="256" t="str">
        <f t="shared" si="9"/>
        <v/>
      </c>
      <c r="Z9" s="245"/>
      <c r="AA9" s="240" t="b">
        <v>0</v>
      </c>
      <c r="AB9" s="241" t="b">
        <v>0</v>
      </c>
      <c r="AC9" s="241" t="b">
        <v>0</v>
      </c>
      <c r="AD9" s="241" t="b">
        <v>0</v>
      </c>
      <c r="AE9" s="241" t="b">
        <v>0</v>
      </c>
      <c r="AF9" s="241" t="b">
        <v>0</v>
      </c>
      <c r="AG9" s="242" t="b">
        <v>0</v>
      </c>
      <c r="AH9" s="255" t="str">
        <f t="shared" si="10"/>
        <v/>
      </c>
      <c r="AI9" s="256" t="str">
        <f t="shared" si="11"/>
        <v/>
      </c>
      <c r="AJ9" s="245"/>
      <c r="AK9" s="240" t="b">
        <v>0</v>
      </c>
      <c r="AL9" s="241" t="b">
        <v>0</v>
      </c>
      <c r="AM9" s="241" t="b">
        <v>0</v>
      </c>
      <c r="AN9" s="241" t="b">
        <v>0</v>
      </c>
      <c r="AO9" s="241" t="b">
        <v>0</v>
      </c>
      <c r="AP9" s="241" t="b">
        <v>0</v>
      </c>
      <c r="AQ9" s="242" t="b">
        <v>0</v>
      </c>
      <c r="AR9" s="255" t="str">
        <f t="shared" si="12"/>
        <v/>
      </c>
      <c r="AS9" s="256" t="str">
        <f t="shared" si="13"/>
        <v/>
      </c>
      <c r="AT9" s="245"/>
      <c r="AU9" s="257" t="b">
        <v>0</v>
      </c>
      <c r="AV9" s="258" t="b">
        <v>0</v>
      </c>
      <c r="AW9" s="259" t="b">
        <v>0</v>
      </c>
      <c r="AX9" s="193"/>
      <c r="AY9" s="193"/>
      <c r="AZ9" s="260" t="str">
        <f t="shared" si="14"/>
        <v/>
      </c>
      <c r="BA9" s="261" t="str">
        <f t="shared" si="15"/>
        <v/>
      </c>
      <c r="BB9" s="262" t="str">
        <f t="shared" si="16"/>
        <v/>
      </c>
      <c r="BC9" s="263" t="str">
        <f t="array" ref="BC9">IFERROR(SPARKLINE(BB9,{"charttype","bar";"max",BA9;"color1",IF(BD9&gt;=$BA$4,'Customize Here'!$M$7,'Customize Here'!$M$9)}),)</f>
        <v/>
      </c>
      <c r="BD9" s="264" t="str">
        <f t="shared" si="17"/>
        <v/>
      </c>
      <c r="BE9" s="265" t="str">
        <f t="shared" si="18"/>
        <v/>
      </c>
      <c r="BF9" s="195"/>
    </row>
    <row r="10">
      <c r="A10" s="237"/>
      <c r="B10" s="253"/>
      <c r="C10" s="254"/>
      <c r="D10" s="111"/>
      <c r="E10" s="237"/>
      <c r="F10" s="237"/>
      <c r="G10" s="240" t="b">
        <v>0</v>
      </c>
      <c r="H10" s="241" t="b">
        <v>0</v>
      </c>
      <c r="I10" s="241" t="b">
        <v>0</v>
      </c>
      <c r="J10" s="241" t="b">
        <v>0</v>
      </c>
      <c r="K10" s="241" t="b">
        <v>0</v>
      </c>
      <c r="L10" s="241" t="b">
        <v>0</v>
      </c>
      <c r="M10" s="242" t="b">
        <v>0</v>
      </c>
      <c r="N10" s="255" t="str">
        <f t="shared" si="6"/>
        <v/>
      </c>
      <c r="O10" s="256" t="str">
        <f t="shared" si="7"/>
        <v/>
      </c>
      <c r="P10" s="245"/>
      <c r="Q10" s="240" t="b">
        <v>0</v>
      </c>
      <c r="R10" s="241" t="b">
        <v>0</v>
      </c>
      <c r="S10" s="241" t="b">
        <v>0</v>
      </c>
      <c r="T10" s="241" t="b">
        <v>0</v>
      </c>
      <c r="U10" s="241" t="b">
        <v>0</v>
      </c>
      <c r="V10" s="241" t="b">
        <v>0</v>
      </c>
      <c r="W10" s="242" t="b">
        <v>0</v>
      </c>
      <c r="X10" s="255" t="str">
        <f t="shared" si="8"/>
        <v/>
      </c>
      <c r="Y10" s="256" t="str">
        <f t="shared" si="9"/>
        <v/>
      </c>
      <c r="Z10" s="245"/>
      <c r="AA10" s="240" t="b">
        <v>0</v>
      </c>
      <c r="AB10" s="241" t="b">
        <v>0</v>
      </c>
      <c r="AC10" s="241" t="b">
        <v>0</v>
      </c>
      <c r="AD10" s="241" t="b">
        <v>0</v>
      </c>
      <c r="AE10" s="241" t="b">
        <v>0</v>
      </c>
      <c r="AF10" s="241" t="b">
        <v>0</v>
      </c>
      <c r="AG10" s="242" t="b">
        <v>0</v>
      </c>
      <c r="AH10" s="255" t="str">
        <f t="shared" si="10"/>
        <v/>
      </c>
      <c r="AI10" s="256" t="str">
        <f t="shared" si="11"/>
        <v/>
      </c>
      <c r="AJ10" s="245"/>
      <c r="AK10" s="240" t="b">
        <v>0</v>
      </c>
      <c r="AL10" s="241" t="b">
        <v>0</v>
      </c>
      <c r="AM10" s="241" t="b">
        <v>0</v>
      </c>
      <c r="AN10" s="241" t="b">
        <v>0</v>
      </c>
      <c r="AO10" s="241" t="b">
        <v>0</v>
      </c>
      <c r="AP10" s="241" t="b">
        <v>0</v>
      </c>
      <c r="AQ10" s="242" t="b">
        <v>0</v>
      </c>
      <c r="AR10" s="255" t="str">
        <f t="shared" si="12"/>
        <v/>
      </c>
      <c r="AS10" s="256" t="str">
        <f t="shared" si="13"/>
        <v/>
      </c>
      <c r="AT10" s="245"/>
      <c r="AU10" s="257" t="b">
        <v>0</v>
      </c>
      <c r="AV10" s="258" t="b">
        <v>0</v>
      </c>
      <c r="AW10" s="259" t="b">
        <v>0</v>
      </c>
      <c r="AX10" s="193"/>
      <c r="AY10" s="193"/>
      <c r="AZ10" s="260" t="str">
        <f t="shared" si="14"/>
        <v/>
      </c>
      <c r="BA10" s="261" t="str">
        <f t="shared" si="15"/>
        <v/>
      </c>
      <c r="BB10" s="262" t="str">
        <f t="shared" si="16"/>
        <v/>
      </c>
      <c r="BC10" s="263" t="str">
        <f t="array" ref="BC10">IFERROR(SPARKLINE(BB10,{"charttype","bar";"max",BA10;"color1",IF(BD10&gt;=$BA$4,'Customize Here'!$M$7,'Customize Here'!$M$9)}),)</f>
        <v/>
      </c>
      <c r="BD10" s="264" t="str">
        <f t="shared" si="17"/>
        <v/>
      </c>
      <c r="BE10" s="265" t="str">
        <f t="shared" si="18"/>
        <v/>
      </c>
      <c r="BF10" s="195"/>
    </row>
    <row r="11">
      <c r="A11" s="237"/>
      <c r="B11" s="253"/>
      <c r="C11" s="254"/>
      <c r="D11" s="111"/>
      <c r="E11" s="237"/>
      <c r="F11" s="237"/>
      <c r="G11" s="240" t="b">
        <v>0</v>
      </c>
      <c r="H11" s="241" t="b">
        <v>0</v>
      </c>
      <c r="I11" s="241" t="b">
        <v>0</v>
      </c>
      <c r="J11" s="241" t="b">
        <v>0</v>
      </c>
      <c r="K11" s="241" t="b">
        <v>0</v>
      </c>
      <c r="L11" s="241" t="b">
        <v>0</v>
      </c>
      <c r="M11" s="242" t="b">
        <v>0</v>
      </c>
      <c r="N11" s="255" t="str">
        <f t="shared" si="6"/>
        <v/>
      </c>
      <c r="O11" s="256" t="str">
        <f t="shared" si="7"/>
        <v/>
      </c>
      <c r="P11" s="245"/>
      <c r="Q11" s="240" t="b">
        <v>0</v>
      </c>
      <c r="R11" s="241" t="b">
        <v>0</v>
      </c>
      <c r="S11" s="241" t="b">
        <v>0</v>
      </c>
      <c r="T11" s="241" t="b">
        <v>0</v>
      </c>
      <c r="U11" s="241" t="b">
        <v>0</v>
      </c>
      <c r="V11" s="241" t="b">
        <v>0</v>
      </c>
      <c r="W11" s="242" t="b">
        <v>0</v>
      </c>
      <c r="X11" s="255" t="str">
        <f t="shared" si="8"/>
        <v/>
      </c>
      <c r="Y11" s="256" t="str">
        <f t="shared" si="9"/>
        <v/>
      </c>
      <c r="Z11" s="245"/>
      <c r="AA11" s="240" t="b">
        <v>0</v>
      </c>
      <c r="AB11" s="241" t="b">
        <v>0</v>
      </c>
      <c r="AC11" s="241" t="b">
        <v>0</v>
      </c>
      <c r="AD11" s="241" t="b">
        <v>0</v>
      </c>
      <c r="AE11" s="241" t="b">
        <v>0</v>
      </c>
      <c r="AF11" s="241" t="b">
        <v>0</v>
      </c>
      <c r="AG11" s="242" t="b">
        <v>0</v>
      </c>
      <c r="AH11" s="255" t="str">
        <f t="shared" si="10"/>
        <v/>
      </c>
      <c r="AI11" s="256" t="str">
        <f t="shared" si="11"/>
        <v/>
      </c>
      <c r="AJ11" s="245"/>
      <c r="AK11" s="240" t="b">
        <v>0</v>
      </c>
      <c r="AL11" s="241" t="b">
        <v>0</v>
      </c>
      <c r="AM11" s="241" t="b">
        <v>0</v>
      </c>
      <c r="AN11" s="241" t="b">
        <v>0</v>
      </c>
      <c r="AO11" s="241" t="b">
        <v>0</v>
      </c>
      <c r="AP11" s="241" t="b">
        <v>0</v>
      </c>
      <c r="AQ11" s="242" t="b">
        <v>0</v>
      </c>
      <c r="AR11" s="255" t="str">
        <f t="shared" si="12"/>
        <v/>
      </c>
      <c r="AS11" s="256" t="str">
        <f t="shared" si="13"/>
        <v/>
      </c>
      <c r="AT11" s="245"/>
      <c r="AU11" s="257" t="b">
        <v>0</v>
      </c>
      <c r="AV11" s="258" t="b">
        <v>0</v>
      </c>
      <c r="AW11" s="259" t="b">
        <v>0</v>
      </c>
      <c r="AX11" s="193"/>
      <c r="AY11" s="193"/>
      <c r="AZ11" s="260" t="str">
        <f t="shared" si="14"/>
        <v/>
      </c>
      <c r="BA11" s="261" t="str">
        <f t="shared" si="15"/>
        <v/>
      </c>
      <c r="BB11" s="262" t="str">
        <f t="shared" si="16"/>
        <v/>
      </c>
      <c r="BC11" s="263" t="str">
        <f t="array" ref="BC11">IFERROR(SPARKLINE(BB11,{"charttype","bar";"max",BA11;"color1",IF(BD11&gt;=$BA$4,'Customize Here'!$M$7,'Customize Here'!$M$9)}),)</f>
        <v/>
      </c>
      <c r="BD11" s="264" t="str">
        <f t="shared" si="17"/>
        <v/>
      </c>
      <c r="BE11" s="265" t="str">
        <f t="shared" si="18"/>
        <v/>
      </c>
      <c r="BF11" s="195"/>
    </row>
    <row r="12">
      <c r="A12" s="237"/>
      <c r="B12" s="253"/>
      <c r="C12" s="254"/>
      <c r="D12" s="111"/>
      <c r="E12" s="237"/>
      <c r="F12" s="237"/>
      <c r="G12" s="240" t="b">
        <v>0</v>
      </c>
      <c r="H12" s="241" t="b">
        <v>0</v>
      </c>
      <c r="I12" s="241" t="b">
        <v>0</v>
      </c>
      <c r="J12" s="241" t="b">
        <v>0</v>
      </c>
      <c r="K12" s="241" t="b">
        <v>0</v>
      </c>
      <c r="L12" s="241" t="b">
        <v>0</v>
      </c>
      <c r="M12" s="242" t="b">
        <v>0</v>
      </c>
      <c r="N12" s="255" t="str">
        <f t="shared" si="6"/>
        <v/>
      </c>
      <c r="O12" s="256" t="str">
        <f t="shared" si="7"/>
        <v/>
      </c>
      <c r="P12" s="245"/>
      <c r="Q12" s="240" t="b">
        <v>0</v>
      </c>
      <c r="R12" s="241" t="b">
        <v>0</v>
      </c>
      <c r="S12" s="241" t="b">
        <v>0</v>
      </c>
      <c r="T12" s="241" t="b">
        <v>0</v>
      </c>
      <c r="U12" s="241" t="b">
        <v>0</v>
      </c>
      <c r="V12" s="241" t="b">
        <v>0</v>
      </c>
      <c r="W12" s="242" t="b">
        <v>0</v>
      </c>
      <c r="X12" s="255" t="str">
        <f t="shared" si="8"/>
        <v/>
      </c>
      <c r="Y12" s="256" t="str">
        <f t="shared" si="9"/>
        <v/>
      </c>
      <c r="Z12" s="245"/>
      <c r="AA12" s="240" t="b">
        <v>0</v>
      </c>
      <c r="AB12" s="241" t="b">
        <v>0</v>
      </c>
      <c r="AC12" s="241" t="b">
        <v>0</v>
      </c>
      <c r="AD12" s="241" t="b">
        <v>0</v>
      </c>
      <c r="AE12" s="241" t="b">
        <v>0</v>
      </c>
      <c r="AF12" s="241" t="b">
        <v>0</v>
      </c>
      <c r="AG12" s="242" t="b">
        <v>0</v>
      </c>
      <c r="AH12" s="255" t="str">
        <f t="shared" si="10"/>
        <v/>
      </c>
      <c r="AI12" s="256" t="str">
        <f t="shared" si="11"/>
        <v/>
      </c>
      <c r="AJ12" s="245"/>
      <c r="AK12" s="240" t="b">
        <v>0</v>
      </c>
      <c r="AL12" s="241" t="b">
        <v>0</v>
      </c>
      <c r="AM12" s="241" t="b">
        <v>0</v>
      </c>
      <c r="AN12" s="241" t="b">
        <v>0</v>
      </c>
      <c r="AO12" s="241" t="b">
        <v>0</v>
      </c>
      <c r="AP12" s="241" t="b">
        <v>0</v>
      </c>
      <c r="AQ12" s="242" t="b">
        <v>0</v>
      </c>
      <c r="AR12" s="255" t="str">
        <f t="shared" si="12"/>
        <v/>
      </c>
      <c r="AS12" s="256" t="str">
        <f t="shared" si="13"/>
        <v/>
      </c>
      <c r="AT12" s="245"/>
      <c r="AU12" s="257" t="b">
        <v>0</v>
      </c>
      <c r="AV12" s="258" t="b">
        <v>0</v>
      </c>
      <c r="AW12" s="259" t="b">
        <v>0</v>
      </c>
      <c r="AX12" s="193"/>
      <c r="AY12" s="193"/>
      <c r="AZ12" s="260" t="str">
        <f t="shared" si="14"/>
        <v/>
      </c>
      <c r="BA12" s="261" t="str">
        <f t="shared" si="15"/>
        <v/>
      </c>
      <c r="BB12" s="262" t="str">
        <f t="shared" si="16"/>
        <v/>
      </c>
      <c r="BC12" s="263" t="str">
        <f t="array" ref="BC12">IFERROR(SPARKLINE(BB12,{"charttype","bar";"max",BA12;"color1",IF(BD12&gt;=$BA$4,'Customize Here'!$M$7,'Customize Here'!$M$9)}),)</f>
        <v/>
      </c>
      <c r="BD12" s="264" t="str">
        <f t="shared" si="17"/>
        <v/>
      </c>
      <c r="BE12" s="265" t="str">
        <f t="shared" si="18"/>
        <v/>
      </c>
      <c r="BF12" s="195"/>
    </row>
    <row r="13">
      <c r="A13" s="237"/>
      <c r="B13" s="253"/>
      <c r="C13" s="254"/>
      <c r="D13" s="111"/>
      <c r="E13" s="237"/>
      <c r="F13" s="237"/>
      <c r="G13" s="257" t="b">
        <v>0</v>
      </c>
      <c r="H13" s="258" t="b">
        <v>0</v>
      </c>
      <c r="I13" s="258" t="b">
        <v>0</v>
      </c>
      <c r="J13" s="258" t="b">
        <v>0</v>
      </c>
      <c r="K13" s="258" t="b">
        <v>0</v>
      </c>
      <c r="L13" s="258" t="b">
        <v>0</v>
      </c>
      <c r="M13" s="267" t="b">
        <v>0</v>
      </c>
      <c r="N13" s="255" t="str">
        <f t="shared" si="6"/>
        <v/>
      </c>
      <c r="O13" s="256" t="str">
        <f t="shared" si="7"/>
        <v/>
      </c>
      <c r="P13" s="245"/>
      <c r="Q13" s="257" t="b">
        <v>0</v>
      </c>
      <c r="R13" s="258" t="b">
        <v>0</v>
      </c>
      <c r="S13" s="258" t="b">
        <v>0</v>
      </c>
      <c r="T13" s="258" t="b">
        <v>0</v>
      </c>
      <c r="U13" s="258" t="b">
        <v>0</v>
      </c>
      <c r="V13" s="258" t="b">
        <v>0</v>
      </c>
      <c r="W13" s="267" t="b">
        <v>0</v>
      </c>
      <c r="X13" s="255" t="str">
        <f t="shared" si="8"/>
        <v/>
      </c>
      <c r="Y13" s="256" t="str">
        <f t="shared" si="9"/>
        <v/>
      </c>
      <c r="Z13" s="245"/>
      <c r="AA13" s="257" t="b">
        <v>0</v>
      </c>
      <c r="AB13" s="258" t="b">
        <v>0</v>
      </c>
      <c r="AC13" s="258" t="b">
        <v>0</v>
      </c>
      <c r="AD13" s="258" t="b">
        <v>0</v>
      </c>
      <c r="AE13" s="258" t="b">
        <v>0</v>
      </c>
      <c r="AF13" s="258" t="b">
        <v>0</v>
      </c>
      <c r="AG13" s="267" t="b">
        <v>0</v>
      </c>
      <c r="AH13" s="255" t="str">
        <f t="shared" si="10"/>
        <v/>
      </c>
      <c r="AI13" s="256" t="str">
        <f t="shared" si="11"/>
        <v/>
      </c>
      <c r="AJ13" s="245"/>
      <c r="AK13" s="257" t="b">
        <v>0</v>
      </c>
      <c r="AL13" s="258" t="b">
        <v>0</v>
      </c>
      <c r="AM13" s="258" t="b">
        <v>0</v>
      </c>
      <c r="AN13" s="258" t="b">
        <v>0</v>
      </c>
      <c r="AO13" s="258" t="b">
        <v>0</v>
      </c>
      <c r="AP13" s="258" t="b">
        <v>0</v>
      </c>
      <c r="AQ13" s="267" t="b">
        <v>0</v>
      </c>
      <c r="AR13" s="255" t="str">
        <f t="shared" si="12"/>
        <v/>
      </c>
      <c r="AS13" s="256" t="str">
        <f t="shared" si="13"/>
        <v/>
      </c>
      <c r="AT13" s="245"/>
      <c r="AU13" s="257" t="b">
        <v>0</v>
      </c>
      <c r="AV13" s="258" t="b">
        <v>0</v>
      </c>
      <c r="AW13" s="259" t="b">
        <v>0</v>
      </c>
      <c r="AX13" s="193"/>
      <c r="AY13" s="193"/>
      <c r="AZ13" s="260" t="str">
        <f t="shared" si="14"/>
        <v/>
      </c>
      <c r="BA13" s="261" t="str">
        <f t="shared" si="15"/>
        <v/>
      </c>
      <c r="BB13" s="262" t="str">
        <f t="shared" si="16"/>
        <v/>
      </c>
      <c r="BC13" s="263" t="str">
        <f t="array" ref="BC13">IFERROR(SPARKLINE(BB13,{"charttype","bar";"max",BA13;"color1",IF(BD13&gt;=$BA$4,'Customize Here'!$M$7,'Customize Here'!$M$9)}),)</f>
        <v/>
      </c>
      <c r="BD13" s="264" t="str">
        <f t="shared" si="17"/>
        <v/>
      </c>
      <c r="BE13" s="265" t="str">
        <f t="shared" si="18"/>
        <v/>
      </c>
      <c r="BF13" s="195"/>
    </row>
    <row r="14">
      <c r="A14" s="237"/>
      <c r="B14" s="253"/>
      <c r="C14" s="254"/>
      <c r="D14" s="111"/>
      <c r="E14" s="237"/>
      <c r="F14" s="237"/>
      <c r="G14" s="257" t="b">
        <v>0</v>
      </c>
      <c r="H14" s="258" t="b">
        <v>0</v>
      </c>
      <c r="I14" s="258" t="b">
        <v>0</v>
      </c>
      <c r="J14" s="258" t="b">
        <v>0</v>
      </c>
      <c r="K14" s="258" t="b">
        <v>0</v>
      </c>
      <c r="L14" s="258" t="b">
        <v>0</v>
      </c>
      <c r="M14" s="267" t="b">
        <v>0</v>
      </c>
      <c r="N14" s="255" t="str">
        <f t="shared" si="6"/>
        <v/>
      </c>
      <c r="O14" s="256" t="str">
        <f t="shared" si="7"/>
        <v/>
      </c>
      <c r="P14" s="268"/>
      <c r="Q14" s="257" t="b">
        <v>0</v>
      </c>
      <c r="R14" s="258" t="b">
        <v>0</v>
      </c>
      <c r="S14" s="258" t="b">
        <v>0</v>
      </c>
      <c r="T14" s="258" t="b">
        <v>0</v>
      </c>
      <c r="U14" s="258" t="b">
        <v>0</v>
      </c>
      <c r="V14" s="258" t="b">
        <v>0</v>
      </c>
      <c r="W14" s="267" t="b">
        <v>0</v>
      </c>
      <c r="X14" s="255" t="str">
        <f t="shared" si="8"/>
        <v/>
      </c>
      <c r="Y14" s="256" t="str">
        <f t="shared" si="9"/>
        <v/>
      </c>
      <c r="Z14" s="268"/>
      <c r="AA14" s="257" t="b">
        <v>0</v>
      </c>
      <c r="AB14" s="258" t="b">
        <v>0</v>
      </c>
      <c r="AC14" s="258" t="b">
        <v>0</v>
      </c>
      <c r="AD14" s="258" t="b">
        <v>0</v>
      </c>
      <c r="AE14" s="258" t="b">
        <v>0</v>
      </c>
      <c r="AF14" s="258" t="b">
        <v>0</v>
      </c>
      <c r="AG14" s="267" t="b">
        <v>0</v>
      </c>
      <c r="AH14" s="255" t="str">
        <f t="shared" si="10"/>
        <v/>
      </c>
      <c r="AI14" s="256" t="str">
        <f t="shared" si="11"/>
        <v/>
      </c>
      <c r="AJ14" s="268"/>
      <c r="AK14" s="257" t="b">
        <v>0</v>
      </c>
      <c r="AL14" s="258" t="b">
        <v>0</v>
      </c>
      <c r="AM14" s="258" t="b">
        <v>0</v>
      </c>
      <c r="AN14" s="258" t="b">
        <v>0</v>
      </c>
      <c r="AO14" s="258" t="b">
        <v>0</v>
      </c>
      <c r="AP14" s="258" t="b">
        <v>0</v>
      </c>
      <c r="AQ14" s="267" t="b">
        <v>0</v>
      </c>
      <c r="AR14" s="255" t="str">
        <f t="shared" si="12"/>
        <v/>
      </c>
      <c r="AS14" s="256" t="str">
        <f t="shared" si="13"/>
        <v/>
      </c>
      <c r="AT14" s="268"/>
      <c r="AU14" s="257" t="b">
        <v>0</v>
      </c>
      <c r="AV14" s="258" t="b">
        <v>0</v>
      </c>
      <c r="AW14" s="259" t="b">
        <v>0</v>
      </c>
      <c r="AX14" s="193"/>
      <c r="AY14" s="193"/>
      <c r="AZ14" s="260" t="str">
        <f t="shared" si="14"/>
        <v/>
      </c>
      <c r="BA14" s="261" t="str">
        <f t="shared" si="15"/>
        <v/>
      </c>
      <c r="BB14" s="262" t="str">
        <f t="shared" si="16"/>
        <v/>
      </c>
      <c r="BC14" s="263" t="str">
        <f t="array" ref="BC14">IFERROR(SPARKLINE(BB14,{"charttype","bar";"max",BA14;"color1",IF(BD14&gt;=$BA$4,'Customize Here'!$M$7,'Customize Here'!$M$9)}),)</f>
        <v/>
      </c>
      <c r="BD14" s="264" t="str">
        <f t="shared" si="17"/>
        <v/>
      </c>
      <c r="BE14" s="265" t="str">
        <f t="shared" si="18"/>
        <v/>
      </c>
      <c r="BF14" s="195"/>
    </row>
    <row r="15">
      <c r="A15" s="237"/>
      <c r="B15" s="253"/>
      <c r="C15" s="254"/>
      <c r="D15" s="111"/>
      <c r="E15" s="237"/>
      <c r="F15" s="237"/>
      <c r="G15" s="257" t="b">
        <v>0</v>
      </c>
      <c r="H15" s="258" t="b">
        <v>0</v>
      </c>
      <c r="I15" s="258" t="b">
        <v>0</v>
      </c>
      <c r="J15" s="258" t="b">
        <v>0</v>
      </c>
      <c r="K15" s="258" t="b">
        <v>0</v>
      </c>
      <c r="L15" s="258" t="b">
        <v>0</v>
      </c>
      <c r="M15" s="267" t="b">
        <v>0</v>
      </c>
      <c r="N15" s="255" t="str">
        <f t="shared" si="6"/>
        <v/>
      </c>
      <c r="O15" s="256" t="str">
        <f t="shared" si="7"/>
        <v/>
      </c>
      <c r="P15" s="268"/>
      <c r="Q15" s="257" t="b">
        <v>0</v>
      </c>
      <c r="R15" s="258" t="b">
        <v>0</v>
      </c>
      <c r="S15" s="258" t="b">
        <v>0</v>
      </c>
      <c r="T15" s="258" t="b">
        <v>0</v>
      </c>
      <c r="U15" s="258" t="b">
        <v>0</v>
      </c>
      <c r="V15" s="258" t="b">
        <v>0</v>
      </c>
      <c r="W15" s="267" t="b">
        <v>0</v>
      </c>
      <c r="X15" s="255" t="str">
        <f t="shared" si="8"/>
        <v/>
      </c>
      <c r="Y15" s="256" t="str">
        <f t="shared" si="9"/>
        <v/>
      </c>
      <c r="Z15" s="268"/>
      <c r="AA15" s="257" t="b">
        <v>0</v>
      </c>
      <c r="AB15" s="258" t="b">
        <v>0</v>
      </c>
      <c r="AC15" s="258" t="b">
        <v>0</v>
      </c>
      <c r="AD15" s="258" t="b">
        <v>0</v>
      </c>
      <c r="AE15" s="258" t="b">
        <v>0</v>
      </c>
      <c r="AF15" s="258" t="b">
        <v>0</v>
      </c>
      <c r="AG15" s="267" t="b">
        <v>0</v>
      </c>
      <c r="AH15" s="255" t="str">
        <f t="shared" si="10"/>
        <v/>
      </c>
      <c r="AI15" s="256" t="str">
        <f t="shared" si="11"/>
        <v/>
      </c>
      <c r="AJ15" s="268"/>
      <c r="AK15" s="257" t="b">
        <v>0</v>
      </c>
      <c r="AL15" s="258" t="b">
        <v>0</v>
      </c>
      <c r="AM15" s="258" t="b">
        <v>0</v>
      </c>
      <c r="AN15" s="258" t="b">
        <v>0</v>
      </c>
      <c r="AO15" s="258" t="b">
        <v>0</v>
      </c>
      <c r="AP15" s="258" t="b">
        <v>0</v>
      </c>
      <c r="AQ15" s="267" t="b">
        <v>0</v>
      </c>
      <c r="AR15" s="255" t="str">
        <f t="shared" si="12"/>
        <v/>
      </c>
      <c r="AS15" s="256" t="str">
        <f t="shared" si="13"/>
        <v/>
      </c>
      <c r="AT15" s="268"/>
      <c r="AU15" s="257" t="b">
        <v>0</v>
      </c>
      <c r="AV15" s="258" t="b">
        <v>0</v>
      </c>
      <c r="AW15" s="259" t="b">
        <v>0</v>
      </c>
      <c r="AX15" s="193"/>
      <c r="AY15" s="193"/>
      <c r="AZ15" s="260" t="str">
        <f t="shared" si="14"/>
        <v/>
      </c>
      <c r="BA15" s="261" t="str">
        <f t="shared" si="15"/>
        <v/>
      </c>
      <c r="BB15" s="262" t="str">
        <f t="shared" si="16"/>
        <v/>
      </c>
      <c r="BC15" s="263" t="str">
        <f t="array" ref="BC15">IFERROR(SPARKLINE(BB15,{"charttype","bar";"max",BA15;"color1",IF(BD15&gt;=$BA$4,'Customize Here'!$M$7,'Customize Here'!$M$9)}),)</f>
        <v/>
      </c>
      <c r="BD15" s="264" t="str">
        <f t="shared" si="17"/>
        <v/>
      </c>
      <c r="BE15" s="265" t="str">
        <f t="shared" si="18"/>
        <v/>
      </c>
      <c r="BF15" s="195"/>
    </row>
    <row r="16">
      <c r="A16" s="237"/>
      <c r="B16" s="253"/>
      <c r="C16" s="254"/>
      <c r="D16" s="111"/>
      <c r="E16" s="237"/>
      <c r="F16" s="237"/>
      <c r="G16" s="257" t="b">
        <v>0</v>
      </c>
      <c r="H16" s="258" t="b">
        <v>0</v>
      </c>
      <c r="I16" s="258" t="b">
        <v>0</v>
      </c>
      <c r="J16" s="258" t="b">
        <v>0</v>
      </c>
      <c r="K16" s="258" t="b">
        <v>0</v>
      </c>
      <c r="L16" s="258" t="b">
        <v>0</v>
      </c>
      <c r="M16" s="267" t="b">
        <v>0</v>
      </c>
      <c r="N16" s="255" t="str">
        <f t="shared" si="6"/>
        <v/>
      </c>
      <c r="O16" s="256" t="str">
        <f t="shared" si="7"/>
        <v/>
      </c>
      <c r="P16" s="268"/>
      <c r="Q16" s="257" t="b">
        <v>0</v>
      </c>
      <c r="R16" s="258" t="b">
        <v>0</v>
      </c>
      <c r="S16" s="258" t="b">
        <v>0</v>
      </c>
      <c r="T16" s="258" t="b">
        <v>0</v>
      </c>
      <c r="U16" s="258" t="b">
        <v>0</v>
      </c>
      <c r="V16" s="258" t="b">
        <v>0</v>
      </c>
      <c r="W16" s="267" t="b">
        <v>0</v>
      </c>
      <c r="X16" s="255" t="str">
        <f t="shared" si="8"/>
        <v/>
      </c>
      <c r="Y16" s="256" t="str">
        <f t="shared" si="9"/>
        <v/>
      </c>
      <c r="Z16" s="268"/>
      <c r="AA16" s="257" t="b">
        <v>0</v>
      </c>
      <c r="AB16" s="258" t="b">
        <v>0</v>
      </c>
      <c r="AC16" s="258" t="b">
        <v>0</v>
      </c>
      <c r="AD16" s="258" t="b">
        <v>0</v>
      </c>
      <c r="AE16" s="258" t="b">
        <v>0</v>
      </c>
      <c r="AF16" s="258" t="b">
        <v>0</v>
      </c>
      <c r="AG16" s="267" t="b">
        <v>0</v>
      </c>
      <c r="AH16" s="255" t="str">
        <f t="shared" si="10"/>
        <v/>
      </c>
      <c r="AI16" s="256" t="str">
        <f t="shared" si="11"/>
        <v/>
      </c>
      <c r="AJ16" s="268"/>
      <c r="AK16" s="257" t="b">
        <v>0</v>
      </c>
      <c r="AL16" s="258" t="b">
        <v>0</v>
      </c>
      <c r="AM16" s="258" t="b">
        <v>0</v>
      </c>
      <c r="AN16" s="258" t="b">
        <v>0</v>
      </c>
      <c r="AO16" s="258" t="b">
        <v>0</v>
      </c>
      <c r="AP16" s="258" t="b">
        <v>0</v>
      </c>
      <c r="AQ16" s="267" t="b">
        <v>0</v>
      </c>
      <c r="AR16" s="255" t="str">
        <f t="shared" si="12"/>
        <v/>
      </c>
      <c r="AS16" s="256" t="str">
        <f t="shared" si="13"/>
        <v/>
      </c>
      <c r="AT16" s="268"/>
      <c r="AU16" s="257" t="b">
        <v>0</v>
      </c>
      <c r="AV16" s="258" t="b">
        <v>0</v>
      </c>
      <c r="AW16" s="259" t="b">
        <v>0</v>
      </c>
      <c r="AX16" s="193"/>
      <c r="AY16" s="193"/>
      <c r="AZ16" s="260" t="str">
        <f t="shared" si="14"/>
        <v/>
      </c>
      <c r="BA16" s="261" t="str">
        <f t="shared" si="15"/>
        <v/>
      </c>
      <c r="BB16" s="262" t="str">
        <f t="shared" si="16"/>
        <v/>
      </c>
      <c r="BC16" s="263" t="str">
        <f t="array" ref="BC16">IFERROR(SPARKLINE(BB16,{"charttype","bar";"max",BA16;"color1",IF(BD16&gt;=$BA$4,'Customize Here'!$M$7,'Customize Here'!$M$9)}),)</f>
        <v/>
      </c>
      <c r="BD16" s="264" t="str">
        <f t="shared" si="17"/>
        <v/>
      </c>
      <c r="BE16" s="265" t="str">
        <f t="shared" si="18"/>
        <v/>
      </c>
      <c r="BF16" s="195"/>
    </row>
    <row r="17">
      <c r="A17" s="237"/>
      <c r="B17" s="253"/>
      <c r="C17" s="254"/>
      <c r="D17" s="111"/>
      <c r="E17" s="237"/>
      <c r="F17" s="237"/>
      <c r="G17" s="257" t="b">
        <v>0</v>
      </c>
      <c r="H17" s="258" t="b">
        <v>0</v>
      </c>
      <c r="I17" s="258" t="b">
        <v>0</v>
      </c>
      <c r="J17" s="258" t="b">
        <v>0</v>
      </c>
      <c r="K17" s="258" t="b">
        <v>0</v>
      </c>
      <c r="L17" s="258" t="b">
        <v>0</v>
      </c>
      <c r="M17" s="267" t="b">
        <v>0</v>
      </c>
      <c r="N17" s="255" t="str">
        <f t="shared" si="6"/>
        <v/>
      </c>
      <c r="O17" s="256" t="str">
        <f t="shared" si="7"/>
        <v/>
      </c>
      <c r="P17" s="268"/>
      <c r="Q17" s="257" t="b">
        <v>0</v>
      </c>
      <c r="R17" s="258" t="b">
        <v>0</v>
      </c>
      <c r="S17" s="258" t="b">
        <v>0</v>
      </c>
      <c r="T17" s="258" t="b">
        <v>0</v>
      </c>
      <c r="U17" s="258" t="b">
        <v>0</v>
      </c>
      <c r="V17" s="258" t="b">
        <v>0</v>
      </c>
      <c r="W17" s="267" t="b">
        <v>0</v>
      </c>
      <c r="X17" s="255" t="str">
        <f t="shared" si="8"/>
        <v/>
      </c>
      <c r="Y17" s="256" t="str">
        <f t="shared" si="9"/>
        <v/>
      </c>
      <c r="Z17" s="268"/>
      <c r="AA17" s="257" t="b">
        <v>0</v>
      </c>
      <c r="AB17" s="258" t="b">
        <v>0</v>
      </c>
      <c r="AC17" s="258" t="b">
        <v>0</v>
      </c>
      <c r="AD17" s="258" t="b">
        <v>0</v>
      </c>
      <c r="AE17" s="258" t="b">
        <v>0</v>
      </c>
      <c r="AF17" s="258" t="b">
        <v>0</v>
      </c>
      <c r="AG17" s="267" t="b">
        <v>0</v>
      </c>
      <c r="AH17" s="255" t="str">
        <f t="shared" si="10"/>
        <v/>
      </c>
      <c r="AI17" s="256" t="str">
        <f t="shared" si="11"/>
        <v/>
      </c>
      <c r="AJ17" s="268"/>
      <c r="AK17" s="257" t="b">
        <v>0</v>
      </c>
      <c r="AL17" s="258" t="b">
        <v>0</v>
      </c>
      <c r="AM17" s="258" t="b">
        <v>0</v>
      </c>
      <c r="AN17" s="258" t="b">
        <v>0</v>
      </c>
      <c r="AO17" s="258" t="b">
        <v>0</v>
      </c>
      <c r="AP17" s="258" t="b">
        <v>0</v>
      </c>
      <c r="AQ17" s="267" t="b">
        <v>0</v>
      </c>
      <c r="AR17" s="255" t="str">
        <f t="shared" si="12"/>
        <v/>
      </c>
      <c r="AS17" s="256" t="str">
        <f t="shared" si="13"/>
        <v/>
      </c>
      <c r="AT17" s="268"/>
      <c r="AU17" s="257" t="b">
        <v>0</v>
      </c>
      <c r="AV17" s="258" t="b">
        <v>0</v>
      </c>
      <c r="AW17" s="259" t="b">
        <v>0</v>
      </c>
      <c r="AX17" s="193"/>
      <c r="AY17" s="193"/>
      <c r="AZ17" s="260" t="str">
        <f t="shared" si="14"/>
        <v/>
      </c>
      <c r="BA17" s="261" t="str">
        <f t="shared" si="15"/>
        <v/>
      </c>
      <c r="BB17" s="262" t="str">
        <f t="shared" si="16"/>
        <v/>
      </c>
      <c r="BC17" s="263" t="str">
        <f t="array" ref="BC17">IFERROR(SPARKLINE(BB17,{"charttype","bar";"max",BA17;"color1",IF(BD17&gt;=$BA$4,'Customize Here'!$M$7,'Customize Here'!$M$9)}),)</f>
        <v/>
      </c>
      <c r="BD17" s="264" t="str">
        <f t="shared" si="17"/>
        <v/>
      </c>
      <c r="BE17" s="265" t="str">
        <f t="shared" si="18"/>
        <v/>
      </c>
      <c r="BF17" s="195"/>
    </row>
    <row r="18">
      <c r="A18" s="237"/>
      <c r="B18" s="253"/>
      <c r="C18" s="254"/>
      <c r="D18" s="111"/>
      <c r="E18" s="237"/>
      <c r="F18" s="237"/>
      <c r="G18" s="257" t="b">
        <v>0</v>
      </c>
      <c r="H18" s="258" t="b">
        <v>0</v>
      </c>
      <c r="I18" s="258" t="b">
        <v>0</v>
      </c>
      <c r="J18" s="258" t="b">
        <v>0</v>
      </c>
      <c r="K18" s="258" t="b">
        <v>0</v>
      </c>
      <c r="L18" s="258" t="b">
        <v>0</v>
      </c>
      <c r="M18" s="267" t="b">
        <v>0</v>
      </c>
      <c r="N18" s="255" t="str">
        <f t="shared" si="6"/>
        <v/>
      </c>
      <c r="O18" s="256" t="str">
        <f t="shared" si="7"/>
        <v/>
      </c>
      <c r="P18" s="268"/>
      <c r="Q18" s="257" t="b">
        <v>0</v>
      </c>
      <c r="R18" s="258" t="b">
        <v>0</v>
      </c>
      <c r="S18" s="258" t="b">
        <v>0</v>
      </c>
      <c r="T18" s="258" t="b">
        <v>0</v>
      </c>
      <c r="U18" s="258" t="b">
        <v>0</v>
      </c>
      <c r="V18" s="258" t="b">
        <v>0</v>
      </c>
      <c r="W18" s="267" t="b">
        <v>0</v>
      </c>
      <c r="X18" s="255" t="str">
        <f t="shared" si="8"/>
        <v/>
      </c>
      <c r="Y18" s="256" t="str">
        <f t="shared" si="9"/>
        <v/>
      </c>
      <c r="Z18" s="268"/>
      <c r="AA18" s="257" t="b">
        <v>0</v>
      </c>
      <c r="AB18" s="258" t="b">
        <v>0</v>
      </c>
      <c r="AC18" s="258" t="b">
        <v>0</v>
      </c>
      <c r="AD18" s="258" t="b">
        <v>0</v>
      </c>
      <c r="AE18" s="258" t="b">
        <v>0</v>
      </c>
      <c r="AF18" s="258" t="b">
        <v>0</v>
      </c>
      <c r="AG18" s="267" t="b">
        <v>0</v>
      </c>
      <c r="AH18" s="255" t="str">
        <f t="shared" si="10"/>
        <v/>
      </c>
      <c r="AI18" s="256" t="str">
        <f t="shared" si="11"/>
        <v/>
      </c>
      <c r="AJ18" s="268"/>
      <c r="AK18" s="257" t="b">
        <v>0</v>
      </c>
      <c r="AL18" s="258" t="b">
        <v>0</v>
      </c>
      <c r="AM18" s="258" t="b">
        <v>0</v>
      </c>
      <c r="AN18" s="258" t="b">
        <v>0</v>
      </c>
      <c r="AO18" s="258" t="b">
        <v>0</v>
      </c>
      <c r="AP18" s="258" t="b">
        <v>0</v>
      </c>
      <c r="AQ18" s="267" t="b">
        <v>0</v>
      </c>
      <c r="AR18" s="255" t="str">
        <f t="shared" si="12"/>
        <v/>
      </c>
      <c r="AS18" s="256" t="str">
        <f t="shared" si="13"/>
        <v/>
      </c>
      <c r="AT18" s="268"/>
      <c r="AU18" s="257" t="b">
        <v>0</v>
      </c>
      <c r="AV18" s="258" t="b">
        <v>0</v>
      </c>
      <c r="AW18" s="259" t="b">
        <v>0</v>
      </c>
      <c r="AX18" s="193"/>
      <c r="AY18" s="193"/>
      <c r="AZ18" s="269" t="str">
        <f t="shared" si="14"/>
        <v/>
      </c>
      <c r="BA18" s="261" t="str">
        <f t="shared" si="15"/>
        <v/>
      </c>
      <c r="BB18" s="262" t="str">
        <f t="shared" si="16"/>
        <v/>
      </c>
      <c r="BC18" s="263" t="str">
        <f t="array" ref="BC18">IFERROR(SPARKLINE(BB18,{"charttype","bar";"max",BA18;"color1",IF(BD18&gt;=$BA$4,'Customize Here'!$M$7,'Customize Here'!$M$9)}),)</f>
        <v/>
      </c>
      <c r="BD18" s="264" t="str">
        <f t="shared" si="17"/>
        <v/>
      </c>
      <c r="BE18" s="265" t="str">
        <f t="shared" si="18"/>
        <v/>
      </c>
      <c r="BF18" s="195"/>
    </row>
    <row r="19">
      <c r="A19" s="237"/>
      <c r="B19" s="253"/>
      <c r="C19" s="254"/>
      <c r="D19" s="111"/>
      <c r="E19" s="237"/>
      <c r="F19" s="237"/>
      <c r="G19" s="270" t="b">
        <v>0</v>
      </c>
      <c r="H19" s="258" t="b">
        <v>0</v>
      </c>
      <c r="I19" s="271" t="b">
        <v>0</v>
      </c>
      <c r="J19" s="258" t="b">
        <v>0</v>
      </c>
      <c r="K19" s="258" t="b">
        <v>0</v>
      </c>
      <c r="L19" s="258" t="b">
        <v>0</v>
      </c>
      <c r="M19" s="272" t="b">
        <v>0</v>
      </c>
      <c r="N19" s="255" t="str">
        <f t="shared" si="6"/>
        <v/>
      </c>
      <c r="O19" s="256" t="str">
        <f t="shared" si="7"/>
        <v/>
      </c>
      <c r="P19" s="268"/>
      <c r="Q19" s="270" t="b">
        <v>0</v>
      </c>
      <c r="R19" s="258" t="b">
        <v>0</v>
      </c>
      <c r="S19" s="271" t="b">
        <v>0</v>
      </c>
      <c r="T19" s="258" t="b">
        <v>0</v>
      </c>
      <c r="U19" s="258" t="b">
        <v>0</v>
      </c>
      <c r="V19" s="258" t="b">
        <v>0</v>
      </c>
      <c r="W19" s="272" t="b">
        <v>0</v>
      </c>
      <c r="X19" s="255" t="str">
        <f t="shared" si="8"/>
        <v/>
      </c>
      <c r="Y19" s="256" t="str">
        <f t="shared" si="9"/>
        <v/>
      </c>
      <c r="Z19" s="268"/>
      <c r="AA19" s="270" t="b">
        <v>0</v>
      </c>
      <c r="AB19" s="258" t="b">
        <v>0</v>
      </c>
      <c r="AC19" s="271" t="b">
        <v>0</v>
      </c>
      <c r="AD19" s="258" t="b">
        <v>0</v>
      </c>
      <c r="AE19" s="258" t="b">
        <v>0</v>
      </c>
      <c r="AF19" s="258" t="b">
        <v>0</v>
      </c>
      <c r="AG19" s="272" t="b">
        <v>0</v>
      </c>
      <c r="AH19" s="255" t="str">
        <f t="shared" si="10"/>
        <v/>
      </c>
      <c r="AI19" s="256" t="str">
        <f t="shared" si="11"/>
        <v/>
      </c>
      <c r="AJ19" s="268"/>
      <c r="AK19" s="270" t="b">
        <v>0</v>
      </c>
      <c r="AL19" s="258" t="b">
        <v>0</v>
      </c>
      <c r="AM19" s="271" t="b">
        <v>0</v>
      </c>
      <c r="AN19" s="258" t="b">
        <v>0</v>
      </c>
      <c r="AO19" s="258" t="b">
        <v>0</v>
      </c>
      <c r="AP19" s="258" t="b">
        <v>0</v>
      </c>
      <c r="AQ19" s="272" t="b">
        <v>0</v>
      </c>
      <c r="AR19" s="255" t="str">
        <f t="shared" si="12"/>
        <v/>
      </c>
      <c r="AS19" s="256" t="str">
        <f t="shared" si="13"/>
        <v/>
      </c>
      <c r="AT19" s="268"/>
      <c r="AU19" s="270" t="b">
        <v>0</v>
      </c>
      <c r="AV19" s="258" t="b">
        <v>0</v>
      </c>
      <c r="AW19" s="273" t="b">
        <v>0</v>
      </c>
      <c r="AX19" s="193"/>
      <c r="AY19" s="193"/>
      <c r="AZ19" s="269" t="str">
        <f t="shared" si="14"/>
        <v/>
      </c>
      <c r="BA19" s="261" t="str">
        <f t="shared" si="15"/>
        <v/>
      </c>
      <c r="BB19" s="262" t="str">
        <f t="shared" si="16"/>
        <v/>
      </c>
      <c r="BC19" s="263" t="str">
        <f t="array" ref="BC19">IFERROR(SPARKLINE(BB19,{"charttype","bar";"max",BA19;"color1",IF(BD19&gt;=$BA$4,'Customize Here'!$M$7,'Customize Here'!$M$9)}),)</f>
        <v/>
      </c>
      <c r="BD19" s="264" t="str">
        <f t="shared" si="17"/>
        <v/>
      </c>
      <c r="BE19" s="265" t="str">
        <f t="shared" si="18"/>
        <v/>
      </c>
      <c r="BF19" s="195"/>
    </row>
    <row r="20">
      <c r="A20" s="237"/>
      <c r="B20" s="253"/>
      <c r="C20" s="254"/>
      <c r="D20" s="111"/>
      <c r="E20" s="237"/>
      <c r="F20" s="237"/>
      <c r="G20" s="257" t="b">
        <v>0</v>
      </c>
      <c r="H20" s="258" t="b">
        <v>0</v>
      </c>
      <c r="I20" s="271" t="b">
        <v>0</v>
      </c>
      <c r="J20" s="271" t="b">
        <v>0</v>
      </c>
      <c r="K20" s="271" t="b">
        <v>0</v>
      </c>
      <c r="L20" s="271" t="b">
        <v>0</v>
      </c>
      <c r="M20" s="272" t="b">
        <v>0</v>
      </c>
      <c r="N20" s="255" t="str">
        <f t="shared" si="6"/>
        <v/>
      </c>
      <c r="O20" s="256" t="str">
        <f t="shared" si="7"/>
        <v/>
      </c>
      <c r="P20" s="268"/>
      <c r="Q20" s="257" t="b">
        <v>0</v>
      </c>
      <c r="R20" s="258" t="b">
        <v>0</v>
      </c>
      <c r="S20" s="271" t="b">
        <v>0</v>
      </c>
      <c r="T20" s="271" t="b">
        <v>0</v>
      </c>
      <c r="U20" s="271" t="b">
        <v>0</v>
      </c>
      <c r="V20" s="271" t="b">
        <v>0</v>
      </c>
      <c r="W20" s="272" t="b">
        <v>0</v>
      </c>
      <c r="X20" s="255" t="str">
        <f t="shared" si="8"/>
        <v/>
      </c>
      <c r="Y20" s="256" t="str">
        <f t="shared" si="9"/>
        <v/>
      </c>
      <c r="Z20" s="268"/>
      <c r="AA20" s="257" t="b">
        <v>0</v>
      </c>
      <c r="AB20" s="258" t="b">
        <v>0</v>
      </c>
      <c r="AC20" s="271" t="b">
        <v>0</v>
      </c>
      <c r="AD20" s="271" t="b">
        <v>0</v>
      </c>
      <c r="AE20" s="271" t="b">
        <v>0</v>
      </c>
      <c r="AF20" s="271" t="b">
        <v>0</v>
      </c>
      <c r="AG20" s="272" t="b">
        <v>0</v>
      </c>
      <c r="AH20" s="255" t="str">
        <f t="shared" si="10"/>
        <v/>
      </c>
      <c r="AI20" s="256" t="str">
        <f t="shared" si="11"/>
        <v/>
      </c>
      <c r="AJ20" s="268"/>
      <c r="AK20" s="257" t="b">
        <v>0</v>
      </c>
      <c r="AL20" s="258" t="b">
        <v>0</v>
      </c>
      <c r="AM20" s="271" t="b">
        <v>0</v>
      </c>
      <c r="AN20" s="271" t="b">
        <v>0</v>
      </c>
      <c r="AO20" s="271" t="b">
        <v>0</v>
      </c>
      <c r="AP20" s="271" t="b">
        <v>0</v>
      </c>
      <c r="AQ20" s="272" t="b">
        <v>0</v>
      </c>
      <c r="AR20" s="255" t="str">
        <f t="shared" si="12"/>
        <v/>
      </c>
      <c r="AS20" s="256" t="str">
        <f t="shared" si="13"/>
        <v/>
      </c>
      <c r="AT20" s="268"/>
      <c r="AU20" s="257" t="b">
        <v>0</v>
      </c>
      <c r="AV20" s="258" t="b">
        <v>0</v>
      </c>
      <c r="AW20" s="273" t="b">
        <v>0</v>
      </c>
      <c r="AX20" s="193"/>
      <c r="AY20" s="193"/>
      <c r="AZ20" s="269" t="str">
        <f t="shared" si="14"/>
        <v/>
      </c>
      <c r="BA20" s="261" t="str">
        <f t="shared" si="15"/>
        <v/>
      </c>
      <c r="BB20" s="262" t="str">
        <f t="shared" si="16"/>
        <v/>
      </c>
      <c r="BC20" s="263" t="str">
        <f t="array" ref="BC20">IFERROR(SPARKLINE(BB20,{"charttype","bar";"max",BA20;"color1",IF(BD20&gt;=$BA$4,'Customize Here'!$M$7,'Customize Here'!$M$9)}),)</f>
        <v/>
      </c>
      <c r="BD20" s="264" t="str">
        <f t="shared" si="17"/>
        <v/>
      </c>
      <c r="BE20" s="265" t="str">
        <f t="shared" si="18"/>
        <v/>
      </c>
      <c r="BF20" s="195"/>
    </row>
    <row r="21">
      <c r="A21" s="237"/>
      <c r="B21" s="253"/>
      <c r="C21" s="254"/>
      <c r="D21" s="111"/>
      <c r="E21" s="237"/>
      <c r="F21" s="237"/>
      <c r="G21" s="270" t="b">
        <v>0</v>
      </c>
      <c r="H21" s="258" t="b">
        <v>0</v>
      </c>
      <c r="I21" s="271" t="b">
        <v>0</v>
      </c>
      <c r="J21" s="271" t="b">
        <v>0</v>
      </c>
      <c r="K21" s="271" t="b">
        <v>0</v>
      </c>
      <c r="L21" s="271" t="b">
        <v>0</v>
      </c>
      <c r="M21" s="272" t="b">
        <v>0</v>
      </c>
      <c r="N21" s="255" t="str">
        <f t="shared" si="6"/>
        <v/>
      </c>
      <c r="O21" s="256" t="str">
        <f t="shared" si="7"/>
        <v/>
      </c>
      <c r="P21" s="268"/>
      <c r="Q21" s="270" t="b">
        <v>0</v>
      </c>
      <c r="R21" s="258" t="b">
        <v>0</v>
      </c>
      <c r="S21" s="271" t="b">
        <v>0</v>
      </c>
      <c r="T21" s="271" t="b">
        <v>0</v>
      </c>
      <c r="U21" s="271" t="b">
        <v>0</v>
      </c>
      <c r="V21" s="271" t="b">
        <v>0</v>
      </c>
      <c r="W21" s="272" t="b">
        <v>0</v>
      </c>
      <c r="X21" s="255" t="str">
        <f t="shared" si="8"/>
        <v/>
      </c>
      <c r="Y21" s="256" t="str">
        <f t="shared" si="9"/>
        <v/>
      </c>
      <c r="Z21" s="268"/>
      <c r="AA21" s="270" t="b">
        <v>0</v>
      </c>
      <c r="AB21" s="258" t="b">
        <v>0</v>
      </c>
      <c r="AC21" s="271" t="b">
        <v>0</v>
      </c>
      <c r="AD21" s="271" t="b">
        <v>0</v>
      </c>
      <c r="AE21" s="271" t="b">
        <v>0</v>
      </c>
      <c r="AF21" s="271" t="b">
        <v>0</v>
      </c>
      <c r="AG21" s="272" t="b">
        <v>0</v>
      </c>
      <c r="AH21" s="255" t="str">
        <f t="shared" si="10"/>
        <v/>
      </c>
      <c r="AI21" s="256" t="str">
        <f t="shared" si="11"/>
        <v/>
      </c>
      <c r="AJ21" s="268"/>
      <c r="AK21" s="270" t="b">
        <v>0</v>
      </c>
      <c r="AL21" s="258" t="b">
        <v>0</v>
      </c>
      <c r="AM21" s="271" t="b">
        <v>0</v>
      </c>
      <c r="AN21" s="271" t="b">
        <v>0</v>
      </c>
      <c r="AO21" s="271" t="b">
        <v>0</v>
      </c>
      <c r="AP21" s="271" t="b">
        <v>0</v>
      </c>
      <c r="AQ21" s="272" t="b">
        <v>0</v>
      </c>
      <c r="AR21" s="255" t="str">
        <f t="shared" si="12"/>
        <v/>
      </c>
      <c r="AS21" s="256" t="str">
        <f t="shared" si="13"/>
        <v/>
      </c>
      <c r="AT21" s="268"/>
      <c r="AU21" s="270" t="b">
        <v>0</v>
      </c>
      <c r="AV21" s="258" t="b">
        <v>0</v>
      </c>
      <c r="AW21" s="273" t="b">
        <v>0</v>
      </c>
      <c r="AX21" s="193"/>
      <c r="AY21" s="193"/>
      <c r="AZ21" s="269" t="str">
        <f t="shared" si="14"/>
        <v/>
      </c>
      <c r="BA21" s="261" t="str">
        <f t="shared" si="15"/>
        <v/>
      </c>
      <c r="BB21" s="262" t="str">
        <f t="shared" si="16"/>
        <v/>
      </c>
      <c r="BC21" s="263" t="str">
        <f t="array" ref="BC21">IFERROR(SPARKLINE(BB21,{"charttype","bar";"max",BA21;"color1",IF(BD21&gt;=$BA$4,'Customize Here'!$M$7,'Customize Here'!$M$9)}),)</f>
        <v/>
      </c>
      <c r="BD21" s="264" t="str">
        <f t="shared" si="17"/>
        <v/>
      </c>
      <c r="BE21" s="265" t="str">
        <f t="shared" si="18"/>
        <v/>
      </c>
      <c r="BF21" s="195"/>
    </row>
    <row r="22">
      <c r="A22" s="237"/>
      <c r="B22" s="274"/>
      <c r="C22" s="275"/>
      <c r="D22" s="119"/>
      <c r="E22" s="237"/>
      <c r="F22" s="237"/>
      <c r="G22" s="276" t="b">
        <v>0</v>
      </c>
      <c r="H22" s="277" t="b">
        <v>0</v>
      </c>
      <c r="I22" s="278" t="b">
        <v>0</v>
      </c>
      <c r="J22" s="278" t="b">
        <v>0</v>
      </c>
      <c r="K22" s="278" t="b">
        <v>0</v>
      </c>
      <c r="L22" s="278" t="b">
        <v>0</v>
      </c>
      <c r="M22" s="279" t="b">
        <v>0</v>
      </c>
      <c r="N22" s="280" t="str">
        <f t="shared" si="6"/>
        <v/>
      </c>
      <c r="O22" s="281" t="str">
        <f t="shared" si="7"/>
        <v/>
      </c>
      <c r="P22" s="268"/>
      <c r="Q22" s="276" t="b">
        <v>0</v>
      </c>
      <c r="R22" s="277" t="b">
        <v>0</v>
      </c>
      <c r="S22" s="278" t="b">
        <v>0</v>
      </c>
      <c r="T22" s="278" t="b">
        <v>0</v>
      </c>
      <c r="U22" s="278" t="b">
        <v>0</v>
      </c>
      <c r="V22" s="278" t="b">
        <v>0</v>
      </c>
      <c r="W22" s="279" t="b">
        <v>0</v>
      </c>
      <c r="X22" s="280" t="str">
        <f t="shared" si="8"/>
        <v/>
      </c>
      <c r="Y22" s="281" t="str">
        <f t="shared" si="9"/>
        <v/>
      </c>
      <c r="Z22" s="268"/>
      <c r="AA22" s="276" t="b">
        <v>0</v>
      </c>
      <c r="AB22" s="277" t="b">
        <v>0</v>
      </c>
      <c r="AC22" s="278" t="b">
        <v>0</v>
      </c>
      <c r="AD22" s="278" t="b">
        <v>0</v>
      </c>
      <c r="AE22" s="278" t="b">
        <v>0</v>
      </c>
      <c r="AF22" s="278" t="b">
        <v>0</v>
      </c>
      <c r="AG22" s="279" t="b">
        <v>0</v>
      </c>
      <c r="AH22" s="280" t="str">
        <f t="shared" si="10"/>
        <v/>
      </c>
      <c r="AI22" s="281" t="str">
        <f t="shared" si="11"/>
        <v/>
      </c>
      <c r="AJ22" s="268"/>
      <c r="AK22" s="276" t="b">
        <v>0</v>
      </c>
      <c r="AL22" s="277" t="b">
        <v>0</v>
      </c>
      <c r="AM22" s="278" t="b">
        <v>0</v>
      </c>
      <c r="AN22" s="278" t="b">
        <v>0</v>
      </c>
      <c r="AO22" s="278" t="b">
        <v>0</v>
      </c>
      <c r="AP22" s="278" t="b">
        <v>0</v>
      </c>
      <c r="AQ22" s="279" t="b">
        <v>0</v>
      </c>
      <c r="AR22" s="280" t="str">
        <f t="shared" si="12"/>
        <v/>
      </c>
      <c r="AS22" s="281" t="str">
        <f t="shared" si="13"/>
        <v/>
      </c>
      <c r="AT22" s="268"/>
      <c r="AU22" s="276" t="b">
        <v>0</v>
      </c>
      <c r="AV22" s="277" t="b">
        <v>0</v>
      </c>
      <c r="AW22" s="282" t="b">
        <v>0</v>
      </c>
      <c r="AX22" s="193"/>
      <c r="AY22" s="193"/>
      <c r="AZ22" s="283" t="str">
        <f t="shared" si="14"/>
        <v/>
      </c>
      <c r="BA22" s="284" t="str">
        <f t="shared" si="15"/>
        <v/>
      </c>
      <c r="BB22" s="285" t="str">
        <f t="shared" si="16"/>
        <v/>
      </c>
      <c r="BC22" s="286" t="str">
        <f t="array" ref="BC22">IFERROR(SPARKLINE(BB22,{"charttype","bar";"max",BA22;"color1",IF(BD22&gt;=$BA$4,'Customize Here'!$M$7,'Customize Here'!$M$9)}),)</f>
        <v/>
      </c>
      <c r="BD22" s="287" t="str">
        <f t="shared" si="17"/>
        <v/>
      </c>
      <c r="BE22" s="288" t="str">
        <f t="shared" si="18"/>
        <v/>
      </c>
      <c r="BF22" s="195"/>
    </row>
    <row r="23" ht="6.0" customHeight="1">
      <c r="A23" s="193"/>
      <c r="B23" s="193"/>
      <c r="C23" s="195"/>
      <c r="D23" s="289"/>
      <c r="E23" s="289"/>
      <c r="F23" s="289"/>
      <c r="G23" s="195"/>
      <c r="H23" s="195"/>
      <c r="I23" s="195"/>
      <c r="J23" s="195"/>
      <c r="K23" s="195"/>
      <c r="L23" s="195"/>
      <c r="M23" s="195"/>
      <c r="N23" s="195"/>
      <c r="O23" s="195"/>
      <c r="P23" s="195"/>
      <c r="Q23" s="195"/>
      <c r="R23" s="195"/>
      <c r="S23" s="195"/>
      <c r="T23" s="195"/>
      <c r="U23" s="195"/>
      <c r="V23" s="195"/>
      <c r="W23" s="195"/>
      <c r="X23" s="195"/>
      <c r="Y23" s="195"/>
      <c r="Z23" s="195"/>
      <c r="AA23" s="195"/>
      <c r="AB23" s="195"/>
      <c r="AC23" s="195"/>
      <c r="AD23" s="195"/>
      <c r="AE23" s="195"/>
      <c r="AF23" s="195"/>
      <c r="AG23" s="195"/>
      <c r="AH23" s="195"/>
      <c r="AI23" s="195"/>
      <c r="AJ23" s="195"/>
      <c r="AK23" s="195"/>
      <c r="AL23" s="195"/>
      <c r="AM23" s="195"/>
      <c r="AN23" s="195"/>
      <c r="AO23" s="195"/>
      <c r="AP23" s="195"/>
      <c r="AQ23" s="195"/>
      <c r="AR23" s="195"/>
      <c r="AS23" s="195"/>
      <c r="AT23" s="195"/>
      <c r="AU23" s="195"/>
      <c r="AV23" s="195"/>
      <c r="AW23" s="195"/>
      <c r="AX23" s="193"/>
      <c r="AY23" s="193"/>
      <c r="AZ23" s="289"/>
      <c r="BA23" s="289"/>
      <c r="BB23" s="289"/>
      <c r="BC23" s="193"/>
      <c r="BD23" s="195"/>
      <c r="BE23" s="195"/>
      <c r="BF23" s="195"/>
    </row>
    <row r="24" ht="23.25" customHeight="1">
      <c r="A24" s="290"/>
      <c r="B24" s="291" t="s">
        <v>56</v>
      </c>
      <c r="E24" s="292"/>
      <c r="F24" s="292"/>
      <c r="G24" s="293" t="str">
        <f>'Customize Here'!$Q$23</f>
        <v>Daily Tasks Completed</v>
      </c>
      <c r="H24" s="43"/>
      <c r="I24" s="43"/>
      <c r="J24" s="43"/>
      <c r="K24" s="43"/>
      <c r="L24" s="43"/>
      <c r="M24" s="294"/>
      <c r="N24" s="295" t="str">
        <f>'Customize Here'!$Q$24</f>
        <v>Week</v>
      </c>
      <c r="O24" s="44"/>
      <c r="P24" s="296"/>
      <c r="Q24" s="293" t="str">
        <f>'Customize Here'!$Q$23</f>
        <v>Daily Tasks Completed</v>
      </c>
      <c r="R24" s="43"/>
      <c r="S24" s="43"/>
      <c r="T24" s="43"/>
      <c r="U24" s="43"/>
      <c r="V24" s="43"/>
      <c r="W24" s="294"/>
      <c r="X24" s="295" t="str">
        <f>'Customize Here'!$Q$24</f>
        <v>Week</v>
      </c>
      <c r="Y24" s="44"/>
      <c r="Z24" s="296"/>
      <c r="AA24" s="293" t="str">
        <f>'Customize Here'!$Q$23</f>
        <v>Daily Tasks Completed</v>
      </c>
      <c r="AB24" s="43"/>
      <c r="AC24" s="43"/>
      <c r="AD24" s="43"/>
      <c r="AE24" s="43"/>
      <c r="AF24" s="43"/>
      <c r="AG24" s="294"/>
      <c r="AH24" s="295" t="str">
        <f>'Customize Here'!$Q$24</f>
        <v>Week</v>
      </c>
      <c r="AI24" s="44"/>
      <c r="AJ24" s="296"/>
      <c r="AK24" s="293" t="str">
        <f>'Customize Here'!$Q$23</f>
        <v>Daily Tasks Completed</v>
      </c>
      <c r="AL24" s="43"/>
      <c r="AM24" s="43"/>
      <c r="AN24" s="43"/>
      <c r="AO24" s="43"/>
      <c r="AP24" s="43"/>
      <c r="AQ24" s="294"/>
      <c r="AR24" s="295" t="str">
        <f>'Customize Here'!$Q$24</f>
        <v>Week</v>
      </c>
      <c r="AS24" s="44"/>
      <c r="AT24" s="296"/>
      <c r="AU24" s="297" t="str">
        <f>'Customize Here'!$Q$23</f>
        <v>Daily Tasks Completed</v>
      </c>
      <c r="AV24" s="154"/>
      <c r="AW24" s="155"/>
      <c r="AX24" s="290"/>
      <c r="AY24" s="290"/>
      <c r="AZ24" s="298"/>
      <c r="BA24" s="299"/>
      <c r="BB24" s="300" t="str">
        <f>'Customize Here'!$Q$32&amp;" "&amp;BB25&amp;" / "&amp;BB25+BE25</f>
        <v>Tasks Completed 0 / 0</v>
      </c>
      <c r="BC24" s="43"/>
      <c r="BD24" s="294"/>
      <c r="BE24" s="301" t="str">
        <f>'Customize Here'!$Q$35</f>
        <v>Missing</v>
      </c>
      <c r="BF24" s="296"/>
    </row>
    <row r="25">
      <c r="A25" s="193"/>
      <c r="B25" s="193"/>
      <c r="C25" s="195"/>
      <c r="D25" s="289"/>
      <c r="E25" s="289"/>
      <c r="F25" s="289"/>
      <c r="G25" s="302">
        <f t="shared" ref="G25:M25" si="19">COUNTIFS(G7:G22,TRUE,$B$7:$B$22,"&lt;&gt;")</f>
        <v>0</v>
      </c>
      <c r="H25" s="303">
        <f t="shared" si="19"/>
        <v>0</v>
      </c>
      <c r="I25" s="303">
        <f t="shared" si="19"/>
        <v>0</v>
      </c>
      <c r="J25" s="303">
        <f t="shared" si="19"/>
        <v>0</v>
      </c>
      <c r="K25" s="303">
        <f t="shared" si="19"/>
        <v>0</v>
      </c>
      <c r="L25" s="303">
        <f t="shared" si="19"/>
        <v>0</v>
      </c>
      <c r="M25" s="304">
        <f t="shared" si="19"/>
        <v>0</v>
      </c>
      <c r="N25" s="305">
        <f>sum(G25:M25)</f>
        <v>0</v>
      </c>
      <c r="O25" s="306"/>
      <c r="P25" s="195"/>
      <c r="Q25" s="302">
        <f t="shared" ref="Q25:W25" si="20">COUNTIFS(Q7:Q22,TRUE,$B$7:$B$22,"&lt;&gt;")</f>
        <v>0</v>
      </c>
      <c r="R25" s="303">
        <f t="shared" si="20"/>
        <v>0</v>
      </c>
      <c r="S25" s="303">
        <f t="shared" si="20"/>
        <v>0</v>
      </c>
      <c r="T25" s="303">
        <f t="shared" si="20"/>
        <v>0</v>
      </c>
      <c r="U25" s="303">
        <f t="shared" si="20"/>
        <v>0</v>
      </c>
      <c r="V25" s="303">
        <f t="shared" si="20"/>
        <v>0</v>
      </c>
      <c r="W25" s="304">
        <f t="shared" si="20"/>
        <v>0</v>
      </c>
      <c r="X25" s="305">
        <f>sum(Q25:W25)</f>
        <v>0</v>
      </c>
      <c r="Y25" s="306"/>
      <c r="Z25" s="195"/>
      <c r="AA25" s="302">
        <f t="shared" ref="AA25:AG25" si="21">COUNTIFS(AA7:AA22,TRUE,$B$7:$B$22,"&lt;&gt;")</f>
        <v>0</v>
      </c>
      <c r="AB25" s="303">
        <f t="shared" si="21"/>
        <v>0</v>
      </c>
      <c r="AC25" s="303">
        <f t="shared" si="21"/>
        <v>0</v>
      </c>
      <c r="AD25" s="303">
        <f t="shared" si="21"/>
        <v>0</v>
      </c>
      <c r="AE25" s="303">
        <f t="shared" si="21"/>
        <v>0</v>
      </c>
      <c r="AF25" s="303">
        <f t="shared" si="21"/>
        <v>0</v>
      </c>
      <c r="AG25" s="304">
        <f t="shared" si="21"/>
        <v>0</v>
      </c>
      <c r="AH25" s="305">
        <f>sum(AA25:AG25)</f>
        <v>0</v>
      </c>
      <c r="AI25" s="306"/>
      <c r="AJ25" s="195"/>
      <c r="AK25" s="302">
        <f t="shared" ref="AK25:AQ25" si="22">COUNTIFS(AK7:AK22,TRUE,$B$7:$B$22,"&lt;&gt;")</f>
        <v>0</v>
      </c>
      <c r="AL25" s="303">
        <f t="shared" si="22"/>
        <v>0</v>
      </c>
      <c r="AM25" s="303">
        <f t="shared" si="22"/>
        <v>0</v>
      </c>
      <c r="AN25" s="303">
        <f t="shared" si="22"/>
        <v>0</v>
      </c>
      <c r="AO25" s="303">
        <f t="shared" si="22"/>
        <v>0</v>
      </c>
      <c r="AP25" s="303">
        <f t="shared" si="22"/>
        <v>0</v>
      </c>
      <c r="AQ25" s="304">
        <f t="shared" si="22"/>
        <v>0</v>
      </c>
      <c r="AR25" s="305">
        <f>sum(AK25:AQ25)</f>
        <v>0</v>
      </c>
      <c r="AS25" s="306"/>
      <c r="AT25" s="195"/>
      <c r="AU25" s="307">
        <f t="shared" ref="AU25:AW25" si="23">COUNTIFS(AU7:AU22,TRUE,$B$7:$B$22,"&lt;&gt;")</f>
        <v>0</v>
      </c>
      <c r="AV25" s="308">
        <f t="shared" si="23"/>
        <v>0</v>
      </c>
      <c r="AW25" s="309">
        <f t="shared" si="23"/>
        <v>0</v>
      </c>
      <c r="AX25" s="193"/>
      <c r="AY25" s="193"/>
      <c r="AZ25" s="310" t="str">
        <f>'Customize Here'!$Q$33&amp;": "</f>
        <v>Monthly Daily Habits Progress: </v>
      </c>
      <c r="BA25" s="311"/>
      <c r="BB25" s="312">
        <f>sum(BB7:BB22)</f>
        <v>0</v>
      </c>
      <c r="BC25" s="313" t="str">
        <f t="array" ref="BC25">IF(BB25+BE25&gt;0,IFERROR(SPARKLINE(BB25,{"charttype","bar";"max",BB25+BE25;"color1",IF(BD25&gt;=$BA$4,'Customize Here'!$M$7,'Customize Here'!$M$9)}),),)</f>
        <v/>
      </c>
      <c r="BD25" s="314" t="str">
        <f>IFERROR(BB25/(BB25+BE25),)</f>
        <v/>
      </c>
      <c r="BE25" s="315">
        <f>sum(BE7:BE22)</f>
        <v>0</v>
      </c>
      <c r="BF25" s="195"/>
    </row>
    <row r="26">
      <c r="A26" s="193"/>
      <c r="B26" s="193"/>
      <c r="C26" s="195"/>
      <c r="D26" s="289"/>
      <c r="E26" s="289"/>
      <c r="F26" s="289"/>
      <c r="G26" s="316" t="str">
        <f>IFERROR(__xludf.DUMMYFUNCTION("SPARKLINE(G25,{""charttype"",""column"";""ymin"",0;""ymax"",COUNTA($B$7:$B$22);""color"",IF(G29&gt;=$BA$4,'Customize Here'!$M$7,'Customize Here'!$M$9)})"),"")</f>
        <v/>
      </c>
      <c r="H26" s="317" t="str">
        <f>IFERROR(__xludf.DUMMYFUNCTION("SPARKLINE(H25,{""charttype"",""column"";""ymin"",0;""ymax"",COUNTA($B$7:$B$22);""color"",IF(H29&gt;=$BA$4,'Customize Here'!$M$7,'Customize Here'!$M$9)})"),"")</f>
        <v/>
      </c>
      <c r="I26" s="317" t="str">
        <f>IFERROR(__xludf.DUMMYFUNCTION("SPARKLINE(I25,{""charttype"",""column"";""ymin"",0;""ymax"",COUNTA($B$7:$B$22);""color"",IF(I29&gt;=$BA$4,'Customize Here'!$M$7,'Customize Here'!$M$9)})"),"")</f>
        <v/>
      </c>
      <c r="J26" s="317" t="str">
        <f>IFERROR(__xludf.DUMMYFUNCTION("SPARKLINE(J25,{""charttype"",""column"";""ymin"",0;""ymax"",COUNTA($B$7:$B$22);""color"",IF(J29&gt;=$BA$4,'Customize Here'!$M$7,'Customize Here'!$M$9)})"),"")</f>
        <v/>
      </c>
      <c r="K26" s="317" t="str">
        <f>IFERROR(__xludf.DUMMYFUNCTION("SPARKLINE(K25,{""charttype"",""column"";""ymin"",0;""ymax"",COUNTA($B$7:$B$22);""color"",IF(K29&gt;=$BA$4,'Customize Here'!$M$7,'Customize Here'!$M$9)})"),"")</f>
        <v/>
      </c>
      <c r="L26" s="317" t="str">
        <f>IFERROR(__xludf.DUMMYFUNCTION("SPARKLINE(L25,{""charttype"",""column"";""ymin"",0;""ymax"",COUNTA($B$7:$B$22);""color"",IF(L29&gt;=$BA$4,'Customize Here'!$M$7,'Customize Here'!$M$9)})"),"")</f>
        <v/>
      </c>
      <c r="M26" s="318" t="str">
        <f>IFERROR(__xludf.DUMMYFUNCTION("SPARKLINE(M25,{""charttype"",""column"";""ymin"",0;""ymax"",COUNTA($B$7:$B$22);""color"",IF(M29&gt;=$BA$4,'Customize Here'!$M$7,'Customize Here'!$M$9)})"),"")</f>
        <v/>
      </c>
      <c r="N26" s="319" t="str">
        <f>IFERROR(__xludf.DUMMYFUNCTION("SPARKLINE(N25,{""charttype"",""column"";""ymin"",0;""ymax"",COUNTA($B$7:$B$22)*7;""color"",IF(N29&gt;=$BA$4,'Customize Here'!$M$7,'Customize Here'!$M$9)})"),"")</f>
        <v/>
      </c>
      <c r="O26" s="44"/>
      <c r="P26" s="195"/>
      <c r="Q26" s="316" t="str">
        <f>IFERROR(__xludf.DUMMYFUNCTION("SPARKLINE(Q25,{""charttype"",""column"";""ymin"",0;""ymax"",COUNTA($B$7:$B$22);""color"",IF(Q29&gt;=$BA$4,'Customize Here'!$M$7,'Customize Here'!$M$9)})"),"")</f>
        <v/>
      </c>
      <c r="R26" s="317" t="str">
        <f>IFERROR(__xludf.DUMMYFUNCTION("SPARKLINE(R25,{""charttype"",""column"";""ymin"",0;""ymax"",COUNTA($B$7:$B$22);""color"",IF(R29&gt;=$BA$4,'Customize Here'!$M$7,'Customize Here'!$M$9)})"),"")</f>
        <v/>
      </c>
      <c r="S26" s="317" t="str">
        <f>IFERROR(__xludf.DUMMYFUNCTION("SPARKLINE(S25,{""charttype"",""column"";""ymin"",0;""ymax"",COUNTA($B$7:$B$22);""color"",IF(S29&gt;=$BA$4,'Customize Here'!$M$7,'Customize Here'!$M$9)})"),"")</f>
        <v/>
      </c>
      <c r="T26" s="317" t="str">
        <f>IFERROR(__xludf.DUMMYFUNCTION("SPARKLINE(T25,{""charttype"",""column"";""ymin"",0;""ymax"",COUNTA($B$7:$B$22);""color"",IF(T29&gt;=$BA$4,'Customize Here'!$M$7,'Customize Here'!$M$9)})"),"")</f>
        <v/>
      </c>
      <c r="U26" s="317" t="str">
        <f>IFERROR(__xludf.DUMMYFUNCTION("SPARKLINE(U25,{""charttype"",""column"";""ymin"",0;""ymax"",COUNTA($B$7:$B$22);""color"",IF(U29&gt;=$BA$4,'Customize Here'!$M$7,'Customize Here'!$M$9)})"),"")</f>
        <v/>
      </c>
      <c r="V26" s="317" t="str">
        <f>IFERROR(__xludf.DUMMYFUNCTION("SPARKLINE(V25,{""charttype"",""column"";""ymin"",0;""ymax"",COUNTA($B$7:$B$22);""color"",IF(V29&gt;=$BA$4,'Customize Here'!$M$7,'Customize Here'!$M$9)})"),"")</f>
        <v/>
      </c>
      <c r="W26" s="318" t="str">
        <f>IFERROR(__xludf.DUMMYFUNCTION("SPARKLINE(W25,{""charttype"",""column"";""ymin"",0;""ymax"",COUNTA($B$7:$B$22);""color"",IF(W29&gt;=$BA$4,'Customize Here'!$M$7,'Customize Here'!$M$9)})"),"")</f>
        <v/>
      </c>
      <c r="X26" s="319" t="str">
        <f>IFERROR(__xludf.DUMMYFUNCTION("SPARKLINE(X25,{""charttype"",""column"";""ymin"",0;""ymax"",COUNTA($B$7:$B$22)*7;""color"",IF(X29&gt;=$BA$4,'Customize Here'!$M$7,'Customize Here'!$M$9)})"),"")</f>
        <v/>
      </c>
      <c r="Y26" s="44"/>
      <c r="Z26" s="195"/>
      <c r="AA26" s="316" t="str">
        <f>IFERROR(__xludf.DUMMYFUNCTION("SPARKLINE(AA25,{""charttype"",""column"";""ymin"",0;""ymax"",COUNTA($B$7:$B$22);""color"",IF(AA29&gt;=$BA$4,'Customize Here'!$M$7,'Customize Here'!$M$9)})"),"")</f>
        <v/>
      </c>
      <c r="AB26" s="317" t="str">
        <f>IFERROR(__xludf.DUMMYFUNCTION("SPARKLINE(AB25,{""charttype"",""column"";""ymin"",0;""ymax"",COUNTA($B$7:$B$22);""color"",IF(AB29&gt;=$BA$4,'Customize Here'!$M$7,'Customize Here'!$M$9)})"),"")</f>
        <v/>
      </c>
      <c r="AC26" s="317" t="str">
        <f>IFERROR(__xludf.DUMMYFUNCTION("SPARKLINE(AC25,{""charttype"",""column"";""ymin"",0;""ymax"",COUNTA($B$7:$B$22);""color"",IF(AC29&gt;=$BA$4,'Customize Here'!$M$7,'Customize Here'!$M$9)})"),"")</f>
        <v/>
      </c>
      <c r="AD26" s="317" t="str">
        <f>IFERROR(__xludf.DUMMYFUNCTION("SPARKLINE(AD25,{""charttype"",""column"";""ymin"",0;""ymax"",COUNTA($B$7:$B$22);""color"",IF(AD29&gt;=$BA$4,'Customize Here'!$M$7,'Customize Here'!$M$9)})"),"")</f>
        <v/>
      </c>
      <c r="AE26" s="317" t="str">
        <f>IFERROR(__xludf.DUMMYFUNCTION("SPARKLINE(AE25,{""charttype"",""column"";""ymin"",0;""ymax"",COUNTA($B$7:$B$22);""color"",IF(AE29&gt;=$BA$4,'Customize Here'!$M$7,'Customize Here'!$M$9)})"),"")</f>
        <v/>
      </c>
      <c r="AF26" s="317" t="str">
        <f>IFERROR(__xludf.DUMMYFUNCTION("SPARKLINE(AF25,{""charttype"",""column"";""ymin"",0;""ymax"",COUNTA($B$7:$B$22);""color"",IF(AF29&gt;=$BA$4,'Customize Here'!$M$7,'Customize Here'!$M$9)})"),"")</f>
        <v/>
      </c>
      <c r="AG26" s="318" t="str">
        <f>IFERROR(__xludf.DUMMYFUNCTION("SPARKLINE(AG25,{""charttype"",""column"";""ymin"",0;""ymax"",COUNTA($B$7:$B$22);""color"",IF(AG29&gt;=$BA$4,'Customize Here'!$M$7,'Customize Here'!$M$9)})"),"")</f>
        <v/>
      </c>
      <c r="AH26" s="319" t="str">
        <f>IFERROR(__xludf.DUMMYFUNCTION("SPARKLINE(AH25,{""charttype"",""column"";""ymin"",0;""ymax"",COUNTA($B$7:$B$22)*7;""color"",IF(AH29&gt;=$BA$4,'Customize Here'!$M$7,'Customize Here'!$M$9)})"),"")</f>
        <v/>
      </c>
      <c r="AI26" s="44"/>
      <c r="AJ26" s="195"/>
      <c r="AK26" s="316" t="str">
        <f>IFERROR(__xludf.DUMMYFUNCTION("SPARKLINE(AK25,{""charttype"",""column"";""ymin"",0;""ymax"",COUNTA($B$7:$B$22);""color"",IF(AK29&gt;=$BA$4,'Customize Here'!$M$7,'Customize Here'!$M$9)})"),"")</f>
        <v/>
      </c>
      <c r="AL26" s="317" t="str">
        <f>IFERROR(__xludf.DUMMYFUNCTION("SPARKLINE(AL25,{""charttype"",""column"";""ymin"",0;""ymax"",COUNTA($B$7:$B$22);""color"",IF(AL29&gt;=$BA$4,'Customize Here'!$M$7,'Customize Here'!$M$9)})"),"")</f>
        <v/>
      </c>
      <c r="AM26" s="317" t="str">
        <f>IFERROR(__xludf.DUMMYFUNCTION("SPARKLINE(AM25,{""charttype"",""column"";""ymin"",0;""ymax"",COUNTA($B$7:$B$22);""color"",IF(AM29&gt;=$BA$4,'Customize Here'!$M$7,'Customize Here'!$M$9)})"),"")</f>
        <v/>
      </c>
      <c r="AN26" s="317" t="str">
        <f>IFERROR(__xludf.DUMMYFUNCTION("SPARKLINE(AN25,{""charttype"",""column"";""ymin"",0;""ymax"",COUNTA($B$7:$B$22);""color"",IF(AN29&gt;=$BA$4,'Customize Here'!$M$7,'Customize Here'!$M$9)})"),"")</f>
        <v/>
      </c>
      <c r="AO26" s="317" t="str">
        <f>IFERROR(__xludf.DUMMYFUNCTION("SPARKLINE(AO25,{""charttype"",""column"";""ymin"",0;""ymax"",COUNTA($B$7:$B$22);""color"",IF(AO29&gt;=$BA$4,'Customize Here'!$M$7,'Customize Here'!$M$9)})"),"")</f>
        <v/>
      </c>
      <c r="AP26" s="317" t="str">
        <f>IFERROR(__xludf.DUMMYFUNCTION("SPARKLINE(AP25,{""charttype"",""column"";""ymin"",0;""ymax"",COUNTA($B$7:$B$22);""color"",IF(AP29&gt;=$BA$4,'Customize Here'!$M$7,'Customize Here'!$M$9)})"),"")</f>
        <v/>
      </c>
      <c r="AQ26" s="318" t="str">
        <f>IFERROR(__xludf.DUMMYFUNCTION("SPARKLINE(AQ25,{""charttype"",""column"";""ymin"",0;""ymax"",COUNTA($B$7:$B$22);""color"",IF(AQ29&gt;=$BA$4,'Customize Here'!$M$7,'Customize Here'!$M$9)})"),"")</f>
        <v/>
      </c>
      <c r="AR26" s="319" t="str">
        <f>IFERROR(__xludf.DUMMYFUNCTION("SPARKLINE(AR25,{""charttype"",""column"";""ymin"",0;""ymax"",COUNTA($B$7:$B$22)*7;""color"",IF(AR29&gt;=$BA$4,'Customize Here'!$M$7,'Customize Here'!$M$9)})"),"")</f>
        <v/>
      </c>
      <c r="AS26" s="44"/>
      <c r="AT26" s="195"/>
      <c r="AU26" s="316" t="str">
        <f>IFERROR(__xludf.DUMMYFUNCTION("SPARKLINE(AU25,{""charttype"",""column"";""ymin"",0;""ymax"",COUNTA($B$7:$B$22);""color"",IF(AU29&gt;=$BA$4,'Customize Here'!$M$7,'Customize Here'!$M$9)})"),"")</f>
        <v/>
      </c>
      <c r="AV26" s="317" t="str">
        <f>IFERROR(__xludf.DUMMYFUNCTION("SPARKLINE(AV25,{""charttype"",""column"";""ymin"",0;""ymax"",COUNTA($B$7:$B$22);""color"",IF(AV29&gt;=$BA$4,'Customize Here'!$M$7,'Customize Here'!$M$9)})"),"")</f>
        <v/>
      </c>
      <c r="AW26" s="318" t="str">
        <f>IFERROR(__xludf.DUMMYFUNCTION("SPARKLINE(AW25,{""charttype"",""column"";""ymin"",0;""ymax"",COUNTA($B$7:$B$22);""color"",IF(AW29&gt;=$BA$4,'Customize Here'!$M$7,'Customize Here'!$M$9)})"),"")</f>
        <v/>
      </c>
      <c r="AX26" s="193"/>
      <c r="AY26" s="193"/>
      <c r="AZ26" s="289"/>
      <c r="BA26" s="320" t="str">
        <f>counta($B$7:$D$22)&amp;" daily habits x "&amp;$BE$4&amp;" days = "&amp;BE25+BB25&amp;" tasks ("&amp;BB25&amp;" completed "&amp;BE25&amp;" left)"</f>
        <v>0 daily habits x 31 days = 0 tasks (0 completed 0 left)</v>
      </c>
      <c r="BF26" s="195"/>
    </row>
    <row r="27">
      <c r="A27" s="193"/>
      <c r="B27" s="193"/>
      <c r="C27" s="195"/>
      <c r="D27" s="289"/>
      <c r="E27" s="289"/>
      <c r="F27" s="289"/>
      <c r="G27" s="321"/>
      <c r="H27" s="208"/>
      <c r="I27" s="208"/>
      <c r="J27" s="208"/>
      <c r="K27" s="208"/>
      <c r="L27" s="208"/>
      <c r="M27" s="209"/>
      <c r="N27" s="101"/>
      <c r="O27" s="102"/>
      <c r="P27" s="195"/>
      <c r="Q27" s="321"/>
      <c r="R27" s="208"/>
      <c r="S27" s="208"/>
      <c r="T27" s="208"/>
      <c r="U27" s="208"/>
      <c r="V27" s="208"/>
      <c r="W27" s="209"/>
      <c r="X27" s="101"/>
      <c r="Y27" s="102"/>
      <c r="Z27" s="195"/>
      <c r="AA27" s="321"/>
      <c r="AB27" s="208"/>
      <c r="AC27" s="208"/>
      <c r="AD27" s="208"/>
      <c r="AE27" s="208"/>
      <c r="AF27" s="208"/>
      <c r="AG27" s="209"/>
      <c r="AH27" s="101"/>
      <c r="AI27" s="102"/>
      <c r="AJ27" s="195"/>
      <c r="AK27" s="321"/>
      <c r="AL27" s="208"/>
      <c r="AM27" s="208"/>
      <c r="AN27" s="208"/>
      <c r="AO27" s="208"/>
      <c r="AP27" s="208"/>
      <c r="AQ27" s="209"/>
      <c r="AR27" s="101"/>
      <c r="AS27" s="102"/>
      <c r="AT27" s="195"/>
      <c r="AU27" s="321"/>
      <c r="AV27" s="208"/>
      <c r="AW27" s="209"/>
      <c r="AX27" s="193"/>
      <c r="AY27" s="193"/>
      <c r="BF27" s="195"/>
    </row>
    <row r="28" ht="24.75" customHeight="1">
      <c r="A28" s="193"/>
      <c r="B28" s="193"/>
      <c r="C28" s="195"/>
      <c r="D28" s="289"/>
      <c r="E28" s="289"/>
      <c r="F28" s="289"/>
      <c r="G28" s="322"/>
      <c r="H28" s="216"/>
      <c r="I28" s="216"/>
      <c r="J28" s="216"/>
      <c r="K28" s="216"/>
      <c r="L28" s="216"/>
      <c r="M28" s="217"/>
      <c r="N28" s="83"/>
      <c r="O28" s="86"/>
      <c r="P28" s="195"/>
      <c r="Q28" s="322"/>
      <c r="R28" s="216"/>
      <c r="S28" s="216"/>
      <c r="T28" s="216"/>
      <c r="U28" s="216"/>
      <c r="V28" s="216"/>
      <c r="W28" s="217"/>
      <c r="X28" s="83"/>
      <c r="Y28" s="86"/>
      <c r="Z28" s="195"/>
      <c r="AA28" s="322"/>
      <c r="AB28" s="216"/>
      <c r="AC28" s="216"/>
      <c r="AD28" s="216"/>
      <c r="AE28" s="216"/>
      <c r="AF28" s="216"/>
      <c r="AG28" s="217"/>
      <c r="AH28" s="83"/>
      <c r="AI28" s="86"/>
      <c r="AJ28" s="195"/>
      <c r="AK28" s="322"/>
      <c r="AL28" s="216"/>
      <c r="AM28" s="216"/>
      <c r="AN28" s="216"/>
      <c r="AO28" s="216"/>
      <c r="AP28" s="216"/>
      <c r="AQ28" s="217"/>
      <c r="AR28" s="83"/>
      <c r="AS28" s="86"/>
      <c r="AT28" s="195"/>
      <c r="AU28" s="322"/>
      <c r="AV28" s="216"/>
      <c r="AW28" s="217"/>
      <c r="AX28" s="193"/>
      <c r="AY28" s="193"/>
      <c r="AZ28" s="289"/>
      <c r="BA28" s="323"/>
      <c r="BB28" s="323"/>
      <c r="BC28" s="323"/>
      <c r="BD28" s="323"/>
      <c r="BE28" s="323"/>
      <c r="BF28" s="195"/>
    </row>
    <row r="29">
      <c r="A29" s="324"/>
      <c r="B29" s="324"/>
      <c r="C29" s="195"/>
      <c r="D29" s="289"/>
      <c r="E29" s="289"/>
      <c r="F29" s="289"/>
      <c r="G29" s="325" t="str">
        <f t="shared" ref="G29:M29" si="24">iferror(ROUND(G25/COUNTA($B$7:$B$22),2),)</f>
        <v/>
      </c>
      <c r="H29" s="326" t="str">
        <f t="shared" si="24"/>
        <v/>
      </c>
      <c r="I29" s="326" t="str">
        <f t="shared" si="24"/>
        <v/>
      </c>
      <c r="J29" s="326" t="str">
        <f t="shared" si="24"/>
        <v/>
      </c>
      <c r="K29" s="326" t="str">
        <f t="shared" si="24"/>
        <v/>
      </c>
      <c r="L29" s="326" t="str">
        <f t="shared" si="24"/>
        <v/>
      </c>
      <c r="M29" s="327" t="str">
        <f t="shared" si="24"/>
        <v/>
      </c>
      <c r="N29" s="326" t="str">
        <f>iferror(ROUND(N25/(COUNTA($B$7:$B$22)*7),2),)</f>
        <v/>
      </c>
      <c r="O29" s="86"/>
      <c r="P29" s="195"/>
      <c r="Q29" s="325" t="str">
        <f t="shared" ref="Q29:W29" si="25">iferror(ROUND(Q25/COUNTA($B$7:$B$22),2),)</f>
        <v/>
      </c>
      <c r="R29" s="326" t="str">
        <f t="shared" si="25"/>
        <v/>
      </c>
      <c r="S29" s="326" t="str">
        <f t="shared" si="25"/>
        <v/>
      </c>
      <c r="T29" s="326" t="str">
        <f t="shared" si="25"/>
        <v/>
      </c>
      <c r="U29" s="326" t="str">
        <f t="shared" si="25"/>
        <v/>
      </c>
      <c r="V29" s="326" t="str">
        <f t="shared" si="25"/>
        <v/>
      </c>
      <c r="W29" s="327" t="str">
        <f t="shared" si="25"/>
        <v/>
      </c>
      <c r="X29" s="326" t="str">
        <f>iferror(ROUND(X25/(COUNTA($B$7:$B$22)*7),2),)</f>
        <v/>
      </c>
      <c r="Y29" s="86"/>
      <c r="Z29" s="195"/>
      <c r="AA29" s="325" t="str">
        <f t="shared" ref="AA29:AG29" si="26">iferror(ROUND(AA25/COUNTA($B$7:$B$22),2),)</f>
        <v/>
      </c>
      <c r="AB29" s="326" t="str">
        <f t="shared" si="26"/>
        <v/>
      </c>
      <c r="AC29" s="326" t="str">
        <f t="shared" si="26"/>
        <v/>
      </c>
      <c r="AD29" s="326" t="str">
        <f t="shared" si="26"/>
        <v/>
      </c>
      <c r="AE29" s="326" t="str">
        <f t="shared" si="26"/>
        <v/>
      </c>
      <c r="AF29" s="326" t="str">
        <f t="shared" si="26"/>
        <v/>
      </c>
      <c r="AG29" s="327" t="str">
        <f t="shared" si="26"/>
        <v/>
      </c>
      <c r="AH29" s="326" t="str">
        <f>iferror(ROUND(AH25/(COUNTA($B$7:$B$22)*7),2),)</f>
        <v/>
      </c>
      <c r="AI29" s="86"/>
      <c r="AJ29" s="195"/>
      <c r="AK29" s="325" t="str">
        <f t="shared" ref="AK29:AQ29" si="27">iferror(ROUND(AK25/COUNTA($B$7:$B$22),2),)</f>
        <v/>
      </c>
      <c r="AL29" s="326" t="str">
        <f t="shared" si="27"/>
        <v/>
      </c>
      <c r="AM29" s="326" t="str">
        <f t="shared" si="27"/>
        <v/>
      </c>
      <c r="AN29" s="326" t="str">
        <f t="shared" si="27"/>
        <v/>
      </c>
      <c r="AO29" s="326" t="str">
        <f t="shared" si="27"/>
        <v/>
      </c>
      <c r="AP29" s="326" t="str">
        <f t="shared" si="27"/>
        <v/>
      </c>
      <c r="AQ29" s="327" t="str">
        <f t="shared" si="27"/>
        <v/>
      </c>
      <c r="AR29" s="326" t="str">
        <f>iferror(ROUND(AR25/(COUNTA($B$7:$B$22)*7),2),)</f>
        <v/>
      </c>
      <c r="AS29" s="86"/>
      <c r="AT29" s="195"/>
      <c r="AU29" s="325" t="str">
        <f t="shared" ref="AU29:AW29" si="28">iferror(ROUND(AU25/COUNTA($B$7:$B$22),2),)</f>
        <v/>
      </c>
      <c r="AV29" s="326" t="str">
        <f t="shared" si="28"/>
        <v/>
      </c>
      <c r="AW29" s="328" t="str">
        <f t="shared" si="28"/>
        <v/>
      </c>
      <c r="AX29" s="193"/>
      <c r="AY29" s="193"/>
      <c r="AZ29" s="194"/>
      <c r="BA29" s="194"/>
      <c r="BB29" s="194"/>
      <c r="BC29" s="194"/>
      <c r="BD29" s="194"/>
      <c r="BE29" s="194"/>
      <c r="BF29" s="195"/>
    </row>
    <row r="30" ht="18.75" customHeight="1">
      <c r="A30" s="223"/>
      <c r="B30" s="223"/>
      <c r="C30" s="226"/>
      <c r="D30" s="226"/>
      <c r="E30" s="237"/>
      <c r="F30" s="237"/>
      <c r="G30" s="224"/>
      <c r="H30" s="224"/>
      <c r="I30" s="224"/>
      <c r="J30" s="224"/>
      <c r="K30" s="224"/>
      <c r="L30" s="224"/>
      <c r="M30" s="224"/>
      <c r="N30" s="224"/>
      <c r="O30" s="224"/>
      <c r="P30" s="245"/>
      <c r="Q30" s="224"/>
      <c r="R30" s="224"/>
      <c r="S30" s="224"/>
      <c r="T30" s="224"/>
      <c r="U30" s="224"/>
      <c r="V30" s="224"/>
      <c r="W30" s="224"/>
      <c r="X30" s="224"/>
      <c r="Y30" s="224"/>
      <c r="Z30" s="245"/>
      <c r="AA30" s="224"/>
      <c r="AB30" s="224"/>
      <c r="AC30" s="224"/>
      <c r="AD30" s="224"/>
      <c r="AE30" s="224"/>
      <c r="AF30" s="224"/>
      <c r="AG30" s="224"/>
      <c r="AH30" s="224"/>
      <c r="AI30" s="224"/>
      <c r="AJ30" s="245"/>
      <c r="AK30" s="224"/>
      <c r="AL30" s="224"/>
      <c r="AM30" s="224"/>
      <c r="AN30" s="224"/>
      <c r="AO30" s="224"/>
      <c r="AP30" s="224"/>
      <c r="AQ30" s="224"/>
      <c r="AR30" s="224"/>
      <c r="AS30" s="224"/>
      <c r="AT30" s="245"/>
      <c r="AU30" s="225"/>
      <c r="AV30" s="225"/>
      <c r="AW30" s="225"/>
      <c r="AX30" s="193"/>
      <c r="AY30" s="193"/>
      <c r="AZ30" s="329" t="s">
        <v>135</v>
      </c>
      <c r="BF30" s="330"/>
    </row>
    <row r="31" ht="22.5" customHeight="1">
      <c r="A31" s="331"/>
      <c r="B31" s="332" t="str">
        <f>'Customize Here'!$Q$16</f>
        <v>Other Habits</v>
      </c>
      <c r="C31" s="333" t="str">
        <f>'Customize Here'!$Q$17</f>
        <v>Days/Week</v>
      </c>
      <c r="D31" s="44"/>
      <c r="E31" s="237"/>
      <c r="F31" s="237"/>
      <c r="G31" s="229" t="str">
        <f>'Customize Here'!$Q$16</f>
        <v>Other Habits</v>
      </c>
      <c r="H31" s="230"/>
      <c r="I31" s="230"/>
      <c r="J31" s="230"/>
      <c r="K31" s="230"/>
      <c r="L31" s="230"/>
      <c r="M31" s="230"/>
      <c r="N31" s="230"/>
      <c r="O31" s="108"/>
      <c r="P31" s="231"/>
      <c r="Q31" s="229" t="str">
        <f>'Customize Here'!$Q$16</f>
        <v>Other Habits</v>
      </c>
      <c r="R31" s="230"/>
      <c r="S31" s="230"/>
      <c r="T31" s="230"/>
      <c r="U31" s="230"/>
      <c r="V31" s="230"/>
      <c r="W31" s="230"/>
      <c r="X31" s="230"/>
      <c r="Y31" s="108"/>
      <c r="Z31" s="231"/>
      <c r="AA31" s="229" t="str">
        <f>'Customize Here'!$Q$16</f>
        <v>Other Habits</v>
      </c>
      <c r="AB31" s="230"/>
      <c r="AC31" s="230"/>
      <c r="AD31" s="230"/>
      <c r="AE31" s="230"/>
      <c r="AF31" s="230"/>
      <c r="AG31" s="230"/>
      <c r="AH31" s="230"/>
      <c r="AI31" s="108"/>
      <c r="AJ31" s="231"/>
      <c r="AK31" s="229" t="str">
        <f>'Customize Here'!$Q$16</f>
        <v>Other Habits</v>
      </c>
      <c r="AL31" s="230"/>
      <c r="AM31" s="230"/>
      <c r="AN31" s="230"/>
      <c r="AO31" s="230"/>
      <c r="AP31" s="230"/>
      <c r="AQ31" s="230"/>
      <c r="AR31" s="230"/>
      <c r="AS31" s="108"/>
      <c r="AT31" s="231"/>
      <c r="AU31" s="232" t="str">
        <f>'Customize Here'!$Q$16</f>
        <v>Other Habits</v>
      </c>
      <c r="AV31" s="230"/>
      <c r="AW31" s="108"/>
      <c r="AX31" s="193"/>
      <c r="AZ31" s="233" t="str">
        <f>'Customize Here'!$Q$16</f>
        <v>Other Habits</v>
      </c>
      <c r="BA31" s="234" t="str">
        <f>'Customize Here'!$Q$36</f>
        <v>Weeks</v>
      </c>
      <c r="BB31" s="235" t="str">
        <f>'Customize Here'!$Q$37</f>
        <v>Weeks Completed</v>
      </c>
      <c r="BC31" s="230"/>
      <c r="BD31" s="58"/>
      <c r="BE31" s="236" t="str">
        <f>'Customize Here'!$Q$38</f>
        <v>Weeks Missing</v>
      </c>
      <c r="BF31" s="330"/>
    </row>
    <row r="32" ht="18.0" customHeight="1">
      <c r="A32" s="334"/>
      <c r="B32" s="335"/>
      <c r="C32" s="336"/>
      <c r="D32" s="71"/>
      <c r="E32" s="237"/>
      <c r="F32" s="237"/>
      <c r="G32" s="240" t="b">
        <v>0</v>
      </c>
      <c r="H32" s="241" t="b">
        <v>0</v>
      </c>
      <c r="I32" s="241" t="b">
        <v>0</v>
      </c>
      <c r="J32" s="241" t="b">
        <v>0</v>
      </c>
      <c r="K32" s="241" t="b">
        <v>0</v>
      </c>
      <c r="L32" s="241" t="b">
        <v>0</v>
      </c>
      <c r="M32" s="241" t="b">
        <v>0</v>
      </c>
      <c r="N32" s="243" t="str">
        <f t="shared" ref="N32:N47" si="29">IF($C32&lt;&gt;"",IF($B32&lt;&gt;"",ROUND(COUNTIF(G32:M32,TRUE)/$C32,2),),)</f>
        <v/>
      </c>
      <c r="O32" s="244" t="str">
        <f t="shared" ref="O32:O47" si="30">IF($B32&lt;&gt;"",IF(($C32-COUNTIF(G32:M32,TRUE))&gt;0,$C32-COUNTIF(G32:M32,TRUE),""),)</f>
        <v/>
      </c>
      <c r="P32" s="245"/>
      <c r="Q32" s="240" t="b">
        <v>0</v>
      </c>
      <c r="R32" s="337" t="b">
        <v>0</v>
      </c>
      <c r="S32" s="241" t="b">
        <v>0</v>
      </c>
      <c r="T32" s="241" t="b">
        <v>0</v>
      </c>
      <c r="U32" s="241" t="b">
        <v>0</v>
      </c>
      <c r="V32" s="241" t="b">
        <v>0</v>
      </c>
      <c r="W32" s="242" t="b">
        <v>0</v>
      </c>
      <c r="X32" s="243" t="str">
        <f t="shared" ref="X32:X47" si="31">IF($C32&lt;&gt;"",IF($B32&lt;&gt;"",ROUND(COUNTIF(Q32:W32,TRUE)/$C32,2),),)</f>
        <v/>
      </c>
      <c r="Y32" s="244" t="str">
        <f t="shared" ref="Y32:Y47" si="32">IF($B32&lt;&gt;"",IF(($C32-COUNTIF(Q32:W32,TRUE))&gt;0,$C32-COUNTIF(Q32:W32,TRUE),""),)</f>
        <v/>
      </c>
      <c r="Z32" s="245"/>
      <c r="AA32" s="240" t="b">
        <v>0</v>
      </c>
      <c r="AB32" s="337" t="b">
        <v>0</v>
      </c>
      <c r="AC32" s="241" t="b">
        <v>0</v>
      </c>
      <c r="AD32" s="241" t="b">
        <v>0</v>
      </c>
      <c r="AE32" s="241" t="b">
        <v>0</v>
      </c>
      <c r="AF32" s="241" t="b">
        <v>0</v>
      </c>
      <c r="AG32" s="242" t="b">
        <v>0</v>
      </c>
      <c r="AH32" s="243" t="str">
        <f t="shared" ref="AH32:AH47" si="33">IF($C32&lt;&gt;"",IF($B32&lt;&gt;"",ROUND(COUNTIF(AA32:AG32,TRUE)/$C32,2),),)</f>
        <v/>
      </c>
      <c r="AI32" s="244" t="str">
        <f t="shared" ref="AI32:AI47" si="34">IF($B32&lt;&gt;"",IF(($C32-COUNTIF(AA32:AG32,TRUE))&gt;0,$C32-COUNTIF(AA32:AG32,TRUE),""),)</f>
        <v/>
      </c>
      <c r="AJ32" s="245"/>
      <c r="AK32" s="241" t="b">
        <v>0</v>
      </c>
      <c r="AL32" s="241" t="b">
        <v>0</v>
      </c>
      <c r="AM32" s="241" t="b">
        <v>0</v>
      </c>
      <c r="AN32" s="241" t="b">
        <v>0</v>
      </c>
      <c r="AO32" s="241" t="b">
        <v>0</v>
      </c>
      <c r="AP32" s="241" t="b">
        <v>0</v>
      </c>
      <c r="AQ32" s="241" t="b">
        <v>0</v>
      </c>
      <c r="AR32" s="243" t="str">
        <f t="shared" ref="AR32:AR47" si="35">IF($C32&lt;&gt;"",IF($B32&lt;&gt;"",ROUND(COUNTIF(AK32:AQ32,TRUE)/$C32,2),),)</f>
        <v/>
      </c>
      <c r="AS32" s="244" t="str">
        <f t="shared" ref="AS32:AS47" si="36">IF($B32&lt;&gt;"",IF(($C32-COUNTIF(AK32:AQ32,TRUE))&gt;0,$C32-COUNTIF(AK32:AQ32,TRUE),""),)</f>
        <v/>
      </c>
      <c r="AT32" s="245"/>
      <c r="AU32" s="240" t="b">
        <v>0</v>
      </c>
      <c r="AV32" s="241" t="b">
        <v>0</v>
      </c>
      <c r="AW32" s="246" t="b">
        <v>0</v>
      </c>
      <c r="AX32" s="193"/>
      <c r="AY32" s="193"/>
      <c r="AZ32" s="260" t="str">
        <f t="shared" ref="AZ32:AZ47" si="37">B32</f>
        <v/>
      </c>
      <c r="BA32" s="338" t="str">
        <f t="shared" ref="BA32:BA47" si="38">IF(B32&lt;&gt;"",4,)</f>
        <v/>
      </c>
      <c r="BB32" s="262" t="str">
        <f t="shared" ref="BB32:BB47" si="39">IF(B32&lt;&gt;"", countif(N32,"&gt;=100%")+countif(X32,"&gt;=100%")+countif(AH32,"&gt;=100%")+countif(AR32,"&gt;=100%"),)</f>
        <v/>
      </c>
      <c r="BC32" s="339" t="str">
        <f t="array" ref="BC32">IFERROR(SPARKLINE(BB32,{"charttype","bar";"max",BA32;"color1",IF(BD32&gt;=$BA$4,'Customize Here'!$M$7,'Customize Here'!$M$9)}),)</f>
        <v/>
      </c>
      <c r="BD32" s="264" t="str">
        <f t="shared" ref="BD32:BD47" si="40">IFERROR(ROUND(BB32/BA32,2),)</f>
        <v/>
      </c>
      <c r="BE32" s="340" t="str">
        <f t="shared" ref="BE32:BE47" si="41">IF($B32&lt;&gt;"", IF(BA32-BB32&gt;0,BA32-BB32,),)</f>
        <v/>
      </c>
      <c r="BF32" s="330"/>
    </row>
    <row r="33">
      <c r="A33" s="334"/>
      <c r="B33" s="341"/>
      <c r="C33" s="342"/>
      <c r="D33" s="111"/>
      <c r="E33" s="237"/>
      <c r="F33" s="237"/>
      <c r="G33" s="257" t="b">
        <v>0</v>
      </c>
      <c r="H33" s="258" t="b">
        <v>0</v>
      </c>
      <c r="I33" s="258" t="b">
        <v>0</v>
      </c>
      <c r="J33" s="258" t="b">
        <v>0</v>
      </c>
      <c r="K33" s="258" t="b">
        <v>0</v>
      </c>
      <c r="L33" s="258" t="b">
        <v>0</v>
      </c>
      <c r="M33" s="258" t="b">
        <v>0</v>
      </c>
      <c r="N33" s="255" t="str">
        <f t="shared" si="29"/>
        <v/>
      </c>
      <c r="O33" s="256" t="str">
        <f t="shared" si="30"/>
        <v/>
      </c>
      <c r="P33" s="245"/>
      <c r="Q33" s="257" t="b">
        <v>0</v>
      </c>
      <c r="R33" s="271" t="b">
        <v>0</v>
      </c>
      <c r="S33" s="258" t="b">
        <v>0</v>
      </c>
      <c r="T33" s="258" t="b">
        <v>0</v>
      </c>
      <c r="U33" s="258" t="b">
        <v>0</v>
      </c>
      <c r="V33" s="258" t="b">
        <v>0</v>
      </c>
      <c r="W33" s="267" t="b">
        <v>0</v>
      </c>
      <c r="X33" s="255" t="str">
        <f t="shared" si="31"/>
        <v/>
      </c>
      <c r="Y33" s="256" t="str">
        <f t="shared" si="32"/>
        <v/>
      </c>
      <c r="Z33" s="245"/>
      <c r="AA33" s="257" t="b">
        <v>0</v>
      </c>
      <c r="AB33" s="271" t="b">
        <v>0</v>
      </c>
      <c r="AC33" s="258" t="b">
        <v>0</v>
      </c>
      <c r="AD33" s="258" t="b">
        <v>0</v>
      </c>
      <c r="AE33" s="258" t="b">
        <v>0</v>
      </c>
      <c r="AF33" s="258" t="b">
        <v>0</v>
      </c>
      <c r="AG33" s="267" t="b">
        <v>0</v>
      </c>
      <c r="AH33" s="255" t="str">
        <f t="shared" si="33"/>
        <v/>
      </c>
      <c r="AI33" s="256" t="str">
        <f t="shared" si="34"/>
        <v/>
      </c>
      <c r="AJ33" s="245"/>
      <c r="AK33" s="258" t="b">
        <v>0</v>
      </c>
      <c r="AL33" s="258" t="b">
        <v>0</v>
      </c>
      <c r="AM33" s="258" t="b">
        <v>0</v>
      </c>
      <c r="AN33" s="258" t="b">
        <v>0</v>
      </c>
      <c r="AO33" s="258" t="b">
        <v>0</v>
      </c>
      <c r="AP33" s="258" t="b">
        <v>0</v>
      </c>
      <c r="AQ33" s="258" t="b">
        <v>0</v>
      </c>
      <c r="AR33" s="255" t="str">
        <f t="shared" si="35"/>
        <v/>
      </c>
      <c r="AS33" s="256" t="str">
        <f t="shared" si="36"/>
        <v/>
      </c>
      <c r="AT33" s="245"/>
      <c r="AU33" s="257" t="b">
        <v>0</v>
      </c>
      <c r="AV33" s="258" t="b">
        <v>0</v>
      </c>
      <c r="AW33" s="259" t="b">
        <v>0</v>
      </c>
      <c r="AX33" s="193"/>
      <c r="AY33" s="193"/>
      <c r="AZ33" s="260" t="str">
        <f t="shared" si="37"/>
        <v/>
      </c>
      <c r="BA33" s="261" t="str">
        <f t="shared" si="38"/>
        <v/>
      </c>
      <c r="BB33" s="262" t="str">
        <f t="shared" si="39"/>
        <v/>
      </c>
      <c r="BC33" s="263" t="str">
        <f t="array" ref="BC33">IFERROR(SPARKLINE(BB33,{"charttype","bar";"max",BA33;"color1",IF(BD33&gt;=$BA$4,'Customize Here'!$M$7,'Customize Here'!$M$9)}),)</f>
        <v/>
      </c>
      <c r="BD33" s="264" t="str">
        <f t="shared" si="40"/>
        <v/>
      </c>
      <c r="BE33" s="340" t="str">
        <f t="shared" si="41"/>
        <v/>
      </c>
      <c r="BF33" s="330"/>
    </row>
    <row r="34">
      <c r="A34" s="334"/>
      <c r="B34" s="341"/>
      <c r="C34" s="342"/>
      <c r="D34" s="111"/>
      <c r="E34" s="237"/>
      <c r="F34" s="237"/>
      <c r="G34" s="257" t="b">
        <v>0</v>
      </c>
      <c r="H34" s="258" t="b">
        <v>0</v>
      </c>
      <c r="I34" s="258" t="b">
        <v>0</v>
      </c>
      <c r="J34" s="258" t="b">
        <v>0</v>
      </c>
      <c r="K34" s="258" t="b">
        <v>0</v>
      </c>
      <c r="L34" s="258" t="b">
        <v>0</v>
      </c>
      <c r="M34" s="258" t="b">
        <v>0</v>
      </c>
      <c r="N34" s="255" t="str">
        <f t="shared" si="29"/>
        <v/>
      </c>
      <c r="O34" s="256" t="str">
        <f t="shared" si="30"/>
        <v/>
      </c>
      <c r="P34" s="245"/>
      <c r="Q34" s="257" t="b">
        <v>0</v>
      </c>
      <c r="R34" s="271" t="b">
        <v>0</v>
      </c>
      <c r="S34" s="258" t="b">
        <v>0</v>
      </c>
      <c r="T34" s="258" t="b">
        <v>0</v>
      </c>
      <c r="U34" s="258" t="b">
        <v>0</v>
      </c>
      <c r="V34" s="258" t="b">
        <v>0</v>
      </c>
      <c r="W34" s="267" t="b">
        <v>0</v>
      </c>
      <c r="X34" s="255" t="str">
        <f t="shared" si="31"/>
        <v/>
      </c>
      <c r="Y34" s="256" t="str">
        <f t="shared" si="32"/>
        <v/>
      </c>
      <c r="Z34" s="245"/>
      <c r="AA34" s="257" t="b">
        <v>0</v>
      </c>
      <c r="AB34" s="271" t="b">
        <v>0</v>
      </c>
      <c r="AC34" s="258" t="b">
        <v>0</v>
      </c>
      <c r="AD34" s="258" t="b">
        <v>0</v>
      </c>
      <c r="AE34" s="258" t="b">
        <v>0</v>
      </c>
      <c r="AF34" s="258" t="b">
        <v>0</v>
      </c>
      <c r="AG34" s="267" t="b">
        <v>0</v>
      </c>
      <c r="AH34" s="255" t="str">
        <f t="shared" si="33"/>
        <v/>
      </c>
      <c r="AI34" s="256" t="str">
        <f t="shared" si="34"/>
        <v/>
      </c>
      <c r="AJ34" s="245"/>
      <c r="AK34" s="258" t="b">
        <v>0</v>
      </c>
      <c r="AL34" s="258" t="b">
        <v>0</v>
      </c>
      <c r="AM34" s="258" t="b">
        <v>0</v>
      </c>
      <c r="AN34" s="258" t="b">
        <v>0</v>
      </c>
      <c r="AO34" s="258" t="b">
        <v>0</v>
      </c>
      <c r="AP34" s="258" t="b">
        <v>0</v>
      </c>
      <c r="AQ34" s="258" t="b">
        <v>0</v>
      </c>
      <c r="AR34" s="255" t="str">
        <f t="shared" si="35"/>
        <v/>
      </c>
      <c r="AS34" s="256" t="str">
        <f t="shared" si="36"/>
        <v/>
      </c>
      <c r="AT34" s="245"/>
      <c r="AU34" s="257" t="b">
        <v>0</v>
      </c>
      <c r="AV34" s="258" t="b">
        <v>0</v>
      </c>
      <c r="AW34" s="259" t="b">
        <v>0</v>
      </c>
      <c r="AX34" s="193"/>
      <c r="AY34" s="193"/>
      <c r="AZ34" s="260" t="str">
        <f t="shared" si="37"/>
        <v/>
      </c>
      <c r="BA34" s="261" t="str">
        <f t="shared" si="38"/>
        <v/>
      </c>
      <c r="BB34" s="262" t="str">
        <f t="shared" si="39"/>
        <v/>
      </c>
      <c r="BC34" s="263" t="str">
        <f t="array" ref="BC34">IFERROR(SPARKLINE(BB34,{"charttype","bar";"max",BA34;"color1",IF(BD34&gt;=$BA$4,'Customize Here'!$M$7,'Customize Here'!$M$9)}),)</f>
        <v/>
      </c>
      <c r="BD34" s="264" t="str">
        <f t="shared" si="40"/>
        <v/>
      </c>
      <c r="BE34" s="340" t="str">
        <f t="shared" si="41"/>
        <v/>
      </c>
      <c r="BF34" s="330"/>
    </row>
    <row r="35" ht="18.0" customHeight="1">
      <c r="A35" s="334"/>
      <c r="B35" s="341"/>
      <c r="C35" s="342"/>
      <c r="D35" s="111"/>
      <c r="E35" s="237"/>
      <c r="F35" s="237"/>
      <c r="G35" s="257" t="b">
        <v>0</v>
      </c>
      <c r="H35" s="258" t="b">
        <v>0</v>
      </c>
      <c r="I35" s="258" t="b">
        <v>0</v>
      </c>
      <c r="J35" s="258" t="b">
        <v>0</v>
      </c>
      <c r="K35" s="258" t="b">
        <v>0</v>
      </c>
      <c r="L35" s="258" t="b">
        <v>0</v>
      </c>
      <c r="M35" s="258" t="b">
        <v>0</v>
      </c>
      <c r="N35" s="255" t="str">
        <f t="shared" si="29"/>
        <v/>
      </c>
      <c r="O35" s="256" t="str">
        <f t="shared" si="30"/>
        <v/>
      </c>
      <c r="P35" s="245"/>
      <c r="Q35" s="257" t="b">
        <v>0</v>
      </c>
      <c r="R35" s="258" t="b">
        <v>0</v>
      </c>
      <c r="S35" s="258" t="b">
        <v>0</v>
      </c>
      <c r="T35" s="258" t="b">
        <v>0</v>
      </c>
      <c r="U35" s="258" t="b">
        <v>0</v>
      </c>
      <c r="V35" s="258" t="b">
        <v>0</v>
      </c>
      <c r="W35" s="267" t="b">
        <v>0</v>
      </c>
      <c r="X35" s="255" t="str">
        <f t="shared" si="31"/>
        <v/>
      </c>
      <c r="Y35" s="256" t="str">
        <f t="shared" si="32"/>
        <v/>
      </c>
      <c r="Z35" s="245"/>
      <c r="AA35" s="257" t="b">
        <v>0</v>
      </c>
      <c r="AB35" s="258" t="b">
        <v>0</v>
      </c>
      <c r="AC35" s="258" t="b">
        <v>0</v>
      </c>
      <c r="AD35" s="258" t="b">
        <v>0</v>
      </c>
      <c r="AE35" s="258" t="b">
        <v>0</v>
      </c>
      <c r="AF35" s="258" t="b">
        <v>0</v>
      </c>
      <c r="AG35" s="267" t="b">
        <v>0</v>
      </c>
      <c r="AH35" s="255" t="str">
        <f t="shared" si="33"/>
        <v/>
      </c>
      <c r="AI35" s="256" t="str">
        <f t="shared" si="34"/>
        <v/>
      </c>
      <c r="AJ35" s="245"/>
      <c r="AK35" s="258" t="b">
        <v>0</v>
      </c>
      <c r="AL35" s="258" t="b">
        <v>0</v>
      </c>
      <c r="AM35" s="258" t="b">
        <v>0</v>
      </c>
      <c r="AN35" s="258" t="b">
        <v>0</v>
      </c>
      <c r="AO35" s="258" t="b">
        <v>0</v>
      </c>
      <c r="AP35" s="258" t="b">
        <v>0</v>
      </c>
      <c r="AQ35" s="258" t="b">
        <v>0</v>
      </c>
      <c r="AR35" s="255" t="str">
        <f t="shared" si="35"/>
        <v/>
      </c>
      <c r="AS35" s="256" t="str">
        <f t="shared" si="36"/>
        <v/>
      </c>
      <c r="AT35" s="245"/>
      <c r="AU35" s="257" t="b">
        <v>0</v>
      </c>
      <c r="AV35" s="258" t="b">
        <v>0</v>
      </c>
      <c r="AW35" s="259" t="b">
        <v>0</v>
      </c>
      <c r="AX35" s="193"/>
      <c r="AY35" s="193"/>
      <c r="AZ35" s="260" t="str">
        <f t="shared" si="37"/>
        <v/>
      </c>
      <c r="BA35" s="261" t="str">
        <f t="shared" si="38"/>
        <v/>
      </c>
      <c r="BB35" s="262" t="str">
        <f t="shared" si="39"/>
        <v/>
      </c>
      <c r="BC35" s="263" t="str">
        <f t="array" ref="BC35">IFERROR(SPARKLINE(BB35,{"charttype","bar";"max",BA35;"color1",IF(BD35&gt;=$BA$4,'Customize Here'!$M$7,'Customize Here'!$M$9)}),)</f>
        <v/>
      </c>
      <c r="BD35" s="264" t="str">
        <f t="shared" si="40"/>
        <v/>
      </c>
      <c r="BE35" s="340" t="str">
        <f t="shared" si="41"/>
        <v/>
      </c>
      <c r="BF35" s="330"/>
    </row>
    <row r="36" ht="18.0" customHeight="1">
      <c r="A36" s="334"/>
      <c r="B36" s="341"/>
      <c r="C36" s="342"/>
      <c r="D36" s="111"/>
      <c r="E36" s="237"/>
      <c r="F36" s="237"/>
      <c r="G36" s="257" t="b">
        <v>0</v>
      </c>
      <c r="H36" s="258" t="b">
        <v>0</v>
      </c>
      <c r="I36" s="258" t="b">
        <v>0</v>
      </c>
      <c r="J36" s="258" t="b">
        <v>0</v>
      </c>
      <c r="K36" s="258" t="b">
        <v>0</v>
      </c>
      <c r="L36" s="258" t="b">
        <v>0</v>
      </c>
      <c r="M36" s="258" t="b">
        <v>0</v>
      </c>
      <c r="N36" s="255" t="str">
        <f t="shared" si="29"/>
        <v/>
      </c>
      <c r="O36" s="256" t="str">
        <f t="shared" si="30"/>
        <v/>
      </c>
      <c r="P36" s="245"/>
      <c r="Q36" s="257" t="b">
        <v>0</v>
      </c>
      <c r="R36" s="258" t="b">
        <v>0</v>
      </c>
      <c r="S36" s="258" t="b">
        <v>0</v>
      </c>
      <c r="T36" s="258" t="b">
        <v>0</v>
      </c>
      <c r="U36" s="258" t="b">
        <v>0</v>
      </c>
      <c r="V36" s="258" t="b">
        <v>0</v>
      </c>
      <c r="W36" s="267" t="b">
        <v>0</v>
      </c>
      <c r="X36" s="255" t="str">
        <f t="shared" si="31"/>
        <v/>
      </c>
      <c r="Y36" s="256" t="str">
        <f t="shared" si="32"/>
        <v/>
      </c>
      <c r="Z36" s="245"/>
      <c r="AA36" s="257" t="b">
        <v>0</v>
      </c>
      <c r="AB36" s="258" t="b">
        <v>0</v>
      </c>
      <c r="AC36" s="258" t="b">
        <v>0</v>
      </c>
      <c r="AD36" s="258" t="b">
        <v>0</v>
      </c>
      <c r="AE36" s="258" t="b">
        <v>0</v>
      </c>
      <c r="AF36" s="258" t="b">
        <v>0</v>
      </c>
      <c r="AG36" s="267" t="b">
        <v>0</v>
      </c>
      <c r="AH36" s="255" t="str">
        <f t="shared" si="33"/>
        <v/>
      </c>
      <c r="AI36" s="256" t="str">
        <f t="shared" si="34"/>
        <v/>
      </c>
      <c r="AJ36" s="245"/>
      <c r="AK36" s="258" t="b">
        <v>0</v>
      </c>
      <c r="AL36" s="258" t="b">
        <v>0</v>
      </c>
      <c r="AM36" s="258" t="b">
        <v>0</v>
      </c>
      <c r="AN36" s="258" t="b">
        <v>0</v>
      </c>
      <c r="AO36" s="258" t="b">
        <v>0</v>
      </c>
      <c r="AP36" s="258" t="b">
        <v>0</v>
      </c>
      <c r="AQ36" s="258" t="b">
        <v>0</v>
      </c>
      <c r="AR36" s="255" t="str">
        <f t="shared" si="35"/>
        <v/>
      </c>
      <c r="AS36" s="256" t="str">
        <f t="shared" si="36"/>
        <v/>
      </c>
      <c r="AT36" s="245"/>
      <c r="AU36" s="257" t="b">
        <v>0</v>
      </c>
      <c r="AV36" s="258" t="b">
        <v>0</v>
      </c>
      <c r="AW36" s="259" t="b">
        <v>0</v>
      </c>
      <c r="AX36" s="193"/>
      <c r="AY36" s="193"/>
      <c r="AZ36" s="260" t="str">
        <f t="shared" si="37"/>
        <v/>
      </c>
      <c r="BA36" s="261" t="str">
        <f t="shared" si="38"/>
        <v/>
      </c>
      <c r="BB36" s="262" t="str">
        <f t="shared" si="39"/>
        <v/>
      </c>
      <c r="BC36" s="263" t="str">
        <f t="array" ref="BC36">IFERROR(SPARKLINE(BB36,{"charttype","bar";"max",BA36;"color1",IF(BD36&gt;=$BA$4,'Customize Here'!$M$7,'Customize Here'!$M$9)}),)</f>
        <v/>
      </c>
      <c r="BD36" s="264" t="str">
        <f t="shared" si="40"/>
        <v/>
      </c>
      <c r="BE36" s="340" t="str">
        <f t="shared" si="41"/>
        <v/>
      </c>
      <c r="BF36" s="330"/>
    </row>
    <row r="37" ht="18.0" customHeight="1">
      <c r="A37" s="334"/>
      <c r="B37" s="341"/>
      <c r="C37" s="342"/>
      <c r="D37" s="111"/>
      <c r="E37" s="237"/>
      <c r="F37" s="237"/>
      <c r="G37" s="257" t="b">
        <v>0</v>
      </c>
      <c r="H37" s="258" t="b">
        <v>0</v>
      </c>
      <c r="I37" s="258" t="b">
        <v>0</v>
      </c>
      <c r="J37" s="258" t="b">
        <v>0</v>
      </c>
      <c r="K37" s="258" t="b">
        <v>0</v>
      </c>
      <c r="L37" s="258" t="b">
        <v>0</v>
      </c>
      <c r="M37" s="258" t="b">
        <v>0</v>
      </c>
      <c r="N37" s="255" t="str">
        <f t="shared" si="29"/>
        <v/>
      </c>
      <c r="O37" s="256" t="str">
        <f t="shared" si="30"/>
        <v/>
      </c>
      <c r="P37" s="245"/>
      <c r="Q37" s="257" t="b">
        <v>0</v>
      </c>
      <c r="R37" s="258" t="b">
        <v>0</v>
      </c>
      <c r="S37" s="258" t="b">
        <v>0</v>
      </c>
      <c r="T37" s="258" t="b">
        <v>0</v>
      </c>
      <c r="U37" s="258" t="b">
        <v>0</v>
      </c>
      <c r="V37" s="258" t="b">
        <v>0</v>
      </c>
      <c r="W37" s="267" t="b">
        <v>0</v>
      </c>
      <c r="X37" s="255" t="str">
        <f t="shared" si="31"/>
        <v/>
      </c>
      <c r="Y37" s="256" t="str">
        <f t="shared" si="32"/>
        <v/>
      </c>
      <c r="Z37" s="245"/>
      <c r="AA37" s="257" t="b">
        <v>0</v>
      </c>
      <c r="AB37" s="258" t="b">
        <v>0</v>
      </c>
      <c r="AC37" s="258" t="b">
        <v>0</v>
      </c>
      <c r="AD37" s="258" t="b">
        <v>0</v>
      </c>
      <c r="AE37" s="258" t="b">
        <v>0</v>
      </c>
      <c r="AF37" s="258" t="b">
        <v>0</v>
      </c>
      <c r="AG37" s="267" t="b">
        <v>0</v>
      </c>
      <c r="AH37" s="255" t="str">
        <f t="shared" si="33"/>
        <v/>
      </c>
      <c r="AI37" s="256" t="str">
        <f t="shared" si="34"/>
        <v/>
      </c>
      <c r="AJ37" s="245"/>
      <c r="AK37" s="258" t="b">
        <v>0</v>
      </c>
      <c r="AL37" s="258" t="b">
        <v>0</v>
      </c>
      <c r="AM37" s="258" t="b">
        <v>0</v>
      </c>
      <c r="AN37" s="258" t="b">
        <v>0</v>
      </c>
      <c r="AO37" s="258" t="b">
        <v>0</v>
      </c>
      <c r="AP37" s="258" t="b">
        <v>0</v>
      </c>
      <c r="AQ37" s="258" t="b">
        <v>0</v>
      </c>
      <c r="AR37" s="255" t="str">
        <f t="shared" si="35"/>
        <v/>
      </c>
      <c r="AS37" s="256" t="str">
        <f t="shared" si="36"/>
        <v/>
      </c>
      <c r="AT37" s="245"/>
      <c r="AU37" s="257" t="b">
        <v>0</v>
      </c>
      <c r="AV37" s="258" t="b">
        <v>0</v>
      </c>
      <c r="AW37" s="259" t="b">
        <v>0</v>
      </c>
      <c r="AX37" s="193"/>
      <c r="AY37" s="193"/>
      <c r="AZ37" s="260" t="str">
        <f t="shared" si="37"/>
        <v/>
      </c>
      <c r="BA37" s="261" t="str">
        <f t="shared" si="38"/>
        <v/>
      </c>
      <c r="BB37" s="262" t="str">
        <f t="shared" si="39"/>
        <v/>
      </c>
      <c r="BC37" s="263" t="str">
        <f t="array" ref="BC37">IFERROR(SPARKLINE(BB37,{"charttype","bar";"max",BA37;"color1",IF(BD37&gt;=$BA$4,'Customize Here'!$M$7,'Customize Here'!$M$9)}),)</f>
        <v/>
      </c>
      <c r="BD37" s="264" t="str">
        <f t="shared" si="40"/>
        <v/>
      </c>
      <c r="BE37" s="340" t="str">
        <f t="shared" si="41"/>
        <v/>
      </c>
      <c r="BF37" s="330"/>
    </row>
    <row r="38" ht="18.0" customHeight="1">
      <c r="A38" s="334"/>
      <c r="B38" s="341"/>
      <c r="C38" s="342"/>
      <c r="D38" s="111"/>
      <c r="E38" s="237"/>
      <c r="F38" s="237"/>
      <c r="G38" s="257" t="b">
        <v>0</v>
      </c>
      <c r="H38" s="258" t="b">
        <v>0</v>
      </c>
      <c r="I38" s="258" t="b">
        <v>0</v>
      </c>
      <c r="J38" s="258" t="b">
        <v>0</v>
      </c>
      <c r="K38" s="258" t="b">
        <v>0</v>
      </c>
      <c r="L38" s="258" t="b">
        <v>0</v>
      </c>
      <c r="M38" s="258" t="b">
        <v>0</v>
      </c>
      <c r="N38" s="255" t="str">
        <f t="shared" si="29"/>
        <v/>
      </c>
      <c r="O38" s="256" t="str">
        <f t="shared" si="30"/>
        <v/>
      </c>
      <c r="P38" s="245"/>
      <c r="Q38" s="257" t="b">
        <v>0</v>
      </c>
      <c r="R38" s="258" t="b">
        <v>0</v>
      </c>
      <c r="S38" s="258" t="b">
        <v>0</v>
      </c>
      <c r="T38" s="258" t="b">
        <v>0</v>
      </c>
      <c r="U38" s="258" t="b">
        <v>0</v>
      </c>
      <c r="V38" s="258" t="b">
        <v>0</v>
      </c>
      <c r="W38" s="267" t="b">
        <v>0</v>
      </c>
      <c r="X38" s="255" t="str">
        <f t="shared" si="31"/>
        <v/>
      </c>
      <c r="Y38" s="256" t="str">
        <f t="shared" si="32"/>
        <v/>
      </c>
      <c r="Z38" s="245"/>
      <c r="AA38" s="257" t="b">
        <v>0</v>
      </c>
      <c r="AB38" s="258" t="b">
        <v>0</v>
      </c>
      <c r="AC38" s="258" t="b">
        <v>0</v>
      </c>
      <c r="AD38" s="258" t="b">
        <v>0</v>
      </c>
      <c r="AE38" s="258" t="b">
        <v>0</v>
      </c>
      <c r="AF38" s="258" t="b">
        <v>0</v>
      </c>
      <c r="AG38" s="267" t="b">
        <v>0</v>
      </c>
      <c r="AH38" s="255" t="str">
        <f t="shared" si="33"/>
        <v/>
      </c>
      <c r="AI38" s="256" t="str">
        <f t="shared" si="34"/>
        <v/>
      </c>
      <c r="AJ38" s="245"/>
      <c r="AK38" s="258" t="b">
        <v>0</v>
      </c>
      <c r="AL38" s="258" t="b">
        <v>0</v>
      </c>
      <c r="AM38" s="258" t="b">
        <v>0</v>
      </c>
      <c r="AN38" s="258" t="b">
        <v>0</v>
      </c>
      <c r="AO38" s="258" t="b">
        <v>0</v>
      </c>
      <c r="AP38" s="258" t="b">
        <v>0</v>
      </c>
      <c r="AQ38" s="258" t="b">
        <v>0</v>
      </c>
      <c r="AR38" s="255" t="str">
        <f t="shared" si="35"/>
        <v/>
      </c>
      <c r="AS38" s="256" t="str">
        <f t="shared" si="36"/>
        <v/>
      </c>
      <c r="AT38" s="245"/>
      <c r="AU38" s="257" t="b">
        <v>0</v>
      </c>
      <c r="AV38" s="258" t="b">
        <v>0</v>
      </c>
      <c r="AW38" s="259" t="b">
        <v>0</v>
      </c>
      <c r="AX38" s="193"/>
      <c r="AY38" s="193"/>
      <c r="AZ38" s="260" t="str">
        <f t="shared" si="37"/>
        <v/>
      </c>
      <c r="BA38" s="261" t="str">
        <f t="shared" si="38"/>
        <v/>
      </c>
      <c r="BB38" s="262" t="str">
        <f t="shared" si="39"/>
        <v/>
      </c>
      <c r="BC38" s="263" t="str">
        <f t="array" ref="BC38">IFERROR(SPARKLINE(BB38,{"charttype","bar";"max",BA38;"color1",IF(BD38&gt;=$BA$4,'Customize Here'!$M$7,'Customize Here'!$M$9)}),)</f>
        <v/>
      </c>
      <c r="BD38" s="264" t="str">
        <f t="shared" si="40"/>
        <v/>
      </c>
      <c r="BE38" s="340" t="str">
        <f t="shared" si="41"/>
        <v/>
      </c>
      <c r="BF38" s="330"/>
    </row>
    <row r="39" ht="18.0" customHeight="1">
      <c r="A39" s="334"/>
      <c r="B39" s="341"/>
      <c r="C39" s="342"/>
      <c r="D39" s="111"/>
      <c r="E39" s="237"/>
      <c r="F39" s="237"/>
      <c r="G39" s="257" t="b">
        <v>0</v>
      </c>
      <c r="H39" s="258" t="b">
        <v>0</v>
      </c>
      <c r="I39" s="258" t="b">
        <v>0</v>
      </c>
      <c r="J39" s="258" t="b">
        <v>0</v>
      </c>
      <c r="K39" s="258" t="b">
        <v>0</v>
      </c>
      <c r="L39" s="258" t="b">
        <v>0</v>
      </c>
      <c r="M39" s="258" t="b">
        <v>0</v>
      </c>
      <c r="N39" s="255" t="str">
        <f t="shared" si="29"/>
        <v/>
      </c>
      <c r="O39" s="256" t="str">
        <f t="shared" si="30"/>
        <v/>
      </c>
      <c r="P39" s="245"/>
      <c r="Q39" s="257" t="b">
        <v>0</v>
      </c>
      <c r="R39" s="258" t="b">
        <v>0</v>
      </c>
      <c r="S39" s="258" t="b">
        <v>0</v>
      </c>
      <c r="T39" s="258" t="b">
        <v>0</v>
      </c>
      <c r="U39" s="258" t="b">
        <v>0</v>
      </c>
      <c r="V39" s="258" t="b">
        <v>0</v>
      </c>
      <c r="W39" s="267" t="b">
        <v>0</v>
      </c>
      <c r="X39" s="255" t="str">
        <f t="shared" si="31"/>
        <v/>
      </c>
      <c r="Y39" s="256" t="str">
        <f t="shared" si="32"/>
        <v/>
      </c>
      <c r="Z39" s="245"/>
      <c r="AA39" s="257" t="b">
        <v>0</v>
      </c>
      <c r="AB39" s="258" t="b">
        <v>0</v>
      </c>
      <c r="AC39" s="258" t="b">
        <v>0</v>
      </c>
      <c r="AD39" s="258" t="b">
        <v>0</v>
      </c>
      <c r="AE39" s="258" t="b">
        <v>0</v>
      </c>
      <c r="AF39" s="258" t="b">
        <v>0</v>
      </c>
      <c r="AG39" s="267" t="b">
        <v>0</v>
      </c>
      <c r="AH39" s="255" t="str">
        <f t="shared" si="33"/>
        <v/>
      </c>
      <c r="AI39" s="256" t="str">
        <f t="shared" si="34"/>
        <v/>
      </c>
      <c r="AJ39" s="245"/>
      <c r="AK39" s="258" t="b">
        <v>0</v>
      </c>
      <c r="AL39" s="258" t="b">
        <v>0</v>
      </c>
      <c r="AM39" s="258" t="b">
        <v>0</v>
      </c>
      <c r="AN39" s="258" t="b">
        <v>0</v>
      </c>
      <c r="AO39" s="258" t="b">
        <v>0</v>
      </c>
      <c r="AP39" s="258" t="b">
        <v>0</v>
      </c>
      <c r="AQ39" s="258" t="b">
        <v>0</v>
      </c>
      <c r="AR39" s="255" t="str">
        <f t="shared" si="35"/>
        <v/>
      </c>
      <c r="AS39" s="256" t="str">
        <f t="shared" si="36"/>
        <v/>
      </c>
      <c r="AT39" s="245"/>
      <c r="AU39" s="257" t="b">
        <v>0</v>
      </c>
      <c r="AV39" s="258" t="b">
        <v>0</v>
      </c>
      <c r="AW39" s="259" t="b">
        <v>0</v>
      </c>
      <c r="AX39" s="193"/>
      <c r="AY39" s="193"/>
      <c r="AZ39" s="260" t="str">
        <f t="shared" si="37"/>
        <v/>
      </c>
      <c r="BA39" s="261" t="str">
        <f t="shared" si="38"/>
        <v/>
      </c>
      <c r="BB39" s="262" t="str">
        <f t="shared" si="39"/>
        <v/>
      </c>
      <c r="BC39" s="263" t="str">
        <f t="array" ref="BC39">IFERROR(SPARKLINE(BB39,{"charttype","bar";"max",BA39;"color1",IF(BD39&gt;=$BA$4,'Customize Here'!$M$7,'Customize Here'!$M$9)}),)</f>
        <v/>
      </c>
      <c r="BD39" s="264" t="str">
        <f t="shared" si="40"/>
        <v/>
      </c>
      <c r="BE39" s="340" t="str">
        <f t="shared" si="41"/>
        <v/>
      </c>
      <c r="BF39" s="330"/>
    </row>
    <row r="40" ht="18.0" customHeight="1">
      <c r="A40" s="334"/>
      <c r="B40" s="341"/>
      <c r="C40" s="342"/>
      <c r="D40" s="111"/>
      <c r="E40" s="237"/>
      <c r="F40" s="237"/>
      <c r="G40" s="257" t="b">
        <v>0</v>
      </c>
      <c r="H40" s="258" t="b">
        <v>0</v>
      </c>
      <c r="I40" s="258" t="b">
        <v>0</v>
      </c>
      <c r="J40" s="258" t="b">
        <v>0</v>
      </c>
      <c r="K40" s="258" t="b">
        <v>0</v>
      </c>
      <c r="L40" s="258" t="b">
        <v>0</v>
      </c>
      <c r="M40" s="258" t="b">
        <v>0</v>
      </c>
      <c r="N40" s="255" t="str">
        <f t="shared" si="29"/>
        <v/>
      </c>
      <c r="O40" s="256" t="str">
        <f t="shared" si="30"/>
        <v/>
      </c>
      <c r="P40" s="245"/>
      <c r="Q40" s="257" t="b">
        <v>0</v>
      </c>
      <c r="R40" s="258" t="b">
        <v>0</v>
      </c>
      <c r="S40" s="258" t="b">
        <v>0</v>
      </c>
      <c r="T40" s="258" t="b">
        <v>0</v>
      </c>
      <c r="U40" s="258" t="b">
        <v>0</v>
      </c>
      <c r="V40" s="258" t="b">
        <v>0</v>
      </c>
      <c r="W40" s="267" t="b">
        <v>0</v>
      </c>
      <c r="X40" s="255" t="str">
        <f t="shared" si="31"/>
        <v/>
      </c>
      <c r="Y40" s="256" t="str">
        <f t="shared" si="32"/>
        <v/>
      </c>
      <c r="Z40" s="245"/>
      <c r="AA40" s="257" t="b">
        <v>0</v>
      </c>
      <c r="AB40" s="258" t="b">
        <v>0</v>
      </c>
      <c r="AC40" s="258" t="b">
        <v>0</v>
      </c>
      <c r="AD40" s="258" t="b">
        <v>0</v>
      </c>
      <c r="AE40" s="258" t="b">
        <v>0</v>
      </c>
      <c r="AF40" s="258" t="b">
        <v>0</v>
      </c>
      <c r="AG40" s="267" t="b">
        <v>0</v>
      </c>
      <c r="AH40" s="255" t="str">
        <f t="shared" si="33"/>
        <v/>
      </c>
      <c r="AI40" s="256" t="str">
        <f t="shared" si="34"/>
        <v/>
      </c>
      <c r="AJ40" s="245"/>
      <c r="AK40" s="258" t="b">
        <v>0</v>
      </c>
      <c r="AL40" s="258" t="b">
        <v>0</v>
      </c>
      <c r="AM40" s="258" t="b">
        <v>0</v>
      </c>
      <c r="AN40" s="258" t="b">
        <v>0</v>
      </c>
      <c r="AO40" s="258" t="b">
        <v>0</v>
      </c>
      <c r="AP40" s="258" t="b">
        <v>0</v>
      </c>
      <c r="AQ40" s="258" t="b">
        <v>0</v>
      </c>
      <c r="AR40" s="255" t="str">
        <f t="shared" si="35"/>
        <v/>
      </c>
      <c r="AS40" s="256" t="str">
        <f t="shared" si="36"/>
        <v/>
      </c>
      <c r="AT40" s="245"/>
      <c r="AU40" s="257" t="b">
        <v>0</v>
      </c>
      <c r="AV40" s="258" t="b">
        <v>0</v>
      </c>
      <c r="AW40" s="259" t="b">
        <v>0</v>
      </c>
      <c r="AX40" s="193"/>
      <c r="AY40" s="193"/>
      <c r="AZ40" s="260" t="str">
        <f t="shared" si="37"/>
        <v/>
      </c>
      <c r="BA40" s="261" t="str">
        <f t="shared" si="38"/>
        <v/>
      </c>
      <c r="BB40" s="262" t="str">
        <f t="shared" si="39"/>
        <v/>
      </c>
      <c r="BC40" s="263" t="str">
        <f t="array" ref="BC40">IFERROR(SPARKLINE(BB40,{"charttype","bar";"max",BA40;"color1",IF(BD40&gt;=$BA$4,'Customize Here'!$M$7,'Customize Here'!$M$9)}),)</f>
        <v/>
      </c>
      <c r="BD40" s="264" t="str">
        <f t="shared" si="40"/>
        <v/>
      </c>
      <c r="BE40" s="340" t="str">
        <f t="shared" si="41"/>
        <v/>
      </c>
      <c r="BF40" s="330"/>
    </row>
    <row r="41" ht="18.0" customHeight="1">
      <c r="A41" s="334"/>
      <c r="B41" s="341"/>
      <c r="C41" s="342"/>
      <c r="D41" s="111"/>
      <c r="E41" s="237"/>
      <c r="F41" s="237"/>
      <c r="G41" s="257" t="b">
        <v>0</v>
      </c>
      <c r="H41" s="258" t="b">
        <v>0</v>
      </c>
      <c r="I41" s="258" t="b">
        <v>0</v>
      </c>
      <c r="J41" s="258" t="b">
        <v>0</v>
      </c>
      <c r="K41" s="258" t="b">
        <v>0</v>
      </c>
      <c r="L41" s="258" t="b">
        <v>0</v>
      </c>
      <c r="M41" s="258" t="b">
        <v>0</v>
      </c>
      <c r="N41" s="255" t="str">
        <f t="shared" si="29"/>
        <v/>
      </c>
      <c r="O41" s="256" t="str">
        <f t="shared" si="30"/>
        <v/>
      </c>
      <c r="P41" s="245"/>
      <c r="Q41" s="257" t="b">
        <v>0</v>
      </c>
      <c r="R41" s="258" t="b">
        <v>0</v>
      </c>
      <c r="S41" s="258" t="b">
        <v>0</v>
      </c>
      <c r="T41" s="258" t="b">
        <v>0</v>
      </c>
      <c r="U41" s="258" t="b">
        <v>0</v>
      </c>
      <c r="V41" s="258" t="b">
        <v>0</v>
      </c>
      <c r="W41" s="267" t="b">
        <v>0</v>
      </c>
      <c r="X41" s="255" t="str">
        <f t="shared" si="31"/>
        <v/>
      </c>
      <c r="Y41" s="256" t="str">
        <f t="shared" si="32"/>
        <v/>
      </c>
      <c r="Z41" s="245"/>
      <c r="AA41" s="257" t="b">
        <v>0</v>
      </c>
      <c r="AB41" s="258" t="b">
        <v>0</v>
      </c>
      <c r="AC41" s="258" t="b">
        <v>0</v>
      </c>
      <c r="AD41" s="258" t="b">
        <v>0</v>
      </c>
      <c r="AE41" s="258" t="b">
        <v>0</v>
      </c>
      <c r="AF41" s="258" t="b">
        <v>0</v>
      </c>
      <c r="AG41" s="267" t="b">
        <v>0</v>
      </c>
      <c r="AH41" s="255" t="str">
        <f t="shared" si="33"/>
        <v/>
      </c>
      <c r="AI41" s="256" t="str">
        <f t="shared" si="34"/>
        <v/>
      </c>
      <c r="AJ41" s="245"/>
      <c r="AK41" s="258" t="b">
        <v>0</v>
      </c>
      <c r="AL41" s="258" t="b">
        <v>0</v>
      </c>
      <c r="AM41" s="258" t="b">
        <v>0</v>
      </c>
      <c r="AN41" s="258" t="b">
        <v>0</v>
      </c>
      <c r="AO41" s="258" t="b">
        <v>0</v>
      </c>
      <c r="AP41" s="258" t="b">
        <v>0</v>
      </c>
      <c r="AQ41" s="258" t="b">
        <v>0</v>
      </c>
      <c r="AR41" s="255" t="str">
        <f t="shared" si="35"/>
        <v/>
      </c>
      <c r="AS41" s="256" t="str">
        <f t="shared" si="36"/>
        <v/>
      </c>
      <c r="AT41" s="245"/>
      <c r="AU41" s="257" t="b">
        <v>0</v>
      </c>
      <c r="AV41" s="258" t="b">
        <v>0</v>
      </c>
      <c r="AW41" s="259" t="b">
        <v>0</v>
      </c>
      <c r="AX41" s="193"/>
      <c r="AY41" s="193"/>
      <c r="AZ41" s="260" t="str">
        <f t="shared" si="37"/>
        <v/>
      </c>
      <c r="BA41" s="261" t="str">
        <f t="shared" si="38"/>
        <v/>
      </c>
      <c r="BB41" s="262" t="str">
        <f t="shared" si="39"/>
        <v/>
      </c>
      <c r="BC41" s="263" t="str">
        <f t="array" ref="BC41">IFERROR(SPARKLINE(BB41,{"charttype","bar";"max",BA41;"color1",IF(BD41&gt;=$BA$4,'Customize Here'!$M$7,'Customize Here'!$M$9)}),)</f>
        <v/>
      </c>
      <c r="BD41" s="264" t="str">
        <f t="shared" si="40"/>
        <v/>
      </c>
      <c r="BE41" s="340" t="str">
        <f t="shared" si="41"/>
        <v/>
      </c>
      <c r="BF41" s="330"/>
    </row>
    <row r="42" ht="18.0" customHeight="1">
      <c r="A42" s="334"/>
      <c r="B42" s="341"/>
      <c r="C42" s="342"/>
      <c r="D42" s="111"/>
      <c r="E42" s="237"/>
      <c r="F42" s="237"/>
      <c r="G42" s="257" t="b">
        <v>0</v>
      </c>
      <c r="H42" s="258" t="b">
        <v>0</v>
      </c>
      <c r="I42" s="258" t="b">
        <v>0</v>
      </c>
      <c r="J42" s="258" t="b">
        <v>0</v>
      </c>
      <c r="K42" s="258" t="b">
        <v>0</v>
      </c>
      <c r="L42" s="258" t="b">
        <v>0</v>
      </c>
      <c r="M42" s="258" t="b">
        <v>0</v>
      </c>
      <c r="N42" s="255" t="str">
        <f t="shared" si="29"/>
        <v/>
      </c>
      <c r="O42" s="256" t="str">
        <f t="shared" si="30"/>
        <v/>
      </c>
      <c r="P42" s="245"/>
      <c r="Q42" s="257" t="b">
        <v>0</v>
      </c>
      <c r="R42" s="258" t="b">
        <v>0</v>
      </c>
      <c r="S42" s="258" t="b">
        <v>0</v>
      </c>
      <c r="T42" s="258" t="b">
        <v>0</v>
      </c>
      <c r="U42" s="258" t="b">
        <v>0</v>
      </c>
      <c r="V42" s="258" t="b">
        <v>0</v>
      </c>
      <c r="W42" s="267" t="b">
        <v>0</v>
      </c>
      <c r="X42" s="255" t="str">
        <f t="shared" si="31"/>
        <v/>
      </c>
      <c r="Y42" s="256" t="str">
        <f t="shared" si="32"/>
        <v/>
      </c>
      <c r="Z42" s="245"/>
      <c r="AA42" s="257" t="b">
        <v>0</v>
      </c>
      <c r="AB42" s="258" t="b">
        <v>0</v>
      </c>
      <c r="AC42" s="258" t="b">
        <v>0</v>
      </c>
      <c r="AD42" s="258" t="b">
        <v>0</v>
      </c>
      <c r="AE42" s="258" t="b">
        <v>0</v>
      </c>
      <c r="AF42" s="258" t="b">
        <v>0</v>
      </c>
      <c r="AG42" s="267" t="b">
        <v>0</v>
      </c>
      <c r="AH42" s="255" t="str">
        <f t="shared" si="33"/>
        <v/>
      </c>
      <c r="AI42" s="256" t="str">
        <f t="shared" si="34"/>
        <v/>
      </c>
      <c r="AJ42" s="245"/>
      <c r="AK42" s="257" t="b">
        <v>0</v>
      </c>
      <c r="AL42" s="258" t="b">
        <v>0</v>
      </c>
      <c r="AM42" s="258" t="b">
        <v>0</v>
      </c>
      <c r="AN42" s="258" t="b">
        <v>0</v>
      </c>
      <c r="AO42" s="258" t="b">
        <v>0</v>
      </c>
      <c r="AP42" s="258" t="b">
        <v>0</v>
      </c>
      <c r="AQ42" s="267" t="b">
        <v>0</v>
      </c>
      <c r="AR42" s="255" t="str">
        <f t="shared" si="35"/>
        <v/>
      </c>
      <c r="AS42" s="256" t="str">
        <f t="shared" si="36"/>
        <v/>
      </c>
      <c r="AT42" s="245"/>
      <c r="AU42" s="257" t="b">
        <v>0</v>
      </c>
      <c r="AV42" s="258" t="b">
        <v>0</v>
      </c>
      <c r="AW42" s="259" t="b">
        <v>0</v>
      </c>
      <c r="AX42" s="193"/>
      <c r="AY42" s="193"/>
      <c r="AZ42" s="269" t="str">
        <f t="shared" si="37"/>
        <v/>
      </c>
      <c r="BA42" s="261" t="str">
        <f t="shared" si="38"/>
        <v/>
      </c>
      <c r="BB42" s="262" t="str">
        <f t="shared" si="39"/>
        <v/>
      </c>
      <c r="BC42" s="263" t="str">
        <f t="array" ref="BC42">IFERROR(SPARKLINE(BB42,{"charttype","bar";"max",BA42;"color1",IF(BD42&gt;=$BA$4,'Customize Here'!$M$7,'Customize Here'!$M$9)}),)</f>
        <v/>
      </c>
      <c r="BD42" s="264" t="str">
        <f t="shared" si="40"/>
        <v/>
      </c>
      <c r="BE42" s="340" t="str">
        <f t="shared" si="41"/>
        <v/>
      </c>
      <c r="BF42" s="330"/>
    </row>
    <row r="43" ht="18.0" customHeight="1">
      <c r="A43" s="334"/>
      <c r="B43" s="341"/>
      <c r="C43" s="342"/>
      <c r="D43" s="111"/>
      <c r="E43" s="237"/>
      <c r="F43" s="237"/>
      <c r="G43" s="257" t="b">
        <v>0</v>
      </c>
      <c r="H43" s="258" t="b">
        <v>0</v>
      </c>
      <c r="I43" s="258" t="b">
        <v>0</v>
      </c>
      <c r="J43" s="258" t="b">
        <v>0</v>
      </c>
      <c r="K43" s="258" t="b">
        <v>0</v>
      </c>
      <c r="L43" s="258" t="b">
        <v>0</v>
      </c>
      <c r="M43" s="258" t="b">
        <v>0</v>
      </c>
      <c r="N43" s="255" t="str">
        <f t="shared" si="29"/>
        <v/>
      </c>
      <c r="O43" s="256" t="str">
        <f t="shared" si="30"/>
        <v/>
      </c>
      <c r="P43" s="245"/>
      <c r="Q43" s="257" t="b">
        <v>0</v>
      </c>
      <c r="R43" s="258" t="b">
        <v>0</v>
      </c>
      <c r="S43" s="258" t="b">
        <v>0</v>
      </c>
      <c r="T43" s="258" t="b">
        <v>0</v>
      </c>
      <c r="U43" s="258" t="b">
        <v>0</v>
      </c>
      <c r="V43" s="258" t="b">
        <v>0</v>
      </c>
      <c r="W43" s="267" t="b">
        <v>0</v>
      </c>
      <c r="X43" s="255" t="str">
        <f t="shared" si="31"/>
        <v/>
      </c>
      <c r="Y43" s="256" t="str">
        <f t="shared" si="32"/>
        <v/>
      </c>
      <c r="Z43" s="245"/>
      <c r="AA43" s="257" t="b">
        <v>0</v>
      </c>
      <c r="AB43" s="258" t="b">
        <v>0</v>
      </c>
      <c r="AC43" s="258" t="b">
        <v>0</v>
      </c>
      <c r="AD43" s="258" t="b">
        <v>0</v>
      </c>
      <c r="AE43" s="258" t="b">
        <v>0</v>
      </c>
      <c r="AF43" s="258" t="b">
        <v>0</v>
      </c>
      <c r="AG43" s="267" t="b">
        <v>0</v>
      </c>
      <c r="AH43" s="255" t="str">
        <f t="shared" si="33"/>
        <v/>
      </c>
      <c r="AI43" s="256" t="str">
        <f t="shared" si="34"/>
        <v/>
      </c>
      <c r="AJ43" s="245"/>
      <c r="AK43" s="257" t="b">
        <v>0</v>
      </c>
      <c r="AL43" s="258" t="b">
        <v>0</v>
      </c>
      <c r="AM43" s="258" t="b">
        <v>0</v>
      </c>
      <c r="AN43" s="258" t="b">
        <v>0</v>
      </c>
      <c r="AO43" s="258" t="b">
        <v>0</v>
      </c>
      <c r="AP43" s="258" t="b">
        <v>0</v>
      </c>
      <c r="AQ43" s="267" t="b">
        <v>0</v>
      </c>
      <c r="AR43" s="255" t="str">
        <f t="shared" si="35"/>
        <v/>
      </c>
      <c r="AS43" s="256" t="str">
        <f t="shared" si="36"/>
        <v/>
      </c>
      <c r="AT43" s="245"/>
      <c r="AU43" s="257" t="b">
        <v>0</v>
      </c>
      <c r="AV43" s="258" t="b">
        <v>0</v>
      </c>
      <c r="AW43" s="259" t="b">
        <v>0</v>
      </c>
      <c r="AX43" s="193"/>
      <c r="AY43" s="193"/>
      <c r="AZ43" s="269" t="str">
        <f t="shared" si="37"/>
        <v/>
      </c>
      <c r="BA43" s="261" t="str">
        <f t="shared" si="38"/>
        <v/>
      </c>
      <c r="BB43" s="262" t="str">
        <f t="shared" si="39"/>
        <v/>
      </c>
      <c r="BC43" s="263" t="str">
        <f t="array" ref="BC43">IFERROR(SPARKLINE(BB43,{"charttype","bar";"max",BA43;"color1",IF(BD43&gt;=$BA$4,'Customize Here'!$M$7,'Customize Here'!$M$9)}),)</f>
        <v/>
      </c>
      <c r="BD43" s="264" t="str">
        <f t="shared" si="40"/>
        <v/>
      </c>
      <c r="BE43" s="340" t="str">
        <f t="shared" si="41"/>
        <v/>
      </c>
      <c r="BF43" s="330"/>
    </row>
    <row r="44" ht="18.0" customHeight="1">
      <c r="A44" s="334"/>
      <c r="B44" s="341"/>
      <c r="C44" s="342"/>
      <c r="D44" s="111"/>
      <c r="E44" s="237"/>
      <c r="F44" s="237"/>
      <c r="G44" s="257" t="b">
        <v>0</v>
      </c>
      <c r="H44" s="258" t="b">
        <v>0</v>
      </c>
      <c r="I44" s="258" t="b">
        <v>0</v>
      </c>
      <c r="J44" s="258" t="b">
        <v>0</v>
      </c>
      <c r="K44" s="258" t="b">
        <v>0</v>
      </c>
      <c r="L44" s="258" t="b">
        <v>0</v>
      </c>
      <c r="M44" s="258" t="b">
        <v>0</v>
      </c>
      <c r="N44" s="255" t="str">
        <f t="shared" si="29"/>
        <v/>
      </c>
      <c r="O44" s="256" t="str">
        <f t="shared" si="30"/>
        <v/>
      </c>
      <c r="P44" s="245"/>
      <c r="Q44" s="257" t="b">
        <v>0</v>
      </c>
      <c r="R44" s="258" t="b">
        <v>0</v>
      </c>
      <c r="S44" s="258" t="b">
        <v>0</v>
      </c>
      <c r="T44" s="258" t="b">
        <v>0</v>
      </c>
      <c r="U44" s="258" t="b">
        <v>0</v>
      </c>
      <c r="V44" s="258" t="b">
        <v>0</v>
      </c>
      <c r="W44" s="267" t="b">
        <v>0</v>
      </c>
      <c r="X44" s="255" t="str">
        <f t="shared" si="31"/>
        <v/>
      </c>
      <c r="Y44" s="256" t="str">
        <f t="shared" si="32"/>
        <v/>
      </c>
      <c r="Z44" s="245"/>
      <c r="AA44" s="257" t="b">
        <v>0</v>
      </c>
      <c r="AB44" s="258" t="b">
        <v>0</v>
      </c>
      <c r="AC44" s="258" t="b">
        <v>0</v>
      </c>
      <c r="AD44" s="258" t="b">
        <v>0</v>
      </c>
      <c r="AE44" s="258" t="b">
        <v>0</v>
      </c>
      <c r="AF44" s="258" t="b">
        <v>0</v>
      </c>
      <c r="AG44" s="267" t="b">
        <v>0</v>
      </c>
      <c r="AH44" s="255" t="str">
        <f t="shared" si="33"/>
        <v/>
      </c>
      <c r="AI44" s="256" t="str">
        <f t="shared" si="34"/>
        <v/>
      </c>
      <c r="AJ44" s="245"/>
      <c r="AK44" s="257" t="b">
        <v>0</v>
      </c>
      <c r="AL44" s="258" t="b">
        <v>0</v>
      </c>
      <c r="AM44" s="258" t="b">
        <v>0</v>
      </c>
      <c r="AN44" s="258" t="b">
        <v>0</v>
      </c>
      <c r="AO44" s="258" t="b">
        <v>0</v>
      </c>
      <c r="AP44" s="258" t="b">
        <v>0</v>
      </c>
      <c r="AQ44" s="267" t="b">
        <v>0</v>
      </c>
      <c r="AR44" s="255" t="str">
        <f t="shared" si="35"/>
        <v/>
      </c>
      <c r="AS44" s="256" t="str">
        <f t="shared" si="36"/>
        <v/>
      </c>
      <c r="AT44" s="245"/>
      <c r="AU44" s="270" t="b">
        <v>0</v>
      </c>
      <c r="AV44" s="258" t="b">
        <v>0</v>
      </c>
      <c r="AW44" s="273" t="b">
        <v>0</v>
      </c>
      <c r="AX44" s="193"/>
      <c r="AY44" s="193"/>
      <c r="AZ44" s="269" t="str">
        <f t="shared" si="37"/>
        <v/>
      </c>
      <c r="BA44" s="261" t="str">
        <f t="shared" si="38"/>
        <v/>
      </c>
      <c r="BB44" s="262" t="str">
        <f t="shared" si="39"/>
        <v/>
      </c>
      <c r="BC44" s="263" t="str">
        <f t="array" ref="BC44">IFERROR(SPARKLINE(BB44,{"charttype","bar";"max",BA44;"color1",IF(BD44&gt;=$BA$4,'Customize Here'!$M$7,'Customize Here'!$M$9)}),)</f>
        <v/>
      </c>
      <c r="BD44" s="264" t="str">
        <f t="shared" si="40"/>
        <v/>
      </c>
      <c r="BE44" s="340" t="str">
        <f t="shared" si="41"/>
        <v/>
      </c>
      <c r="BF44" s="330"/>
    </row>
    <row r="45" ht="18.0" customHeight="1">
      <c r="A45" s="334"/>
      <c r="B45" s="341"/>
      <c r="C45" s="342"/>
      <c r="D45" s="111"/>
      <c r="E45" s="237"/>
      <c r="F45" s="237"/>
      <c r="G45" s="257" t="b">
        <v>0</v>
      </c>
      <c r="H45" s="258" t="b">
        <v>0</v>
      </c>
      <c r="I45" s="258" t="b">
        <v>0</v>
      </c>
      <c r="J45" s="258" t="b">
        <v>0</v>
      </c>
      <c r="K45" s="258" t="b">
        <v>0</v>
      </c>
      <c r="L45" s="258" t="b">
        <v>0</v>
      </c>
      <c r="M45" s="258" t="b">
        <v>0</v>
      </c>
      <c r="N45" s="255" t="str">
        <f t="shared" si="29"/>
        <v/>
      </c>
      <c r="O45" s="256" t="str">
        <f t="shared" si="30"/>
        <v/>
      </c>
      <c r="P45" s="245"/>
      <c r="Q45" s="257" t="b">
        <v>0</v>
      </c>
      <c r="R45" s="258" t="b">
        <v>0</v>
      </c>
      <c r="S45" s="258" t="b">
        <v>0</v>
      </c>
      <c r="T45" s="258" t="b">
        <v>0</v>
      </c>
      <c r="U45" s="258" t="b">
        <v>0</v>
      </c>
      <c r="V45" s="258" t="b">
        <v>0</v>
      </c>
      <c r="W45" s="267" t="b">
        <v>0</v>
      </c>
      <c r="X45" s="255" t="str">
        <f t="shared" si="31"/>
        <v/>
      </c>
      <c r="Y45" s="256" t="str">
        <f t="shared" si="32"/>
        <v/>
      </c>
      <c r="Z45" s="245"/>
      <c r="AA45" s="257" t="b">
        <v>0</v>
      </c>
      <c r="AB45" s="258" t="b">
        <v>0</v>
      </c>
      <c r="AC45" s="258" t="b">
        <v>0</v>
      </c>
      <c r="AD45" s="258" t="b">
        <v>0</v>
      </c>
      <c r="AE45" s="258" t="b">
        <v>0</v>
      </c>
      <c r="AF45" s="258" t="b">
        <v>0</v>
      </c>
      <c r="AG45" s="267" t="b">
        <v>0</v>
      </c>
      <c r="AH45" s="255" t="str">
        <f t="shared" si="33"/>
        <v/>
      </c>
      <c r="AI45" s="256" t="str">
        <f t="shared" si="34"/>
        <v/>
      </c>
      <c r="AJ45" s="245"/>
      <c r="AK45" s="257" t="b">
        <v>0</v>
      </c>
      <c r="AL45" s="258" t="b">
        <v>0</v>
      </c>
      <c r="AM45" s="258" t="b">
        <v>0</v>
      </c>
      <c r="AN45" s="258" t="b">
        <v>0</v>
      </c>
      <c r="AO45" s="258" t="b">
        <v>0</v>
      </c>
      <c r="AP45" s="258" t="b">
        <v>0</v>
      </c>
      <c r="AQ45" s="267" t="b">
        <v>0</v>
      </c>
      <c r="AR45" s="255" t="str">
        <f t="shared" si="35"/>
        <v/>
      </c>
      <c r="AS45" s="256" t="str">
        <f t="shared" si="36"/>
        <v/>
      </c>
      <c r="AT45" s="245"/>
      <c r="AU45" s="257" t="b">
        <v>0</v>
      </c>
      <c r="AV45" s="258" t="b">
        <v>0</v>
      </c>
      <c r="AW45" s="273" t="b">
        <v>0</v>
      </c>
      <c r="AX45" s="193"/>
      <c r="AY45" s="193"/>
      <c r="AZ45" s="269" t="str">
        <f t="shared" si="37"/>
        <v/>
      </c>
      <c r="BA45" s="261" t="str">
        <f t="shared" si="38"/>
        <v/>
      </c>
      <c r="BB45" s="262" t="str">
        <f t="shared" si="39"/>
        <v/>
      </c>
      <c r="BC45" s="263" t="str">
        <f t="array" ref="BC45">IFERROR(SPARKLINE(BB45,{"charttype","bar";"max",BA45;"color1",IF(BD45&gt;=$BA$4,'Customize Here'!$M$7,'Customize Here'!$M$9)}),)</f>
        <v/>
      </c>
      <c r="BD45" s="264" t="str">
        <f t="shared" si="40"/>
        <v/>
      </c>
      <c r="BE45" s="340" t="str">
        <f t="shared" si="41"/>
        <v/>
      </c>
      <c r="BF45" s="330"/>
    </row>
    <row r="46" ht="18.0" customHeight="1">
      <c r="A46" s="334"/>
      <c r="B46" s="341"/>
      <c r="C46" s="342"/>
      <c r="D46" s="111"/>
      <c r="E46" s="237"/>
      <c r="F46" s="237"/>
      <c r="G46" s="257" t="b">
        <v>0</v>
      </c>
      <c r="H46" s="258" t="b">
        <v>0</v>
      </c>
      <c r="I46" s="258" t="b">
        <v>0</v>
      </c>
      <c r="J46" s="258" t="b">
        <v>0</v>
      </c>
      <c r="K46" s="258" t="b">
        <v>0</v>
      </c>
      <c r="L46" s="258" t="b">
        <v>0</v>
      </c>
      <c r="M46" s="258" t="b">
        <v>0</v>
      </c>
      <c r="N46" s="255" t="str">
        <f t="shared" si="29"/>
        <v/>
      </c>
      <c r="O46" s="256" t="str">
        <f t="shared" si="30"/>
        <v/>
      </c>
      <c r="P46" s="245"/>
      <c r="Q46" s="257" t="b">
        <v>0</v>
      </c>
      <c r="R46" s="258" t="b">
        <v>0</v>
      </c>
      <c r="S46" s="258" t="b">
        <v>0</v>
      </c>
      <c r="T46" s="258" t="b">
        <v>0</v>
      </c>
      <c r="U46" s="258" t="b">
        <v>0</v>
      </c>
      <c r="V46" s="258" t="b">
        <v>0</v>
      </c>
      <c r="W46" s="267" t="b">
        <v>0</v>
      </c>
      <c r="X46" s="255" t="str">
        <f t="shared" si="31"/>
        <v/>
      </c>
      <c r="Y46" s="256" t="str">
        <f t="shared" si="32"/>
        <v/>
      </c>
      <c r="Z46" s="245"/>
      <c r="AA46" s="257" t="b">
        <v>0</v>
      </c>
      <c r="AB46" s="258" t="b">
        <v>0</v>
      </c>
      <c r="AC46" s="258" t="b">
        <v>0</v>
      </c>
      <c r="AD46" s="258" t="b">
        <v>0</v>
      </c>
      <c r="AE46" s="258" t="b">
        <v>0</v>
      </c>
      <c r="AF46" s="258" t="b">
        <v>0</v>
      </c>
      <c r="AG46" s="267" t="b">
        <v>0</v>
      </c>
      <c r="AH46" s="255" t="str">
        <f t="shared" si="33"/>
        <v/>
      </c>
      <c r="AI46" s="256" t="str">
        <f t="shared" si="34"/>
        <v/>
      </c>
      <c r="AJ46" s="245"/>
      <c r="AK46" s="257" t="b">
        <v>0</v>
      </c>
      <c r="AL46" s="258" t="b">
        <v>0</v>
      </c>
      <c r="AM46" s="258" t="b">
        <v>0</v>
      </c>
      <c r="AN46" s="258" t="b">
        <v>0</v>
      </c>
      <c r="AO46" s="258" t="b">
        <v>0</v>
      </c>
      <c r="AP46" s="258" t="b">
        <v>0</v>
      </c>
      <c r="AQ46" s="267" t="b">
        <v>0</v>
      </c>
      <c r="AR46" s="255" t="str">
        <f t="shared" si="35"/>
        <v/>
      </c>
      <c r="AS46" s="256" t="str">
        <f t="shared" si="36"/>
        <v/>
      </c>
      <c r="AT46" s="245"/>
      <c r="AU46" s="270" t="b">
        <v>0</v>
      </c>
      <c r="AV46" s="258" t="b">
        <v>0</v>
      </c>
      <c r="AW46" s="273" t="b">
        <v>0</v>
      </c>
      <c r="AX46" s="193"/>
      <c r="AY46" s="193"/>
      <c r="AZ46" s="269" t="str">
        <f t="shared" si="37"/>
        <v/>
      </c>
      <c r="BA46" s="261" t="str">
        <f t="shared" si="38"/>
        <v/>
      </c>
      <c r="BB46" s="262" t="str">
        <f t="shared" si="39"/>
        <v/>
      </c>
      <c r="BC46" s="263" t="str">
        <f t="array" ref="BC46">IFERROR(SPARKLINE(BB46,{"charttype","bar";"max",BA46;"color1",IF(BD46&gt;=$BA$4,'Customize Here'!$M$7,'Customize Here'!$M$9)}),)</f>
        <v/>
      </c>
      <c r="BD46" s="264" t="str">
        <f t="shared" si="40"/>
        <v/>
      </c>
      <c r="BE46" s="340" t="str">
        <f t="shared" si="41"/>
        <v/>
      </c>
      <c r="BF46" s="330"/>
    </row>
    <row r="47" ht="18.0" customHeight="1">
      <c r="A47" s="334"/>
      <c r="B47" s="343"/>
      <c r="C47" s="344"/>
      <c r="D47" s="119"/>
      <c r="E47" s="237"/>
      <c r="F47" s="237"/>
      <c r="G47" s="345" t="b">
        <v>0</v>
      </c>
      <c r="H47" s="277" t="b">
        <v>0</v>
      </c>
      <c r="I47" s="277" t="b">
        <v>0</v>
      </c>
      <c r="J47" s="277" t="b">
        <v>0</v>
      </c>
      <c r="K47" s="277" t="b">
        <v>0</v>
      </c>
      <c r="L47" s="277" t="b">
        <v>0</v>
      </c>
      <c r="M47" s="277" t="b">
        <v>0</v>
      </c>
      <c r="N47" s="280" t="str">
        <f t="shared" si="29"/>
        <v/>
      </c>
      <c r="O47" s="281" t="str">
        <f t="shared" si="30"/>
        <v/>
      </c>
      <c r="P47" s="245"/>
      <c r="Q47" s="345" t="b">
        <v>0</v>
      </c>
      <c r="R47" s="277" t="b">
        <v>0</v>
      </c>
      <c r="S47" s="277" t="b">
        <v>0</v>
      </c>
      <c r="T47" s="277" t="b">
        <v>0</v>
      </c>
      <c r="U47" s="277" t="b">
        <v>0</v>
      </c>
      <c r="V47" s="277" t="b">
        <v>0</v>
      </c>
      <c r="W47" s="346" t="b">
        <v>0</v>
      </c>
      <c r="X47" s="280" t="str">
        <f t="shared" si="31"/>
        <v/>
      </c>
      <c r="Y47" s="281" t="str">
        <f t="shared" si="32"/>
        <v/>
      </c>
      <c r="Z47" s="245"/>
      <c r="AA47" s="345" t="b">
        <v>0</v>
      </c>
      <c r="AB47" s="277" t="b">
        <v>0</v>
      </c>
      <c r="AC47" s="277" t="b">
        <v>0</v>
      </c>
      <c r="AD47" s="277" t="b">
        <v>0</v>
      </c>
      <c r="AE47" s="277" t="b">
        <v>0</v>
      </c>
      <c r="AF47" s="277" t="b">
        <v>0</v>
      </c>
      <c r="AG47" s="346" t="b">
        <v>0</v>
      </c>
      <c r="AH47" s="280" t="str">
        <f t="shared" si="33"/>
        <v/>
      </c>
      <c r="AI47" s="281" t="str">
        <f t="shared" si="34"/>
        <v/>
      </c>
      <c r="AJ47" s="245"/>
      <c r="AK47" s="345" t="b">
        <v>0</v>
      </c>
      <c r="AL47" s="277" t="b">
        <v>0</v>
      </c>
      <c r="AM47" s="277" t="b">
        <v>0</v>
      </c>
      <c r="AN47" s="277" t="b">
        <v>0</v>
      </c>
      <c r="AO47" s="277" t="b">
        <v>0</v>
      </c>
      <c r="AP47" s="277" t="b">
        <v>0</v>
      </c>
      <c r="AQ47" s="346" t="b">
        <v>0</v>
      </c>
      <c r="AR47" s="280" t="str">
        <f t="shared" si="35"/>
        <v/>
      </c>
      <c r="AS47" s="281" t="str">
        <f t="shared" si="36"/>
        <v/>
      </c>
      <c r="AT47" s="245"/>
      <c r="AU47" s="276" t="b">
        <v>0</v>
      </c>
      <c r="AV47" s="277" t="b">
        <v>0</v>
      </c>
      <c r="AW47" s="282" t="b">
        <v>0</v>
      </c>
      <c r="AX47" s="193"/>
      <c r="AY47" s="193"/>
      <c r="AZ47" s="283" t="str">
        <f t="shared" si="37"/>
        <v/>
      </c>
      <c r="BA47" s="284" t="str">
        <f t="shared" si="38"/>
        <v/>
      </c>
      <c r="BB47" s="285" t="str">
        <f t="shared" si="39"/>
        <v/>
      </c>
      <c r="BC47" s="286" t="str">
        <f t="array" ref="BC47">IFERROR(SPARKLINE(BB47,{"charttype","bar";"max",BA47;"color1",IF(BD47&gt;=$BA$4,'Customize Here'!$M$7,'Customize Here'!$M$9)}),)</f>
        <v/>
      </c>
      <c r="BD47" s="287" t="str">
        <f t="shared" si="40"/>
        <v/>
      </c>
      <c r="BE47" s="347" t="str">
        <f t="shared" si="41"/>
        <v/>
      </c>
      <c r="BF47" s="330"/>
    </row>
    <row r="48" ht="7.5" customHeight="1">
      <c r="A48" s="193"/>
      <c r="B48" s="193"/>
      <c r="C48" s="195"/>
      <c r="D48" s="289"/>
      <c r="E48" s="289"/>
      <c r="F48" s="289"/>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c r="AD48" s="195"/>
      <c r="AE48" s="195"/>
      <c r="AF48" s="195"/>
      <c r="AG48" s="195"/>
      <c r="AH48" s="195"/>
      <c r="AI48" s="195"/>
      <c r="AJ48" s="195"/>
      <c r="AK48" s="195"/>
      <c r="AL48" s="195"/>
      <c r="AM48" s="195"/>
      <c r="AN48" s="195"/>
      <c r="AO48" s="195"/>
      <c r="AP48" s="195"/>
      <c r="AQ48" s="195"/>
      <c r="AR48" s="195"/>
      <c r="AS48" s="195"/>
      <c r="AT48" s="195"/>
      <c r="AU48" s="195"/>
      <c r="AV48" s="195"/>
      <c r="AW48" s="195"/>
      <c r="AX48" s="193"/>
      <c r="AY48" s="193"/>
      <c r="AZ48" s="348"/>
      <c r="BA48" s="349"/>
      <c r="BB48" s="349"/>
      <c r="BE48" s="349"/>
      <c r="BF48" s="195"/>
    </row>
    <row r="49" ht="22.5" customHeight="1">
      <c r="A49" s="290"/>
      <c r="B49" s="290"/>
      <c r="C49" s="296"/>
      <c r="D49" s="292"/>
      <c r="E49" s="292"/>
      <c r="F49" s="292"/>
      <c r="G49" s="350" t="str">
        <f>'Customize Here'!$Q$25</f>
        <v>Weekly Tasks Completed</v>
      </c>
      <c r="H49" s="154"/>
      <c r="I49" s="154"/>
      <c r="J49" s="154"/>
      <c r="K49" s="154"/>
      <c r="L49" s="154"/>
      <c r="M49" s="154"/>
      <c r="N49" s="154"/>
      <c r="O49" s="155"/>
      <c r="P49" s="296"/>
      <c r="Q49" s="350" t="str">
        <f>'Customize Here'!$Q$25</f>
        <v>Weekly Tasks Completed</v>
      </c>
      <c r="R49" s="154"/>
      <c r="S49" s="154"/>
      <c r="T49" s="154"/>
      <c r="U49" s="154"/>
      <c r="V49" s="154"/>
      <c r="W49" s="154"/>
      <c r="X49" s="154"/>
      <c r="Y49" s="155"/>
      <c r="Z49" s="296"/>
      <c r="AA49" s="350" t="str">
        <f>'Customize Here'!$Q$25</f>
        <v>Weekly Tasks Completed</v>
      </c>
      <c r="AB49" s="154"/>
      <c r="AC49" s="154"/>
      <c r="AD49" s="154"/>
      <c r="AE49" s="154"/>
      <c r="AF49" s="154"/>
      <c r="AG49" s="154"/>
      <c r="AH49" s="154"/>
      <c r="AI49" s="155"/>
      <c r="AJ49" s="296"/>
      <c r="AK49" s="350" t="str">
        <f>'Customize Here'!$Q$25</f>
        <v>Weekly Tasks Completed</v>
      </c>
      <c r="AL49" s="154"/>
      <c r="AM49" s="154"/>
      <c r="AN49" s="154"/>
      <c r="AO49" s="154"/>
      <c r="AP49" s="154"/>
      <c r="AQ49" s="154"/>
      <c r="AR49" s="154"/>
      <c r="AS49" s="155"/>
      <c r="AT49" s="296"/>
      <c r="AU49" s="296"/>
      <c r="AV49" s="296"/>
      <c r="AW49" s="296"/>
      <c r="AX49" s="290"/>
      <c r="AY49" s="290"/>
      <c r="AZ49" s="298"/>
      <c r="BA49" s="299"/>
      <c r="BB49" s="300" t="str">
        <f>'Customize Here'!$Q$21&amp;" "&amp;BB50&amp;" / "&amp;BB50+BE50</f>
        <v>Completed 0 / 0</v>
      </c>
      <c r="BC49" s="43"/>
      <c r="BD49" s="294"/>
      <c r="BE49" s="301" t="str">
        <f>'Customize Here'!$Q$35</f>
        <v>Missing</v>
      </c>
      <c r="BF49" s="296"/>
    </row>
    <row r="50">
      <c r="A50" s="193"/>
      <c r="B50" s="193"/>
      <c r="C50" s="195"/>
      <c r="D50" s="289"/>
      <c r="E50" s="289"/>
      <c r="F50" s="289"/>
      <c r="G50" s="351">
        <f>COUNTIF(N32:N47,"&gt;=100%")</f>
        <v>0</v>
      </c>
      <c r="H50" s="352" t="str">
        <f>"/ "&amp;COUNTA($B$32:$B$47)</f>
        <v>/ 0</v>
      </c>
      <c r="I50" s="353" t="str">
        <f t="array" ref="I50">if(COUNTA($B$32:$B$47)&gt;=1,IFERROR(SPARKLINE(G50,{"charttype","bar";"max",COUNTA($B$32:$B$47);"color1",IF(O50&gt;=$BA$4,'Customize Here'!$M$7,'Customize Here'!$M$9)}),),"")</f>
        <v/>
      </c>
      <c r="J50" s="211"/>
      <c r="K50" s="211"/>
      <c r="L50" s="211"/>
      <c r="M50" s="211"/>
      <c r="N50" s="84"/>
      <c r="O50" s="354" t="str">
        <f>iferror(ROUND(G50/COUNTA($B$32:$B$47),2),)</f>
        <v/>
      </c>
      <c r="P50" s="195"/>
      <c r="Q50" s="351">
        <f>COUNTIF(X32:X47,"&gt;=100%")</f>
        <v>0</v>
      </c>
      <c r="R50" s="352" t="str">
        <f>"/ "&amp;COUNTA($B$32:$B$47)</f>
        <v>/ 0</v>
      </c>
      <c r="S50" s="353" t="str">
        <f t="array" ref="S50">if(COUNTA($B$32:$B$47)&gt;=1,IFERROR(SPARKLINE(Q50,{"charttype","bar";"max",COUNTA($B$32:$B$47);"color1",IF(Y50&gt;=$BA$4,'Customize Here'!$M$7,'Customize Here'!$M$9)}),),"")</f>
        <v/>
      </c>
      <c r="T50" s="211"/>
      <c r="U50" s="211"/>
      <c r="V50" s="211"/>
      <c r="W50" s="211"/>
      <c r="X50" s="84"/>
      <c r="Y50" s="354" t="str">
        <f>iferror(ROUND(Q50/COUNTA($B$32:$B$47),2),)</f>
        <v/>
      </c>
      <c r="Z50" s="195"/>
      <c r="AA50" s="351">
        <f>COUNTIF(AH32:AH47,"&gt;=100%")</f>
        <v>0</v>
      </c>
      <c r="AB50" s="352" t="str">
        <f>"/ "&amp;COUNTA($B$32:$B$47)</f>
        <v>/ 0</v>
      </c>
      <c r="AC50" s="353" t="str">
        <f t="array" ref="AC50">if(COUNTA($B$32:$B$47)&gt;=1,IFERROR(SPARKLINE(AA50,{"charttype","bar";"max",COUNTA($B$32:$B$47);"color1",IF(AI50&gt;=$BA$4,'Customize Here'!$M$7,'Customize Here'!$M$9)}),),"")</f>
        <v/>
      </c>
      <c r="AD50" s="211"/>
      <c r="AE50" s="211"/>
      <c r="AF50" s="211"/>
      <c r="AG50" s="211"/>
      <c r="AH50" s="84"/>
      <c r="AI50" s="354" t="str">
        <f>iferror(ROUND(AA50/COUNTA($B$32:$B$47),2),)</f>
        <v/>
      </c>
      <c r="AJ50" s="195"/>
      <c r="AK50" s="351">
        <f>COUNTIF(AR32:AR47,"&gt;=100%")</f>
        <v>0</v>
      </c>
      <c r="AL50" s="352" t="str">
        <f>"/ "&amp;COUNTA($B$32:$B$47)</f>
        <v>/ 0</v>
      </c>
      <c r="AM50" s="353" t="str">
        <f t="array" ref="AM50">if(COUNTA($B$32:$B$47)&gt;=1,IFERROR(SPARKLINE(AK50,{"charttype","bar";"max",COUNTA($B$32:$B$47);"color1",IF(AS50&gt;=$BA$4,'Customize Here'!$M$7,'Customize Here'!$M$9)}),),"")</f>
        <v/>
      </c>
      <c r="AN50" s="211"/>
      <c r="AO50" s="211"/>
      <c r="AP50" s="211"/>
      <c r="AQ50" s="211"/>
      <c r="AR50" s="84"/>
      <c r="AS50" s="354" t="str">
        <f>iferror(ROUND(AK50/COUNTA($B$32:$B$47),2),)</f>
        <v/>
      </c>
      <c r="AT50" s="195"/>
      <c r="AU50" s="195"/>
      <c r="AV50" s="195"/>
      <c r="AW50" s="195"/>
      <c r="AX50" s="193"/>
      <c r="AY50" s="193"/>
      <c r="AZ50" s="310" t="str">
        <f>'Customize Here'!$Q$33&amp;":  "</f>
        <v>Monthly Daily Habits Progress:  </v>
      </c>
      <c r="BA50" s="355"/>
      <c r="BB50" s="356">
        <f>sum(BB32:BB47)</f>
        <v>0</v>
      </c>
      <c r="BC50" s="313" t="str">
        <f t="array" ref="BC50">IF(BB50+BE50&gt;0,IFERROR(SPARKLINE(BB50,{"charttype","bar";"max",BB50+BE50;"color1",IF(BD50&gt;=$BA$4, 'Customize Here'!$M$7,'Customize Here'!$M$9)}),),)</f>
        <v/>
      </c>
      <c r="BD50" s="357" t="str">
        <f>IFERROR(BB50/(BB50+BE50),)</f>
        <v/>
      </c>
      <c r="BE50" s="358">
        <f>sum(BE32:BE47)</f>
        <v>0</v>
      </c>
      <c r="BF50" s="195"/>
    </row>
    <row r="51" ht="18.75" customHeight="1">
      <c r="A51" s="193"/>
      <c r="B51" s="193"/>
      <c r="C51" s="195"/>
      <c r="D51" s="289"/>
      <c r="E51" s="289"/>
      <c r="F51" s="289"/>
      <c r="G51" s="195"/>
      <c r="H51" s="195"/>
      <c r="I51" s="195"/>
      <c r="J51" s="195"/>
      <c r="K51" s="195"/>
      <c r="L51" s="195"/>
      <c r="M51" s="195"/>
      <c r="N51" s="195"/>
      <c r="O51" s="195"/>
      <c r="P51" s="195"/>
      <c r="Q51" s="195"/>
      <c r="R51" s="195"/>
      <c r="S51" s="195"/>
      <c r="T51" s="195"/>
      <c r="U51" s="195"/>
      <c r="V51" s="195"/>
      <c r="W51" s="195"/>
      <c r="X51" s="195"/>
      <c r="Y51" s="195"/>
      <c r="Z51" s="195"/>
      <c r="AA51" s="195"/>
      <c r="AB51" s="195"/>
      <c r="AC51" s="195"/>
      <c r="AD51" s="195"/>
      <c r="AE51" s="195"/>
      <c r="AF51" s="195"/>
      <c r="AG51" s="195"/>
      <c r="AH51" s="195"/>
      <c r="AI51" s="195"/>
      <c r="AJ51" s="195"/>
      <c r="AK51" s="195"/>
      <c r="AL51" s="195"/>
      <c r="AM51" s="195"/>
      <c r="AN51" s="195"/>
      <c r="AO51" s="195"/>
      <c r="AP51" s="195"/>
      <c r="AQ51" s="195"/>
      <c r="AR51" s="195"/>
      <c r="AS51" s="195"/>
      <c r="AT51" s="195"/>
      <c r="AU51" s="195"/>
      <c r="AV51" s="195"/>
      <c r="AW51" s="195"/>
      <c r="AX51" s="193"/>
      <c r="AY51" s="193"/>
      <c r="AZ51" s="194"/>
      <c r="BA51" s="194"/>
      <c r="BB51" s="194"/>
      <c r="BC51" s="194"/>
      <c r="BD51" s="194"/>
      <c r="BE51" s="194"/>
      <c r="BF51" s="195"/>
    </row>
    <row r="52">
      <c r="A52" s="193"/>
      <c r="B52" s="359" t="str">
        <f>'Customize Here'!$Q$18</f>
        <v>Numeric Trackers</v>
      </c>
      <c r="C52" s="360"/>
      <c r="D52" s="158"/>
      <c r="E52" s="289"/>
      <c r="F52" s="289"/>
      <c r="G52" s="361" t="str">
        <f>'Customize Here'!$Q$18</f>
        <v>Numeric Trackers</v>
      </c>
      <c r="H52" s="360"/>
      <c r="I52" s="360"/>
      <c r="J52" s="360"/>
      <c r="K52" s="360"/>
      <c r="L52" s="360"/>
      <c r="M52" s="360"/>
      <c r="N52" s="360"/>
      <c r="O52" s="158"/>
      <c r="P52" s="195"/>
      <c r="Q52" s="361" t="str">
        <f>'Customize Here'!$Q$18</f>
        <v>Numeric Trackers</v>
      </c>
      <c r="R52" s="360"/>
      <c r="S52" s="360"/>
      <c r="T52" s="360"/>
      <c r="U52" s="360"/>
      <c r="V52" s="360"/>
      <c r="W52" s="360"/>
      <c r="X52" s="360"/>
      <c r="Y52" s="158"/>
      <c r="Z52" s="195"/>
      <c r="AA52" s="361" t="str">
        <f>'Customize Here'!$Q$18</f>
        <v>Numeric Trackers</v>
      </c>
      <c r="AB52" s="360"/>
      <c r="AC52" s="360"/>
      <c r="AD52" s="360"/>
      <c r="AE52" s="360"/>
      <c r="AF52" s="360"/>
      <c r="AG52" s="360"/>
      <c r="AH52" s="360"/>
      <c r="AI52" s="158"/>
      <c r="AJ52" s="195"/>
      <c r="AK52" s="361" t="str">
        <f>'Customize Here'!$Q$18</f>
        <v>Numeric Trackers</v>
      </c>
      <c r="AL52" s="360"/>
      <c r="AM52" s="360"/>
      <c r="AN52" s="360"/>
      <c r="AO52" s="360"/>
      <c r="AP52" s="360"/>
      <c r="AQ52" s="360"/>
      <c r="AR52" s="360"/>
      <c r="AS52" s="158"/>
      <c r="AT52" s="195"/>
      <c r="AU52" s="362" t="str">
        <f>'Customize Here'!$Q$18</f>
        <v>Numeric Trackers</v>
      </c>
      <c r="AV52" s="360"/>
      <c r="AW52" s="158"/>
      <c r="AX52" s="193"/>
      <c r="AZ52" s="194"/>
      <c r="BA52" s="363" t="str">
        <f>'Customize Here'!$Q$29</f>
        <v>Days Expected</v>
      </c>
      <c r="BB52" s="364" t="str">
        <f>'Customize Here'!$Q$30</f>
        <v>Days Completed</v>
      </c>
      <c r="BC52" s="360"/>
      <c r="BD52" s="311"/>
      <c r="BE52" s="365" t="str">
        <f>'Customize Here'!$Q$31</f>
        <v>Days Missing</v>
      </c>
      <c r="BF52" s="195"/>
    </row>
    <row r="53" ht="9.0" customHeight="1">
      <c r="A53" s="193"/>
      <c r="B53" s="193"/>
      <c r="C53" s="195"/>
      <c r="D53" s="289"/>
      <c r="E53" s="289"/>
      <c r="F53" s="289"/>
      <c r="G53" s="195"/>
      <c r="H53" s="195"/>
      <c r="I53" s="195"/>
      <c r="J53" s="195"/>
      <c r="K53" s="195"/>
      <c r="L53" s="195"/>
      <c r="M53" s="195"/>
      <c r="N53" s="195"/>
      <c r="O53" s="195"/>
      <c r="P53" s="195"/>
      <c r="Q53" s="195"/>
      <c r="R53" s="195"/>
      <c r="S53" s="195"/>
      <c r="T53" s="195"/>
      <c r="U53" s="195"/>
      <c r="V53" s="195"/>
      <c r="W53" s="195"/>
      <c r="X53" s="195"/>
      <c r="Y53" s="195"/>
      <c r="Z53" s="195"/>
      <c r="AA53" s="195"/>
      <c r="AB53" s="195"/>
      <c r="AC53" s="195"/>
      <c r="AD53" s="195"/>
      <c r="AE53" s="195"/>
      <c r="AF53" s="195"/>
      <c r="AG53" s="195"/>
      <c r="AH53" s="195"/>
      <c r="AI53" s="195"/>
      <c r="AJ53" s="195"/>
      <c r="AK53" s="195"/>
      <c r="AL53" s="195"/>
      <c r="AM53" s="195"/>
      <c r="AN53" s="195"/>
      <c r="AO53" s="195"/>
      <c r="AP53" s="195"/>
      <c r="AQ53" s="195"/>
      <c r="AR53" s="195"/>
      <c r="AS53" s="195"/>
      <c r="AT53" s="195"/>
      <c r="AU53" s="195"/>
      <c r="AV53" s="195"/>
      <c r="AW53" s="195"/>
      <c r="AX53" s="193"/>
      <c r="AZ53" s="194"/>
      <c r="BA53" s="194"/>
      <c r="BB53" s="194"/>
      <c r="BC53" s="194"/>
      <c r="BD53" s="194"/>
      <c r="BE53" s="194"/>
      <c r="BF53" s="195"/>
    </row>
    <row r="54">
      <c r="A54" s="190"/>
      <c r="B54" s="366"/>
      <c r="C54" s="367" t="str">
        <f>'Customize Here'!$Q$41</f>
        <v>Goal</v>
      </c>
      <c r="D54" s="44"/>
      <c r="E54" s="348"/>
      <c r="F54" s="348"/>
      <c r="G54" s="368"/>
      <c r="H54" s="368"/>
      <c r="I54" s="368"/>
      <c r="J54" s="368"/>
      <c r="K54" s="368"/>
      <c r="L54" s="368"/>
      <c r="M54" s="369"/>
      <c r="N54" s="370" t="str">
        <f>'Customize Here'!$Q$27</f>
        <v>%</v>
      </c>
      <c r="O54" s="371" t="str">
        <f>'Customize Here'!$Q$28</f>
        <v>✔</v>
      </c>
      <c r="P54" s="195"/>
      <c r="Q54" s="368"/>
      <c r="R54" s="368"/>
      <c r="S54" s="368"/>
      <c r="T54" s="368"/>
      <c r="U54" s="368"/>
      <c r="V54" s="368"/>
      <c r="W54" s="369"/>
      <c r="X54" s="370" t="str">
        <f>'Customize Here'!$Q$27</f>
        <v>%</v>
      </c>
      <c r="Y54" s="371" t="str">
        <f>'Customize Here'!$Q$28</f>
        <v>✔</v>
      </c>
      <c r="Z54" s="195"/>
      <c r="AA54" s="368"/>
      <c r="AB54" s="368"/>
      <c r="AC54" s="368"/>
      <c r="AD54" s="368"/>
      <c r="AE54" s="368"/>
      <c r="AF54" s="368"/>
      <c r="AG54" s="369"/>
      <c r="AH54" s="370" t="str">
        <f>'Customize Here'!$Q$27</f>
        <v>%</v>
      </c>
      <c r="AI54" s="371" t="str">
        <f>'Customize Here'!$Q$28</f>
        <v>✔</v>
      </c>
      <c r="AJ54" s="195"/>
      <c r="AK54" s="368"/>
      <c r="AL54" s="368"/>
      <c r="AM54" s="368"/>
      <c r="AN54" s="368"/>
      <c r="AO54" s="368"/>
      <c r="AP54" s="368"/>
      <c r="AQ54" s="369"/>
      <c r="AR54" s="370" t="str">
        <f>'Customize Here'!$Q$27</f>
        <v>%</v>
      </c>
      <c r="AS54" s="371" t="str">
        <f>'Customize Here'!$Q$28</f>
        <v>✔</v>
      </c>
      <c r="AT54" s="195"/>
      <c r="AU54" s="368"/>
      <c r="AV54" s="368"/>
      <c r="AW54" s="368"/>
      <c r="AX54" s="372" t="str">
        <f>'Customize Here'!$Q$28</f>
        <v>✔</v>
      </c>
      <c r="AZ54" s="194"/>
      <c r="BA54" s="194"/>
      <c r="BB54" s="194"/>
      <c r="BC54" s="194"/>
      <c r="BD54" s="194"/>
      <c r="BE54" s="194"/>
      <c r="BF54" s="195"/>
    </row>
    <row r="55">
      <c r="A55" s="190"/>
      <c r="B55" s="101"/>
      <c r="C55" s="373"/>
      <c r="D55" s="102"/>
      <c r="E55" s="348"/>
      <c r="F55" s="348"/>
      <c r="G55" s="374" t="str">
        <f>IFERROR(__xludf.DUMMYFUNCTION("iferror(sparkline(G54:M54,{""charttype"",""column"";""empty"",""zero"";""color"",if(ROUND(N55,2)&gt;=$BA$4,'Customize Here'!$M$7,'Customize Here'!$M$9)}))"),"")</f>
        <v/>
      </c>
      <c r="M55" s="102"/>
      <c r="N55" s="375" t="str">
        <f>iferror(sum(G54:M54)/($C55*7),)</f>
        <v/>
      </c>
      <c r="O55" s="376">
        <f>countif(G54:M54,"&gt;="&amp;$C55)</f>
        <v>0</v>
      </c>
      <c r="P55" s="195"/>
      <c r="Q55" s="374" t="str">
        <f>IFERROR(__xludf.DUMMYFUNCTION("iferror(sparkline(Q54:W54,{""charttype"",""column"";""empty"",""zero"";""color"",if(ROUND(X55,2)&gt;=$BA$4,'Customize Here'!$M$7,'Customize Here'!$M$9)}))"),"")</f>
        <v/>
      </c>
      <c r="W55" s="102"/>
      <c r="X55" s="375" t="str">
        <f>iferror(sum(Q54:W54)/($C55*7),)</f>
        <v/>
      </c>
      <c r="Y55" s="376">
        <f>countif(Q54:W54,"&gt;="&amp;$C55)</f>
        <v>0</v>
      </c>
      <c r="Z55" s="195"/>
      <c r="AA55" s="374" t="str">
        <f>IFERROR(__xludf.DUMMYFUNCTION("iferror(sparkline(AA54:AG54,{""charttype"",""column"";""empty"",""zero"";""color"",if(ROUND(AH55,2)&gt;=$BA$4,'Customize Here'!$M$7,'Customize Here'!$M$9)}))"),"")</f>
        <v/>
      </c>
      <c r="AG55" s="102"/>
      <c r="AH55" s="375" t="str">
        <f>iferror(sum(AA54:AG54)/($C55*7),)</f>
        <v/>
      </c>
      <c r="AI55" s="376">
        <f>countif(AA54:AG54,"&gt;="&amp;$C55)</f>
        <v>0</v>
      </c>
      <c r="AJ55" s="195"/>
      <c r="AK55" s="374" t="str">
        <f>IFERROR(__xludf.DUMMYFUNCTION("iferror(sparkline(AK54:AQ54,{""charttype"",""column"";""empty"",""zero"";""color"",if(ROUND(AR55,2)&gt;=$BA$4,'Customize Here'!$M$7,'Customize Here'!$M$9)}))"),"")</f>
        <v/>
      </c>
      <c r="AQ55" s="102"/>
      <c r="AR55" s="375" t="str">
        <f>iferror(sum(AK54:AQ54)/($C55*7),)</f>
        <v/>
      </c>
      <c r="AS55" s="376">
        <f>countif(AK54:AQ54,"&gt;="&amp;$C55)</f>
        <v>0</v>
      </c>
      <c r="AT55" s="195"/>
      <c r="AU55" s="377" t="str">
        <f>IFERROR(__xludf.DUMMYFUNCTION("iferror(sparkline(AU54:AW54,{""charttype"",""column"";""empty"",""zero"";""color"",'Customize Here'!$M$9}))"),"")</f>
        <v/>
      </c>
      <c r="AW55" s="102"/>
      <c r="AX55" s="376">
        <f>countif(AU54:AW54,"&gt;="&amp;$C55)</f>
        <v>0</v>
      </c>
      <c r="AZ55" s="378" t="str">
        <f>B54</f>
        <v/>
      </c>
      <c r="BA55" s="379">
        <f>$BE$4</f>
        <v>31</v>
      </c>
      <c r="BB55" s="380">
        <f>O55+Y55+AI55+AS55+AX55</f>
        <v>0</v>
      </c>
      <c r="BC55" s="381" t="str">
        <f>IFERROR(__xludf.DUMMYFUNCTION("IFERROR(SPARKLINE(BB55,{""charttype"",""bar"";""max"",BA55;""color1"",IF(BD55&gt;=$BA$4,'Customize Here'!$M$7,'Customize Here'!$M$9)}),)"),"")</f>
        <v/>
      </c>
      <c r="BD55" s="382">
        <f>BB55/BA55</f>
        <v>0</v>
      </c>
      <c r="BE55" s="383">
        <f>BA55-BB55</f>
        <v>31</v>
      </c>
      <c r="BF55" s="195"/>
    </row>
    <row r="56">
      <c r="A56" s="190"/>
      <c r="B56" s="83"/>
      <c r="C56" s="83"/>
      <c r="D56" s="86"/>
      <c r="E56" s="348"/>
      <c r="F56" s="348"/>
      <c r="G56" s="83"/>
      <c r="H56" s="211"/>
      <c r="I56" s="211"/>
      <c r="J56" s="211"/>
      <c r="K56" s="211"/>
      <c r="L56" s="211"/>
      <c r="M56" s="86"/>
      <c r="N56" s="322"/>
      <c r="O56" s="217"/>
      <c r="P56" s="195"/>
      <c r="Q56" s="83"/>
      <c r="R56" s="211"/>
      <c r="S56" s="211"/>
      <c r="T56" s="211"/>
      <c r="U56" s="211"/>
      <c r="V56" s="211"/>
      <c r="W56" s="86"/>
      <c r="X56" s="322"/>
      <c r="Y56" s="217"/>
      <c r="Z56" s="195"/>
      <c r="AA56" s="83"/>
      <c r="AB56" s="211"/>
      <c r="AC56" s="211"/>
      <c r="AD56" s="211"/>
      <c r="AE56" s="211"/>
      <c r="AF56" s="211"/>
      <c r="AG56" s="86"/>
      <c r="AH56" s="322"/>
      <c r="AI56" s="217"/>
      <c r="AJ56" s="195"/>
      <c r="AK56" s="83"/>
      <c r="AL56" s="211"/>
      <c r="AM56" s="211"/>
      <c r="AN56" s="211"/>
      <c r="AO56" s="211"/>
      <c r="AP56" s="211"/>
      <c r="AQ56" s="86"/>
      <c r="AR56" s="322"/>
      <c r="AS56" s="217"/>
      <c r="AT56" s="195"/>
      <c r="AU56" s="83"/>
      <c r="AV56" s="211"/>
      <c r="AW56" s="86"/>
      <c r="AX56" s="217"/>
      <c r="AZ56" s="289"/>
      <c r="BA56" s="289"/>
      <c r="BB56" s="289"/>
      <c r="BC56" s="193"/>
      <c r="BD56" s="384"/>
      <c r="BE56" s="385"/>
      <c r="BF56" s="195"/>
    </row>
    <row r="57">
      <c r="A57" s="289"/>
      <c r="B57" s="289"/>
      <c r="C57" s="348"/>
      <c r="D57" s="348"/>
      <c r="E57" s="348"/>
      <c r="F57" s="348"/>
      <c r="G57" s="289"/>
      <c r="H57" s="289"/>
      <c r="I57" s="289"/>
      <c r="J57" s="289"/>
      <c r="K57" s="289"/>
      <c r="L57" s="289"/>
      <c r="M57" s="289"/>
      <c r="N57" s="195"/>
      <c r="O57" s="195"/>
      <c r="P57" s="195"/>
      <c r="Q57" s="195"/>
      <c r="R57" s="195"/>
      <c r="S57" s="195"/>
      <c r="T57" s="195"/>
      <c r="U57" s="195"/>
      <c r="V57" s="195"/>
      <c r="W57" s="195"/>
      <c r="X57" s="195"/>
      <c r="Y57" s="195"/>
      <c r="Z57" s="195"/>
      <c r="AA57" s="195"/>
      <c r="AB57" s="195"/>
      <c r="AC57" s="195"/>
      <c r="AD57" s="195"/>
      <c r="AE57" s="195"/>
      <c r="AF57" s="195"/>
      <c r="AG57" s="195"/>
      <c r="AH57" s="195"/>
      <c r="AI57" s="195"/>
      <c r="AJ57" s="195"/>
      <c r="AK57" s="195"/>
      <c r="AL57" s="195"/>
      <c r="AM57" s="195"/>
      <c r="AN57" s="195"/>
      <c r="AO57" s="195"/>
      <c r="AP57" s="195"/>
      <c r="AQ57" s="195"/>
      <c r="AR57" s="195"/>
      <c r="AS57" s="195"/>
      <c r="AT57" s="195"/>
      <c r="AU57" s="195"/>
      <c r="AV57" s="195"/>
      <c r="AW57" s="195"/>
      <c r="AX57" s="193"/>
      <c r="AZ57" s="289"/>
      <c r="BA57" s="289"/>
      <c r="BB57" s="289"/>
      <c r="BC57" s="193"/>
      <c r="BD57" s="195"/>
      <c r="BE57" s="195"/>
      <c r="BF57" s="195"/>
    </row>
    <row r="58">
      <c r="A58" s="190"/>
      <c r="B58" s="366"/>
      <c r="C58" s="367" t="str">
        <f>'Customize Here'!$Q$41</f>
        <v>Goal</v>
      </c>
      <c r="D58" s="44"/>
      <c r="E58" s="348"/>
      <c r="F58" s="348"/>
      <c r="G58" s="368"/>
      <c r="H58" s="368"/>
      <c r="I58" s="368"/>
      <c r="J58" s="368"/>
      <c r="K58" s="368"/>
      <c r="L58" s="368"/>
      <c r="M58" s="369"/>
      <c r="N58" s="370" t="str">
        <f>'Customize Here'!$Q$27</f>
        <v>%</v>
      </c>
      <c r="O58" s="371" t="str">
        <f>'Customize Here'!$Q$28</f>
        <v>✔</v>
      </c>
      <c r="P58" s="195"/>
      <c r="Q58" s="368"/>
      <c r="R58" s="368"/>
      <c r="S58" s="368"/>
      <c r="T58" s="368"/>
      <c r="U58" s="368"/>
      <c r="V58" s="368"/>
      <c r="W58" s="369"/>
      <c r="X58" s="370" t="str">
        <f>'Customize Here'!$Q$27</f>
        <v>%</v>
      </c>
      <c r="Y58" s="371" t="str">
        <f>'Customize Here'!$Q$28</f>
        <v>✔</v>
      </c>
      <c r="Z58" s="195"/>
      <c r="AA58" s="368"/>
      <c r="AB58" s="368"/>
      <c r="AC58" s="368"/>
      <c r="AD58" s="368"/>
      <c r="AE58" s="368"/>
      <c r="AF58" s="368"/>
      <c r="AG58" s="369"/>
      <c r="AH58" s="370" t="str">
        <f>'Customize Here'!$Q$27</f>
        <v>%</v>
      </c>
      <c r="AI58" s="371" t="str">
        <f>'Customize Here'!$Q$28</f>
        <v>✔</v>
      </c>
      <c r="AJ58" s="195"/>
      <c r="AK58" s="368"/>
      <c r="AL58" s="368"/>
      <c r="AM58" s="368"/>
      <c r="AN58" s="368"/>
      <c r="AO58" s="368"/>
      <c r="AP58" s="368"/>
      <c r="AQ58" s="369"/>
      <c r="AR58" s="370" t="str">
        <f>'Customize Here'!$Q$27</f>
        <v>%</v>
      </c>
      <c r="AS58" s="371" t="str">
        <f>'Customize Here'!$Q$28</f>
        <v>✔</v>
      </c>
      <c r="AT58" s="195"/>
      <c r="AU58" s="368"/>
      <c r="AV58" s="368"/>
      <c r="AW58" s="368"/>
      <c r="AX58" s="372" t="str">
        <f>'Customize Here'!$Q$28</f>
        <v>✔</v>
      </c>
      <c r="AZ58" s="194"/>
      <c r="BA58" s="194"/>
      <c r="BB58" s="194"/>
      <c r="BC58" s="194"/>
      <c r="BD58" s="194"/>
      <c r="BE58" s="194"/>
      <c r="BF58" s="195"/>
    </row>
    <row r="59">
      <c r="A59" s="190"/>
      <c r="B59" s="101"/>
      <c r="C59" s="373"/>
      <c r="D59" s="102"/>
      <c r="E59" s="348"/>
      <c r="F59" s="348"/>
      <c r="G59" s="374" t="str">
        <f>IFERROR(__xludf.DUMMYFUNCTION("iferror(sparkline(G58:M58,{""charttype"",""column"";""empty"",""zero"";""color"",if(ROUND(N59,2)&gt;=$BA$4,'Customize Here'!$M$7,'Customize Here'!$M$9)}))"),"")</f>
        <v/>
      </c>
      <c r="M59" s="102"/>
      <c r="N59" s="375" t="str">
        <f>iferror(sum(G58:M58)/($C59*7),)</f>
        <v/>
      </c>
      <c r="O59" s="376">
        <f>countif(G58:M58,"&gt;="&amp;$C59)</f>
        <v>0</v>
      </c>
      <c r="P59" s="195"/>
      <c r="Q59" s="374" t="str">
        <f>IFERROR(__xludf.DUMMYFUNCTION("iferror(sparkline(Q58:W58,{""charttype"",""column"";""empty"",""zero"";""color"",if(ROUND(X59,2)&gt;=$BA$4,'Customize Here'!$M$7,'Customize Here'!$M$9)}))"),"")</f>
        <v/>
      </c>
      <c r="W59" s="102"/>
      <c r="X59" s="375" t="str">
        <f>iferror(sum(Q58:W58)/($C59*7),)</f>
        <v/>
      </c>
      <c r="Y59" s="376">
        <f>countif(Q58:W58,"&gt;="&amp;$C59)</f>
        <v>0</v>
      </c>
      <c r="Z59" s="195"/>
      <c r="AA59" s="374" t="str">
        <f>IFERROR(__xludf.DUMMYFUNCTION("iferror(sparkline(AA58:AG58,{""charttype"",""column"";""empty"",""zero"";""color"",if(ROUND(AH59,2)&gt;=$BA$4,'Customize Here'!$M$7,'Customize Here'!$M$9)}))"),"")</f>
        <v/>
      </c>
      <c r="AG59" s="102"/>
      <c r="AH59" s="375" t="str">
        <f>iferror(sum(AA58:AG58)/($C59*7),)</f>
        <v/>
      </c>
      <c r="AI59" s="376">
        <f>countif(AA58:AG58,"&gt;="&amp;$C59)</f>
        <v>0</v>
      </c>
      <c r="AJ59" s="195"/>
      <c r="AK59" s="374" t="str">
        <f>IFERROR(__xludf.DUMMYFUNCTION("iferror(sparkline(AK58:AQ58,{""charttype"",""column"";""empty"",""zero"";""color"",if(ROUND(AR59,2)&gt;=$BA$4,'Customize Here'!$M$7,'Customize Here'!$M$9)}))"),"")</f>
        <v/>
      </c>
      <c r="AQ59" s="102"/>
      <c r="AR59" s="375" t="str">
        <f>iferror(sum(AK58:AQ58)/($C59*7),)</f>
        <v/>
      </c>
      <c r="AS59" s="376">
        <f>countif(AK58:AQ58,"&gt;="&amp;$C59)</f>
        <v>0</v>
      </c>
      <c r="AT59" s="195"/>
      <c r="AU59" s="377" t="str">
        <f>IFERROR(__xludf.DUMMYFUNCTION("iferror(sparkline(AU58:AW58,{""charttype"",""column"";""empty"",""zero"";""color"",'Customize Here'!$M$9}))"),"")</f>
        <v/>
      </c>
      <c r="AW59" s="102"/>
      <c r="AX59" s="376">
        <f>countif(AU58:AW58,"&gt;="&amp;$C59)</f>
        <v>0</v>
      </c>
      <c r="AZ59" s="378" t="str">
        <f>B58</f>
        <v/>
      </c>
      <c r="BA59" s="379">
        <f>$BE$4</f>
        <v>31</v>
      </c>
      <c r="BB59" s="380">
        <f>O59+Y59+AI59+AS59+AX59</f>
        <v>0</v>
      </c>
      <c r="BC59" s="381" t="str">
        <f>IFERROR(__xludf.DUMMYFUNCTION("IFERROR(SPARKLINE(BB59,{""charttype"",""bar"";""max"",BA59;""color1"",IF(BD59&gt;=$BA$4,'Customize Here'!$M$7,'Customize Here'!$M$9)}),)"),"")</f>
        <v/>
      </c>
      <c r="BD59" s="382">
        <f>BB59/BA59</f>
        <v>0</v>
      </c>
      <c r="BE59" s="383">
        <f>BA59-BB59</f>
        <v>31</v>
      </c>
      <c r="BF59" s="195"/>
    </row>
    <row r="60">
      <c r="A60" s="190"/>
      <c r="B60" s="83"/>
      <c r="C60" s="83"/>
      <c r="D60" s="86"/>
      <c r="E60" s="348"/>
      <c r="F60" s="348"/>
      <c r="G60" s="83"/>
      <c r="H60" s="211"/>
      <c r="I60" s="211"/>
      <c r="J60" s="211"/>
      <c r="K60" s="211"/>
      <c r="L60" s="211"/>
      <c r="M60" s="86"/>
      <c r="N60" s="322"/>
      <c r="O60" s="217"/>
      <c r="P60" s="195"/>
      <c r="Q60" s="83"/>
      <c r="R60" s="211"/>
      <c r="S60" s="211"/>
      <c r="T60" s="211"/>
      <c r="U60" s="211"/>
      <c r="V60" s="211"/>
      <c r="W60" s="86"/>
      <c r="X60" s="322"/>
      <c r="Y60" s="217"/>
      <c r="Z60" s="195"/>
      <c r="AA60" s="83"/>
      <c r="AB60" s="211"/>
      <c r="AC60" s="211"/>
      <c r="AD60" s="211"/>
      <c r="AE60" s="211"/>
      <c r="AF60" s="211"/>
      <c r="AG60" s="86"/>
      <c r="AH60" s="322"/>
      <c r="AI60" s="217"/>
      <c r="AJ60" s="195"/>
      <c r="AK60" s="83"/>
      <c r="AL60" s="211"/>
      <c r="AM60" s="211"/>
      <c r="AN60" s="211"/>
      <c r="AO60" s="211"/>
      <c r="AP60" s="211"/>
      <c r="AQ60" s="86"/>
      <c r="AR60" s="322"/>
      <c r="AS60" s="217"/>
      <c r="AT60" s="195"/>
      <c r="AU60" s="83"/>
      <c r="AV60" s="211"/>
      <c r="AW60" s="86"/>
      <c r="AX60" s="217"/>
      <c r="AZ60" s="289"/>
      <c r="BA60" s="289"/>
      <c r="BB60" s="289"/>
      <c r="BC60" s="193"/>
      <c r="BD60" s="384"/>
      <c r="BE60" s="385"/>
      <c r="BF60" s="195"/>
    </row>
    <row r="61">
      <c r="A61" s="289"/>
      <c r="B61" s="289"/>
      <c r="C61" s="348"/>
      <c r="D61" s="348"/>
      <c r="E61" s="348"/>
      <c r="F61" s="348"/>
      <c r="G61" s="289"/>
      <c r="H61" s="289"/>
      <c r="I61" s="289"/>
      <c r="J61" s="289"/>
      <c r="K61" s="289"/>
      <c r="L61" s="289"/>
      <c r="M61" s="289"/>
      <c r="N61" s="195"/>
      <c r="O61" s="195"/>
      <c r="P61" s="195"/>
      <c r="Q61" s="195"/>
      <c r="R61" s="195"/>
      <c r="S61" s="195"/>
      <c r="T61" s="195"/>
      <c r="U61" s="195"/>
      <c r="V61" s="195"/>
      <c r="W61" s="195"/>
      <c r="X61" s="195"/>
      <c r="Y61" s="195"/>
      <c r="Z61" s="195"/>
      <c r="AA61" s="195"/>
      <c r="AB61" s="195"/>
      <c r="AC61" s="195"/>
      <c r="AD61" s="195"/>
      <c r="AE61" s="195"/>
      <c r="AF61" s="195"/>
      <c r="AG61" s="195"/>
      <c r="AH61" s="195"/>
      <c r="AI61" s="195"/>
      <c r="AJ61" s="195"/>
      <c r="AK61" s="195"/>
      <c r="AL61" s="195"/>
      <c r="AM61" s="195"/>
      <c r="AN61" s="195"/>
      <c r="AO61" s="195"/>
      <c r="AP61" s="195"/>
      <c r="AQ61" s="195"/>
      <c r="AR61" s="195"/>
      <c r="AS61" s="195"/>
      <c r="AT61" s="195"/>
      <c r="AU61" s="195"/>
      <c r="AV61" s="195"/>
      <c r="AW61" s="195"/>
      <c r="AX61" s="193"/>
      <c r="AZ61" s="289"/>
      <c r="BA61" s="289"/>
      <c r="BB61" s="289"/>
      <c r="BC61" s="193"/>
      <c r="BD61" s="195"/>
      <c r="BE61" s="195"/>
      <c r="BF61" s="195"/>
    </row>
    <row r="62">
      <c r="A62" s="190"/>
      <c r="B62" s="366"/>
      <c r="C62" s="367" t="str">
        <f>'Customize Here'!$Q$41</f>
        <v>Goal</v>
      </c>
      <c r="D62" s="44"/>
      <c r="E62" s="348"/>
      <c r="F62" s="348"/>
      <c r="G62" s="368"/>
      <c r="H62" s="368"/>
      <c r="I62" s="368"/>
      <c r="J62" s="368"/>
      <c r="K62" s="368"/>
      <c r="L62" s="368"/>
      <c r="M62" s="369"/>
      <c r="N62" s="370" t="str">
        <f>'Customize Here'!$Q$27</f>
        <v>%</v>
      </c>
      <c r="O62" s="371" t="str">
        <f>'Customize Here'!$Q$28</f>
        <v>✔</v>
      </c>
      <c r="P62" s="195"/>
      <c r="Q62" s="368"/>
      <c r="R62" s="368"/>
      <c r="S62" s="368"/>
      <c r="T62" s="368"/>
      <c r="U62" s="368"/>
      <c r="V62" s="368"/>
      <c r="W62" s="369"/>
      <c r="X62" s="370" t="str">
        <f>'Customize Here'!$Q$27</f>
        <v>%</v>
      </c>
      <c r="Y62" s="371" t="str">
        <f>'Customize Here'!$Q$28</f>
        <v>✔</v>
      </c>
      <c r="Z62" s="195"/>
      <c r="AA62" s="368"/>
      <c r="AB62" s="368"/>
      <c r="AC62" s="368"/>
      <c r="AD62" s="368"/>
      <c r="AE62" s="368"/>
      <c r="AF62" s="368"/>
      <c r="AG62" s="369"/>
      <c r="AH62" s="370" t="str">
        <f>'Customize Here'!$Q$27</f>
        <v>%</v>
      </c>
      <c r="AI62" s="371" t="str">
        <f>'Customize Here'!$Q$28</f>
        <v>✔</v>
      </c>
      <c r="AJ62" s="195"/>
      <c r="AK62" s="368"/>
      <c r="AL62" s="368"/>
      <c r="AM62" s="368"/>
      <c r="AN62" s="368"/>
      <c r="AO62" s="368"/>
      <c r="AP62" s="368"/>
      <c r="AQ62" s="369"/>
      <c r="AR62" s="370" t="str">
        <f>'Customize Here'!$Q$27</f>
        <v>%</v>
      </c>
      <c r="AS62" s="371" t="str">
        <f>'Customize Here'!$Q$28</f>
        <v>✔</v>
      </c>
      <c r="AT62" s="195"/>
      <c r="AU62" s="368"/>
      <c r="AV62" s="368"/>
      <c r="AW62" s="368"/>
      <c r="AX62" s="372" t="str">
        <f>'Customize Here'!$Q$28</f>
        <v>✔</v>
      </c>
      <c r="AZ62" s="194"/>
      <c r="BA62" s="194"/>
      <c r="BB62" s="194"/>
      <c r="BC62" s="194"/>
      <c r="BD62" s="194"/>
      <c r="BE62" s="194"/>
      <c r="BF62" s="195"/>
    </row>
    <row r="63">
      <c r="A63" s="190"/>
      <c r="B63" s="101"/>
      <c r="C63" s="373"/>
      <c r="D63" s="102"/>
      <c r="E63" s="348"/>
      <c r="F63" s="348"/>
      <c r="G63" s="374" t="str">
        <f>IFERROR(__xludf.DUMMYFUNCTION("iferror(sparkline(G62:M62,{""charttype"",""column"";""empty"",""zero"";""color"",if(ROUND(N63,2)&gt;=$BA$4,'Customize Here'!$M$7,'Customize Here'!$M$9)}))"),"")</f>
        <v/>
      </c>
      <c r="M63" s="102"/>
      <c r="N63" s="375" t="str">
        <f>iferror(sum(G62:M62)/($C63*7),)</f>
        <v/>
      </c>
      <c r="O63" s="376">
        <f>countif(G62:M62,"&gt;="&amp;$C63)</f>
        <v>0</v>
      </c>
      <c r="P63" s="195"/>
      <c r="Q63" s="374" t="str">
        <f>IFERROR(__xludf.DUMMYFUNCTION("iferror(sparkline(Q62:W62,{""charttype"",""column"";""empty"",""zero"";""color"",if(ROUND(X63,2)&gt;=$BA$4,'Customize Here'!$M$7,'Customize Here'!$M$9)}))"),"")</f>
        <v/>
      </c>
      <c r="W63" s="102"/>
      <c r="X63" s="375" t="str">
        <f>iferror(sum(Q62:W62)/($C63*7),)</f>
        <v/>
      </c>
      <c r="Y63" s="376">
        <f>countif(Q62:W62,"&gt;="&amp;$C63)</f>
        <v>0</v>
      </c>
      <c r="Z63" s="195"/>
      <c r="AA63" s="374" t="str">
        <f>IFERROR(__xludf.DUMMYFUNCTION("iferror(sparkline(AA62:AG62,{""charttype"",""column"";""empty"",""zero"";""color"",if(ROUND(AH63,2)&gt;=$BA$4,'Customize Here'!$M$7,'Customize Here'!$M$9)}))"),"")</f>
        <v/>
      </c>
      <c r="AG63" s="102"/>
      <c r="AH63" s="375" t="str">
        <f>iferror(sum(AA62:AG62)/($C63*7),)</f>
        <v/>
      </c>
      <c r="AI63" s="376">
        <f>countif(AA62:AG62,"&gt;="&amp;$C63)</f>
        <v>0</v>
      </c>
      <c r="AJ63" s="195"/>
      <c r="AK63" s="374" t="str">
        <f>IFERROR(__xludf.DUMMYFUNCTION("iferror(sparkline(AK62:AQ62,{""charttype"",""column"";""empty"",""zero"";""color"",if(ROUND(AR63,2)&gt;=$BA$4,'Customize Here'!$M$7,'Customize Here'!$M$9)}))"),"")</f>
        <v/>
      </c>
      <c r="AQ63" s="102"/>
      <c r="AR63" s="375" t="str">
        <f>iferror(sum(AK62:AQ62)/($C63*7),)</f>
        <v/>
      </c>
      <c r="AS63" s="376">
        <f>countif(AK62:AQ62,"&gt;="&amp;$C63)</f>
        <v>0</v>
      </c>
      <c r="AT63" s="195"/>
      <c r="AU63" s="377" t="str">
        <f>IFERROR(__xludf.DUMMYFUNCTION("iferror(sparkline(AU62:AW62,{""charttype"",""column"";""empty"",""zero"";""color"",'Customize Here'!$M$9}))"),"")</f>
        <v/>
      </c>
      <c r="AW63" s="102"/>
      <c r="AX63" s="376">
        <f>countif(AU62:AW62,"&gt;="&amp;$C63)</f>
        <v>0</v>
      </c>
      <c r="AZ63" s="378" t="str">
        <f>B62</f>
        <v/>
      </c>
      <c r="BA63" s="379">
        <f>$BE$4</f>
        <v>31</v>
      </c>
      <c r="BB63" s="380">
        <f>O63+Y63+AI63+AS63+AX63</f>
        <v>0</v>
      </c>
      <c r="BC63" s="381" t="str">
        <f>IFERROR(__xludf.DUMMYFUNCTION("IFERROR(SPARKLINE(BB63,{""charttype"",""bar"";""max"",BA63;""color1"",IF(BD63&gt;=$BA$4,'Customize Here'!$M$7,'Customize Here'!$M$9)}),)"),"")</f>
        <v/>
      </c>
      <c r="BD63" s="382">
        <f>BB63/BA63</f>
        <v>0</v>
      </c>
      <c r="BE63" s="383">
        <f>BA63-BB63</f>
        <v>31</v>
      </c>
      <c r="BF63" s="195"/>
    </row>
    <row r="64">
      <c r="A64" s="190"/>
      <c r="B64" s="83"/>
      <c r="C64" s="83"/>
      <c r="D64" s="86"/>
      <c r="E64" s="348"/>
      <c r="F64" s="348"/>
      <c r="G64" s="83"/>
      <c r="H64" s="211"/>
      <c r="I64" s="211"/>
      <c r="J64" s="211"/>
      <c r="K64" s="211"/>
      <c r="L64" s="211"/>
      <c r="M64" s="86"/>
      <c r="N64" s="322"/>
      <c r="O64" s="217"/>
      <c r="P64" s="195"/>
      <c r="Q64" s="83"/>
      <c r="R64" s="211"/>
      <c r="S64" s="211"/>
      <c r="T64" s="211"/>
      <c r="U64" s="211"/>
      <c r="V64" s="211"/>
      <c r="W64" s="86"/>
      <c r="X64" s="322"/>
      <c r="Y64" s="217"/>
      <c r="Z64" s="195"/>
      <c r="AA64" s="83"/>
      <c r="AB64" s="211"/>
      <c r="AC64" s="211"/>
      <c r="AD64" s="211"/>
      <c r="AE64" s="211"/>
      <c r="AF64" s="211"/>
      <c r="AG64" s="86"/>
      <c r="AH64" s="322"/>
      <c r="AI64" s="217"/>
      <c r="AJ64" s="195"/>
      <c r="AK64" s="83"/>
      <c r="AL64" s="211"/>
      <c r="AM64" s="211"/>
      <c r="AN64" s="211"/>
      <c r="AO64" s="211"/>
      <c r="AP64" s="211"/>
      <c r="AQ64" s="86"/>
      <c r="AR64" s="322"/>
      <c r="AS64" s="217"/>
      <c r="AT64" s="195"/>
      <c r="AU64" s="83"/>
      <c r="AV64" s="211"/>
      <c r="AW64" s="86"/>
      <c r="AX64" s="217"/>
      <c r="AZ64" s="289"/>
      <c r="BA64" s="289"/>
      <c r="BB64" s="289"/>
      <c r="BC64" s="193"/>
      <c r="BD64" s="384"/>
      <c r="BE64" s="385"/>
      <c r="BF64" s="195"/>
    </row>
    <row r="65">
      <c r="A65" s="289"/>
      <c r="B65" s="289"/>
      <c r="C65" s="348"/>
      <c r="D65" s="348"/>
      <c r="E65" s="348"/>
      <c r="F65" s="348"/>
      <c r="G65" s="289"/>
      <c r="H65" s="289"/>
      <c r="I65" s="289"/>
      <c r="J65" s="289"/>
      <c r="K65" s="289"/>
      <c r="L65" s="289"/>
      <c r="M65" s="289"/>
      <c r="N65" s="195"/>
      <c r="O65" s="195"/>
      <c r="P65" s="195"/>
      <c r="Q65" s="195"/>
      <c r="R65" s="195"/>
      <c r="S65" s="195"/>
      <c r="T65" s="195"/>
      <c r="U65" s="195"/>
      <c r="V65" s="195"/>
      <c r="W65" s="195"/>
      <c r="X65" s="195"/>
      <c r="Y65" s="195"/>
      <c r="Z65" s="195"/>
      <c r="AA65" s="195"/>
      <c r="AB65" s="195"/>
      <c r="AC65" s="195"/>
      <c r="AD65" s="195"/>
      <c r="AE65" s="195"/>
      <c r="AF65" s="195"/>
      <c r="AG65" s="195"/>
      <c r="AH65" s="195"/>
      <c r="AI65" s="195"/>
      <c r="AJ65" s="195"/>
      <c r="AK65" s="195"/>
      <c r="AL65" s="195"/>
      <c r="AM65" s="195"/>
      <c r="AN65" s="195"/>
      <c r="AO65" s="195"/>
      <c r="AP65" s="195"/>
      <c r="AQ65" s="195"/>
      <c r="AR65" s="195"/>
      <c r="AS65" s="195"/>
      <c r="AT65" s="195"/>
      <c r="AU65" s="195"/>
      <c r="AV65" s="195"/>
      <c r="AW65" s="195"/>
      <c r="AX65" s="193"/>
      <c r="AZ65" s="289"/>
      <c r="BA65" s="289"/>
      <c r="BB65" s="289"/>
      <c r="BC65" s="193"/>
      <c r="BD65" s="195"/>
      <c r="BE65" s="195"/>
      <c r="BF65" s="195"/>
    </row>
    <row r="66">
      <c r="A66" s="190"/>
      <c r="B66" s="366"/>
      <c r="C66" s="367" t="str">
        <f>'Customize Here'!$Q$41</f>
        <v>Goal</v>
      </c>
      <c r="D66" s="44"/>
      <c r="E66" s="348"/>
      <c r="F66" s="348"/>
      <c r="G66" s="368"/>
      <c r="H66" s="368"/>
      <c r="I66" s="368"/>
      <c r="J66" s="368"/>
      <c r="K66" s="368"/>
      <c r="L66" s="368"/>
      <c r="M66" s="369"/>
      <c r="N66" s="370" t="str">
        <f>'Customize Here'!$Q$27</f>
        <v>%</v>
      </c>
      <c r="O66" s="371" t="str">
        <f>'Customize Here'!$Q$28</f>
        <v>✔</v>
      </c>
      <c r="P66" s="195"/>
      <c r="Q66" s="368"/>
      <c r="R66" s="368"/>
      <c r="S66" s="368"/>
      <c r="T66" s="368"/>
      <c r="U66" s="368"/>
      <c r="V66" s="368"/>
      <c r="W66" s="369"/>
      <c r="X66" s="370" t="str">
        <f>'Customize Here'!$Q$27</f>
        <v>%</v>
      </c>
      <c r="Y66" s="371" t="str">
        <f>'Customize Here'!$Q$28</f>
        <v>✔</v>
      </c>
      <c r="Z66" s="195"/>
      <c r="AA66" s="368"/>
      <c r="AB66" s="368"/>
      <c r="AC66" s="368"/>
      <c r="AD66" s="368"/>
      <c r="AE66" s="368"/>
      <c r="AF66" s="368"/>
      <c r="AG66" s="369"/>
      <c r="AH66" s="370" t="str">
        <f>'Customize Here'!$Q$27</f>
        <v>%</v>
      </c>
      <c r="AI66" s="371" t="str">
        <f>'Customize Here'!$Q$28</f>
        <v>✔</v>
      </c>
      <c r="AJ66" s="195"/>
      <c r="AK66" s="368"/>
      <c r="AL66" s="368"/>
      <c r="AM66" s="368"/>
      <c r="AN66" s="368"/>
      <c r="AO66" s="368"/>
      <c r="AP66" s="368"/>
      <c r="AQ66" s="369"/>
      <c r="AR66" s="370" t="str">
        <f>'Customize Here'!$Q$27</f>
        <v>%</v>
      </c>
      <c r="AS66" s="371" t="str">
        <f>'Customize Here'!$Q$28</f>
        <v>✔</v>
      </c>
      <c r="AT66" s="195"/>
      <c r="AU66" s="368"/>
      <c r="AV66" s="368"/>
      <c r="AW66" s="368"/>
      <c r="AX66" s="372" t="str">
        <f>'Customize Here'!$Q$28</f>
        <v>✔</v>
      </c>
      <c r="AZ66" s="194"/>
      <c r="BA66" s="194"/>
      <c r="BB66" s="194"/>
      <c r="BC66" s="194"/>
      <c r="BD66" s="194"/>
      <c r="BE66" s="194"/>
      <c r="BF66" s="195"/>
    </row>
    <row r="67">
      <c r="A67" s="190"/>
      <c r="B67" s="101"/>
      <c r="C67" s="373"/>
      <c r="D67" s="102"/>
      <c r="E67" s="348"/>
      <c r="F67" s="348"/>
      <c r="G67" s="374" t="str">
        <f>IFERROR(__xludf.DUMMYFUNCTION("iferror(sparkline(G66:M66,{""charttype"",""column"";""empty"",""zero"";""color"",if(ROUND(N67,2)&gt;=$BA$4,'Customize Here'!$M$7,'Customize Here'!$M$9)}))"),"")</f>
        <v/>
      </c>
      <c r="M67" s="102"/>
      <c r="N67" s="375" t="str">
        <f>iferror(sum(G66:M66)/($C67*7),)</f>
        <v/>
      </c>
      <c r="O67" s="376">
        <f>countif(G66:M66,"&gt;="&amp;$C67)</f>
        <v>0</v>
      </c>
      <c r="P67" s="195"/>
      <c r="Q67" s="374" t="str">
        <f>IFERROR(__xludf.DUMMYFUNCTION("iferror(sparkline(Q66:W66,{""charttype"",""column"";""empty"",""zero"";""color"",if(ROUND(X67,2)&gt;=$BA$4,'Customize Here'!$M$7,'Customize Here'!$M$9)}))"),"")</f>
        <v/>
      </c>
      <c r="W67" s="102"/>
      <c r="X67" s="375" t="str">
        <f>iferror(sum(Q66:W66)/($C67*7),)</f>
        <v/>
      </c>
      <c r="Y67" s="376">
        <f>countif(Q66:W66,"&gt;="&amp;$C67)</f>
        <v>0</v>
      </c>
      <c r="Z67" s="195"/>
      <c r="AA67" s="374" t="str">
        <f>IFERROR(__xludf.DUMMYFUNCTION("iferror(sparkline(AA66:AG66,{""charttype"",""column"";""empty"",""zero"";""color"",if(ROUND(AH67,2)&gt;=$BA$4,'Customize Here'!$M$7,'Customize Here'!$M$9)}))"),"")</f>
        <v/>
      </c>
      <c r="AG67" s="102"/>
      <c r="AH67" s="375" t="str">
        <f>iferror(sum(AA66:AG66)/($C67*7),)</f>
        <v/>
      </c>
      <c r="AI67" s="376">
        <f>countif(AA66:AG66,"&gt;="&amp;$C67)</f>
        <v>0</v>
      </c>
      <c r="AJ67" s="195"/>
      <c r="AK67" s="374" t="str">
        <f>IFERROR(__xludf.DUMMYFUNCTION("iferror(sparkline(AK66:AQ66,{""charttype"",""column"";""empty"",""zero"";""color"",if(ROUND(AR67,2)&gt;=$BA$4,'Customize Here'!$M$7,'Customize Here'!$M$9)}))"),"")</f>
        <v/>
      </c>
      <c r="AQ67" s="102"/>
      <c r="AR67" s="375" t="str">
        <f>iferror(sum(AK66:AQ66)/($C67*7),)</f>
        <v/>
      </c>
      <c r="AS67" s="376">
        <f>countif(AK66:AQ66,"&gt;="&amp;$C67)</f>
        <v>0</v>
      </c>
      <c r="AT67" s="195"/>
      <c r="AU67" s="377" t="str">
        <f>IFERROR(__xludf.DUMMYFUNCTION("iferror(sparkline(AU66:AW66,{""charttype"",""column"";""empty"",""zero"";""color"",'Customize Here'!$M$9}))"),"")</f>
        <v/>
      </c>
      <c r="AW67" s="102"/>
      <c r="AX67" s="376">
        <f>countif(AU66:AW66,"&gt;="&amp;$C67)</f>
        <v>0</v>
      </c>
      <c r="AZ67" s="378" t="str">
        <f>B66</f>
        <v/>
      </c>
      <c r="BA67" s="379">
        <f>$BE$4</f>
        <v>31</v>
      </c>
      <c r="BB67" s="380">
        <f>O67+Y67+AI67+AS67+AX67</f>
        <v>0</v>
      </c>
      <c r="BC67" s="381" t="str">
        <f>IFERROR(__xludf.DUMMYFUNCTION("IFERROR(SPARKLINE(BB67,{""charttype"",""bar"";""max"",BA67;""color1"",IF(BD67&gt;=$BA$4,'Customize Here'!$M$7,'Customize Here'!$M$9)}),)"),"")</f>
        <v/>
      </c>
      <c r="BD67" s="382">
        <f>BB67/BA67</f>
        <v>0</v>
      </c>
      <c r="BE67" s="383">
        <f>BA67-BB67</f>
        <v>31</v>
      </c>
      <c r="BF67" s="195"/>
    </row>
    <row r="68">
      <c r="A68" s="190"/>
      <c r="B68" s="83"/>
      <c r="C68" s="83"/>
      <c r="D68" s="86"/>
      <c r="E68" s="348"/>
      <c r="F68" s="348"/>
      <c r="G68" s="83"/>
      <c r="H68" s="211"/>
      <c r="I68" s="211"/>
      <c r="J68" s="211"/>
      <c r="K68" s="211"/>
      <c r="L68" s="211"/>
      <c r="M68" s="86"/>
      <c r="N68" s="322"/>
      <c r="O68" s="217"/>
      <c r="P68" s="195"/>
      <c r="Q68" s="83"/>
      <c r="R68" s="211"/>
      <c r="S68" s="211"/>
      <c r="T68" s="211"/>
      <c r="U68" s="211"/>
      <c r="V68" s="211"/>
      <c r="W68" s="86"/>
      <c r="X68" s="322"/>
      <c r="Y68" s="217"/>
      <c r="Z68" s="195"/>
      <c r="AA68" s="83"/>
      <c r="AB68" s="211"/>
      <c r="AC68" s="211"/>
      <c r="AD68" s="211"/>
      <c r="AE68" s="211"/>
      <c r="AF68" s="211"/>
      <c r="AG68" s="86"/>
      <c r="AH68" s="322"/>
      <c r="AI68" s="217"/>
      <c r="AJ68" s="195"/>
      <c r="AK68" s="83"/>
      <c r="AL68" s="211"/>
      <c r="AM68" s="211"/>
      <c r="AN68" s="211"/>
      <c r="AO68" s="211"/>
      <c r="AP68" s="211"/>
      <c r="AQ68" s="86"/>
      <c r="AR68" s="322"/>
      <c r="AS68" s="217"/>
      <c r="AT68" s="195"/>
      <c r="AU68" s="83"/>
      <c r="AV68" s="211"/>
      <c r="AW68" s="86"/>
      <c r="AX68" s="217"/>
      <c r="AZ68" s="289"/>
      <c r="BA68" s="289"/>
      <c r="BB68" s="289"/>
      <c r="BC68" s="193"/>
      <c r="BD68" s="384"/>
      <c r="BE68" s="385"/>
      <c r="BF68" s="195"/>
    </row>
    <row r="69">
      <c r="A69" s="289"/>
      <c r="B69" s="289"/>
      <c r="C69" s="348"/>
      <c r="D69" s="348"/>
      <c r="E69" s="348"/>
      <c r="F69" s="348"/>
      <c r="G69" s="289"/>
      <c r="H69" s="289"/>
      <c r="I69" s="289"/>
      <c r="J69" s="289"/>
      <c r="K69" s="289"/>
      <c r="L69" s="289"/>
      <c r="M69" s="289"/>
      <c r="N69" s="195"/>
      <c r="O69" s="195"/>
      <c r="P69" s="195"/>
      <c r="Q69" s="195"/>
      <c r="R69" s="195"/>
      <c r="S69" s="195"/>
      <c r="T69" s="195"/>
      <c r="U69" s="195"/>
      <c r="V69" s="195"/>
      <c r="W69" s="195"/>
      <c r="X69" s="195"/>
      <c r="Y69" s="195"/>
      <c r="Z69" s="195"/>
      <c r="AA69" s="195"/>
      <c r="AB69" s="195"/>
      <c r="AC69" s="195"/>
      <c r="AD69" s="195"/>
      <c r="AE69" s="195"/>
      <c r="AF69" s="195"/>
      <c r="AG69" s="195"/>
      <c r="AH69" s="195"/>
      <c r="AI69" s="195"/>
      <c r="AJ69" s="195"/>
      <c r="AK69" s="195"/>
      <c r="AL69" s="195"/>
      <c r="AM69" s="195"/>
      <c r="AN69" s="195"/>
      <c r="AO69" s="195"/>
      <c r="AP69" s="195"/>
      <c r="AQ69" s="195"/>
      <c r="AR69" s="195"/>
      <c r="AS69" s="195"/>
      <c r="AT69" s="195"/>
      <c r="AU69" s="195"/>
      <c r="AV69" s="195"/>
      <c r="AW69" s="195"/>
      <c r="AX69" s="193"/>
      <c r="AZ69" s="289"/>
      <c r="BA69" s="289"/>
      <c r="BB69" s="289"/>
      <c r="BC69" s="193"/>
      <c r="BD69" s="195"/>
      <c r="BE69" s="195"/>
      <c r="BF69" s="195"/>
    </row>
    <row r="70">
      <c r="A70" s="190"/>
      <c r="B70" s="366"/>
      <c r="C70" s="367" t="str">
        <f>'Customize Here'!$Q$41</f>
        <v>Goal</v>
      </c>
      <c r="D70" s="44"/>
      <c r="E70" s="348"/>
      <c r="F70" s="348"/>
      <c r="G70" s="368"/>
      <c r="H70" s="368"/>
      <c r="I70" s="368"/>
      <c r="J70" s="368"/>
      <c r="K70" s="368"/>
      <c r="L70" s="368"/>
      <c r="M70" s="369"/>
      <c r="N70" s="370" t="str">
        <f>'Customize Here'!$Q$27</f>
        <v>%</v>
      </c>
      <c r="O70" s="371" t="str">
        <f>'Customize Here'!$Q$28</f>
        <v>✔</v>
      </c>
      <c r="P70" s="195"/>
      <c r="Q70" s="368"/>
      <c r="R70" s="368"/>
      <c r="S70" s="368"/>
      <c r="T70" s="368"/>
      <c r="U70" s="368"/>
      <c r="V70" s="368"/>
      <c r="W70" s="369"/>
      <c r="X70" s="370" t="str">
        <f>'Customize Here'!$Q$27</f>
        <v>%</v>
      </c>
      <c r="Y70" s="371" t="str">
        <f>'Customize Here'!$Q$28</f>
        <v>✔</v>
      </c>
      <c r="Z70" s="195"/>
      <c r="AA70" s="368"/>
      <c r="AB70" s="368"/>
      <c r="AC70" s="368"/>
      <c r="AD70" s="368"/>
      <c r="AE70" s="368"/>
      <c r="AF70" s="368"/>
      <c r="AG70" s="369"/>
      <c r="AH70" s="370" t="str">
        <f>'Customize Here'!$Q$27</f>
        <v>%</v>
      </c>
      <c r="AI70" s="371" t="str">
        <f>'Customize Here'!$Q$28</f>
        <v>✔</v>
      </c>
      <c r="AJ70" s="195"/>
      <c r="AK70" s="368"/>
      <c r="AL70" s="368"/>
      <c r="AM70" s="368"/>
      <c r="AN70" s="368"/>
      <c r="AO70" s="368"/>
      <c r="AP70" s="368"/>
      <c r="AQ70" s="369"/>
      <c r="AR70" s="370" t="str">
        <f>'Customize Here'!$Q$27</f>
        <v>%</v>
      </c>
      <c r="AS70" s="371" t="str">
        <f>'Customize Here'!$Q$28</f>
        <v>✔</v>
      </c>
      <c r="AT70" s="195"/>
      <c r="AU70" s="368"/>
      <c r="AV70" s="368"/>
      <c r="AW70" s="368"/>
      <c r="AX70" s="372" t="str">
        <f>'Customize Here'!$Q$28</f>
        <v>✔</v>
      </c>
      <c r="AZ70" s="194"/>
      <c r="BA70" s="194"/>
      <c r="BB70" s="194"/>
      <c r="BC70" s="194"/>
      <c r="BD70" s="194"/>
      <c r="BE70" s="194"/>
      <c r="BF70" s="195"/>
    </row>
    <row r="71">
      <c r="A71" s="190"/>
      <c r="B71" s="101"/>
      <c r="C71" s="373"/>
      <c r="D71" s="102"/>
      <c r="E71" s="348"/>
      <c r="F71" s="348"/>
      <c r="G71" s="374" t="str">
        <f>IFERROR(__xludf.DUMMYFUNCTION("iferror(sparkline(G70:M70,{""charttype"",""column"";""empty"",""zero"";""color"",if(ROUND(N71,2)&gt;=$BA$4,'Customize Here'!$M$7,'Customize Here'!$M$9)}))"),"")</f>
        <v/>
      </c>
      <c r="M71" s="102"/>
      <c r="N71" s="375" t="str">
        <f>iferror(sum(G70:M70)/($C71*7),)</f>
        <v/>
      </c>
      <c r="O71" s="376">
        <f>countif(G70:M70,"&gt;="&amp;$C71)</f>
        <v>0</v>
      </c>
      <c r="P71" s="195"/>
      <c r="Q71" s="374" t="str">
        <f>IFERROR(__xludf.DUMMYFUNCTION("iferror(sparkline(Q70:W70,{""charttype"",""column"";""empty"",""zero"";""color"",if(ROUND(X71,2)&gt;=$BA$4,'Customize Here'!$M$7,'Customize Here'!$M$9)}))"),"")</f>
        <v/>
      </c>
      <c r="W71" s="102"/>
      <c r="X71" s="375" t="str">
        <f>iferror(sum(Q70:W70)/($C71*7),)</f>
        <v/>
      </c>
      <c r="Y71" s="376">
        <f>countif(Q70:W70,"&gt;="&amp;$C71)</f>
        <v>0</v>
      </c>
      <c r="Z71" s="195"/>
      <c r="AA71" s="374" t="str">
        <f>IFERROR(__xludf.DUMMYFUNCTION("iferror(sparkline(AA70:AG70,{""charttype"",""column"";""empty"",""zero"";""color"",if(ROUND(AH71,2)&gt;=$BA$4,'Customize Here'!$M$7,'Customize Here'!$M$9)}))"),"")</f>
        <v/>
      </c>
      <c r="AG71" s="102"/>
      <c r="AH71" s="375" t="str">
        <f>iferror(sum(AA70:AG70)/($C71*7),)</f>
        <v/>
      </c>
      <c r="AI71" s="376">
        <f>countif(AA70:AG70,"&gt;="&amp;$C71)</f>
        <v>0</v>
      </c>
      <c r="AJ71" s="195"/>
      <c r="AK71" s="374" t="str">
        <f>IFERROR(__xludf.DUMMYFUNCTION("iferror(sparkline(AK70:AQ70,{""charttype"",""column"";""empty"",""zero"";""color"",if(ROUND(AR71,2)&gt;=$BA$4,'Customize Here'!$M$7,'Customize Here'!$M$9)}))"),"")</f>
        <v/>
      </c>
      <c r="AQ71" s="102"/>
      <c r="AR71" s="375" t="str">
        <f>iferror(sum(AK70:AQ70)/($C71*7),)</f>
        <v/>
      </c>
      <c r="AS71" s="376">
        <f>countif(AK70:AQ70,"&gt;="&amp;$C71)</f>
        <v>0</v>
      </c>
      <c r="AT71" s="195"/>
      <c r="AU71" s="377" t="str">
        <f>IFERROR(__xludf.DUMMYFUNCTION("iferror(sparkline(AU70:AW70,{""charttype"",""column"";""empty"",""zero"";""color"",'Customize Here'!$M$9}))"),"")</f>
        <v/>
      </c>
      <c r="AW71" s="102"/>
      <c r="AX71" s="376">
        <f>countif(AU70:AW70,"&gt;="&amp;$C71)</f>
        <v>0</v>
      </c>
      <c r="AZ71" s="378" t="str">
        <f>B70</f>
        <v/>
      </c>
      <c r="BA71" s="379">
        <f>$BE$4</f>
        <v>31</v>
      </c>
      <c r="BB71" s="380">
        <f>O71+Y71+AI71+AS71+AX71</f>
        <v>0</v>
      </c>
      <c r="BC71" s="381" t="str">
        <f>IFERROR(__xludf.DUMMYFUNCTION("IFERROR(SPARKLINE(BB71,{""charttype"",""bar"";""max"",BA71;""color1"",IF(BD71&gt;=$BA$4,'Customize Here'!$M$7,'Customize Here'!$M$9)}),)"),"")</f>
        <v/>
      </c>
      <c r="BD71" s="382">
        <f>BB71/BA71</f>
        <v>0</v>
      </c>
      <c r="BE71" s="383">
        <f>BA71-BB71</f>
        <v>31</v>
      </c>
      <c r="BF71" s="195"/>
    </row>
    <row r="72">
      <c r="A72" s="190"/>
      <c r="B72" s="83"/>
      <c r="C72" s="83"/>
      <c r="D72" s="86"/>
      <c r="E72" s="348"/>
      <c r="F72" s="348"/>
      <c r="G72" s="83"/>
      <c r="H72" s="211"/>
      <c r="I72" s="211"/>
      <c r="J72" s="211"/>
      <c r="K72" s="211"/>
      <c r="L72" s="211"/>
      <c r="M72" s="86"/>
      <c r="N72" s="322"/>
      <c r="O72" s="217"/>
      <c r="P72" s="195"/>
      <c r="Q72" s="83"/>
      <c r="R72" s="211"/>
      <c r="S72" s="211"/>
      <c r="T72" s="211"/>
      <c r="U72" s="211"/>
      <c r="V72" s="211"/>
      <c r="W72" s="86"/>
      <c r="X72" s="322"/>
      <c r="Y72" s="217"/>
      <c r="Z72" s="195"/>
      <c r="AA72" s="83"/>
      <c r="AB72" s="211"/>
      <c r="AC72" s="211"/>
      <c r="AD72" s="211"/>
      <c r="AE72" s="211"/>
      <c r="AF72" s="211"/>
      <c r="AG72" s="86"/>
      <c r="AH72" s="322"/>
      <c r="AI72" s="217"/>
      <c r="AJ72" s="195"/>
      <c r="AK72" s="83"/>
      <c r="AL72" s="211"/>
      <c r="AM72" s="211"/>
      <c r="AN72" s="211"/>
      <c r="AO72" s="211"/>
      <c r="AP72" s="211"/>
      <c r="AQ72" s="86"/>
      <c r="AR72" s="322"/>
      <c r="AS72" s="217"/>
      <c r="AT72" s="195"/>
      <c r="AU72" s="83"/>
      <c r="AV72" s="211"/>
      <c r="AW72" s="86"/>
      <c r="AX72" s="217"/>
      <c r="AZ72" s="289"/>
      <c r="BA72" s="289"/>
      <c r="BB72" s="289"/>
      <c r="BC72" s="193"/>
      <c r="BD72" s="384"/>
      <c r="BE72" s="385"/>
      <c r="BF72" s="195"/>
    </row>
    <row r="73">
      <c r="A73" s="190"/>
      <c r="B73" s="289"/>
      <c r="C73" s="348"/>
      <c r="D73" s="348"/>
      <c r="E73" s="348"/>
      <c r="F73" s="348"/>
      <c r="G73" s="289"/>
      <c r="H73" s="289"/>
      <c r="I73" s="289"/>
      <c r="J73" s="289"/>
      <c r="K73" s="289"/>
      <c r="L73" s="289"/>
      <c r="M73" s="289"/>
      <c r="N73" s="195"/>
      <c r="O73" s="195"/>
      <c r="P73" s="195"/>
      <c r="Q73" s="195"/>
      <c r="R73" s="195"/>
      <c r="S73" s="195"/>
      <c r="T73" s="195"/>
      <c r="U73" s="195"/>
      <c r="V73" s="195"/>
      <c r="W73" s="195"/>
      <c r="X73" s="195"/>
      <c r="Y73" s="195"/>
      <c r="Z73" s="195"/>
      <c r="AA73" s="195"/>
      <c r="AB73" s="195"/>
      <c r="AC73" s="195"/>
      <c r="AD73" s="195"/>
      <c r="AE73" s="195"/>
      <c r="AF73" s="195"/>
      <c r="AG73" s="195"/>
      <c r="AH73" s="195"/>
      <c r="AI73" s="195"/>
      <c r="AJ73" s="195"/>
      <c r="AK73" s="195"/>
      <c r="AL73" s="195"/>
      <c r="AM73" s="195"/>
      <c r="AN73" s="195"/>
      <c r="AO73" s="195"/>
      <c r="AP73" s="195"/>
      <c r="AQ73" s="195"/>
      <c r="AR73" s="195"/>
      <c r="AS73" s="195"/>
      <c r="AT73" s="195"/>
      <c r="AU73" s="195"/>
      <c r="AV73" s="195"/>
      <c r="AW73" s="195"/>
      <c r="AX73" s="193"/>
      <c r="AZ73" s="289"/>
      <c r="BA73" s="289"/>
      <c r="BB73" s="289"/>
      <c r="BC73" s="193"/>
      <c r="BD73" s="195"/>
      <c r="BE73" s="195"/>
      <c r="BF73" s="195"/>
    </row>
    <row r="74">
      <c r="A74" s="190"/>
      <c r="B74" s="366"/>
      <c r="C74" s="367" t="str">
        <f>'Customize Here'!$Q$41</f>
        <v>Goal</v>
      </c>
      <c r="D74" s="44"/>
      <c r="E74" s="348"/>
      <c r="F74" s="348"/>
      <c r="G74" s="368"/>
      <c r="H74" s="368"/>
      <c r="I74" s="368"/>
      <c r="J74" s="368"/>
      <c r="K74" s="368"/>
      <c r="L74" s="368"/>
      <c r="M74" s="369"/>
      <c r="N74" s="370" t="str">
        <f>'Customize Here'!$Q$27</f>
        <v>%</v>
      </c>
      <c r="O74" s="371" t="str">
        <f>'Customize Here'!$Q$28</f>
        <v>✔</v>
      </c>
      <c r="P74" s="195"/>
      <c r="Q74" s="368"/>
      <c r="R74" s="368"/>
      <c r="S74" s="368"/>
      <c r="T74" s="368"/>
      <c r="U74" s="368"/>
      <c r="V74" s="368"/>
      <c r="W74" s="369"/>
      <c r="X74" s="370" t="str">
        <f>'Customize Here'!$Q$27</f>
        <v>%</v>
      </c>
      <c r="Y74" s="371" t="str">
        <f>'Customize Here'!$Q$28</f>
        <v>✔</v>
      </c>
      <c r="Z74" s="195"/>
      <c r="AA74" s="368"/>
      <c r="AB74" s="368"/>
      <c r="AC74" s="368"/>
      <c r="AD74" s="368"/>
      <c r="AE74" s="368"/>
      <c r="AF74" s="368"/>
      <c r="AG74" s="369"/>
      <c r="AH74" s="370" t="str">
        <f>'Customize Here'!$Q$27</f>
        <v>%</v>
      </c>
      <c r="AI74" s="371" t="str">
        <f>'Customize Here'!$Q$28</f>
        <v>✔</v>
      </c>
      <c r="AJ74" s="195"/>
      <c r="AK74" s="368"/>
      <c r="AL74" s="368"/>
      <c r="AM74" s="368"/>
      <c r="AN74" s="368"/>
      <c r="AO74" s="368"/>
      <c r="AP74" s="368"/>
      <c r="AQ74" s="369"/>
      <c r="AR74" s="370" t="str">
        <f>'Customize Here'!$Q$27</f>
        <v>%</v>
      </c>
      <c r="AS74" s="371" t="str">
        <f>'Customize Here'!$Q$28</f>
        <v>✔</v>
      </c>
      <c r="AT74" s="195"/>
      <c r="AU74" s="368"/>
      <c r="AV74" s="368"/>
      <c r="AW74" s="368"/>
      <c r="AX74" s="372" t="str">
        <f>'Customize Here'!$Q$28</f>
        <v>✔</v>
      </c>
      <c r="AZ74" s="194"/>
      <c r="BA74" s="194"/>
      <c r="BB74" s="194"/>
      <c r="BC74" s="194"/>
      <c r="BD74" s="194"/>
      <c r="BE74" s="194"/>
      <c r="BF74" s="195"/>
    </row>
    <row r="75">
      <c r="A75" s="190"/>
      <c r="B75" s="101"/>
      <c r="C75" s="373"/>
      <c r="D75" s="102"/>
      <c r="E75" s="348"/>
      <c r="F75" s="348"/>
      <c r="G75" s="374" t="str">
        <f>IFERROR(__xludf.DUMMYFUNCTION("iferror(sparkline(G74:M74,{""charttype"",""column"";""empty"",""zero"";""color"",if(ROUND(N75,2)&gt;=$BA$4,'Customize Here'!$M$7,'Customize Here'!$M$9)}))"),"")</f>
        <v/>
      </c>
      <c r="M75" s="102"/>
      <c r="N75" s="375" t="str">
        <f>iferror(sum(G74:M74)/($C75*7),)</f>
        <v/>
      </c>
      <c r="O75" s="376">
        <f>countif(G74:M74,"&gt;="&amp;$C75)</f>
        <v>0</v>
      </c>
      <c r="P75" s="195"/>
      <c r="Q75" s="374" t="str">
        <f>IFERROR(__xludf.DUMMYFUNCTION("iferror(sparkline(Q74:W74,{""charttype"",""column"";""empty"",""zero"";""color"",if(ROUND(X75,2)&gt;=$BA$4,'Customize Here'!$M$7,'Customize Here'!$M$9)}))"),"")</f>
        <v/>
      </c>
      <c r="W75" s="102"/>
      <c r="X75" s="375" t="str">
        <f>iferror(sum(Q74:W74)/($C75*7),)</f>
        <v/>
      </c>
      <c r="Y75" s="376">
        <f>countif(Q74:W74,"&gt;="&amp;$C75)</f>
        <v>0</v>
      </c>
      <c r="Z75" s="195"/>
      <c r="AA75" s="374" t="str">
        <f>IFERROR(__xludf.DUMMYFUNCTION("iferror(sparkline(AA74:AG74,{""charttype"",""column"";""empty"",""zero"";""color"",if(ROUND(AH75,2)&gt;=$BA$4,'Customize Here'!$M$7,'Customize Here'!$M$9)}))"),"")</f>
        <v/>
      </c>
      <c r="AG75" s="102"/>
      <c r="AH75" s="375" t="str">
        <f>iferror(sum(AA74:AG74)/($C75*7),)</f>
        <v/>
      </c>
      <c r="AI75" s="376">
        <f>countif(AA74:AG74,"&gt;="&amp;$C75)</f>
        <v>0</v>
      </c>
      <c r="AJ75" s="195"/>
      <c r="AK75" s="374" t="str">
        <f>IFERROR(__xludf.DUMMYFUNCTION("iferror(sparkline(AK74:AQ74,{""charttype"",""column"";""empty"",""zero"";""color"",if(ROUND(AR75,2)&gt;=$BA$4,'Customize Here'!$M$7,'Customize Here'!$M$9)}))"),"")</f>
        <v/>
      </c>
      <c r="AQ75" s="102"/>
      <c r="AR75" s="375" t="str">
        <f>iferror(sum(AK74:AQ74)/($C75*7),)</f>
        <v/>
      </c>
      <c r="AS75" s="376">
        <f>countif(AK74:AQ74,"&gt;="&amp;$C75)</f>
        <v>0</v>
      </c>
      <c r="AT75" s="195"/>
      <c r="AU75" s="377" t="str">
        <f>IFERROR(__xludf.DUMMYFUNCTION("iferror(sparkline(AU74:AW74,{""charttype"",""column"";""empty"",""zero"";""color"",'Customize Here'!$M$9}))"),"")</f>
        <v/>
      </c>
      <c r="AW75" s="102"/>
      <c r="AX75" s="376">
        <f>countif(AU74:AW74,"&gt;="&amp;$C75)</f>
        <v>0</v>
      </c>
      <c r="AZ75" s="378" t="str">
        <f>B74</f>
        <v/>
      </c>
      <c r="BA75" s="379">
        <f>$BE$4</f>
        <v>31</v>
      </c>
      <c r="BB75" s="380">
        <f>O75+Y75+AI75+AS75+AX75</f>
        <v>0</v>
      </c>
      <c r="BC75" s="381" t="str">
        <f>IFERROR(__xludf.DUMMYFUNCTION("IFERROR(SPARKLINE(BB75,{""charttype"",""bar"";""max"",BA75;""color1"",IF(BD75&gt;=$BA$4,'Customize Here'!$M$7,'Customize Here'!$M$9)}),)"),"")</f>
        <v/>
      </c>
      <c r="BD75" s="382">
        <f>BB75/BA75</f>
        <v>0</v>
      </c>
      <c r="BE75" s="383">
        <f>BA75-BB75</f>
        <v>31</v>
      </c>
      <c r="BF75" s="195"/>
    </row>
    <row r="76">
      <c r="A76" s="190"/>
      <c r="B76" s="83"/>
      <c r="C76" s="83"/>
      <c r="D76" s="86"/>
      <c r="E76" s="348"/>
      <c r="F76" s="348"/>
      <c r="G76" s="83"/>
      <c r="H76" s="211"/>
      <c r="I76" s="211"/>
      <c r="J76" s="211"/>
      <c r="K76" s="211"/>
      <c r="L76" s="211"/>
      <c r="M76" s="86"/>
      <c r="N76" s="322"/>
      <c r="O76" s="217"/>
      <c r="P76" s="195"/>
      <c r="Q76" s="83"/>
      <c r="R76" s="211"/>
      <c r="S76" s="211"/>
      <c r="T76" s="211"/>
      <c r="U76" s="211"/>
      <c r="V76" s="211"/>
      <c r="W76" s="86"/>
      <c r="X76" s="322"/>
      <c r="Y76" s="217"/>
      <c r="Z76" s="195"/>
      <c r="AA76" s="83"/>
      <c r="AB76" s="211"/>
      <c r="AC76" s="211"/>
      <c r="AD76" s="211"/>
      <c r="AE76" s="211"/>
      <c r="AF76" s="211"/>
      <c r="AG76" s="86"/>
      <c r="AH76" s="322"/>
      <c r="AI76" s="217"/>
      <c r="AJ76" s="195"/>
      <c r="AK76" s="83"/>
      <c r="AL76" s="211"/>
      <c r="AM76" s="211"/>
      <c r="AN76" s="211"/>
      <c r="AO76" s="211"/>
      <c r="AP76" s="211"/>
      <c r="AQ76" s="86"/>
      <c r="AR76" s="322"/>
      <c r="AS76" s="217"/>
      <c r="AT76" s="195"/>
      <c r="AU76" s="83"/>
      <c r="AV76" s="211"/>
      <c r="AW76" s="86"/>
      <c r="AX76" s="217"/>
      <c r="AZ76" s="289"/>
      <c r="BA76" s="289"/>
      <c r="BB76" s="289"/>
      <c r="BC76" s="193"/>
      <c r="BD76" s="384"/>
      <c r="BE76" s="385"/>
      <c r="BF76" s="195"/>
    </row>
    <row r="77">
      <c r="A77" s="289"/>
      <c r="B77" s="289"/>
      <c r="C77" s="348"/>
      <c r="D77" s="348"/>
      <c r="E77" s="348"/>
      <c r="F77" s="348"/>
      <c r="G77" s="289"/>
      <c r="H77" s="289"/>
      <c r="I77" s="289"/>
      <c r="J77" s="289"/>
      <c r="K77" s="289"/>
      <c r="L77" s="289"/>
      <c r="M77" s="289"/>
      <c r="N77" s="195"/>
      <c r="O77" s="195"/>
      <c r="P77" s="195"/>
      <c r="Q77" s="195"/>
      <c r="R77" s="195"/>
      <c r="S77" s="195"/>
      <c r="T77" s="195"/>
      <c r="U77" s="195"/>
      <c r="V77" s="195"/>
      <c r="W77" s="195"/>
      <c r="X77" s="195"/>
      <c r="Y77" s="195"/>
      <c r="Z77" s="195"/>
      <c r="AA77" s="195"/>
      <c r="AB77" s="195"/>
      <c r="AC77" s="195"/>
      <c r="AD77" s="195"/>
      <c r="AE77" s="195"/>
      <c r="AF77" s="195"/>
      <c r="AG77" s="195"/>
      <c r="AH77" s="195"/>
      <c r="AI77" s="195"/>
      <c r="AJ77" s="195"/>
      <c r="AK77" s="195"/>
      <c r="AL77" s="195"/>
      <c r="AM77" s="195"/>
      <c r="AN77" s="195"/>
      <c r="AO77" s="195"/>
      <c r="AP77" s="195"/>
      <c r="AQ77" s="195"/>
      <c r="AR77" s="195"/>
      <c r="AS77" s="195"/>
      <c r="AT77" s="195"/>
      <c r="AU77" s="195"/>
      <c r="AV77" s="195"/>
      <c r="AW77" s="195"/>
      <c r="AX77" s="193"/>
      <c r="AZ77" s="289"/>
      <c r="BA77" s="289"/>
      <c r="BB77" s="289"/>
      <c r="BC77" s="193"/>
      <c r="BD77" s="195"/>
      <c r="BE77" s="195"/>
      <c r="BF77" s="195"/>
    </row>
    <row r="78">
      <c r="A78" s="190"/>
      <c r="B78" s="366"/>
      <c r="C78" s="367" t="str">
        <f>'Customize Here'!$Q$41</f>
        <v>Goal</v>
      </c>
      <c r="D78" s="44"/>
      <c r="E78" s="348"/>
      <c r="F78" s="348"/>
      <c r="G78" s="368"/>
      <c r="H78" s="368"/>
      <c r="I78" s="368"/>
      <c r="J78" s="368"/>
      <c r="K78" s="368"/>
      <c r="L78" s="368"/>
      <c r="M78" s="369"/>
      <c r="N78" s="370" t="str">
        <f>'Customize Here'!$Q$27</f>
        <v>%</v>
      </c>
      <c r="O78" s="371" t="str">
        <f>'Customize Here'!$Q$28</f>
        <v>✔</v>
      </c>
      <c r="P78" s="195"/>
      <c r="Q78" s="368"/>
      <c r="R78" s="368"/>
      <c r="S78" s="368"/>
      <c r="T78" s="368"/>
      <c r="U78" s="368"/>
      <c r="V78" s="368"/>
      <c r="W78" s="369"/>
      <c r="X78" s="370" t="str">
        <f>'Customize Here'!$Q$27</f>
        <v>%</v>
      </c>
      <c r="Y78" s="371" t="str">
        <f>'Customize Here'!$Q$28</f>
        <v>✔</v>
      </c>
      <c r="Z78" s="195"/>
      <c r="AA78" s="368"/>
      <c r="AB78" s="368"/>
      <c r="AC78" s="368"/>
      <c r="AD78" s="368"/>
      <c r="AE78" s="368"/>
      <c r="AF78" s="368"/>
      <c r="AG78" s="369"/>
      <c r="AH78" s="370" t="str">
        <f>'Customize Here'!$Q$27</f>
        <v>%</v>
      </c>
      <c r="AI78" s="371" t="str">
        <f>'Customize Here'!$Q$28</f>
        <v>✔</v>
      </c>
      <c r="AJ78" s="195"/>
      <c r="AK78" s="368"/>
      <c r="AL78" s="368"/>
      <c r="AM78" s="368"/>
      <c r="AN78" s="368"/>
      <c r="AO78" s="368"/>
      <c r="AP78" s="368"/>
      <c r="AQ78" s="369"/>
      <c r="AR78" s="370" t="str">
        <f>'Customize Here'!$Q$27</f>
        <v>%</v>
      </c>
      <c r="AS78" s="371" t="str">
        <f>'Customize Here'!$Q$28</f>
        <v>✔</v>
      </c>
      <c r="AT78" s="195"/>
      <c r="AU78" s="368"/>
      <c r="AV78" s="368"/>
      <c r="AW78" s="368"/>
      <c r="AX78" s="372" t="str">
        <f>'Customize Here'!$Q$28</f>
        <v>✔</v>
      </c>
      <c r="AZ78" s="194"/>
      <c r="BA78" s="194"/>
      <c r="BB78" s="194"/>
      <c r="BC78" s="194"/>
      <c r="BD78" s="194"/>
      <c r="BE78" s="194"/>
      <c r="BF78" s="195"/>
    </row>
    <row r="79">
      <c r="A79" s="190"/>
      <c r="B79" s="101"/>
      <c r="C79" s="373"/>
      <c r="D79" s="102"/>
      <c r="E79" s="348"/>
      <c r="F79" s="348"/>
      <c r="G79" s="374" t="str">
        <f>IFERROR(__xludf.DUMMYFUNCTION("iferror(sparkline(G78:M78,{""charttype"",""column"";""empty"",""zero"";""color"",if(ROUND(N79,2)&gt;=$BA$4,'Customize Here'!$M$7,'Customize Here'!$M$9)}))"),"")</f>
        <v/>
      </c>
      <c r="M79" s="102"/>
      <c r="N79" s="375" t="str">
        <f>iferror(sum(G78:M78)/($C79*7),)</f>
        <v/>
      </c>
      <c r="O79" s="376">
        <f>countif(G78:M78,"&gt;="&amp;$C79)</f>
        <v>0</v>
      </c>
      <c r="P79" s="195"/>
      <c r="Q79" s="374" t="str">
        <f>IFERROR(__xludf.DUMMYFUNCTION("iferror(sparkline(Q78:W78,{""charttype"",""column"";""empty"",""zero"";""color"",if(ROUND(X79,2)&gt;=$BA$4,'Customize Here'!$M$7,'Customize Here'!$M$9)}))"),"")</f>
        <v/>
      </c>
      <c r="W79" s="102"/>
      <c r="X79" s="375" t="str">
        <f>iferror(sum(Q78:W78)/($C79*7),)</f>
        <v/>
      </c>
      <c r="Y79" s="376">
        <f>countif(Q78:W78,"&gt;="&amp;$C79)</f>
        <v>0</v>
      </c>
      <c r="Z79" s="195"/>
      <c r="AA79" s="374" t="str">
        <f>IFERROR(__xludf.DUMMYFUNCTION("iferror(sparkline(AA78:AG78,{""charttype"",""column"";""empty"",""zero"";""color"",if(ROUND(AH79,2)&gt;=$BA$4,'Customize Here'!$M$7,'Customize Here'!$M$9)}))"),"")</f>
        <v/>
      </c>
      <c r="AG79" s="102"/>
      <c r="AH79" s="375" t="str">
        <f>iferror(sum(AA78:AG78)/($C79*7),)</f>
        <v/>
      </c>
      <c r="AI79" s="376">
        <f>countif(AA78:AG78,"&gt;="&amp;$C79)</f>
        <v>0</v>
      </c>
      <c r="AJ79" s="195"/>
      <c r="AK79" s="374" t="str">
        <f>IFERROR(__xludf.DUMMYFUNCTION("iferror(sparkline(AK78:AQ78,{""charttype"",""column"";""empty"",""zero"";""color"",if(ROUND(AR79,2)&gt;=$BA$4,'Customize Here'!$M$7,'Customize Here'!$M$9)}))"),"")</f>
        <v/>
      </c>
      <c r="AQ79" s="102"/>
      <c r="AR79" s="375" t="str">
        <f>iferror(sum(AK78:AQ78)/($C79*7),)</f>
        <v/>
      </c>
      <c r="AS79" s="376">
        <f>countif(AK78:AQ78,"&gt;="&amp;$C79)</f>
        <v>0</v>
      </c>
      <c r="AT79" s="195"/>
      <c r="AU79" s="377" t="str">
        <f>IFERROR(__xludf.DUMMYFUNCTION("iferror(sparkline(AU78:AW78,{""charttype"",""column"";""empty"",""zero"";""color"",'Customize Here'!$M$9}))"),"")</f>
        <v/>
      </c>
      <c r="AW79" s="102"/>
      <c r="AX79" s="376">
        <f>countif(AU78:AW78,"&gt;="&amp;$C79)</f>
        <v>0</v>
      </c>
      <c r="AZ79" s="378" t="str">
        <f>B78</f>
        <v/>
      </c>
      <c r="BA79" s="379">
        <f>$BE$4</f>
        <v>31</v>
      </c>
      <c r="BB79" s="380">
        <f>O79+Y79+AI79+AS79+AX79</f>
        <v>0</v>
      </c>
      <c r="BC79" s="381" t="str">
        <f>IFERROR(__xludf.DUMMYFUNCTION("IFERROR(SPARKLINE(BB79,{""charttype"",""bar"";""max"",BA79;""color1"",IF(BD79&gt;=$BA$4,'Customize Here'!$M$7,'Customize Here'!$M$9)}),)"),"")</f>
        <v/>
      </c>
      <c r="BD79" s="382">
        <f>BB79/BA79</f>
        <v>0</v>
      </c>
      <c r="BE79" s="383">
        <f>BA79-BB79</f>
        <v>31</v>
      </c>
      <c r="BF79" s="195"/>
    </row>
    <row r="80">
      <c r="A80" s="190"/>
      <c r="B80" s="83"/>
      <c r="C80" s="83"/>
      <c r="D80" s="86"/>
      <c r="E80" s="348"/>
      <c r="F80" s="348"/>
      <c r="G80" s="83"/>
      <c r="H80" s="211"/>
      <c r="I80" s="211"/>
      <c r="J80" s="211"/>
      <c r="K80" s="211"/>
      <c r="L80" s="211"/>
      <c r="M80" s="86"/>
      <c r="N80" s="322"/>
      <c r="O80" s="217"/>
      <c r="P80" s="195"/>
      <c r="Q80" s="83"/>
      <c r="R80" s="211"/>
      <c r="S80" s="211"/>
      <c r="T80" s="211"/>
      <c r="U80" s="211"/>
      <c r="V80" s="211"/>
      <c r="W80" s="86"/>
      <c r="X80" s="322"/>
      <c r="Y80" s="217"/>
      <c r="Z80" s="195"/>
      <c r="AA80" s="83"/>
      <c r="AB80" s="211"/>
      <c r="AC80" s="211"/>
      <c r="AD80" s="211"/>
      <c r="AE80" s="211"/>
      <c r="AF80" s="211"/>
      <c r="AG80" s="86"/>
      <c r="AH80" s="322"/>
      <c r="AI80" s="217"/>
      <c r="AJ80" s="195"/>
      <c r="AK80" s="83"/>
      <c r="AL80" s="211"/>
      <c r="AM80" s="211"/>
      <c r="AN80" s="211"/>
      <c r="AO80" s="211"/>
      <c r="AP80" s="211"/>
      <c r="AQ80" s="86"/>
      <c r="AR80" s="322"/>
      <c r="AS80" s="217"/>
      <c r="AT80" s="195"/>
      <c r="AU80" s="83"/>
      <c r="AV80" s="211"/>
      <c r="AW80" s="86"/>
      <c r="AX80" s="217"/>
      <c r="AZ80" s="289"/>
      <c r="BA80" s="289"/>
      <c r="BB80" s="289"/>
      <c r="BC80" s="193"/>
      <c r="BD80" s="384"/>
      <c r="BE80" s="385"/>
      <c r="BF80" s="195"/>
    </row>
    <row r="81">
      <c r="A81" s="190"/>
      <c r="B81" s="190"/>
      <c r="C81" s="348"/>
      <c r="D81" s="348"/>
      <c r="E81" s="348"/>
      <c r="F81" s="348"/>
      <c r="G81" s="289"/>
      <c r="H81" s="289"/>
      <c r="I81" s="289"/>
      <c r="J81" s="289"/>
      <c r="K81" s="289"/>
      <c r="L81" s="289"/>
      <c r="M81" s="289"/>
      <c r="N81" s="195"/>
      <c r="O81" s="195"/>
      <c r="P81" s="195"/>
      <c r="Q81" s="195"/>
      <c r="R81" s="195"/>
      <c r="S81" s="195"/>
      <c r="T81" s="195"/>
      <c r="U81" s="195"/>
      <c r="V81" s="195"/>
      <c r="W81" s="195"/>
      <c r="X81" s="195"/>
      <c r="Y81" s="195"/>
      <c r="Z81" s="195"/>
      <c r="AA81" s="195"/>
      <c r="AB81" s="195"/>
      <c r="AC81" s="195"/>
      <c r="AD81" s="195"/>
      <c r="AE81" s="195"/>
      <c r="AF81" s="195"/>
      <c r="AG81" s="195"/>
      <c r="AH81" s="195"/>
      <c r="AI81" s="195"/>
      <c r="AJ81" s="195"/>
      <c r="AK81" s="195"/>
      <c r="AL81" s="195"/>
      <c r="AM81" s="195"/>
      <c r="AN81" s="195"/>
      <c r="AO81" s="195"/>
      <c r="AP81" s="195"/>
      <c r="AQ81" s="195"/>
      <c r="AR81" s="195"/>
      <c r="AS81" s="195"/>
      <c r="AT81" s="195"/>
      <c r="AU81" s="195"/>
      <c r="AV81" s="195"/>
      <c r="AW81" s="195"/>
      <c r="AX81" s="193"/>
      <c r="AY81" s="193"/>
      <c r="AZ81" s="289"/>
      <c r="BA81" s="289"/>
      <c r="BB81" s="289"/>
      <c r="BC81" s="193"/>
      <c r="BD81" s="195"/>
      <c r="BE81" s="195"/>
      <c r="BF81" s="195"/>
    </row>
  </sheetData>
  <mergeCells count="259">
    <mergeCell ref="AZ2:BE3"/>
    <mergeCell ref="BA4:BB4"/>
    <mergeCell ref="BC4:BD4"/>
    <mergeCell ref="BB6:BD6"/>
    <mergeCell ref="AA2:AG2"/>
    <mergeCell ref="AH2:AH4"/>
    <mergeCell ref="AI2:AI4"/>
    <mergeCell ref="AK2:AQ2"/>
    <mergeCell ref="AR2:AR4"/>
    <mergeCell ref="AS2:AS4"/>
    <mergeCell ref="AU2:AW2"/>
    <mergeCell ref="B2:D3"/>
    <mergeCell ref="G2:M2"/>
    <mergeCell ref="N2:N4"/>
    <mergeCell ref="O2:O4"/>
    <mergeCell ref="Q2:W2"/>
    <mergeCell ref="X2:X4"/>
    <mergeCell ref="Y2:Y4"/>
    <mergeCell ref="B4:D4"/>
    <mergeCell ref="B5:D5"/>
    <mergeCell ref="G6:O6"/>
    <mergeCell ref="Q6:Y6"/>
    <mergeCell ref="AA6:AI6"/>
    <mergeCell ref="AK6:AS6"/>
    <mergeCell ref="AU6:AW6"/>
    <mergeCell ref="B6:D6"/>
    <mergeCell ref="B7:D7"/>
    <mergeCell ref="B8:D8"/>
    <mergeCell ref="B9:D9"/>
    <mergeCell ref="B10:D10"/>
    <mergeCell ref="B11:D11"/>
    <mergeCell ref="B12:D12"/>
    <mergeCell ref="B13:D13"/>
    <mergeCell ref="B14:D14"/>
    <mergeCell ref="B15:D15"/>
    <mergeCell ref="B16:D16"/>
    <mergeCell ref="B17:D17"/>
    <mergeCell ref="B18:D18"/>
    <mergeCell ref="B19:D19"/>
    <mergeCell ref="AR24:AS24"/>
    <mergeCell ref="AR25:AS25"/>
    <mergeCell ref="X24:Y24"/>
    <mergeCell ref="AA24:AG24"/>
    <mergeCell ref="AH24:AI24"/>
    <mergeCell ref="AK24:AQ24"/>
    <mergeCell ref="AU24:AW24"/>
    <mergeCell ref="BB24:BD24"/>
    <mergeCell ref="AH25:AI25"/>
    <mergeCell ref="AZ25:BA25"/>
    <mergeCell ref="B20:D20"/>
    <mergeCell ref="B21:D21"/>
    <mergeCell ref="B22:D22"/>
    <mergeCell ref="B24:D24"/>
    <mergeCell ref="G24:M24"/>
    <mergeCell ref="N24:O24"/>
    <mergeCell ref="Q24:W24"/>
    <mergeCell ref="N26:O28"/>
    <mergeCell ref="Q26:Q28"/>
    <mergeCell ref="N29:O29"/>
    <mergeCell ref="R26:R28"/>
    <mergeCell ref="S26:S28"/>
    <mergeCell ref="T26:T28"/>
    <mergeCell ref="U26:U28"/>
    <mergeCell ref="V26:V28"/>
    <mergeCell ref="W26:W28"/>
    <mergeCell ref="X29:Y29"/>
    <mergeCell ref="Q31:Y31"/>
    <mergeCell ref="N25:O25"/>
    <mergeCell ref="X25:Y25"/>
    <mergeCell ref="G26:G28"/>
    <mergeCell ref="H26:H28"/>
    <mergeCell ref="I26:I28"/>
    <mergeCell ref="J26:J28"/>
    <mergeCell ref="K26:K28"/>
    <mergeCell ref="L26:L28"/>
    <mergeCell ref="M26:M28"/>
    <mergeCell ref="C31:D31"/>
    <mergeCell ref="G31:O31"/>
    <mergeCell ref="C32:D32"/>
    <mergeCell ref="C33:D33"/>
    <mergeCell ref="C34:D34"/>
    <mergeCell ref="AH55:AH56"/>
    <mergeCell ref="AI55:AI56"/>
    <mergeCell ref="AK55:AQ56"/>
    <mergeCell ref="AR55:AR56"/>
    <mergeCell ref="AS55:AS56"/>
    <mergeCell ref="AU55:AW56"/>
    <mergeCell ref="AX55:AX56"/>
    <mergeCell ref="AA63:AG64"/>
    <mergeCell ref="AH63:AH64"/>
    <mergeCell ref="AI63:AI64"/>
    <mergeCell ref="AK63:AQ64"/>
    <mergeCell ref="AR63:AR64"/>
    <mergeCell ref="AS63:AS64"/>
    <mergeCell ref="AU63:AW64"/>
    <mergeCell ref="AX63:AX64"/>
    <mergeCell ref="AA55:AG56"/>
    <mergeCell ref="AA59:AG60"/>
    <mergeCell ref="AH59:AH60"/>
    <mergeCell ref="AI59:AI60"/>
    <mergeCell ref="AK59:AQ60"/>
    <mergeCell ref="AR59:AR60"/>
    <mergeCell ref="AS59:AS60"/>
    <mergeCell ref="AH29:AI29"/>
    <mergeCell ref="AR29:AS29"/>
    <mergeCell ref="AA31:AI31"/>
    <mergeCell ref="AK31:AS31"/>
    <mergeCell ref="AU31:AW31"/>
    <mergeCell ref="AG26:AG28"/>
    <mergeCell ref="AH26:AI28"/>
    <mergeCell ref="AK26:AK28"/>
    <mergeCell ref="AL26:AL28"/>
    <mergeCell ref="AM26:AM28"/>
    <mergeCell ref="AN26:AN28"/>
    <mergeCell ref="AO26:AO28"/>
    <mergeCell ref="AZ30:BE30"/>
    <mergeCell ref="BB31:BD31"/>
    <mergeCell ref="BB48:BD48"/>
    <mergeCell ref="BB49:BD49"/>
    <mergeCell ref="AZ50:BA50"/>
    <mergeCell ref="BB52:BD52"/>
    <mergeCell ref="AP26:AP28"/>
    <mergeCell ref="AQ26:AQ28"/>
    <mergeCell ref="AR26:AS28"/>
    <mergeCell ref="AU26:AU28"/>
    <mergeCell ref="AV26:AV28"/>
    <mergeCell ref="AW26:AW28"/>
    <mergeCell ref="BA26:BE26"/>
    <mergeCell ref="X26:Y28"/>
    <mergeCell ref="AA26:AA28"/>
    <mergeCell ref="AB26:AB28"/>
    <mergeCell ref="AC26:AC28"/>
    <mergeCell ref="AD26:AD28"/>
    <mergeCell ref="AE26:AE28"/>
    <mergeCell ref="AF26:AF28"/>
    <mergeCell ref="AA49:AI49"/>
    <mergeCell ref="AK49:AS49"/>
    <mergeCell ref="AC50:AH50"/>
    <mergeCell ref="AM50:AR50"/>
    <mergeCell ref="AA52:AI52"/>
    <mergeCell ref="AK52:AS52"/>
    <mergeCell ref="AU52:AW52"/>
    <mergeCell ref="AU59:AW60"/>
    <mergeCell ref="AX59:AX60"/>
    <mergeCell ref="N59:N60"/>
    <mergeCell ref="O59:O60"/>
    <mergeCell ref="Q59:W60"/>
    <mergeCell ref="X59:X60"/>
    <mergeCell ref="Y59:Y60"/>
    <mergeCell ref="X63:X64"/>
    <mergeCell ref="Y63:Y64"/>
    <mergeCell ref="AK67:AQ68"/>
    <mergeCell ref="AR67:AR68"/>
    <mergeCell ref="AS67:AS68"/>
    <mergeCell ref="AU67:AW68"/>
    <mergeCell ref="AX67:AX68"/>
    <mergeCell ref="Q63:W64"/>
    <mergeCell ref="Q67:W68"/>
    <mergeCell ref="X67:X68"/>
    <mergeCell ref="Y67:Y68"/>
    <mergeCell ref="AA67:AG68"/>
    <mergeCell ref="AH67:AH68"/>
    <mergeCell ref="AI67:AI68"/>
    <mergeCell ref="AH71:AH72"/>
    <mergeCell ref="AI71:AI72"/>
    <mergeCell ref="AK71:AQ72"/>
    <mergeCell ref="AR71:AR72"/>
    <mergeCell ref="AS71:AS72"/>
    <mergeCell ref="AU71:AW72"/>
    <mergeCell ref="AX71:AX72"/>
    <mergeCell ref="AU75:AW76"/>
    <mergeCell ref="AX75:AX76"/>
    <mergeCell ref="AA79:AG80"/>
    <mergeCell ref="AH79:AH80"/>
    <mergeCell ref="AI79:AI80"/>
    <mergeCell ref="AK79:AQ80"/>
    <mergeCell ref="AR79:AR80"/>
    <mergeCell ref="AS79:AS80"/>
    <mergeCell ref="AU79:AW80"/>
    <mergeCell ref="AX79:AX80"/>
    <mergeCell ref="AA71:AG72"/>
    <mergeCell ref="AA75:AG76"/>
    <mergeCell ref="AH75:AH76"/>
    <mergeCell ref="AI75:AI76"/>
    <mergeCell ref="AK75:AQ76"/>
    <mergeCell ref="AR75:AR76"/>
    <mergeCell ref="AS75:AS76"/>
    <mergeCell ref="B66:B68"/>
    <mergeCell ref="B70:B72"/>
    <mergeCell ref="B74:B76"/>
    <mergeCell ref="B78:B80"/>
    <mergeCell ref="C74:D74"/>
    <mergeCell ref="C75:D76"/>
    <mergeCell ref="C78:D78"/>
    <mergeCell ref="C79:D80"/>
    <mergeCell ref="C55:D56"/>
    <mergeCell ref="C58:D58"/>
    <mergeCell ref="B62:B64"/>
    <mergeCell ref="C62:D62"/>
    <mergeCell ref="C63:D64"/>
    <mergeCell ref="C66:D66"/>
    <mergeCell ref="C67:D68"/>
    <mergeCell ref="C70:D70"/>
    <mergeCell ref="C71:D72"/>
    <mergeCell ref="N71:N72"/>
    <mergeCell ref="O71:O72"/>
    <mergeCell ref="Q71:W72"/>
    <mergeCell ref="X71:X72"/>
    <mergeCell ref="Y71:Y72"/>
    <mergeCell ref="G71:M72"/>
    <mergeCell ref="G75:M76"/>
    <mergeCell ref="N75:N76"/>
    <mergeCell ref="O75:O76"/>
    <mergeCell ref="Q75:W76"/>
    <mergeCell ref="X75:X76"/>
    <mergeCell ref="Y75:Y76"/>
    <mergeCell ref="G49:O49"/>
    <mergeCell ref="I50:N50"/>
    <mergeCell ref="S50:X50"/>
    <mergeCell ref="G52:O52"/>
    <mergeCell ref="Q52:Y52"/>
    <mergeCell ref="C42:D42"/>
    <mergeCell ref="C43:D43"/>
    <mergeCell ref="C44:D44"/>
    <mergeCell ref="C45:D45"/>
    <mergeCell ref="C46:D46"/>
    <mergeCell ref="C47:D47"/>
    <mergeCell ref="Q49:Y49"/>
    <mergeCell ref="C35:D35"/>
    <mergeCell ref="C36:D36"/>
    <mergeCell ref="C37:D37"/>
    <mergeCell ref="C38:D38"/>
    <mergeCell ref="C39:D39"/>
    <mergeCell ref="C40:D40"/>
    <mergeCell ref="C41:D41"/>
    <mergeCell ref="Q55:W56"/>
    <mergeCell ref="X55:X56"/>
    <mergeCell ref="Y55:Y56"/>
    <mergeCell ref="C59:D60"/>
    <mergeCell ref="G59:M60"/>
    <mergeCell ref="G63:M64"/>
    <mergeCell ref="N63:N64"/>
    <mergeCell ref="O63:O64"/>
    <mergeCell ref="G67:M68"/>
    <mergeCell ref="N67:N68"/>
    <mergeCell ref="O67:O68"/>
    <mergeCell ref="B52:D52"/>
    <mergeCell ref="B54:B56"/>
    <mergeCell ref="C54:D54"/>
    <mergeCell ref="G55:M56"/>
    <mergeCell ref="N55:N56"/>
    <mergeCell ref="O55:O56"/>
    <mergeCell ref="B58:B60"/>
    <mergeCell ref="G79:M80"/>
    <mergeCell ref="N79:N80"/>
    <mergeCell ref="O79:O80"/>
    <mergeCell ref="Q79:W80"/>
    <mergeCell ref="X79:X80"/>
    <mergeCell ref="Y79:Y80"/>
  </mergeCells>
  <conditionalFormatting sqref="G1:AW1">
    <cfRule type="cellIs" dxfId="5" priority="1" operator="equal">
      <formula>"*"</formula>
    </cfRule>
  </conditionalFormatting>
  <conditionalFormatting sqref="G54:M54 Q54:W54 AA54:AG54 AK54:AQ54 AU54:AW54 G58:M58 Q58:W58 AA58:AG58 AK58:AQ58 AU58:AW58 G62:M62 Q62:W62 AA62:AG62 AK62:AQ62 AU62:AW62 G66:M66 Q66:W66 AA66:AG66 AK66:AQ66 AU66:AW66 G70:M70 Q70:W70 AA70:AG70 AK70:AQ70 AU70:AW70 G74:M74 Q74:W74 AA74:AG74 AK74:AQ74 AU74:AW74 G78:M78 Q78:W78 AA78:AG78 AK78:AQ78 AU78:AW78">
    <cfRule type="expression" dxfId="14" priority="2">
      <formula>G54&gt;=$C55</formula>
    </cfRule>
  </conditionalFormatting>
  <conditionalFormatting sqref="C32:D47">
    <cfRule type="expression" dxfId="6" priority="3">
      <formula>AND($B32&lt;&gt;"",$C32=FALSE,$D32="")</formula>
    </cfRule>
  </conditionalFormatting>
  <conditionalFormatting sqref="G1:AW1">
    <cfRule type="cellIs" dxfId="7" priority="4" operator="equal">
      <formula>"*"</formula>
    </cfRule>
  </conditionalFormatting>
  <conditionalFormatting sqref="G7:M22 Q7:W22 AA7:AG22 AK7:AQ22 AU7:AW22 G32:M47 Q32:W47 AA32:AG47 AK32:AQ47 AU32:AW47">
    <cfRule type="expression" dxfId="8" priority="5">
      <formula>AND($B7&lt;&gt;"",G7=TRUE)</formula>
    </cfRule>
  </conditionalFormatting>
  <conditionalFormatting sqref="N7:N22 X7:X22 AH7:AH22 AR7:AR22 N32:N47 X32:X47 AH32:AH47 AR32:AR47">
    <cfRule type="expression" dxfId="9" priority="6">
      <formula>N7&gt;=$BA$4</formula>
    </cfRule>
  </conditionalFormatting>
  <conditionalFormatting sqref="O32:O47 Y32:Y47 AI32:AI47 AS32:AS47">
    <cfRule type="expression" dxfId="10" priority="7">
      <formula>N32&gt;=100%</formula>
    </cfRule>
  </conditionalFormatting>
  <conditionalFormatting sqref="G32:M47 Q32:W47 AA32:AG47 AK32:AQ47">
    <cfRule type="expression" dxfId="8" priority="8">
      <formula>AND($B32&lt;&gt;"",G32=TRUE)</formula>
    </cfRule>
  </conditionalFormatting>
  <conditionalFormatting sqref="G32:M47">
    <cfRule type="expression" dxfId="8" priority="9">
      <formula>AND(COUNTIF($G32:$M32,TRUE)&gt;=$C32,$B32&lt;&gt;"",$C32&lt;&gt;"")</formula>
    </cfRule>
  </conditionalFormatting>
  <conditionalFormatting sqref="N7:N22 X7:X22 AH7:AH22 AR7:AR22">
    <cfRule type="expression" dxfId="9" priority="10">
      <formula>N7&gt;=$BA$4</formula>
    </cfRule>
  </conditionalFormatting>
  <conditionalFormatting sqref="O7:O22 Y7:Y22 AI7:AI22 AS7:AS22">
    <cfRule type="expression" dxfId="11" priority="11">
      <formula>N7&gt;=100%</formula>
    </cfRule>
  </conditionalFormatting>
  <conditionalFormatting sqref="AU7:AW22 AU32:AW47">
    <cfRule type="expression" dxfId="11" priority="12">
      <formula>AU$4=""</formula>
    </cfRule>
  </conditionalFormatting>
  <conditionalFormatting sqref="BE7:BE22">
    <cfRule type="cellIs" dxfId="12" priority="13" operator="lessThan">
      <formula>0</formula>
    </cfRule>
  </conditionalFormatting>
  <conditionalFormatting sqref="G3:M4 Q3:W4 AA3:AG4 AK3:AQ4 AU3:AW4">
    <cfRule type="expression" dxfId="5" priority="14">
      <formula>G$4=TODAY()</formula>
    </cfRule>
  </conditionalFormatting>
  <conditionalFormatting sqref="AU3:AW4">
    <cfRule type="expression" dxfId="13" priority="15">
      <formula>AU$4=""</formula>
    </cfRule>
  </conditionalFormatting>
  <conditionalFormatting sqref="Q32:W47">
    <cfRule type="expression" dxfId="8" priority="16">
      <formula>AND(COUNTIF($Q32:$W32,TRUE)&gt;=$C32,$B32&lt;&gt;"",$C32&lt;&gt;"")</formula>
    </cfRule>
  </conditionalFormatting>
  <conditionalFormatting sqref="AA32:AG47">
    <cfRule type="expression" dxfId="8" priority="17">
      <formula>AND(COUNTIF($AA32:$AG32,TRUE)&gt;=$C32,$B32&lt;&gt;"",$C32&lt;&gt;"")</formula>
    </cfRule>
  </conditionalFormatting>
  <conditionalFormatting sqref="AK32:AQ47">
    <cfRule type="expression" dxfId="8" priority="18">
      <formula>AND(COUNTIF($AK32:$AQ32,TRUE)&gt;=$C32,$B32&lt;&gt;"",$C32&lt;&gt;"")</formula>
    </cfRule>
  </conditionalFormatting>
  <dataValidations>
    <dataValidation type="list" allowBlank="1" showInputMessage="1" showErrorMessage="1" prompt="Enter a number from 1 to 6." sqref="C32:C47">
      <formula1>"1,2,3,4,5,6"</formula1>
    </dataValidation>
    <dataValidation type="custom" allowBlank="1" showDropDown="1" showInputMessage="1" showErrorMessage="1" prompt="Enter a valid date." sqref="G4">
      <formula1>OR(NOT(ISERROR(DATEVALUE(G4))), AND(ISNUMBER(G4), LEFT(CELL("format", G4))="D"))</formula1>
    </dataValidation>
    <dataValidation type="list" allowBlank="1" showDropDown="1" showInputMessage="1" showErrorMessage="1" prompt="Enter a valid Month: JANUARY, FEBRUARY, MARCH, APRIL, MAY, JUNE, JULY, AUGUST, SEPTEMBER, OCTOBER, NOVEMBER, DECEMBER." sqref="C1:E1 A1:A4 E2:E4">
      <formula1>'HIDDEN HT'!$C$6:$C$17</formula1>
    </dataValidation>
  </dataValidations>
  <hyperlinks>
    <hyperlink display="Summary" location="Summary!A1" ref="B4"/>
  </hyperlinks>
  <printOptions gridLines="1" horizontalCentered="1"/>
  <pageMargins bottom="0.75" footer="0.0" header="0.0" left="0.7" right="0.7" top="0.75"/>
  <pageSetup fitToHeight="0" cellComments="atEnd" orientation="landscape" pageOrder="overThenDown" paperHeight="17in" paperWidth="28in"/>
  <drawing r:id="rId1"/>
</worksheet>
</file>