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460" tabRatio="500" activeTab="2"/>
  </bookViews>
  <sheets>
    <sheet name="meta" sheetId="1" r:id="rId1"/>
    <sheet name="Duke_priming_for_Sue_copy" sheetId="2" r:id="rId2"/>
    <sheet name="arc-tme-duk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R5" i="3"/>
  <c r="M5" i="3"/>
  <c r="M4" i="3"/>
  <c r="U5" i="3"/>
  <c r="T5" i="3"/>
  <c r="S5" i="3"/>
  <c r="Q5" i="3"/>
  <c r="P5" i="3"/>
  <c r="B5" i="3"/>
  <c r="U4" i="3"/>
  <c r="T4" i="3"/>
  <c r="S4" i="3"/>
  <c r="P4" i="3"/>
  <c r="L4" i="3"/>
  <c r="B4" i="3"/>
  <c r="B3" i="3"/>
  <c r="B2" i="3"/>
  <c r="P3" i="3"/>
  <c r="P2" i="3"/>
</calcChain>
</file>

<file path=xl/sharedStrings.xml><?xml version="1.0" encoding="utf-8"?>
<sst xmlns="http://schemas.openxmlformats.org/spreadsheetml/2006/main" count="83" uniqueCount="62">
  <si>
    <t>contains data for samples from Duke FACE control plots incubated by F. Hopkins</t>
  </si>
  <si>
    <t>Sample #</t>
  </si>
  <si>
    <t>Ring</t>
  </si>
  <si>
    <t>Quadrant</t>
  </si>
  <si>
    <t>Evelated/Ambient CO2</t>
  </si>
  <si>
    <t>Depth*</t>
  </si>
  <si>
    <t>treatment</t>
  </si>
  <si>
    <t>incubation time (days)</t>
  </si>
  <si>
    <t>total flux (ugC/g dry weight/day)</t>
  </si>
  <si>
    <t>13C</t>
  </si>
  <si>
    <t>13C batch</t>
  </si>
  <si>
    <t>UCIT</t>
  </si>
  <si>
    <t>DEL 14C</t>
  </si>
  <si>
    <t>±</t>
  </si>
  <si>
    <t>AMS date</t>
  </si>
  <si>
    <t>Con</t>
  </si>
  <si>
    <t>Ambient</t>
  </si>
  <si>
    <t>water</t>
  </si>
  <si>
    <t>GB_Sep28_10</t>
  </si>
  <si>
    <t>Sep30_10</t>
  </si>
  <si>
    <t>UCIT23333</t>
  </si>
  <si>
    <t>UCIT23330</t>
  </si>
  <si>
    <t>arc.inc_ID</t>
  </si>
  <si>
    <t>Du123</t>
  </si>
  <si>
    <t>Du120</t>
  </si>
  <si>
    <t>fresh_wt_g</t>
  </si>
  <si>
    <t>Notes</t>
  </si>
  <si>
    <t>moisture_pct_dw</t>
  </si>
  <si>
    <t>d14c</t>
  </si>
  <si>
    <t>d13c</t>
  </si>
  <si>
    <t>d14c_err</t>
  </si>
  <si>
    <t>time_d_cmtv</t>
  </si>
  <si>
    <t>inc_flx_ugC_gSoil_d</t>
  </si>
  <si>
    <t>soil weight data: Hopkins 2012 SI, section 1.4: "About 140 g soil were used for incubation"</t>
  </si>
  <si>
    <t>moisture content: provided in email from F. Hopkins (see data/external/duke_hopkins_2018-04-06/README.yaml)</t>
  </si>
  <si>
    <t>C, N, and CN data: taken from Table 3 in: Lichter et al. 2008 (doi.org/10.1111/j.1365-2486.2008.01701.x)</t>
  </si>
  <si>
    <t>preincubation time stated as 1 day in Hopkins 2012 SI</t>
  </si>
  <si>
    <t>14C data from sample was lost (AMS error) so C and N data not reported</t>
  </si>
  <si>
    <t>C, N, and CN data reported as averages for plot (hence C/N != CN)</t>
  </si>
  <si>
    <t>C_g_kg</t>
  </si>
  <si>
    <t>N_g_kg</t>
  </si>
  <si>
    <t>CN</t>
  </si>
  <si>
    <t>dw_g</t>
  </si>
  <si>
    <t>gC_gS</t>
  </si>
  <si>
    <t>gC_gS = grams of carbon per gram of soil dry weight</t>
  </si>
  <si>
    <t>mgCO2.C_gC</t>
  </si>
  <si>
    <t>sheet 'Duke_priming_for_Sue' contains 14C data measured for control incubations of arc-inc sample IDs "Du123" and "Du120"; yellow column "arc.inc_ID" added by J. Beem-Miller</t>
  </si>
  <si>
    <t>YearSampled</t>
  </si>
  <si>
    <t>YearSampled date from Hopkins et al. 2012 SI</t>
  </si>
  <si>
    <t>SampleName</t>
  </si>
  <si>
    <t>ID</t>
  </si>
  <si>
    <t>time_d</t>
  </si>
  <si>
    <t>no pre-inc data reported</t>
  </si>
  <si>
    <t>Period</t>
  </si>
  <si>
    <t>pre</t>
  </si>
  <si>
    <t>inc</t>
  </si>
  <si>
    <t>Treatment</t>
  </si>
  <si>
    <t>control</t>
  </si>
  <si>
    <t>Site</t>
  </si>
  <si>
    <t>Duke</t>
  </si>
  <si>
    <t>Horizon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</si>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</sst>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46</v>
      </c>
    </row>
    <row r="3" spans="1:1">
      <c r="A3" t="s">
        <v>33</v>
      </c>
    </row>
    <row r="4" spans="1:1">
      <c r="A4" t="s">
        <v>34</v>
      </c>
    </row>
    <row r="5" spans="1:1">
      <c r="A5" t="s">
        <v>35</v>
      </c>
    </row>
    <row r="6" spans="1:1">
      <c r="A6" t="s">
        <v>36</v>
      </c>
    </row>
    <row r="7" spans="1:1">
      <c r="A7" t="s">
        <v>44</v>
      </c>
    </row>
    <row r="8" spans="1:1">
      <c r="A8" t="s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" sqref="I2"/>
    </sheetView>
  </sheetViews>
  <sheetFormatPr baseColWidth="10" defaultRowHeight="15" x14ac:dyDescent="0"/>
  <cols>
    <col min="8" max="8" width="19.33203125" bestFit="1" customWidth="1"/>
    <col min="9" max="9" width="27.6640625" bestFit="1" customWidth="1"/>
  </cols>
  <sheetData>
    <row r="1" spans="1:15">
      <c r="A1" s="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23</v>
      </c>
      <c r="B2">
        <v>123</v>
      </c>
      <c r="C2">
        <v>6</v>
      </c>
      <c r="D2" t="s">
        <v>15</v>
      </c>
      <c r="E2" t="s">
        <v>16</v>
      </c>
      <c r="F2">
        <v>5</v>
      </c>
      <c r="G2" t="s">
        <v>17</v>
      </c>
      <c r="H2">
        <v>11.001041666666666</v>
      </c>
      <c r="I2">
        <v>8.2537914607255871</v>
      </c>
      <c r="J2">
        <v>-27.409302</v>
      </c>
      <c r="K2" t="s">
        <v>18</v>
      </c>
      <c r="L2" t="s">
        <v>20</v>
      </c>
      <c r="M2">
        <v>57.776793234576076</v>
      </c>
      <c r="N2">
        <v>2.2055400311292943</v>
      </c>
      <c r="O2" t="s">
        <v>19</v>
      </c>
    </row>
    <row r="3" spans="1:15">
      <c r="A3" s="1" t="s">
        <v>24</v>
      </c>
      <c r="B3">
        <v>120</v>
      </c>
      <c r="C3">
        <v>5</v>
      </c>
      <c r="D3" t="s">
        <v>15</v>
      </c>
      <c r="E3" t="s">
        <v>16</v>
      </c>
      <c r="F3">
        <v>15</v>
      </c>
      <c r="G3" t="s">
        <v>17</v>
      </c>
      <c r="H3">
        <v>11.02173611111111</v>
      </c>
      <c r="I3">
        <v>11.100078325188022</v>
      </c>
      <c r="J3">
        <v>-26.282150999999999</v>
      </c>
      <c r="K3" t="s">
        <v>18</v>
      </c>
      <c r="L3" t="s">
        <v>21</v>
      </c>
      <c r="M3">
        <v>36.109722586570079</v>
      </c>
      <c r="N3">
        <v>1.9064348995607854</v>
      </c>
      <c r="O3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D5" sqref="D5"/>
    </sheetView>
  </sheetViews>
  <sheetFormatPr baseColWidth="10" defaultRowHeight="15" x14ac:dyDescent="0"/>
  <cols>
    <col min="11" max="11" width="15.6640625" bestFit="1" customWidth="1"/>
    <col min="15" max="15" width="12.1640625" customWidth="1"/>
    <col min="16" max="16" width="15.6640625" customWidth="1"/>
    <col min="17" max="17" width="7.1640625" bestFit="1" customWidth="1"/>
    <col min="18" max="18" width="12.1640625" bestFit="1" customWidth="1"/>
    <col min="22" max="22" width="60.5" bestFit="1" customWidth="1"/>
  </cols>
  <sheetData>
    <row r="1" spans="1:22">
      <c r="A1" t="s">
        <v>49</v>
      </c>
      <c r="B1" t="s">
        <v>50</v>
      </c>
      <c r="C1" t="s">
        <v>58</v>
      </c>
      <c r="D1" t="s">
        <v>60</v>
      </c>
      <c r="E1" t="s">
        <v>53</v>
      </c>
      <c r="F1" t="s">
        <v>56</v>
      </c>
      <c r="G1" t="s">
        <v>39</v>
      </c>
      <c r="H1" t="s">
        <v>40</v>
      </c>
      <c r="I1" t="s">
        <v>41</v>
      </c>
      <c r="J1" t="s">
        <v>25</v>
      </c>
      <c r="K1" t="s">
        <v>27</v>
      </c>
      <c r="L1" t="s">
        <v>32</v>
      </c>
      <c r="M1" t="s">
        <v>51</v>
      </c>
      <c r="N1" t="s">
        <v>31</v>
      </c>
      <c r="O1" t="s">
        <v>47</v>
      </c>
      <c r="P1" t="s">
        <v>42</v>
      </c>
      <c r="Q1" t="s">
        <v>43</v>
      </c>
      <c r="R1" t="s">
        <v>45</v>
      </c>
      <c r="S1" t="s">
        <v>29</v>
      </c>
      <c r="T1" t="s">
        <v>28</v>
      </c>
      <c r="U1" t="s">
        <v>30</v>
      </c>
      <c r="V1" t="s">
        <v>26</v>
      </c>
    </row>
    <row r="2" spans="1:22">
      <c r="A2" t="s">
        <v>23</v>
      </c>
      <c r="B2" t="str">
        <f>A2</f>
        <v>Du123</v>
      </c>
      <c r="C2" t="s">
        <v>59</v>
      </c>
      <c r="D2" t="s">
        <v>61</v>
      </c>
      <c r="E2" t="s">
        <v>54</v>
      </c>
      <c r="F2" t="s">
        <v>57</v>
      </c>
      <c r="J2">
        <v>140</v>
      </c>
      <c r="K2">
        <v>88.9</v>
      </c>
      <c r="M2">
        <v>1</v>
      </c>
      <c r="N2">
        <v>1</v>
      </c>
      <c r="O2">
        <v>2008</v>
      </c>
      <c r="P2">
        <f>J2/(K2/100+1)</f>
        <v>74.113287453679192</v>
      </c>
      <c r="V2" t="s">
        <v>52</v>
      </c>
    </row>
    <row r="3" spans="1:22">
      <c r="A3" t="s">
        <v>24</v>
      </c>
      <c r="B3" t="str">
        <f>A3</f>
        <v>Du120</v>
      </c>
      <c r="C3" t="s">
        <v>59</v>
      </c>
      <c r="D3" t="s">
        <v>61</v>
      </c>
      <c r="E3" t="s">
        <v>54</v>
      </c>
      <c r="F3" t="s">
        <v>57</v>
      </c>
      <c r="G3" s="2">
        <v>16.600000000000001</v>
      </c>
      <c r="H3" s="2">
        <v>0.8</v>
      </c>
      <c r="I3" s="3">
        <v>21.65</v>
      </c>
      <c r="J3">
        <v>140</v>
      </c>
      <c r="K3">
        <v>95.4</v>
      </c>
      <c r="M3" s="3">
        <v>1</v>
      </c>
      <c r="N3">
        <v>1</v>
      </c>
      <c r="O3">
        <v>2008</v>
      </c>
      <c r="P3">
        <f>J3/(K3/100+1)</f>
        <v>71.647901740020458</v>
      </c>
      <c r="V3" t="s">
        <v>52</v>
      </c>
    </row>
    <row r="4" spans="1:22">
      <c r="A4" t="s">
        <v>23</v>
      </c>
      <c r="B4" t="str">
        <f>A4</f>
        <v>Du123</v>
      </c>
      <c r="C4" t="s">
        <v>59</v>
      </c>
      <c r="D4" t="s">
        <v>61</v>
      </c>
      <c r="E4" t="s">
        <v>55</v>
      </c>
      <c r="F4" t="s">
        <v>57</v>
      </c>
      <c r="J4">
        <v>140</v>
      </c>
      <c r="K4">
        <v>88.9</v>
      </c>
      <c r="L4">
        <f>VLOOKUP($A4,Duke_priming_for_Sue_copy!$A$2:$N$3,9,FALSE)</f>
        <v>8.2537914607255871</v>
      </c>
      <c r="M4">
        <f>N4-1</f>
        <v>11.001041666666666</v>
      </c>
      <c r="N4">
        <v>12.001041666666666</v>
      </c>
      <c r="O4">
        <v>2008</v>
      </c>
      <c r="P4">
        <f>J4/(K4/100+1)</f>
        <v>74.113287453679192</v>
      </c>
      <c r="S4">
        <f>VLOOKUP($A4,Duke_priming_for_Sue_copy!$A$2:$N$3,10,FALSE)</f>
        <v>-27.409302</v>
      </c>
      <c r="T4">
        <f>VLOOKUP($A4,Duke_priming_for_Sue_copy!$A$2:$N$3,13,FALSE)</f>
        <v>57.776793234576076</v>
      </c>
      <c r="U4">
        <f>VLOOKUP($A4,Duke_priming_for_Sue_copy!$A$2:$N$3,14,FALSE)</f>
        <v>2.2055400311292943</v>
      </c>
      <c r="V4" t="s">
        <v>37</v>
      </c>
    </row>
    <row r="5" spans="1:22">
      <c r="A5" t="s">
        <v>24</v>
      </c>
      <c r="B5" t="str">
        <f>A5</f>
        <v>Du120</v>
      </c>
      <c r="C5" t="s">
        <v>59</v>
      </c>
      <c r="D5" t="s">
        <v>61</v>
      </c>
      <c r="E5" t="s">
        <v>55</v>
      </c>
      <c r="F5" t="s">
        <v>57</v>
      </c>
      <c r="G5" s="2">
        <v>16.600000000000001</v>
      </c>
      <c r="H5" s="2">
        <v>0.8</v>
      </c>
      <c r="I5" s="3">
        <v>21.65</v>
      </c>
      <c r="J5">
        <v>140</v>
      </c>
      <c r="K5">
        <v>95.4</v>
      </c>
      <c r="L5">
        <f>VLOOKUP($A5,Duke_priming_for_Sue_copy!$A$2:$N$3,9,FALSE)</f>
        <v>11.100078325188022</v>
      </c>
      <c r="M5" s="3">
        <f>N5-1</f>
        <v>11.02173611111111</v>
      </c>
      <c r="N5">
        <v>12.02173611111111</v>
      </c>
      <c r="O5">
        <v>2008</v>
      </c>
      <c r="P5">
        <f>J5/(K5/100+1)</f>
        <v>71.647901740020458</v>
      </c>
      <c r="Q5">
        <f>G5*10^-3</f>
        <v>1.66E-2</v>
      </c>
      <c r="R5">
        <f>L5*N5*10^-3/Q5</f>
        <v>8.0386874962695529</v>
      </c>
      <c r="S5">
        <f>VLOOKUP($A5,Duke_priming_for_Sue_copy!$A$2:$N$3,10,FALSE)</f>
        <v>-26.282150999999999</v>
      </c>
      <c r="T5">
        <f>VLOOKUP($A5,Duke_priming_for_Sue_copy!$A$2:$N$3,13,FALSE)</f>
        <v>36.109722586570079</v>
      </c>
      <c r="U5">
        <f>VLOOKUP($A5,Duke_priming_for_Sue_copy!$A$2:$N$3,14,FALSE)</f>
        <v>1.9064348995607854</v>
      </c>
      <c r="V5" t="s">
        <v>38</v>
      </c>
    </row>
  </sheetData>
  <conditionalFormatting sqref="I3 M3">
    <cfRule type="expression" dxfId="5" priority="4">
      <formula>isformula(I2)</formula>
    </cfRule>
  </conditionalFormatting>
  <conditionalFormatting sqref="G3">
    <cfRule type="expression" dxfId="4" priority="6">
      <formula>isformula(G2)</formula>
    </cfRule>
  </conditionalFormatting>
  <conditionalFormatting sqref="H3">
    <cfRule type="expression" dxfId="3" priority="5">
      <formula>isformula(H2)</formula>
    </cfRule>
  </conditionalFormatting>
  <conditionalFormatting sqref="G5">
    <cfRule type="expression" dxfId="2" priority="3">
      <formula>isformula(G4)</formula>
    </cfRule>
  </conditionalFormatting>
  <conditionalFormatting sqref="H5">
    <cfRule type="expression" dxfId="1" priority="2">
      <formula>isformula(H4)</formula>
    </cfRule>
  </conditionalFormatting>
  <conditionalFormatting sqref="I5 M5">
    <cfRule type="expression" dxfId="0" priority="1">
      <formula>isformula(I4)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Duke_priming_for_Sue_copy</vt:lpstr>
      <vt:lpstr>arc-tme-duke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2020-04-28T10:20:54Z</dcterms:created>
  <dcterms:modified xsi:type="dcterms:W3CDTF">2020-04-29T22:42:22Z</dcterms:modified>
</cp:coreProperties>
</file>