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/>
  </bookViews>
  <sheets>
    <sheet name="meta" sheetId="1" r:id="rId1"/>
    <sheet name="Duke_priming_for_Sue_copy" sheetId="2" r:id="rId2"/>
    <sheet name="arc-tme-duk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3" l="1"/>
  <c r="I3" i="3"/>
  <c r="M3" i="3"/>
  <c r="N3" i="3"/>
  <c r="L3" i="3"/>
  <c r="L2" i="3"/>
  <c r="G2" i="3"/>
  <c r="I2" i="3"/>
  <c r="J3" i="3"/>
  <c r="J2" i="3"/>
  <c r="O3" i="3"/>
  <c r="P3" i="3"/>
  <c r="Q3" i="3"/>
  <c r="Q2" i="3"/>
  <c r="P2" i="3"/>
  <c r="O2" i="3"/>
</calcChain>
</file>

<file path=xl/sharedStrings.xml><?xml version="1.0" encoding="utf-8"?>
<sst xmlns="http://schemas.openxmlformats.org/spreadsheetml/2006/main" count="59" uniqueCount="51">
  <si>
    <t>contains data for samples from Duke FACE control plots incubated by F. Hopkins</t>
  </si>
  <si>
    <t>Sample #</t>
  </si>
  <si>
    <t>Ring</t>
  </si>
  <si>
    <t>Quadrant</t>
  </si>
  <si>
    <t>Evelated/Ambient CO2</t>
  </si>
  <si>
    <t>Depth*</t>
  </si>
  <si>
    <t>treatment</t>
  </si>
  <si>
    <t>incubation time (days)</t>
  </si>
  <si>
    <t>total flux (ugC/g dry weight/day)</t>
  </si>
  <si>
    <t>13C</t>
  </si>
  <si>
    <t>13C batch</t>
  </si>
  <si>
    <t>UCIT</t>
  </si>
  <si>
    <t>DEL 14C</t>
  </si>
  <si>
    <t>±</t>
  </si>
  <si>
    <t>AMS date</t>
  </si>
  <si>
    <t>Con</t>
  </si>
  <si>
    <t>Ambient</t>
  </si>
  <si>
    <t>water</t>
  </si>
  <si>
    <t>GB_Sep28_10</t>
  </si>
  <si>
    <t>Sep30_10</t>
  </si>
  <si>
    <t>UCIT23333</t>
  </si>
  <si>
    <t>UCIT23330</t>
  </si>
  <si>
    <t>arc.inc_ID</t>
  </si>
  <si>
    <t>Du123</t>
  </si>
  <si>
    <t>Du120</t>
  </si>
  <si>
    <t>fresh_wt_g</t>
  </si>
  <si>
    <t>Notes</t>
  </si>
  <si>
    <t>moisture_pct_dw</t>
  </si>
  <si>
    <t>d14c</t>
  </si>
  <si>
    <t>d13c</t>
  </si>
  <si>
    <t>d14c_err</t>
  </si>
  <si>
    <t>time_d_cmtv</t>
  </si>
  <si>
    <t>inc_flx_ugC_gSoil_d</t>
  </si>
  <si>
    <t>soil weight data: Hopkins 2012 SI, section 1.4: "About 140 g soil were used for incubation"</t>
  </si>
  <si>
    <t>moisture content: provided in email from F. Hopkins (see data/external/duke_hopkins_2018-04-06/README.yaml)</t>
  </si>
  <si>
    <t>C, N, and CN data: taken from Table 3 in: Lichter et al. 2008 (doi.org/10.1111/j.1365-2486.2008.01701.x)</t>
  </si>
  <si>
    <t>time_inc_d</t>
  </si>
  <si>
    <t>time_pre_d</t>
  </si>
  <si>
    <t>preincubation time stated as 1 day in Hopkins 2012 SI</t>
  </si>
  <si>
    <t>14C data from sample was lost (AMS error) so C and N data not reported</t>
  </si>
  <si>
    <t>C, N, and CN data reported as averages for plot (hence C/N != CN)</t>
  </si>
  <si>
    <t>C_g_kg</t>
  </si>
  <si>
    <t>N_g_kg</t>
  </si>
  <si>
    <t>CN</t>
  </si>
  <si>
    <t>dw_g</t>
  </si>
  <si>
    <t>gC_gS</t>
  </si>
  <si>
    <t>gC_gS = grams of carbon per gram of soil dry weight</t>
  </si>
  <si>
    <t>mgCO2.C_gC</t>
  </si>
  <si>
    <t>sheet 'Duke_priming_for_Sue' contains 14C data measured for control incubations of arc-inc sample IDs "Du123" and "Du120"; yellow column "arc.inc_ID" added by J. Beem-Miller</t>
  </si>
  <si>
    <t>YearSampled</t>
  </si>
  <si>
    <t>YearSampled date from Hopkins et al. 2012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</si>
</sst>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2" fontId="0" fillId="0" borderId="0" xfId="0" applyNumberForma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48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38</v>
      </c>
    </row>
    <row r="7" spans="1:1">
      <c r="A7" t="s">
        <v>46</v>
      </c>
    </row>
    <row r="8" spans="1:1">
      <c r="A8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2" sqref="I2"/>
    </sheetView>
  </sheetViews>
  <sheetFormatPr baseColWidth="10" defaultRowHeight="15" x14ac:dyDescent="0"/>
  <cols>
    <col min="8" max="8" width="19.33203125" bestFit="1" customWidth="1"/>
    <col min="9" max="9" width="27.6640625" bestFit="1" customWidth="1"/>
  </cols>
  <sheetData>
    <row r="1" spans="1:15">
      <c r="A1" s="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23</v>
      </c>
      <c r="B2">
        <v>123</v>
      </c>
      <c r="C2">
        <v>6</v>
      </c>
      <c r="D2" t="s">
        <v>15</v>
      </c>
      <c r="E2" t="s">
        <v>16</v>
      </c>
      <c r="F2">
        <v>5</v>
      </c>
      <c r="G2" t="s">
        <v>17</v>
      </c>
      <c r="H2">
        <v>11.001041666666666</v>
      </c>
      <c r="I2">
        <v>8.2537914607255871</v>
      </c>
      <c r="J2">
        <v>-27.409302</v>
      </c>
      <c r="K2" t="s">
        <v>18</v>
      </c>
      <c r="L2" t="s">
        <v>20</v>
      </c>
      <c r="M2">
        <v>57.776793234576076</v>
      </c>
      <c r="N2">
        <v>2.2055400311292943</v>
      </c>
      <c r="O2" t="s">
        <v>19</v>
      </c>
    </row>
    <row r="3" spans="1:15">
      <c r="A3" s="1" t="s">
        <v>24</v>
      </c>
      <c r="B3">
        <v>120</v>
      </c>
      <c r="C3">
        <v>5</v>
      </c>
      <c r="D3" t="s">
        <v>15</v>
      </c>
      <c r="E3" t="s">
        <v>16</v>
      </c>
      <c r="F3">
        <v>15</v>
      </c>
      <c r="G3" t="s">
        <v>17</v>
      </c>
      <c r="H3">
        <v>11.02173611111111</v>
      </c>
      <c r="I3">
        <v>11.100078325188022</v>
      </c>
      <c r="J3">
        <v>-26.282150999999999</v>
      </c>
      <c r="K3" t="s">
        <v>18</v>
      </c>
      <c r="L3" t="s">
        <v>21</v>
      </c>
      <c r="M3">
        <v>36.109722586570079</v>
      </c>
      <c r="N3">
        <v>1.9064348995607854</v>
      </c>
      <c r="O3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K4" sqref="K4"/>
    </sheetView>
  </sheetViews>
  <sheetFormatPr baseColWidth="10" defaultRowHeight="15" x14ac:dyDescent="0"/>
  <cols>
    <col min="6" max="6" width="15.6640625" bestFit="1" customWidth="1"/>
    <col min="10" max="10" width="12.1640625" bestFit="1" customWidth="1"/>
    <col min="11" max="11" width="12.1640625" customWidth="1"/>
    <col min="12" max="12" width="15.6640625" customWidth="1"/>
    <col min="13" max="13" width="7.1640625" bestFit="1" customWidth="1"/>
    <col min="14" max="14" width="12.1640625" bestFit="1" customWidth="1"/>
    <col min="18" max="18" width="60.5" bestFit="1" customWidth="1"/>
  </cols>
  <sheetData>
    <row r="1" spans="1:18">
      <c r="A1" t="s">
        <v>22</v>
      </c>
      <c r="B1" t="s">
        <v>41</v>
      </c>
      <c r="C1" t="s">
        <v>42</v>
      </c>
      <c r="D1" t="s">
        <v>43</v>
      </c>
      <c r="E1" t="s">
        <v>25</v>
      </c>
      <c r="F1" t="s">
        <v>27</v>
      </c>
      <c r="G1" t="s">
        <v>32</v>
      </c>
      <c r="H1" t="s">
        <v>37</v>
      </c>
      <c r="I1" t="s">
        <v>36</v>
      </c>
      <c r="J1" t="s">
        <v>31</v>
      </c>
      <c r="K1" t="s">
        <v>49</v>
      </c>
      <c r="L1" t="s">
        <v>44</v>
      </c>
      <c r="M1" t="s">
        <v>45</v>
      </c>
      <c r="N1" t="s">
        <v>47</v>
      </c>
      <c r="O1" t="s">
        <v>29</v>
      </c>
      <c r="P1" t="s">
        <v>28</v>
      </c>
      <c r="Q1" t="s">
        <v>30</v>
      </c>
      <c r="R1" t="s">
        <v>26</v>
      </c>
    </row>
    <row r="2" spans="1:18">
      <c r="A2" t="s">
        <v>23</v>
      </c>
      <c r="E2">
        <v>140</v>
      </c>
      <c r="F2">
        <v>88.9</v>
      </c>
      <c r="G2">
        <f>VLOOKUP($A2,Duke_priming_for_Sue_copy!$A$2:$N$3,9,FALSE)</f>
        <v>8.2537914607255871</v>
      </c>
      <c r="H2">
        <v>1</v>
      </c>
      <c r="I2">
        <f>VLOOKUP($A2,Duke_priming_for_Sue_copy!$A$2:$N$3,8,FALSE)</f>
        <v>11.001041666666666</v>
      </c>
      <c r="J2">
        <f>I2+H2</f>
        <v>12.001041666666666</v>
      </c>
      <c r="K2">
        <v>2008</v>
      </c>
      <c r="L2">
        <f>E2/(F2/100+1)</f>
        <v>74.113287453679192</v>
      </c>
      <c r="O2">
        <f>VLOOKUP($A2,Duke_priming_for_Sue_copy!$A$2:$N$3,10,FALSE)</f>
        <v>-27.409302</v>
      </c>
      <c r="P2">
        <f>VLOOKUP($A2,Duke_priming_for_Sue_copy!$A$2:$N$3,13,FALSE)</f>
        <v>57.776793234576076</v>
      </c>
      <c r="Q2">
        <f>VLOOKUP($A2,Duke_priming_for_Sue_copy!$A$2:$N$3,14,FALSE)</f>
        <v>2.2055400311292943</v>
      </c>
      <c r="R2" t="s">
        <v>39</v>
      </c>
    </row>
    <row r="3" spans="1:18">
      <c r="A3" t="s">
        <v>24</v>
      </c>
      <c r="B3" s="2">
        <v>16.600000000000001</v>
      </c>
      <c r="C3" s="2">
        <v>0.8</v>
      </c>
      <c r="D3" s="3">
        <v>21.65</v>
      </c>
      <c r="E3">
        <v>140</v>
      </c>
      <c r="F3">
        <v>95.4</v>
      </c>
      <c r="G3">
        <f>VLOOKUP($A3,Duke_priming_for_Sue_copy!$A$2:$N$3,9,FALSE)</f>
        <v>11.100078325188022</v>
      </c>
      <c r="H3" s="3">
        <v>1</v>
      </c>
      <c r="I3">
        <f>VLOOKUP($A3,Duke_priming_for_Sue_copy!$A$2:$N$3,8,FALSE)</f>
        <v>11.02173611111111</v>
      </c>
      <c r="J3">
        <f>I3+H3</f>
        <v>12.02173611111111</v>
      </c>
      <c r="K3">
        <v>2008</v>
      </c>
      <c r="L3">
        <f>E3/(F3/100+1)</f>
        <v>71.647901740020458</v>
      </c>
      <c r="M3">
        <f>B3*10^-3</f>
        <v>1.66E-2</v>
      </c>
      <c r="N3">
        <f>G3*I3*10^-3/M3</f>
        <v>7.3700080790895512</v>
      </c>
      <c r="O3">
        <f>VLOOKUP($A3,Duke_priming_for_Sue_copy!$A$2:$N$3,10,FALSE)</f>
        <v>-26.282150999999999</v>
      </c>
      <c r="P3">
        <f>VLOOKUP($A3,Duke_priming_for_Sue_copy!$A$2:$N$3,13,FALSE)</f>
        <v>36.109722586570079</v>
      </c>
      <c r="Q3">
        <f>VLOOKUP($A3,Duke_priming_for_Sue_copy!$A$2:$N$3,14,FALSE)</f>
        <v>1.9064348995607854</v>
      </c>
      <c r="R3" t="s">
        <v>40</v>
      </c>
    </row>
    <row r="4" spans="1:18">
      <c r="B4" s="2"/>
      <c r="C4" s="2"/>
      <c r="D4" s="2"/>
      <c r="G4" s="2"/>
      <c r="H4" s="2"/>
      <c r="N4" s="2"/>
    </row>
  </sheetData>
  <conditionalFormatting sqref="B4:D4 N4 G4:H4">
    <cfRule type="expression" dxfId="3" priority="4">
      <formula>isformula(B3)</formula>
    </cfRule>
  </conditionalFormatting>
  <conditionalFormatting sqref="B3">
    <cfRule type="expression" dxfId="2" priority="3">
      <formula>isformula(B2)</formula>
    </cfRule>
  </conditionalFormatting>
  <conditionalFormatting sqref="C3">
    <cfRule type="expression" dxfId="1" priority="2">
      <formula>isformula(C2)</formula>
    </cfRule>
  </conditionalFormatting>
  <conditionalFormatting sqref="D3 H3">
    <cfRule type="expression" dxfId="0" priority="1">
      <formula>isformula(D2)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Duke_priming_for_Sue_copy</vt:lpstr>
      <vt:lpstr>arc-tme-duke</vt:lpstr>
    </vt:vector>
  </TitlesOfParts>
  <Company>MPI-BGC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Beem-Miller</dc:creator>
  <cp:lastModifiedBy>Jeff Beem-Miller</cp:lastModifiedBy>
  <dcterms:created xsi:type="dcterms:W3CDTF">2020-04-28T10:20:54Z</dcterms:created>
  <dcterms:modified xsi:type="dcterms:W3CDTF">2020-04-28T14:31:09Z</dcterms:modified>
</cp:coreProperties>
</file>