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oil\Fractionation comparisons\Chem characterisation\"/>
    </mc:Choice>
  </mc:AlternateContent>
  <xr:revisionPtr revIDLastSave="0" documentId="8_{60894D55-5F09-42C6-8A89-A696EDCF8A3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B4" i="1"/>
  <c r="D3" i="1" l="1"/>
  <c r="B3" i="1"/>
  <c r="B49" i="1" l="1"/>
  <c r="D49" i="1" s="1"/>
  <c r="B51" i="1"/>
  <c r="D51" i="1" s="1"/>
  <c r="B52" i="1"/>
  <c r="D52" i="1" s="1"/>
  <c r="B47" i="1"/>
  <c r="D47" i="1" s="1"/>
  <c r="B53" i="1"/>
  <c r="D53" i="1" s="1"/>
  <c r="B48" i="1"/>
  <c r="D48" i="1" s="1"/>
  <c r="B50" i="1"/>
  <c r="D50" i="1" s="1"/>
  <c r="B46" i="1"/>
  <c r="D46" i="1" s="1"/>
  <c r="D42" i="1" l="1"/>
  <c r="D40" i="1"/>
  <c r="D37" i="1"/>
  <c r="F50" i="1"/>
  <c r="E50" i="1"/>
  <c r="E46" i="1"/>
  <c r="F46" i="1"/>
  <c r="D18" i="1"/>
  <c r="D14" i="1"/>
  <c r="D13" i="1"/>
  <c r="D19" i="1"/>
  <c r="D20" i="1"/>
  <c r="D17" i="1"/>
  <c r="D15" i="1"/>
  <c r="D12" i="1"/>
  <c r="D16" i="1"/>
  <c r="D9" i="1"/>
  <c r="D10" i="1"/>
  <c r="D11" i="1"/>
  <c r="D38" i="1" l="1"/>
  <c r="D34" i="1"/>
  <c r="D36" i="1"/>
  <c r="D29" i="1"/>
  <c r="D28" i="1"/>
  <c r="D33" i="1"/>
  <c r="D35" i="1"/>
  <c r="E35" i="1" s="1"/>
  <c r="D27" i="1"/>
  <c r="D32" i="1"/>
  <c r="D39" i="1"/>
  <c r="D30" i="1"/>
  <c r="D41" i="1"/>
  <c r="D31" i="1"/>
  <c r="F31" i="1" s="1"/>
  <c r="F9" i="1"/>
  <c r="E9" i="1"/>
  <c r="E13" i="1"/>
  <c r="F13" i="1"/>
  <c r="E17" i="1"/>
  <c r="F17" i="1"/>
  <c r="D26" i="1"/>
  <c r="D25" i="1"/>
  <c r="D24" i="1"/>
  <c r="D23" i="1"/>
  <c r="F39" i="1" l="1"/>
  <c r="F35" i="1"/>
  <c r="E39" i="1"/>
  <c r="E27" i="1"/>
  <c r="E31" i="1"/>
  <c r="F27" i="1"/>
  <c r="F23" i="1"/>
  <c r="E23" i="1"/>
</calcChain>
</file>

<file path=xl/sharedStrings.xml><?xml version="1.0" encoding="utf-8"?>
<sst xmlns="http://schemas.openxmlformats.org/spreadsheetml/2006/main" count="30" uniqueCount="23">
  <si>
    <t>Sohi fractions</t>
  </si>
  <si>
    <t>IALF</t>
  </si>
  <si>
    <t>fLF</t>
  </si>
  <si>
    <t>O-min</t>
  </si>
  <si>
    <t>Av. C stock (t C/ha)</t>
  </si>
  <si>
    <t>C stock (t C/ha)</t>
  </si>
  <si>
    <t>Zimmerman</t>
  </si>
  <si>
    <t>S+A</t>
  </si>
  <si>
    <t>POM</t>
  </si>
  <si>
    <t>%TOC</t>
  </si>
  <si>
    <t>DOC</t>
  </si>
  <si>
    <t>rSOC</t>
  </si>
  <si>
    <t>Ghani</t>
  </si>
  <si>
    <t>WSC</t>
  </si>
  <si>
    <t>HWEC</t>
  </si>
  <si>
    <t>Average</t>
  </si>
  <si>
    <t>stdev</t>
  </si>
  <si>
    <t>C stock (tC/ha)</t>
  </si>
  <si>
    <t>%N</t>
  </si>
  <si>
    <t xml:space="preserve">S+C </t>
  </si>
  <si>
    <t>Whole Soil</t>
  </si>
  <si>
    <t>Av. C concentration (%C)</t>
  </si>
  <si>
    <t>Av. N stock (t N/ha)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</si>
</sst>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mGem/Documents/PhD%20021215/Crichton%20Dung%20and%20Urine/CN%20analysis/Crichton%20Bulk%20density%20and%20C%20sto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ractions%20comparison%20C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k density April 2013"/>
      <sheetName val="Bulk density October 2013"/>
      <sheetName val="C Stocks"/>
      <sheetName val="Summary"/>
      <sheetName val="Sheet2"/>
    </sheetNames>
    <sheetDataSet>
      <sheetData sheetId="0" refreshError="1"/>
      <sheetData sheetId="1" refreshError="1"/>
      <sheetData sheetId="2">
        <row r="16">
          <cell r="O16">
            <v>24.097214004122847</v>
          </cell>
          <cell r="P16">
            <v>1.4628537588707549</v>
          </cell>
          <cell r="T16">
            <v>2.2362184334220854</v>
          </cell>
          <cell r="U16">
            <v>0.1446753244495263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 Recovery"/>
      <sheetName val="N Recovery"/>
      <sheetName val="Liquid sample C and SUVA data"/>
      <sheetName val="Table"/>
      <sheetName val="Sheet1"/>
    </sheetNames>
    <sheetDataSet>
      <sheetData sheetId="0">
        <row r="26">
          <cell r="D26">
            <v>0.21127462581590323</v>
          </cell>
        </row>
        <row r="27">
          <cell r="D27">
            <v>0.33311766286314287</v>
          </cell>
        </row>
        <row r="28">
          <cell r="D28">
            <v>0.28431292419366666</v>
          </cell>
        </row>
        <row r="29">
          <cell r="D29">
            <v>0.27484708069564123</v>
          </cell>
        </row>
        <row r="30">
          <cell r="D30">
            <v>3.0359223397603881</v>
          </cell>
        </row>
        <row r="31">
          <cell r="D31">
            <v>2.6383819216768649</v>
          </cell>
        </row>
        <row r="32">
          <cell r="D32">
            <v>2.5397970998295305</v>
          </cell>
        </row>
        <row r="33">
          <cell r="D33">
            <v>2.4582557980453505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53"/>
  <sheetViews>
    <sheetView tabSelected="1" workbookViewId="0">
      <selection activeCell="A5" sqref="A5"/>
    </sheetView>
  </sheetViews>
  <sheetFormatPr defaultRowHeight="15" x14ac:dyDescent="0.25"/>
  <cols>
    <col min="1" max="1" width="23.140625" bestFit="1" customWidth="1"/>
    <col min="6" max="6" width="17.5703125" customWidth="1"/>
    <col min="8" max="8" width="14.5703125" bestFit="1" customWidth="1"/>
  </cols>
  <sheetData>
    <row r="2" spans="1:10" x14ac:dyDescent="0.25">
      <c r="A2" t="s">
        <v>20</v>
      </c>
    </row>
    <row r="3" spans="1:10" x14ac:dyDescent="0.25">
      <c r="A3" t="s">
        <v>4</v>
      </c>
      <c r="B3">
        <f>'[1]C Stocks'!$O$16</f>
        <v>24.097214004122847</v>
      </c>
      <c r="C3" t="s">
        <v>16</v>
      </c>
      <c r="D3">
        <f>'[1]C Stocks'!$P$16</f>
        <v>1.4628537588707549</v>
      </c>
      <c r="F3" s="5"/>
    </row>
    <row r="4" spans="1:10" x14ac:dyDescent="0.25">
      <c r="A4" t="s">
        <v>22</v>
      </c>
      <c r="B4">
        <f>'[1]C Stocks'!$T$16</f>
        <v>2.2362184334220854</v>
      </c>
      <c r="C4" t="s">
        <v>16</v>
      </c>
      <c r="D4">
        <f>'[1]C Stocks'!$U$16</f>
        <v>0.1446753244495263</v>
      </c>
    </row>
    <row r="5" spans="1:10" x14ac:dyDescent="0.25">
      <c r="A5" t="s">
        <v>21</v>
      </c>
      <c r="B5">
        <v>2.67</v>
      </c>
      <c r="C5" t="s">
        <v>16</v>
      </c>
      <c r="D5">
        <v>0.08</v>
      </c>
    </row>
    <row r="8" spans="1:10" x14ac:dyDescent="0.25">
      <c r="A8" t="s">
        <v>0</v>
      </c>
      <c r="B8" t="s">
        <v>9</v>
      </c>
      <c r="C8" t="s">
        <v>18</v>
      </c>
      <c r="D8" t="s">
        <v>17</v>
      </c>
      <c r="E8" t="s">
        <v>15</v>
      </c>
      <c r="F8" t="s">
        <v>16</v>
      </c>
    </row>
    <row r="9" spans="1:10" x14ac:dyDescent="0.25">
      <c r="A9" s="3" t="s">
        <v>2</v>
      </c>
      <c r="B9" s="2">
        <v>8.831426161992125</v>
      </c>
      <c r="C9" s="2">
        <v>2.8140334164613474</v>
      </c>
      <c r="D9" s="2">
        <f>$B$3*($B9/100)</f>
        <v>2.1281276618713352</v>
      </c>
      <c r="E9" s="2">
        <f>AVERAGE(D9:D12)</f>
        <v>1.8720735966877533</v>
      </c>
      <c r="F9" s="2">
        <f>STDEV(D9:D12)/SQRT(4)</f>
        <v>0.17121779985435975</v>
      </c>
      <c r="I9" s="2"/>
      <c r="J9" s="2"/>
    </row>
    <row r="10" spans="1:10" x14ac:dyDescent="0.25">
      <c r="A10" s="3"/>
      <c r="B10" s="2">
        <v>8.253152107371001</v>
      </c>
      <c r="C10" s="2">
        <v>2.6047725629689964</v>
      </c>
      <c r="D10" s="2">
        <f t="shared" ref="D10:D12" si="0">$B$3*(B10/100)</f>
        <v>1.9887797253989647</v>
      </c>
      <c r="E10" s="2"/>
      <c r="F10" s="2"/>
      <c r="I10" s="2"/>
      <c r="J10" s="2"/>
    </row>
    <row r="11" spans="1:10" x14ac:dyDescent="0.25">
      <c r="A11" s="3"/>
      <c r="B11" s="2">
        <v>8.3179078292010704</v>
      </c>
      <c r="C11" s="2">
        <v>2.6354499785209566</v>
      </c>
      <c r="D11" s="2">
        <f t="shared" si="0"/>
        <v>2.0043840502682713</v>
      </c>
      <c r="E11" s="2"/>
      <c r="F11" s="2"/>
      <c r="I11" s="2"/>
      <c r="J11" s="2"/>
    </row>
    <row r="12" spans="1:10" x14ac:dyDescent="0.25">
      <c r="A12" s="3"/>
      <c r="B12" s="2">
        <v>5.6728671994138358</v>
      </c>
      <c r="C12" s="2">
        <v>1.7788558726635735</v>
      </c>
      <c r="D12" s="2">
        <f t="shared" si="0"/>
        <v>1.3670029492124423</v>
      </c>
      <c r="E12" s="2"/>
      <c r="F12" s="2"/>
      <c r="I12" s="2"/>
      <c r="J12" s="2"/>
    </row>
    <row r="13" spans="1:10" x14ac:dyDescent="0.25">
      <c r="A13" s="3" t="s">
        <v>1</v>
      </c>
      <c r="B13" s="2">
        <v>1.198572979931404</v>
      </c>
      <c r="C13" s="2">
        <v>0.58233262944729458</v>
      </c>
      <c r="D13" s="2">
        <f>$B$3*(B13/100)</f>
        <v>0.28882269596966276</v>
      </c>
      <c r="E13" s="2">
        <f>AVERAGE(D13:D16)</f>
        <v>0.29564022876649021</v>
      </c>
      <c r="F13" s="2">
        <f>STDEV(D13:D16)/SQRT(4)</f>
        <v>0.11206389868574654</v>
      </c>
      <c r="I13" s="2"/>
      <c r="J13" s="2"/>
    </row>
    <row r="14" spans="1:10" x14ac:dyDescent="0.25">
      <c r="A14" s="3"/>
      <c r="B14" s="2">
        <v>0.30868954138104115</v>
      </c>
      <c r="C14" s="2">
        <v>0.14855254930299397</v>
      </c>
      <c r="D14" s="2">
        <f t="shared" ref="D14:D16" si="1">$B$3*(B14/100)</f>
        <v>7.4385579394934842E-2</v>
      </c>
      <c r="E14" s="2"/>
      <c r="F14" s="2"/>
      <c r="I14" s="2"/>
      <c r="J14" s="2"/>
    </row>
    <row r="15" spans="1:10" x14ac:dyDescent="0.25">
      <c r="A15" s="3"/>
      <c r="B15" s="2">
        <v>0.89278702315089797</v>
      </c>
      <c r="C15" s="2">
        <v>0.43131720009299329</v>
      </c>
      <c r="D15" s="2">
        <f t="shared" si="1"/>
        <v>0.21513679956970966</v>
      </c>
      <c r="E15" s="2"/>
      <c r="F15" s="2"/>
      <c r="I15" s="2"/>
      <c r="J15" s="2"/>
    </row>
    <row r="16" spans="1:10" x14ac:dyDescent="0.25">
      <c r="A16" s="3"/>
      <c r="B16" s="2">
        <v>2.5074095288703373</v>
      </c>
      <c r="C16" s="2">
        <v>1.1988687810619998</v>
      </c>
      <c r="D16" s="2">
        <f t="shared" si="1"/>
        <v>0.60421584013165364</v>
      </c>
      <c r="E16" s="2"/>
      <c r="F16" s="2"/>
      <c r="I16" s="2"/>
      <c r="J16" s="2"/>
    </row>
    <row r="17" spans="1:14" x14ac:dyDescent="0.25">
      <c r="A17" s="3" t="s">
        <v>3</v>
      </c>
      <c r="B17" s="2">
        <v>89.970000858076489</v>
      </c>
      <c r="C17" s="2">
        <v>96.603633954091364</v>
      </c>
      <c r="D17" s="2">
        <f t="shared" ref="D17:D19" si="2">$B$3*(B17/100)</f>
        <v>21.680263646281855</v>
      </c>
      <c r="E17" s="2">
        <f>AVERAGE(D17:D20)</f>
        <v>21.929500178668604</v>
      </c>
      <c r="F17" s="2">
        <f>STDEV(D17:D20)/SQRT(4)</f>
        <v>9.7614680094689141E-2</v>
      </c>
      <c r="I17" s="2"/>
      <c r="J17" s="2"/>
    </row>
    <row r="18" spans="1:14" x14ac:dyDescent="0.25">
      <c r="A18" s="3"/>
      <c r="B18" s="2">
        <v>91.438158351247949</v>
      </c>
      <c r="C18" s="2">
        <v>97.24667488772802</v>
      </c>
      <c r="D18" s="2">
        <f t="shared" si="2"/>
        <v>22.034048699328945</v>
      </c>
      <c r="E18" s="2"/>
      <c r="F18" s="2"/>
      <c r="I18" s="2"/>
      <c r="J18" s="2"/>
    </row>
    <row r="19" spans="1:14" x14ac:dyDescent="0.25">
      <c r="A19" s="3"/>
      <c r="B19" s="2">
        <v>90.789305147648037</v>
      </c>
      <c r="C19" s="2">
        <v>96.933232821386056</v>
      </c>
      <c r="D19" s="2">
        <f t="shared" si="2"/>
        <v>21.877693154284866</v>
      </c>
      <c r="E19" s="2"/>
      <c r="F19" s="2"/>
      <c r="I19" s="2"/>
      <c r="J19" s="2"/>
    </row>
    <row r="20" spans="1:14" x14ac:dyDescent="0.25">
      <c r="A20" s="3"/>
      <c r="B20" s="2">
        <v>91.81972327171583</v>
      </c>
      <c r="C20" s="2">
        <v>97.022275346274427</v>
      </c>
      <c r="D20" s="2">
        <f>$B$3*(B20/100)</f>
        <v>22.125995214778751</v>
      </c>
      <c r="E20" s="2"/>
      <c r="F20" s="2"/>
      <c r="I20" s="2"/>
      <c r="J20" s="2"/>
    </row>
    <row r="21" spans="1:14" x14ac:dyDescent="0.25">
      <c r="E21" s="2"/>
      <c r="F21" s="2"/>
      <c r="I21" s="2"/>
      <c r="J21" s="2"/>
    </row>
    <row r="22" spans="1:14" x14ac:dyDescent="0.25">
      <c r="A22" t="s">
        <v>6</v>
      </c>
      <c r="B22" t="s">
        <v>9</v>
      </c>
      <c r="C22" t="s">
        <v>18</v>
      </c>
      <c r="D22" t="s">
        <v>5</v>
      </c>
      <c r="E22" s="2"/>
      <c r="F22" s="2"/>
      <c r="I22" s="2"/>
      <c r="J22" s="2"/>
    </row>
    <row r="23" spans="1:14" x14ac:dyDescent="0.25">
      <c r="A23" s="3" t="s">
        <v>10</v>
      </c>
      <c r="B23" s="2">
        <v>0.96024544020858693</v>
      </c>
      <c r="C23" s="2"/>
      <c r="D23" s="2">
        <f>$B$3*(B23/100)</f>
        <v>0.23139239869189471</v>
      </c>
      <c r="E23" s="2">
        <f>AVERAGE(D23:D26)</f>
        <v>0.24422237551672274</v>
      </c>
      <c r="F23" s="2">
        <f>STDEV(D23:D26)/SQRT(4)</f>
        <v>2.8107532602969297E-2</v>
      </c>
      <c r="I23" s="2"/>
      <c r="J23" s="2"/>
    </row>
    <row r="24" spans="1:14" x14ac:dyDescent="0.25">
      <c r="A24" s="3"/>
      <c r="B24" s="2">
        <v>1.3365608849503048</v>
      </c>
      <c r="C24" s="2"/>
      <c r="D24" s="2">
        <f t="shared" ref="D24:D26" si="3">$B$3*(B24/100)</f>
        <v>0.32207393674187307</v>
      </c>
      <c r="E24" s="2"/>
      <c r="F24" s="2"/>
      <c r="I24" s="2"/>
      <c r="J24" s="2"/>
    </row>
    <row r="25" spans="1:14" x14ac:dyDescent="0.25">
      <c r="A25" s="3"/>
      <c r="B25" s="2">
        <v>0.77945191039935569</v>
      </c>
      <c r="C25" s="2"/>
      <c r="D25" s="2">
        <f t="shared" si="3"/>
        <v>0.18782619490815661</v>
      </c>
      <c r="E25" s="2"/>
      <c r="F25" s="2"/>
      <c r="I25" s="2"/>
      <c r="J25" s="2"/>
    </row>
    <row r="26" spans="1:14" x14ac:dyDescent="0.25">
      <c r="A26" s="3"/>
      <c r="B26" s="2">
        <v>0.97769381840015912</v>
      </c>
      <c r="C26" s="2"/>
      <c r="D26" s="2">
        <f t="shared" si="3"/>
        <v>0.23559697172496652</v>
      </c>
      <c r="E26" s="2"/>
      <c r="F26" s="2"/>
      <c r="I26" s="2"/>
      <c r="J26" s="2"/>
    </row>
    <row r="27" spans="1:14" x14ac:dyDescent="0.25">
      <c r="A27" s="3" t="s">
        <v>8</v>
      </c>
      <c r="B27" s="2">
        <v>7.7397334942186475</v>
      </c>
      <c r="C27" s="2">
        <v>3.2135388604550683</v>
      </c>
      <c r="D27" s="2">
        <f t="shared" ref="D27:D42" si="4">$B$3*(B27/100)</f>
        <v>1.8650601434506426</v>
      </c>
      <c r="E27" s="2">
        <f>AVERAGE(D27:D30)</f>
        <v>2.0287158613611069</v>
      </c>
      <c r="F27" s="2">
        <f>STDEV(D27:D30)/SQRT(4)</f>
        <v>0.25947988823805829</v>
      </c>
      <c r="I27" s="2"/>
      <c r="J27" s="2"/>
    </row>
    <row r="28" spans="1:14" x14ac:dyDescent="0.25">
      <c r="A28" s="3"/>
      <c r="B28" s="2">
        <v>11.443510940902927</v>
      </c>
      <c r="C28" s="2">
        <v>4.7711149564099209</v>
      </c>
      <c r="D28" s="2">
        <f t="shared" si="4"/>
        <v>2.7575673210145903</v>
      </c>
      <c r="E28" s="2"/>
      <c r="F28" s="2"/>
      <c r="I28" s="2"/>
      <c r="J28" s="2"/>
    </row>
    <row r="29" spans="1:14" x14ac:dyDescent="0.25">
      <c r="A29" s="3"/>
      <c r="B29" s="2">
        <v>6.3647134166796056</v>
      </c>
      <c r="C29" s="2">
        <v>2.550589379162405</v>
      </c>
      <c r="D29" s="2">
        <f t="shared" si="4"/>
        <v>1.5337186127664038</v>
      </c>
      <c r="E29" s="2"/>
      <c r="F29" s="2"/>
      <c r="I29" s="2"/>
      <c r="J29" s="2"/>
    </row>
    <row r="30" spans="1:14" x14ac:dyDescent="0.25">
      <c r="A30" s="3"/>
      <c r="B30" s="2">
        <v>8.1275676427893462</v>
      </c>
      <c r="C30" s="2">
        <v>3.3003607017515666</v>
      </c>
      <c r="D30" s="2">
        <f t="shared" si="4"/>
        <v>1.9585173682127914</v>
      </c>
      <c r="E30" s="2"/>
      <c r="F30" s="2"/>
      <c r="I30" s="2"/>
      <c r="J30" s="2"/>
      <c r="M30" s="1"/>
      <c r="N30" s="1"/>
    </row>
    <row r="31" spans="1:14" x14ac:dyDescent="0.25">
      <c r="A31" s="3" t="s">
        <v>11</v>
      </c>
      <c r="B31" s="2">
        <v>35.068635266135743</v>
      </c>
      <c r="C31" s="2">
        <v>23.822810602348937</v>
      </c>
      <c r="D31" s="2">
        <f t="shared" si="4"/>
        <v>8.4505640884060256</v>
      </c>
      <c r="E31" s="2">
        <f>AVERAGE(D31:D34)</f>
        <v>8.9236174273610658</v>
      </c>
      <c r="F31" s="2">
        <f>STDEV(D31:D34)/SQRT(4)</f>
        <v>0.21866062776397666</v>
      </c>
      <c r="I31" s="2"/>
      <c r="J31" s="2"/>
    </row>
    <row r="32" spans="1:14" x14ac:dyDescent="0.25">
      <c r="A32" s="3"/>
      <c r="B32" s="2">
        <v>36.011991114398995</v>
      </c>
      <c r="C32" s="2">
        <v>24.56542653278245</v>
      </c>
      <c r="D32" s="2">
        <f t="shared" si="4"/>
        <v>8.6778865659824298</v>
      </c>
      <c r="E32" s="2"/>
      <c r="F32" s="2"/>
      <c r="I32" s="2"/>
      <c r="J32" s="2"/>
    </row>
    <row r="33" spans="1:10" x14ac:dyDescent="0.25">
      <c r="A33" s="3"/>
      <c r="B33" s="2">
        <v>39.041989854241429</v>
      </c>
      <c r="C33" s="2">
        <v>25.598246752873848</v>
      </c>
      <c r="D33" s="2">
        <f t="shared" si="4"/>
        <v>9.4080318466444854</v>
      </c>
      <c r="E33" s="2"/>
      <c r="F33" s="2"/>
      <c r="I33" s="2"/>
      <c r="J33" s="2"/>
    </row>
    <row r="34" spans="1:10" x14ac:dyDescent="0.25">
      <c r="A34" s="3"/>
      <c r="B34" s="2">
        <v>38.004340281181307</v>
      </c>
      <c r="C34" s="2">
        <v>25.249372879293681</v>
      </c>
      <c r="D34" s="2">
        <f t="shared" si="4"/>
        <v>9.1579872084113223</v>
      </c>
      <c r="E34" s="2"/>
      <c r="F34" s="2"/>
      <c r="I34" s="2"/>
      <c r="J34" s="2"/>
    </row>
    <row r="35" spans="1:10" x14ac:dyDescent="0.25">
      <c r="A35" s="3" t="s">
        <v>7</v>
      </c>
      <c r="B35" s="2">
        <v>39.096586044157817</v>
      </c>
      <c r="C35" s="2">
        <v>28.341897141205031</v>
      </c>
      <c r="D35" s="2">
        <f t="shared" si="4"/>
        <v>9.4211880073667356</v>
      </c>
      <c r="E35" s="2">
        <f>AVERAGE(D35:D38)</f>
        <v>8.8415385696372581</v>
      </c>
      <c r="F35" s="2">
        <f>STDEV(D35:D38)/SQRT(4)</f>
        <v>0.21170661048271441</v>
      </c>
      <c r="I35" s="2"/>
      <c r="J35" s="2"/>
    </row>
    <row r="36" spans="1:10" x14ac:dyDescent="0.25">
      <c r="A36" s="3"/>
      <c r="B36" s="2">
        <v>34.98782233965624</v>
      </c>
      <c r="C36" s="2">
        <v>25.468891089537948</v>
      </c>
      <c r="D36" s="2">
        <f t="shared" si="4"/>
        <v>8.4310904245692644</v>
      </c>
      <c r="E36" s="2"/>
      <c r="F36" s="2"/>
      <c r="I36" s="2"/>
      <c r="J36" s="2"/>
    </row>
    <row r="37" spans="1:10" x14ac:dyDescent="0.25">
      <c r="A37" s="3"/>
      <c r="B37" s="2">
        <v>36.745165315011924</v>
      </c>
      <c r="C37" s="2">
        <v>25.70954739663404</v>
      </c>
      <c r="D37" s="2">
        <f t="shared" si="4"/>
        <v>8.8545611221271443</v>
      </c>
      <c r="E37" s="2"/>
      <c r="F37" s="2"/>
      <c r="I37" s="2"/>
      <c r="J37" s="2"/>
    </row>
    <row r="38" spans="1:10" x14ac:dyDescent="0.25">
      <c r="A38" s="3"/>
      <c r="B38" s="2">
        <v>35.934920621962149</v>
      </c>
      <c r="C38" s="2">
        <v>25.477102631242399</v>
      </c>
      <c r="D38" s="2">
        <f t="shared" si="4"/>
        <v>8.6593147244858919</v>
      </c>
      <c r="E38" s="2"/>
      <c r="F38" s="2"/>
      <c r="I38" s="2"/>
      <c r="J38" s="2"/>
    </row>
    <row r="39" spans="1:10" x14ac:dyDescent="0.25">
      <c r="A39" s="3" t="s">
        <v>19</v>
      </c>
      <c r="B39" s="2">
        <v>52.354763684988193</v>
      </c>
      <c r="C39" s="2">
        <v>44.621753395990957</v>
      </c>
      <c r="D39" s="2">
        <f>$B$3*(B39/100)</f>
        <v>12.616039446524397</v>
      </c>
      <c r="E39" s="2">
        <f>AVERAGE(D39:D42)</f>
        <v>13.037000503119824</v>
      </c>
      <c r="F39" s="2">
        <f>STDEV(D39:D42)/SQRT(4)</f>
        <v>0.21768994610955489</v>
      </c>
      <c r="I39" s="2"/>
      <c r="J39" s="2"/>
    </row>
    <row r="40" spans="1:10" x14ac:dyDescent="0.25">
      <c r="A40" s="3"/>
      <c r="B40" s="2">
        <v>52.807154189337155</v>
      </c>
      <c r="C40" s="2">
        <v>45.194567421269674</v>
      </c>
      <c r="D40" s="2">
        <f t="shared" si="4"/>
        <v>12.725052954491698</v>
      </c>
      <c r="E40" s="2"/>
      <c r="F40" s="2"/>
    </row>
    <row r="41" spans="1:10" x14ac:dyDescent="0.25">
      <c r="A41" s="3"/>
      <c r="B41" s="2">
        <v>56.091652252800927</v>
      </c>
      <c r="C41" s="2">
        <v>46.141616471329712</v>
      </c>
      <c r="D41" s="2">
        <f t="shared" si="4"/>
        <v>13.516525481805834</v>
      </c>
      <c r="E41" s="1"/>
      <c r="F41" s="1"/>
    </row>
    <row r="42" spans="1:10" x14ac:dyDescent="0.25">
      <c r="A42" s="3"/>
      <c r="B42" s="2">
        <v>55.153197906544236</v>
      </c>
      <c r="C42" s="2">
        <v>45.973163787712345</v>
      </c>
      <c r="D42" s="2">
        <f t="shared" si="4"/>
        <v>13.290384129657367</v>
      </c>
      <c r="E42" s="1"/>
      <c r="F42" s="1"/>
    </row>
    <row r="43" spans="1:10" x14ac:dyDescent="0.25">
      <c r="E43" s="1"/>
      <c r="F43" s="1"/>
    </row>
    <row r="44" spans="1:10" x14ac:dyDescent="0.25">
      <c r="E44" s="1"/>
      <c r="F44" s="1"/>
    </row>
    <row r="45" spans="1:10" x14ac:dyDescent="0.25">
      <c r="A45" t="s">
        <v>12</v>
      </c>
      <c r="B45" t="s">
        <v>9</v>
      </c>
      <c r="D45" t="s">
        <v>5</v>
      </c>
      <c r="E45" s="1"/>
      <c r="F45" s="1"/>
    </row>
    <row r="46" spans="1:10" x14ac:dyDescent="0.25">
      <c r="A46" s="3" t="s">
        <v>13</v>
      </c>
      <c r="B46" s="2">
        <f>'[2]C Recovery'!$D26</f>
        <v>0.21127462581590323</v>
      </c>
      <c r="C46" s="2"/>
      <c r="D46" s="2">
        <f>$B$3*(B46/100)</f>
        <v>5.0911298719267979E-2</v>
      </c>
      <c r="E46" s="2">
        <f>AVERAGE(D46:D49)</f>
        <v>6.6481339457143074E-2</v>
      </c>
      <c r="F46" s="2">
        <f>STDEV(D46:D49)/SQRT(4)</f>
        <v>6.0332069852466665E-3</v>
      </c>
    </row>
    <row r="47" spans="1:10" x14ac:dyDescent="0.25">
      <c r="A47" s="3"/>
      <c r="B47" s="2">
        <f>'[2]C Recovery'!$D27</f>
        <v>0.33311766286314287</v>
      </c>
      <c r="C47" s="2"/>
      <c r="D47" s="2">
        <f t="shared" ref="D47:D53" si="5">$B$3*(B47/100)</f>
        <v>8.0272076105663989E-2</v>
      </c>
      <c r="E47" s="2"/>
      <c r="F47" s="2"/>
    </row>
    <row r="48" spans="1:10" x14ac:dyDescent="0.25">
      <c r="A48" s="3"/>
      <c r="B48" s="2">
        <f>'[2]C Recovery'!$D28</f>
        <v>0.28431292419366666</v>
      </c>
      <c r="C48" s="2"/>
      <c r="D48" s="2">
        <f t="shared" si="5"/>
        <v>6.8511493784327415E-2</v>
      </c>
      <c r="E48" s="2"/>
      <c r="F48" s="2"/>
    </row>
    <row r="49" spans="1:6" x14ac:dyDescent="0.25">
      <c r="A49" s="3"/>
      <c r="B49" s="2">
        <f>'[2]C Recovery'!$D29</f>
        <v>0.27484708069564123</v>
      </c>
      <c r="C49" s="2"/>
      <c r="D49" s="2">
        <f t="shared" si="5"/>
        <v>6.6230489219312891E-2</v>
      </c>
      <c r="E49" s="2"/>
      <c r="F49" s="2"/>
    </row>
    <row r="50" spans="1:6" x14ac:dyDescent="0.25">
      <c r="A50" s="4" t="s">
        <v>14</v>
      </c>
      <c r="B50" s="2">
        <f>'[2]C Recovery'!$D30</f>
        <v>3.0359223397603881</v>
      </c>
      <c r="C50" s="2"/>
      <c r="D50" s="2">
        <f t="shared" si="5"/>
        <v>0.73157270321103429</v>
      </c>
      <c r="E50" s="2">
        <f>AVERAGE(D50:D53)</f>
        <v>0.64293518599094268</v>
      </c>
      <c r="F50" s="2">
        <f>STDEV(D50:D53)/SQRT(4)</f>
        <v>3.0849505582273899E-2</v>
      </c>
    </row>
    <row r="51" spans="1:6" x14ac:dyDescent="0.25">
      <c r="A51" s="4"/>
      <c r="B51" s="2">
        <f>'[2]C Recovery'!$D31</f>
        <v>2.6383819216768649</v>
      </c>
      <c r="C51" s="2"/>
      <c r="D51" s="2">
        <f t="shared" si="5"/>
        <v>0.63577653791256294</v>
      </c>
      <c r="E51" s="2"/>
      <c r="F51" s="2"/>
    </row>
    <row r="52" spans="1:6" x14ac:dyDescent="0.25">
      <c r="A52" s="4"/>
      <c r="B52" s="2">
        <f>'[2]C Recovery'!$D32</f>
        <v>2.5397970998295305</v>
      </c>
      <c r="C52" s="2"/>
      <c r="D52" s="2">
        <f t="shared" si="5"/>
        <v>0.61202034241642755</v>
      </c>
      <c r="E52" s="2"/>
      <c r="F52" s="2"/>
    </row>
    <row r="53" spans="1:6" x14ac:dyDescent="0.25">
      <c r="A53" s="4"/>
      <c r="B53" s="2">
        <f>'[2]C Recovery'!$D33</f>
        <v>2.4582557980453505</v>
      </c>
      <c r="C53" s="2"/>
      <c r="D53" s="2">
        <f t="shared" si="5"/>
        <v>0.59237116042374605</v>
      </c>
      <c r="E53" s="2"/>
      <c r="F53" s="2"/>
    </row>
  </sheetData>
  <mergeCells count="10">
    <mergeCell ref="A35:A38"/>
    <mergeCell ref="A39:A42"/>
    <mergeCell ref="A46:A49"/>
    <mergeCell ref="A50:A53"/>
    <mergeCell ref="A9:A12"/>
    <mergeCell ref="A13:A16"/>
    <mergeCell ref="A17:A20"/>
    <mergeCell ref="A23:A26"/>
    <mergeCell ref="A27:A30"/>
    <mergeCell ref="A31:A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GemGem</dc:creator>
  <cp:lastModifiedBy>Gemma Miller</cp:lastModifiedBy>
  <dcterms:created xsi:type="dcterms:W3CDTF">2015-12-08T13:23:52Z</dcterms:created>
  <dcterms:modified xsi:type="dcterms:W3CDTF">2020-04-03T07:26:35Z</dcterms:modified>
</cp:coreProperties>
</file>