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 activeTab="2"/>
  </bookViews>
  <sheets>
    <sheet name="lyr" sheetId="2" r:id="rId1"/>
    <sheet name="frc" sheetId="1" r:id="rId2"/>
    <sheet name="rawFrc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Q2" i="1"/>
  <c r="P2" i="1"/>
  <c r="U3" i="1"/>
  <c r="E3" i="1"/>
  <c r="G3" i="1"/>
  <c r="W3" i="1"/>
  <c r="U112" i="1"/>
  <c r="U48" i="1"/>
  <c r="E48" i="1"/>
  <c r="G48" i="1"/>
  <c r="W48" i="1"/>
  <c r="E2" i="1"/>
  <c r="F2" i="1"/>
  <c r="E39" i="1"/>
  <c r="F39" i="1"/>
  <c r="U39" i="1"/>
  <c r="G39" i="1"/>
  <c r="W39" i="1"/>
  <c r="E6" i="1"/>
  <c r="F6" i="1"/>
  <c r="U6" i="1"/>
  <c r="G6" i="1"/>
  <c r="W6" i="1"/>
  <c r="F3" i="1"/>
  <c r="W4" i="1"/>
  <c r="W5" i="1"/>
  <c r="W7" i="1"/>
  <c r="W8" i="1"/>
  <c r="E9" i="1"/>
  <c r="F9" i="1"/>
  <c r="U9" i="1"/>
  <c r="G9" i="1"/>
  <c r="W9" i="1"/>
  <c r="W10" i="1"/>
  <c r="W11" i="1"/>
  <c r="E12" i="1"/>
  <c r="F12" i="1"/>
  <c r="U12" i="1"/>
  <c r="G12" i="1"/>
  <c r="W12" i="1"/>
  <c r="W13" i="1"/>
  <c r="W14" i="1"/>
  <c r="E15" i="1"/>
  <c r="F15" i="1"/>
  <c r="U15" i="1"/>
  <c r="G15" i="1"/>
  <c r="W15" i="1"/>
  <c r="W16" i="1"/>
  <c r="W17" i="1"/>
  <c r="E18" i="1"/>
  <c r="F18" i="1"/>
  <c r="U18" i="1"/>
  <c r="G18" i="1"/>
  <c r="W18" i="1"/>
  <c r="W19" i="1"/>
  <c r="W20" i="1"/>
  <c r="E21" i="1"/>
  <c r="F21" i="1"/>
  <c r="U21" i="1"/>
  <c r="G21" i="1"/>
  <c r="W21" i="1"/>
  <c r="W22" i="1"/>
  <c r="W23" i="1"/>
  <c r="E24" i="1"/>
  <c r="F24" i="1"/>
  <c r="U24" i="1"/>
  <c r="G24" i="1"/>
  <c r="W24" i="1"/>
  <c r="W25" i="1"/>
  <c r="W26" i="1"/>
  <c r="E27" i="1"/>
  <c r="F27" i="1"/>
  <c r="U27" i="1"/>
  <c r="G27" i="1"/>
  <c r="W27" i="1"/>
  <c r="W28" i="1"/>
  <c r="W29" i="1"/>
  <c r="E30" i="1"/>
  <c r="G30" i="1"/>
  <c r="W31" i="1"/>
  <c r="W32" i="1"/>
  <c r="C32" i="1"/>
  <c r="C33" i="1"/>
  <c r="E33" i="1"/>
  <c r="G33" i="1"/>
  <c r="W34" i="1"/>
  <c r="W35" i="1"/>
  <c r="C34" i="1"/>
  <c r="C35" i="1"/>
  <c r="C36" i="1"/>
  <c r="E36" i="1"/>
  <c r="G36" i="1"/>
  <c r="W37" i="1"/>
  <c r="W38" i="1"/>
  <c r="W40" i="1"/>
  <c r="W41" i="1"/>
  <c r="C41" i="1"/>
  <c r="C42" i="1"/>
  <c r="E42" i="1"/>
  <c r="F42" i="1"/>
  <c r="U42" i="1"/>
  <c r="G42" i="1"/>
  <c r="W42" i="1"/>
  <c r="W43" i="1"/>
  <c r="W44" i="1"/>
  <c r="C43" i="1"/>
  <c r="C44" i="1"/>
  <c r="C45" i="1"/>
  <c r="E45" i="1"/>
  <c r="F45" i="1"/>
  <c r="U45" i="1"/>
  <c r="G45" i="1"/>
  <c r="W45" i="1"/>
  <c r="W46" i="1"/>
  <c r="W47" i="1"/>
  <c r="F48" i="1"/>
  <c r="W49" i="1"/>
  <c r="W50" i="1"/>
  <c r="C50" i="1"/>
  <c r="C51" i="1"/>
  <c r="E51" i="1"/>
  <c r="F51" i="1"/>
  <c r="U51" i="1"/>
  <c r="G51" i="1"/>
  <c r="W51" i="1"/>
  <c r="W52" i="1"/>
  <c r="W53" i="1"/>
  <c r="C52" i="1"/>
  <c r="C53" i="1"/>
  <c r="C54" i="1"/>
  <c r="E54" i="1"/>
  <c r="F54" i="1"/>
  <c r="U54" i="1"/>
  <c r="G54" i="1"/>
  <c r="W54" i="1"/>
  <c r="W55" i="1"/>
  <c r="W56" i="1"/>
  <c r="W57" i="1"/>
  <c r="W58" i="1"/>
  <c r="W59" i="1"/>
  <c r="C59" i="1"/>
  <c r="C60" i="1"/>
  <c r="E60" i="1"/>
  <c r="F60" i="1"/>
  <c r="U60" i="1"/>
  <c r="G60" i="1"/>
  <c r="W60" i="1"/>
  <c r="W61" i="1"/>
  <c r="W62" i="1"/>
  <c r="C61" i="1"/>
  <c r="C62" i="1"/>
  <c r="C63" i="1"/>
  <c r="E63" i="1"/>
  <c r="F63" i="1"/>
  <c r="U63" i="1"/>
  <c r="G63" i="1"/>
  <c r="W63" i="1"/>
  <c r="W64" i="1"/>
  <c r="W65" i="1"/>
  <c r="E66" i="1"/>
  <c r="F66" i="1"/>
  <c r="U66" i="1"/>
  <c r="G66" i="1"/>
  <c r="W66" i="1"/>
  <c r="W67" i="1"/>
  <c r="W68" i="1"/>
  <c r="C68" i="1"/>
  <c r="C69" i="1"/>
  <c r="E69" i="1"/>
  <c r="F69" i="1"/>
  <c r="U69" i="1"/>
  <c r="G69" i="1"/>
  <c r="W69" i="1"/>
  <c r="W70" i="1"/>
  <c r="W71" i="1"/>
  <c r="C70" i="1"/>
  <c r="C71" i="1"/>
  <c r="C72" i="1"/>
  <c r="E72" i="1"/>
  <c r="F72" i="1"/>
  <c r="U72" i="1"/>
  <c r="G72" i="1"/>
  <c r="W72" i="1"/>
  <c r="W73" i="1"/>
  <c r="W74" i="1"/>
  <c r="W75" i="1"/>
  <c r="W76" i="1"/>
  <c r="W77" i="1"/>
  <c r="C77" i="1"/>
  <c r="C78" i="1"/>
  <c r="E78" i="1"/>
  <c r="F78" i="1"/>
  <c r="U78" i="1"/>
  <c r="G78" i="1"/>
  <c r="W78" i="1"/>
  <c r="W79" i="1"/>
  <c r="W80" i="1"/>
  <c r="C79" i="1"/>
  <c r="C80" i="1"/>
  <c r="C81" i="1"/>
  <c r="E81" i="1"/>
  <c r="F81" i="1"/>
  <c r="U81" i="1"/>
  <c r="G81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2" i="1"/>
  <c r="E4" i="1"/>
  <c r="G4" i="1"/>
  <c r="E5" i="1"/>
  <c r="G5" i="1"/>
  <c r="E7" i="1"/>
  <c r="G7" i="1"/>
  <c r="E8" i="1"/>
  <c r="G8" i="1"/>
  <c r="E10" i="1"/>
  <c r="G10" i="1"/>
  <c r="E11" i="1"/>
  <c r="G11" i="1"/>
  <c r="E13" i="1"/>
  <c r="G13" i="1"/>
  <c r="E14" i="1"/>
  <c r="G14" i="1"/>
  <c r="E16" i="1"/>
  <c r="G16" i="1"/>
  <c r="E17" i="1"/>
  <c r="G17" i="1"/>
  <c r="E19" i="1"/>
  <c r="G19" i="1"/>
  <c r="E20" i="1"/>
  <c r="G20" i="1"/>
  <c r="E22" i="1"/>
  <c r="G22" i="1"/>
  <c r="E23" i="1"/>
  <c r="G23" i="1"/>
  <c r="E25" i="1"/>
  <c r="G25" i="1"/>
  <c r="E26" i="1"/>
  <c r="G26" i="1"/>
  <c r="E28" i="1"/>
  <c r="G28" i="1"/>
  <c r="E29" i="1"/>
  <c r="G29" i="1"/>
  <c r="E31" i="1"/>
  <c r="G31" i="1"/>
  <c r="E32" i="1"/>
  <c r="G32" i="1"/>
  <c r="E34" i="1"/>
  <c r="G34" i="1"/>
  <c r="E35" i="1"/>
  <c r="G35" i="1"/>
  <c r="C37" i="1"/>
  <c r="E37" i="1"/>
  <c r="G37" i="1"/>
  <c r="E38" i="1"/>
  <c r="G38" i="1"/>
  <c r="E40" i="1"/>
  <c r="G40" i="1"/>
  <c r="E41" i="1"/>
  <c r="G41" i="1"/>
  <c r="E43" i="1"/>
  <c r="G43" i="1"/>
  <c r="E44" i="1"/>
  <c r="G44" i="1"/>
  <c r="C46" i="1"/>
  <c r="E46" i="1"/>
  <c r="G46" i="1"/>
  <c r="E47" i="1"/>
  <c r="G47" i="1"/>
  <c r="E49" i="1"/>
  <c r="G49" i="1"/>
  <c r="E50" i="1"/>
  <c r="G50" i="1"/>
  <c r="E52" i="1"/>
  <c r="G52" i="1"/>
  <c r="E53" i="1"/>
  <c r="G53" i="1"/>
  <c r="C55" i="1"/>
  <c r="E55" i="1"/>
  <c r="G55" i="1"/>
  <c r="E56" i="1"/>
  <c r="G56" i="1"/>
  <c r="E57" i="1"/>
  <c r="G57" i="1"/>
  <c r="E58" i="1"/>
  <c r="G58" i="1"/>
  <c r="E59" i="1"/>
  <c r="G59" i="1"/>
  <c r="E61" i="1"/>
  <c r="G61" i="1"/>
  <c r="E62" i="1"/>
  <c r="G62" i="1"/>
  <c r="C64" i="1"/>
  <c r="E64" i="1"/>
  <c r="G64" i="1"/>
  <c r="E65" i="1"/>
  <c r="G65" i="1"/>
  <c r="E67" i="1"/>
  <c r="G67" i="1"/>
  <c r="E68" i="1"/>
  <c r="G68" i="1"/>
  <c r="E70" i="1"/>
  <c r="G70" i="1"/>
  <c r="E71" i="1"/>
  <c r="G71" i="1"/>
  <c r="C73" i="1"/>
  <c r="E73" i="1"/>
  <c r="G73" i="1"/>
  <c r="E74" i="1"/>
  <c r="G74" i="1"/>
  <c r="E75" i="1"/>
  <c r="G75" i="1"/>
  <c r="E76" i="1"/>
  <c r="G76" i="1"/>
  <c r="E77" i="1"/>
  <c r="G77" i="1"/>
  <c r="E79" i="1"/>
  <c r="G79" i="1"/>
  <c r="E80" i="1"/>
  <c r="G80" i="1"/>
  <c r="C82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G104" i="1"/>
  <c r="E105" i="1"/>
  <c r="G105" i="1"/>
  <c r="E106" i="1"/>
  <c r="G106" i="1"/>
  <c r="E107" i="1"/>
  <c r="G107" i="1"/>
  <c r="E108" i="1"/>
  <c r="G108" i="1"/>
  <c r="E109" i="1"/>
  <c r="G109" i="1"/>
  <c r="E110" i="1"/>
  <c r="G110" i="1"/>
  <c r="E111" i="1"/>
  <c r="G111" i="1"/>
  <c r="E112" i="1"/>
  <c r="G112" i="1"/>
  <c r="E113" i="1"/>
  <c r="G113" i="1"/>
  <c r="E114" i="1"/>
  <c r="G114" i="1"/>
  <c r="E115" i="1"/>
  <c r="G115" i="1"/>
  <c r="E116" i="1"/>
  <c r="G116" i="1"/>
  <c r="E117" i="1"/>
  <c r="G117" i="1"/>
  <c r="E118" i="1"/>
  <c r="G118" i="1"/>
  <c r="E119" i="1"/>
  <c r="G119" i="1"/>
  <c r="E120" i="1"/>
  <c r="G120" i="1"/>
  <c r="E121" i="1"/>
  <c r="G121" i="1"/>
  <c r="E122" i="1"/>
  <c r="G122" i="1"/>
  <c r="E123" i="1"/>
  <c r="G123" i="1"/>
  <c r="E124" i="1"/>
  <c r="G124" i="1"/>
  <c r="E125" i="1"/>
  <c r="G125" i="1"/>
  <c r="E126" i="1"/>
  <c r="G126" i="1"/>
  <c r="E127" i="1"/>
  <c r="G127" i="1"/>
  <c r="E128" i="1"/>
  <c r="G128" i="1"/>
  <c r="E129" i="1"/>
  <c r="G129" i="1"/>
  <c r="E130" i="1"/>
  <c r="G130" i="1"/>
  <c r="E131" i="1"/>
  <c r="G131" i="1"/>
  <c r="E132" i="1"/>
  <c r="G132" i="1"/>
  <c r="E133" i="1"/>
  <c r="G133" i="1"/>
  <c r="E134" i="1"/>
  <c r="G134" i="1"/>
  <c r="E135" i="1"/>
  <c r="G135" i="1"/>
  <c r="E136" i="1"/>
  <c r="G136" i="1"/>
  <c r="E137" i="1"/>
  <c r="G137" i="1"/>
  <c r="E138" i="1"/>
  <c r="G138" i="1"/>
  <c r="E139" i="1"/>
  <c r="G139" i="1"/>
  <c r="E140" i="1"/>
  <c r="G140" i="1"/>
  <c r="E141" i="1"/>
  <c r="G141" i="1"/>
  <c r="E142" i="1"/>
  <c r="G142" i="1"/>
  <c r="E143" i="1"/>
  <c r="G143" i="1"/>
  <c r="E144" i="1"/>
  <c r="G144" i="1"/>
  <c r="E145" i="1"/>
  <c r="G145" i="1"/>
  <c r="E146" i="1"/>
  <c r="G146" i="1"/>
  <c r="E147" i="1"/>
  <c r="G147" i="1"/>
  <c r="E148" i="1"/>
  <c r="G148" i="1"/>
  <c r="E149" i="1"/>
  <c r="G149" i="1"/>
  <c r="E150" i="1"/>
  <c r="G150" i="1"/>
  <c r="E151" i="1"/>
  <c r="G151" i="1"/>
  <c r="G2" i="1"/>
  <c r="Z3" i="1"/>
  <c r="U2" i="1"/>
  <c r="F4" i="1"/>
  <c r="U4" i="1"/>
  <c r="F5" i="1"/>
  <c r="U5" i="1"/>
  <c r="F8" i="1"/>
  <c r="U8" i="1"/>
  <c r="E2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C26" i="2"/>
  <c r="B26" i="2"/>
  <c r="A26" i="2"/>
  <c r="Z5" i="1"/>
  <c r="Z8" i="1"/>
  <c r="Z11" i="1"/>
  <c r="Z14" i="1"/>
  <c r="Z17" i="1"/>
  <c r="Z20" i="1"/>
  <c r="Z23" i="1"/>
  <c r="Z26" i="1"/>
  <c r="Z29" i="1"/>
  <c r="Z32" i="1"/>
  <c r="Z35" i="1"/>
  <c r="Z38" i="1"/>
  <c r="Z41" i="1"/>
  <c r="Z44" i="1"/>
  <c r="Z47" i="1"/>
  <c r="Z50" i="1"/>
  <c r="Z53" i="1"/>
  <c r="Z56" i="1"/>
  <c r="Z59" i="1"/>
  <c r="Z62" i="1"/>
  <c r="Z65" i="1"/>
  <c r="Z68" i="1"/>
  <c r="Z71" i="1"/>
  <c r="Z74" i="1"/>
  <c r="Z77" i="1"/>
  <c r="Z80" i="1"/>
  <c r="Z83" i="1"/>
  <c r="Z86" i="1"/>
  <c r="Z89" i="1"/>
  <c r="Z95" i="1"/>
  <c r="Z92" i="1"/>
  <c r="Z98" i="1"/>
  <c r="Z104" i="1"/>
  <c r="Z101" i="1"/>
  <c r="Z107" i="1"/>
  <c r="Z110" i="1"/>
  <c r="Z113" i="1"/>
  <c r="Z116" i="1"/>
  <c r="Z119" i="1"/>
  <c r="Z125" i="1"/>
  <c r="Z122" i="1"/>
  <c r="Z128" i="1"/>
  <c r="Z134" i="1"/>
  <c r="Z131" i="1"/>
  <c r="Z137" i="1"/>
  <c r="Z140" i="1"/>
  <c r="Z143" i="1"/>
  <c r="Z149" i="1"/>
  <c r="Z146" i="1"/>
  <c r="Z6" i="1"/>
  <c r="Z9" i="1"/>
  <c r="Z12" i="1"/>
  <c r="Z15" i="1"/>
  <c r="Z18" i="1"/>
  <c r="Z21" i="1"/>
  <c r="Z24" i="1"/>
  <c r="Z27" i="1"/>
  <c r="Z30" i="1"/>
  <c r="Z33" i="1"/>
  <c r="Z36" i="1"/>
  <c r="Z39" i="1"/>
  <c r="Z42" i="1"/>
  <c r="Z45" i="1"/>
  <c r="Z48" i="1"/>
  <c r="Z51" i="1"/>
  <c r="Z54" i="1"/>
  <c r="Z57" i="1"/>
  <c r="Z60" i="1"/>
  <c r="Z63" i="1"/>
  <c r="Z66" i="1"/>
  <c r="Z69" i="1"/>
  <c r="Z72" i="1"/>
  <c r="Z75" i="1"/>
  <c r="Z78" i="1"/>
  <c r="Z81" i="1"/>
  <c r="Z84" i="1"/>
  <c r="Z87" i="1"/>
  <c r="Z90" i="1"/>
  <c r="Z96" i="1"/>
  <c r="Z93" i="1"/>
  <c r="Z99" i="1"/>
  <c r="Z105" i="1"/>
  <c r="Z102" i="1"/>
  <c r="Z108" i="1"/>
  <c r="Z111" i="1"/>
  <c r="Z114" i="1"/>
  <c r="Z117" i="1"/>
  <c r="Z126" i="1"/>
  <c r="Z120" i="1"/>
  <c r="Z123" i="1"/>
  <c r="Z129" i="1"/>
  <c r="Z135" i="1"/>
  <c r="Z132" i="1"/>
  <c r="Z138" i="1"/>
  <c r="Z141" i="1"/>
  <c r="Z144" i="1"/>
  <c r="Z150" i="1"/>
  <c r="Z147" i="1"/>
  <c r="Z4" i="1"/>
  <c r="Z7" i="1"/>
  <c r="Z10" i="1"/>
  <c r="Z13" i="1"/>
  <c r="Z16" i="1"/>
  <c r="Z19" i="1"/>
  <c r="Z22" i="1"/>
  <c r="Z25" i="1"/>
  <c r="Z28" i="1"/>
  <c r="Z31" i="1"/>
  <c r="Z34" i="1"/>
  <c r="Z37" i="1"/>
  <c r="Z40" i="1"/>
  <c r="Z43" i="1"/>
  <c r="Z46" i="1"/>
  <c r="Z49" i="1"/>
  <c r="Z52" i="1"/>
  <c r="Z55" i="1"/>
  <c r="Z58" i="1"/>
  <c r="Z61" i="1"/>
  <c r="Z64" i="1"/>
  <c r="Z67" i="1"/>
  <c r="Z70" i="1"/>
  <c r="Z73" i="1"/>
  <c r="Z76" i="1"/>
  <c r="Z79" i="1"/>
  <c r="Z82" i="1"/>
  <c r="Z85" i="1"/>
  <c r="Z88" i="1"/>
  <c r="Z91" i="1"/>
  <c r="Z97" i="1"/>
  <c r="Z94" i="1"/>
  <c r="Z100" i="1"/>
  <c r="Z106" i="1"/>
  <c r="Z103" i="1"/>
  <c r="Z109" i="1"/>
  <c r="Z112" i="1"/>
  <c r="Z115" i="1"/>
  <c r="Z118" i="1"/>
  <c r="Z127" i="1"/>
  <c r="Z121" i="1"/>
  <c r="Z124" i="1"/>
  <c r="Z130" i="1"/>
  <c r="Z136" i="1"/>
  <c r="Z133" i="1"/>
  <c r="Z139" i="1"/>
  <c r="Z142" i="1"/>
  <c r="Z145" i="1"/>
  <c r="Z151" i="1"/>
  <c r="Z148" i="1"/>
  <c r="Z2" i="1"/>
  <c r="F30" i="1"/>
  <c r="F33" i="1"/>
  <c r="F36" i="1"/>
  <c r="F57" i="1"/>
  <c r="F75" i="1"/>
  <c r="U146" i="1"/>
  <c r="U148" i="1"/>
  <c r="U147" i="1"/>
  <c r="U144" i="1"/>
  <c r="U150" i="1"/>
  <c r="F77" i="1"/>
  <c r="U77" i="1"/>
  <c r="F79" i="1"/>
  <c r="U79" i="1"/>
  <c r="F80" i="1"/>
  <c r="U80" i="1"/>
  <c r="F82" i="1"/>
  <c r="U82" i="1"/>
  <c r="U86" i="1"/>
  <c r="U84" i="1"/>
  <c r="U87" i="1"/>
  <c r="U88" i="1"/>
  <c r="U83" i="1"/>
  <c r="U85" i="1"/>
  <c r="U92" i="1"/>
  <c r="U90" i="1"/>
  <c r="U96" i="1"/>
  <c r="U93" i="1"/>
  <c r="U94" i="1"/>
  <c r="U89" i="1"/>
  <c r="U91" i="1"/>
  <c r="U95" i="1"/>
  <c r="U97" i="1"/>
  <c r="U101" i="1"/>
  <c r="U99" i="1"/>
  <c r="U105" i="1"/>
  <c r="U102" i="1"/>
  <c r="U103" i="1"/>
  <c r="U98" i="1"/>
  <c r="U100" i="1"/>
  <c r="U104" i="1"/>
  <c r="U106" i="1"/>
  <c r="U110" i="1"/>
  <c r="U108" i="1"/>
  <c r="U111" i="1"/>
  <c r="U107" i="1"/>
  <c r="U109" i="1"/>
  <c r="U116" i="1"/>
  <c r="U114" i="1"/>
  <c r="U117" i="1"/>
  <c r="U118" i="1"/>
  <c r="U113" i="1"/>
  <c r="U115" i="1"/>
  <c r="U126" i="1"/>
  <c r="U120" i="1"/>
  <c r="U123" i="1"/>
  <c r="U127" i="1"/>
  <c r="U128" i="1"/>
  <c r="U119" i="1"/>
  <c r="U121" i="1"/>
  <c r="U122" i="1"/>
  <c r="U124" i="1"/>
  <c r="U131" i="1"/>
  <c r="U129" i="1"/>
  <c r="U135" i="1"/>
  <c r="U132" i="1"/>
  <c r="U133" i="1"/>
  <c r="U130" i="1"/>
  <c r="U134" i="1"/>
  <c r="U136" i="1"/>
  <c r="U140" i="1"/>
  <c r="U138" i="1"/>
  <c r="U141" i="1"/>
  <c r="U142" i="1"/>
  <c r="U137" i="1"/>
  <c r="U139" i="1"/>
  <c r="U143" i="1"/>
  <c r="U145" i="1"/>
  <c r="U149" i="1"/>
  <c r="U151" i="1"/>
  <c r="C147" i="1"/>
  <c r="B147" i="1"/>
  <c r="C148" i="1"/>
  <c r="B148" i="1"/>
  <c r="C146" i="1"/>
  <c r="B146" i="1"/>
  <c r="C150" i="1"/>
  <c r="B150" i="1"/>
  <c r="C151" i="1"/>
  <c r="B151" i="1"/>
  <c r="C149" i="1"/>
  <c r="B149" i="1"/>
  <c r="C144" i="1"/>
  <c r="B144" i="1"/>
  <c r="C145" i="1"/>
  <c r="B145" i="1"/>
  <c r="C143" i="1"/>
  <c r="B143" i="1"/>
  <c r="C141" i="1"/>
  <c r="B141" i="1"/>
  <c r="C142" i="1"/>
  <c r="B142" i="1"/>
  <c r="C140" i="1"/>
  <c r="B140" i="1"/>
  <c r="C138" i="1"/>
  <c r="B138" i="1"/>
  <c r="C139" i="1"/>
  <c r="B139" i="1"/>
  <c r="C137" i="1"/>
  <c r="B137" i="1"/>
  <c r="C132" i="1"/>
  <c r="B132" i="1"/>
  <c r="C133" i="1"/>
  <c r="B133" i="1"/>
  <c r="C131" i="1"/>
  <c r="B131" i="1"/>
  <c r="C135" i="1"/>
  <c r="B135" i="1"/>
  <c r="C136" i="1"/>
  <c r="B136" i="1"/>
  <c r="C134" i="1"/>
  <c r="B134" i="1"/>
  <c r="C129" i="1"/>
  <c r="B129" i="1"/>
  <c r="C130" i="1"/>
  <c r="B130" i="1"/>
  <c r="C128" i="1"/>
  <c r="B128" i="1"/>
  <c r="C123" i="1"/>
  <c r="B123" i="1"/>
  <c r="C124" i="1"/>
  <c r="B124" i="1"/>
  <c r="C122" i="1"/>
  <c r="B122" i="1"/>
  <c r="C120" i="1"/>
  <c r="B120" i="1"/>
  <c r="C121" i="1"/>
  <c r="B121" i="1"/>
  <c r="C126" i="1"/>
  <c r="B126" i="1"/>
  <c r="U125" i="1"/>
  <c r="C127" i="1"/>
  <c r="B127" i="1"/>
  <c r="C125" i="1"/>
  <c r="B125" i="1"/>
  <c r="C119" i="1"/>
  <c r="B119" i="1"/>
  <c r="C117" i="1"/>
  <c r="B117" i="1"/>
  <c r="C118" i="1"/>
  <c r="B118" i="1"/>
  <c r="C116" i="1"/>
  <c r="B116" i="1"/>
  <c r="C114" i="1"/>
  <c r="B114" i="1"/>
  <c r="C115" i="1"/>
  <c r="B115" i="1"/>
  <c r="C113" i="1"/>
  <c r="B113" i="1"/>
  <c r="C111" i="1"/>
  <c r="B111" i="1"/>
  <c r="C112" i="1"/>
  <c r="B112" i="1"/>
  <c r="C110" i="1"/>
  <c r="B110" i="1"/>
  <c r="C108" i="1"/>
  <c r="B108" i="1"/>
  <c r="C109" i="1"/>
  <c r="B109" i="1"/>
  <c r="C107" i="1"/>
  <c r="B107" i="1"/>
  <c r="C102" i="1"/>
  <c r="B102" i="1"/>
  <c r="C103" i="1"/>
  <c r="B103" i="1"/>
  <c r="C101" i="1"/>
  <c r="B101" i="1"/>
  <c r="C105" i="1"/>
  <c r="B105" i="1"/>
  <c r="C106" i="1"/>
  <c r="B106" i="1"/>
  <c r="C104" i="1"/>
  <c r="B104" i="1"/>
  <c r="C99" i="1"/>
  <c r="B99" i="1"/>
  <c r="C100" i="1"/>
  <c r="B100" i="1"/>
  <c r="C98" i="1"/>
  <c r="B98" i="1"/>
  <c r="C93" i="1"/>
  <c r="B93" i="1"/>
  <c r="C94" i="1"/>
  <c r="B94" i="1"/>
  <c r="C92" i="1"/>
  <c r="B92" i="1"/>
  <c r="C96" i="1"/>
  <c r="B96" i="1"/>
  <c r="C97" i="1"/>
  <c r="B97" i="1"/>
  <c r="C95" i="1"/>
  <c r="B95" i="1"/>
  <c r="C90" i="1"/>
  <c r="B90" i="1"/>
  <c r="C91" i="1"/>
  <c r="B91" i="1"/>
  <c r="C89" i="1"/>
  <c r="B89" i="1"/>
  <c r="C87" i="1"/>
  <c r="B87" i="1"/>
  <c r="C88" i="1"/>
  <c r="B88" i="1"/>
  <c r="C86" i="1"/>
  <c r="B86" i="1"/>
  <c r="C84" i="1"/>
  <c r="B84" i="1"/>
  <c r="C85" i="1"/>
  <c r="B85" i="1"/>
  <c r="C83" i="1"/>
  <c r="B83" i="1"/>
  <c r="F76" i="1"/>
  <c r="F74" i="1"/>
  <c r="F71" i="1"/>
  <c r="U71" i="1"/>
  <c r="F73" i="1"/>
  <c r="U73" i="1"/>
  <c r="F59" i="1"/>
  <c r="U59" i="1"/>
  <c r="F61" i="1"/>
  <c r="U61" i="1"/>
  <c r="F62" i="1"/>
  <c r="U62" i="1"/>
  <c r="F64" i="1"/>
  <c r="U64" i="1"/>
  <c r="F65" i="1"/>
  <c r="U65" i="1"/>
  <c r="F67" i="1"/>
  <c r="U67" i="1"/>
  <c r="F68" i="1"/>
  <c r="U68" i="1"/>
  <c r="F70" i="1"/>
  <c r="U70" i="1"/>
  <c r="F58" i="1"/>
  <c r="F56" i="1"/>
  <c r="F53" i="1"/>
  <c r="U53" i="1"/>
  <c r="F55" i="1"/>
  <c r="U55" i="1"/>
  <c r="F44" i="1"/>
  <c r="U44" i="1"/>
  <c r="F46" i="1"/>
  <c r="U46" i="1"/>
  <c r="F38" i="1"/>
  <c r="U38" i="1"/>
  <c r="F40" i="1"/>
  <c r="U40" i="1"/>
  <c r="F41" i="1"/>
  <c r="U41" i="1"/>
  <c r="F43" i="1"/>
  <c r="U43" i="1"/>
  <c r="F47" i="1"/>
  <c r="U47" i="1"/>
  <c r="F49" i="1"/>
  <c r="U49" i="1"/>
  <c r="F50" i="1"/>
  <c r="U50" i="1"/>
  <c r="F52" i="1"/>
  <c r="U52" i="1"/>
  <c r="F37" i="1"/>
  <c r="F35" i="1"/>
  <c r="F34" i="1"/>
  <c r="F32" i="1"/>
  <c r="F31" i="1"/>
  <c r="F29" i="1"/>
  <c r="F26" i="1"/>
  <c r="U26" i="1"/>
  <c r="F28" i="1"/>
  <c r="U28" i="1"/>
  <c r="F10" i="1"/>
  <c r="U10" i="1"/>
  <c r="F7" i="1"/>
  <c r="U7" i="1"/>
  <c r="F17" i="1"/>
  <c r="U17" i="1"/>
  <c r="F19" i="1"/>
  <c r="U19" i="1"/>
  <c r="F11" i="1"/>
  <c r="U11" i="1"/>
  <c r="F13" i="1"/>
  <c r="U13" i="1"/>
  <c r="F14" i="1"/>
  <c r="U14" i="1"/>
  <c r="F16" i="1"/>
  <c r="U16" i="1"/>
  <c r="F20" i="1"/>
  <c r="U20" i="1"/>
  <c r="F22" i="1"/>
  <c r="U22" i="1"/>
  <c r="F23" i="1"/>
  <c r="U23" i="1"/>
  <c r="F25" i="1"/>
  <c r="U25" i="1"/>
</calcChain>
</file>

<file path=xl/sharedStrings.xml><?xml version="1.0" encoding="utf-8"?>
<sst xmlns="http://schemas.openxmlformats.org/spreadsheetml/2006/main" count="2176" uniqueCount="321">
  <si>
    <t>ind</t>
  </si>
  <si>
    <t>PM</t>
  </si>
  <si>
    <t>ECO</t>
  </si>
  <si>
    <t>year</t>
  </si>
  <si>
    <t>pro_name</t>
  </si>
  <si>
    <t>lyr_name</t>
  </si>
  <si>
    <t>lyr_top</t>
  </si>
  <si>
    <t>lyr_bot</t>
  </si>
  <si>
    <t>frc_name</t>
  </si>
  <si>
    <t>frc_pre_treatment</t>
  </si>
  <si>
    <t>frc_scheme</t>
  </si>
  <si>
    <t>frc_agent</t>
  </si>
  <si>
    <t>frc_scheme_units</t>
  </si>
  <si>
    <t>frc_sonication_energy</t>
  </si>
  <si>
    <t>frc_property</t>
  </si>
  <si>
    <t>mass_i</t>
  </si>
  <si>
    <t>frc_wt</t>
  </si>
  <si>
    <t>frc_mass_perc</t>
  </si>
  <si>
    <t>mass_balance</t>
  </si>
  <si>
    <t>frc_c_perc</t>
  </si>
  <si>
    <t>frc_c_org</t>
  </si>
  <si>
    <t>frc_n_tot</t>
  </si>
  <si>
    <t>frc_13c</t>
  </si>
  <si>
    <t>frc_14c</t>
  </si>
  <si>
    <t>frc_14c_sigma</t>
  </si>
  <si>
    <t>notes</t>
  </si>
  <si>
    <t>GR</t>
  </si>
  <si>
    <t>rf</t>
  </si>
  <si>
    <t>free-light</t>
  </si>
  <si>
    <t>occluded-light</t>
  </si>
  <si>
    <t>forgot to weigh</t>
  </si>
  <si>
    <t>heavy</t>
  </si>
  <si>
    <t>wf</t>
  </si>
  <si>
    <t>pp</t>
  </si>
  <si>
    <t>AN</t>
  </si>
  <si>
    <t>none</t>
  </si>
  <si>
    <t>density</t>
  </si>
  <si>
    <t>SPT</t>
  </si>
  <si>
    <t>g cm^-3</t>
  </si>
  <si>
    <t>BS</t>
  </si>
  <si>
    <t>GRrf_comp_2001_0-8</t>
  </si>
  <si>
    <t>GRrf_comp_2001_8-27</t>
  </si>
  <si>
    <t>GRwf_comp_2001_0-4</t>
  </si>
  <si>
    <t>GRwf_comp_2001_4-13</t>
  </si>
  <si>
    <t>GRwf_comp_2001_13-28</t>
  </si>
  <si>
    <t>GRpp_comp_2001_0-7</t>
  </si>
  <si>
    <t>GRpp_comp_2001_7-15</t>
  </si>
  <si>
    <t>GRpp_comp_2001_15-27</t>
  </si>
  <si>
    <t>ANrf_comp_2001_0-11</t>
  </si>
  <si>
    <t>ANrf_comp_2001_11-32</t>
  </si>
  <si>
    <t>ANwf_comp_2001_0-11</t>
  </si>
  <si>
    <t>ANwf_comp_2001_11-35</t>
  </si>
  <si>
    <t>ANpp_comp_2001_0-6</t>
  </si>
  <si>
    <t>ANpp_comp_2001_6-13</t>
  </si>
  <si>
    <t>ANpp_comp_2001_13-33</t>
  </si>
  <si>
    <t>BSrf_comp_2001_0-8</t>
  </si>
  <si>
    <t>BSrf_comp_2001_8-15</t>
  </si>
  <si>
    <t>BSrf_comp_2001_15-30</t>
  </si>
  <si>
    <t>BSwf_comp_2001_0-10</t>
  </si>
  <si>
    <t>BSwf_comp_2001_10-19</t>
  </si>
  <si>
    <t>BSpp_comp_2001_0-7</t>
  </si>
  <si>
    <t>BSpp_comp_2001_7-18</t>
  </si>
  <si>
    <t>BSpp_comp_2001_18-28</t>
  </si>
  <si>
    <t>ANrf_comp</t>
  </si>
  <si>
    <t>GRrf_1</t>
  </si>
  <si>
    <t>GRrf_2</t>
  </si>
  <si>
    <t>GRrf_3</t>
  </si>
  <si>
    <t>GRrf_comp</t>
  </si>
  <si>
    <t>GRwf_1</t>
  </si>
  <si>
    <t>GRwf_2</t>
  </si>
  <si>
    <t>GRwf_3</t>
  </si>
  <si>
    <t>GRwf_comp</t>
  </si>
  <si>
    <t>GRpp_1</t>
  </si>
  <si>
    <t>GRpp_2</t>
  </si>
  <si>
    <t>GRpp_3</t>
  </si>
  <si>
    <t>GRpp_comp</t>
  </si>
  <si>
    <t>ANrf_1</t>
  </si>
  <si>
    <t>ANrf_2</t>
  </si>
  <si>
    <t>ANrf_3</t>
  </si>
  <si>
    <t>ANwf_1</t>
  </si>
  <si>
    <t>ANwf_2</t>
  </si>
  <si>
    <t>ANwf_3</t>
  </si>
  <si>
    <t>ANwf_comp</t>
  </si>
  <si>
    <t>ANpp_1</t>
  </si>
  <si>
    <t>ANpp_2</t>
  </si>
  <si>
    <t>ANpp_3</t>
  </si>
  <si>
    <t>ANpp_comp</t>
  </si>
  <si>
    <t>BSrf_1</t>
  </si>
  <si>
    <t>BSrf_2</t>
  </si>
  <si>
    <t>BSrf_3</t>
  </si>
  <si>
    <t>BSrf_comp</t>
  </si>
  <si>
    <t>BSwf_1</t>
  </si>
  <si>
    <t>BSwf_2</t>
  </si>
  <si>
    <t>BSwf_3</t>
  </si>
  <si>
    <t>BSwf_comp</t>
  </si>
  <si>
    <t>BSpp_1</t>
  </si>
  <si>
    <t>BSpp_2</t>
  </si>
  <si>
    <t>BSpp_3</t>
  </si>
  <si>
    <t>BSpp_comp</t>
  </si>
  <si>
    <t>site_name</t>
  </si>
  <si>
    <t>frc_cn</t>
  </si>
  <si>
    <t>GRwf</t>
  </si>
  <si>
    <t/>
  </si>
  <si>
    <t>lyr_c_org</t>
  </si>
  <si>
    <t>lyr_n_total</t>
  </si>
  <si>
    <t>A</t>
  </si>
  <si>
    <t>hzn designations taken from Dahlgren et al 1997, "Sirretta" site</t>
  </si>
  <si>
    <t>Bw</t>
  </si>
  <si>
    <t>Saprolite too tough at pit1 for 60-70cm sample</t>
  </si>
  <si>
    <t>Cr started at ~70</t>
  </si>
  <si>
    <t>O</t>
  </si>
  <si>
    <t>thickness determined at pit1; composite collected for site as grab sample</t>
  </si>
  <si>
    <t>hzn designations taken from Dahlgren et al 1997, "Shaver" site</t>
  </si>
  <si>
    <t>confirm horizon</t>
  </si>
  <si>
    <t>avg O hzn thickness determined at pit1 (variable thickness; range 4-10cm); composite collected for site as grab sample</t>
  </si>
  <si>
    <t>AE</t>
  </si>
  <si>
    <t>hzn designations taken from Dahlgren et al 1997, "Musick" site</t>
  </si>
  <si>
    <t>Ebt</t>
  </si>
  <si>
    <t>Bt</t>
  </si>
  <si>
    <t>Too difficult to sample deeper; from roadcut estimate weathered hzn extends &gt;2m</t>
  </si>
  <si>
    <t>avg O hzn thickness determined at pit1 (variable thickness; range 5-10cm); composite collected for site as grab sample</t>
  </si>
  <si>
    <t>hzn designations taken from Rasmussen et al 2007; A1 0-8cm</t>
  </si>
  <si>
    <t>A2 8-24</t>
  </si>
  <si>
    <t>A2 8-24; Bw1 24-38</t>
  </si>
  <si>
    <t>Bw1 24-38</t>
  </si>
  <si>
    <t>Bw2 38-57</t>
  </si>
  <si>
    <t>Hit saprolite at 60cm, so stopped sampling (BC 57-79; Cr &gt; 79 in Rasmussen 2007)</t>
  </si>
  <si>
    <t>avg O hzn thickness determined at pit3 (2-3cm); composite collected for site as grab sample</t>
  </si>
  <si>
    <t>hzn designations taken from Rasmussen et al 2007</t>
  </si>
  <si>
    <t>A1 0-19cm</t>
  </si>
  <si>
    <t>A2 19-32</t>
  </si>
  <si>
    <t>Bw1 32-48</t>
  </si>
  <si>
    <t>Hit fractured breccia/welded tuff at 60cm, so stopped sampling (starts at ~83 according to Rasmussen 2007); Bw2 48-83</t>
  </si>
  <si>
    <t>Litter sample collected as grab sample (mix of Oie and Oa); clear Oi/e but difficult to discern Oa/A boundary</t>
  </si>
  <si>
    <t>ANpp</t>
  </si>
  <si>
    <t>hzn designations taken from Rasmussen et al 2007; A1 0-10</t>
  </si>
  <si>
    <t>ABt</t>
  </si>
  <si>
    <t>ABt 10-40</t>
  </si>
  <si>
    <t>Bt1 40-60</t>
  </si>
  <si>
    <t>Bt2 60-100</t>
  </si>
  <si>
    <t xml:space="preserve">complete C. foliolosa coverage </t>
  </si>
  <si>
    <t>More felsic/intermediate than pit 1</t>
  </si>
  <si>
    <t>complete C. foliolosa coverage</t>
  </si>
  <si>
    <t>Litter sample collected as grab sample; O horizon 6-7cm, clearer boundary w/ A hzn than ANwf site</t>
  </si>
  <si>
    <t>A/C</t>
  </si>
  <si>
    <t>hzn designations taken from Rasmussen et al 2010; A 0-5cm; C 5-12cm</t>
  </si>
  <si>
    <t>Ab</t>
  </si>
  <si>
    <t>2Ab 12-27; note that "2" prefix is used to indicate discontinuous, buried A hzn (ostensibly of different lithologic origin...?)</t>
  </si>
  <si>
    <t>2Ab 12-27</t>
  </si>
  <si>
    <t>Bwb</t>
  </si>
  <si>
    <t>2Bwb1 27-45</t>
  </si>
  <si>
    <t>2Bwb2 45-73</t>
  </si>
  <si>
    <t>Very rocky at ~70 so no sample collected for 70-80cm</t>
  </si>
  <si>
    <t>Very rocky by 80cm (NB Rasmussen 2010 hit R hzn at 73cm)</t>
  </si>
  <si>
    <t>Litter composite collected as grab sample; O hzn very thin, likely due to recent burn</t>
  </si>
  <si>
    <t>hzn designations taken from Rasmussen et al 2010; A 0-10</t>
  </si>
  <si>
    <t>AB</t>
  </si>
  <si>
    <t>AB 10-19</t>
  </si>
  <si>
    <t>Bw1 19-40</t>
  </si>
  <si>
    <t>Bw2 40-60</t>
  </si>
  <si>
    <t>BC</t>
  </si>
  <si>
    <t>BC 60-100</t>
  </si>
  <si>
    <t>Litter composite collected as grab sample; did not record O horizon depth (need to verify in pictures...)</t>
  </si>
  <si>
    <t>hzn designations taken from Rasmussen et al 2010; A 0-7</t>
  </si>
  <si>
    <t>AB 7-18</t>
  </si>
  <si>
    <t>Bt1 18-28</t>
  </si>
  <si>
    <t>Bt2 28-49</t>
  </si>
  <si>
    <t>Bt3 49-75</t>
  </si>
  <si>
    <t>Sampled 70-75 from pit floor; Bt3 49-75</t>
  </si>
  <si>
    <t>Sampled 70-75 from pit floor</t>
  </si>
  <si>
    <t>Litter composite collected as grab sample</t>
  </si>
  <si>
    <t>pit_rep</t>
  </si>
  <si>
    <t>sample_date_y</t>
  </si>
  <si>
    <t>sample_date_m</t>
  </si>
  <si>
    <t>sample_date_d</t>
  </si>
  <si>
    <t>top</t>
  </si>
  <si>
    <t>bot</t>
  </si>
  <si>
    <t>hzn</t>
  </si>
  <si>
    <t>air_dry_wt_g</t>
  </si>
  <si>
    <t>Notes</t>
  </si>
  <si>
    <t>Index</t>
  </si>
  <si>
    <t>air_dry_wt_g_remaining</t>
  </si>
  <si>
    <t>lyr_name2</t>
  </si>
  <si>
    <t>ANpp_comp_2019_0-10</t>
  </si>
  <si>
    <t>ANpp_comp_2019_10-20</t>
  </si>
  <si>
    <t>ANpp_comp_2019_20-30</t>
  </si>
  <si>
    <t>ANrf_comp_2019_0-10</t>
  </si>
  <si>
    <t>ANrf_comp_2019_10-20</t>
  </si>
  <si>
    <t>ANrf_comp_2019_20-30</t>
  </si>
  <si>
    <t>ANwf_comp_2019_0-10</t>
  </si>
  <si>
    <t>ANwf_comp_2019_10-20</t>
  </si>
  <si>
    <t>ANwf_comp_2019_20-30</t>
  </si>
  <si>
    <t>BSpp_comp_2019_0-10</t>
  </si>
  <si>
    <t>BSpp_comp_2019_10-20</t>
  </si>
  <si>
    <t>BSpp_comp_2019_20-30</t>
  </si>
  <si>
    <t>BSrf_comp_2019_0-10</t>
  </si>
  <si>
    <t>BSrf_comp_2019_10-20</t>
  </si>
  <si>
    <t>BSrf_comp_2019_20-30</t>
  </si>
  <si>
    <t>BSwf_comp_2019_0-10</t>
  </si>
  <si>
    <t>BSwf_comp_2019_10-20</t>
  </si>
  <si>
    <t>BSwf_comp_2019_20-30</t>
  </si>
  <si>
    <t>GRpp_comp_2019_0-10</t>
  </si>
  <si>
    <t>GRpp_comp_2019_10-20</t>
  </si>
  <si>
    <t>GRpp_comp_2019_20-30</t>
  </si>
  <si>
    <t>GRrf_comp_2019_0-10</t>
  </si>
  <si>
    <t>GRrf_comp_2019_10-20</t>
  </si>
  <si>
    <t>GRrf_comp_2019_20-30</t>
  </si>
  <si>
    <t>GRwf_comp_2019_0-10</t>
  </si>
  <si>
    <t>GRwf_comp_2019_10-20</t>
  </si>
  <si>
    <t>GRwf_comp_2019_20-30</t>
  </si>
  <si>
    <t>lyr_wt_g</t>
  </si>
  <si>
    <t>frc_wt_g</t>
  </si>
  <si>
    <t>g cm^-42</t>
  </si>
  <si>
    <t>g cm^-41</t>
  </si>
  <si>
    <t>g cm^-40</t>
  </si>
  <si>
    <t>g cm^-39</t>
  </si>
  <si>
    <t>g cm^-38</t>
  </si>
  <si>
    <t>g cm^-37</t>
  </si>
  <si>
    <t>g cm^-36</t>
  </si>
  <si>
    <t>g cm^-35</t>
  </si>
  <si>
    <t>g cm^-34</t>
  </si>
  <si>
    <t>g cm^-33</t>
  </si>
  <si>
    <t>g cm^-32</t>
  </si>
  <si>
    <t>g cm^-31</t>
  </si>
  <si>
    <t>g cm^-30</t>
  </si>
  <si>
    <t>g cm^-29</t>
  </si>
  <si>
    <t>g cm^-28</t>
  </si>
  <si>
    <t>g cm^-27</t>
  </si>
  <si>
    <t>g cm^-26</t>
  </si>
  <si>
    <t>g cm^-25</t>
  </si>
  <si>
    <t>g cm^-24</t>
  </si>
  <si>
    <t>g cm^-23</t>
  </si>
  <si>
    <t>g cm^-22</t>
  </si>
  <si>
    <t>g cm^-21</t>
  </si>
  <si>
    <t>g cm^-20</t>
  </si>
  <si>
    <t>g cm^-19</t>
  </si>
  <si>
    <t>g cm^-18</t>
  </si>
  <si>
    <t>g cm^-17</t>
  </si>
  <si>
    <t>g cm^-16</t>
  </si>
  <si>
    <t>g cm^-15</t>
  </si>
  <si>
    <t>g cm^-14</t>
  </si>
  <si>
    <t>g cm^-13</t>
  </si>
  <si>
    <t>g cm^-12</t>
  </si>
  <si>
    <t>g cm^-11</t>
  </si>
  <si>
    <t>g cm^-10</t>
  </si>
  <si>
    <t>g cm^-9</t>
  </si>
  <si>
    <t>g cm^-8</t>
  </si>
  <si>
    <t>g cm^-7</t>
  </si>
  <si>
    <t>g cm^-6</t>
  </si>
  <si>
    <t>g cm^-5</t>
  </si>
  <si>
    <t>g cm^-4</t>
  </si>
  <si>
    <t>g cm^-2</t>
  </si>
  <si>
    <t>g cm^-1</t>
  </si>
  <si>
    <t>g cm^-0</t>
  </si>
  <si>
    <t>g cm^-43</t>
  </si>
  <si>
    <t>g cm^-44</t>
  </si>
  <si>
    <t>g cm^-45</t>
  </si>
  <si>
    <t>g cm^-46</t>
  </si>
  <si>
    <t>g cm^-47</t>
  </si>
  <si>
    <t>g cm^-48</t>
  </si>
  <si>
    <t>g cm^-49</t>
  </si>
  <si>
    <t>g cm^-50</t>
  </si>
  <si>
    <t>g cm^-51</t>
  </si>
  <si>
    <t>g cm^-52</t>
  </si>
  <si>
    <t>g cm^-53</t>
  </si>
  <si>
    <t>g cm^-54</t>
  </si>
  <si>
    <t>g cm^-55</t>
  </si>
  <si>
    <t>g cm^-56</t>
  </si>
  <si>
    <t>g cm^-57</t>
  </si>
  <si>
    <t>g cm^-58</t>
  </si>
  <si>
    <t>g cm^-59</t>
  </si>
  <si>
    <t>g cm^-60</t>
  </si>
  <si>
    <t>g cm^-61</t>
  </si>
  <si>
    <t>g cm^-62</t>
  </si>
  <si>
    <t>g cm^-63</t>
  </si>
  <si>
    <t>g cm^-64</t>
  </si>
  <si>
    <t>g cm^-65</t>
  </si>
  <si>
    <t>g cm^-66</t>
  </si>
  <si>
    <t>g cm^-67</t>
  </si>
  <si>
    <t>g cm^-68</t>
  </si>
  <si>
    <t>g cm^-69</t>
  </si>
  <si>
    <t>g cm^-70</t>
  </si>
  <si>
    <t>g cm^-71</t>
  </si>
  <si>
    <t>g cm^-72</t>
  </si>
  <si>
    <t>g cm^-73</t>
  </si>
  <si>
    <t>g cm^-74</t>
  </si>
  <si>
    <t>g cm^-75</t>
  </si>
  <si>
    <t>g cm^-76</t>
  </si>
  <si>
    <t>g cm^-77</t>
  </si>
  <si>
    <t>g cm^-78</t>
  </si>
  <si>
    <t>g cm^-79</t>
  </si>
  <si>
    <t>g cm^-80</t>
  </si>
  <si>
    <t>g cm^-81</t>
  </si>
  <si>
    <t>g cm^-82</t>
  </si>
  <si>
    <t>g cm^-83</t>
  </si>
  <si>
    <t>g cm^-84</t>
  </si>
  <si>
    <t>g cm^-85</t>
  </si>
  <si>
    <t>g cm^-86</t>
  </si>
  <si>
    <t>g cm^-87</t>
  </si>
  <si>
    <t>g cm^-88</t>
  </si>
  <si>
    <t>g cm^-89</t>
  </si>
  <si>
    <t>g cm^-90</t>
  </si>
  <si>
    <t>g cm^-91</t>
  </si>
  <si>
    <t>g cm^-92</t>
  </si>
  <si>
    <t>g cm^-93</t>
  </si>
  <si>
    <t>g cm^-94</t>
  </si>
  <si>
    <t>g cm^-95</t>
  </si>
  <si>
    <t>g cm^-96</t>
  </si>
  <si>
    <t>g cm^-97</t>
  </si>
  <si>
    <t>g cm^-98</t>
  </si>
  <si>
    <t>g cm^-99</t>
  </si>
  <si>
    <t>g cm^-100</t>
  </si>
  <si>
    <t>g cm^-101</t>
  </si>
  <si>
    <t>g cm^-102</t>
  </si>
  <si>
    <t>g cm^-103</t>
  </si>
  <si>
    <t>g cm^-104</t>
  </si>
  <si>
    <t>g cm^-105</t>
  </si>
  <si>
    <t>g cm^-106</t>
  </si>
  <si>
    <t>g cm^-107</t>
  </si>
  <si>
    <t>frc_upper</t>
  </si>
  <si>
    <t>frc_lower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</si>
</sst>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164" fontId="0" fillId="0" borderId="0" xfId="0" applyNumberFormat="1"/>
    <xf numFmtId="1" fontId="0" fillId="0" borderId="0" xfId="0" applyNumberFormat="1" applyFill="1"/>
    <xf numFmtId="165" fontId="0" fillId="0" borderId="0" xfId="0" applyNumberFormat="1" applyFill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8"/>
  <sheetViews>
    <sheetView workbookViewId="0">
      <selection activeCell="C39" sqref="C39"/>
    </sheetView>
  </sheetViews>
  <sheetFormatPr baseColWidth="10" defaultRowHeight="15" x14ac:dyDescent="0"/>
  <cols>
    <col min="5" max="5" width="20.6640625" bestFit="1" customWidth="1"/>
    <col min="6" max="6" width="7.1640625" bestFit="1" customWidth="1"/>
    <col min="17" max="17" width="10.83203125" style="1"/>
    <col min="18" max="18" width="10.83203125" style="8"/>
  </cols>
  <sheetData>
    <row r="1" spans="1:18">
      <c r="A1" t="s">
        <v>1</v>
      </c>
      <c r="B1" t="s">
        <v>2</v>
      </c>
      <c r="C1" t="s">
        <v>99</v>
      </c>
      <c r="D1" t="s">
        <v>4</v>
      </c>
      <c r="E1" t="s">
        <v>5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s="1" t="s">
        <v>103</v>
      </c>
      <c r="R1" s="8" t="s">
        <v>104</v>
      </c>
    </row>
    <row r="2" spans="1:18">
      <c r="A2" t="s">
        <v>39</v>
      </c>
      <c r="B2" t="s">
        <v>32</v>
      </c>
      <c r="C2" t="s">
        <v>134</v>
      </c>
      <c r="D2" t="s">
        <v>83</v>
      </c>
      <c r="E2" t="str">
        <f>D2&amp;"_"&amp;J2&amp;"-"&amp;K2</f>
        <v>ANpp_1_0-10</v>
      </c>
      <c r="F2">
        <v>1</v>
      </c>
      <c r="G2">
        <v>2019</v>
      </c>
      <c r="H2">
        <v>9</v>
      </c>
      <c r="I2">
        <v>28</v>
      </c>
      <c r="J2">
        <v>0</v>
      </c>
      <c r="K2">
        <v>10</v>
      </c>
      <c r="L2" t="s">
        <v>105</v>
      </c>
      <c r="M2">
        <v>127.7</v>
      </c>
      <c r="N2" t="s">
        <v>135</v>
      </c>
      <c r="O2">
        <v>113</v>
      </c>
      <c r="P2">
        <v>77.7</v>
      </c>
      <c r="Q2" s="1">
        <v>4.3674902915954599</v>
      </c>
      <c r="R2" s="8">
        <v>0.173203110694885</v>
      </c>
    </row>
    <row r="3" spans="1:18">
      <c r="A3" t="s">
        <v>39</v>
      </c>
      <c r="B3" t="s">
        <v>32</v>
      </c>
      <c r="C3" t="s">
        <v>134</v>
      </c>
      <c r="D3" t="s">
        <v>83</v>
      </c>
      <c r="E3" t="str">
        <f t="shared" ref="E3:E66" si="0">D3&amp;"_"&amp;J3&amp;"-"&amp;K3</f>
        <v>ANpp_1_10-20</v>
      </c>
      <c r="F3">
        <v>1</v>
      </c>
      <c r="G3">
        <v>2019</v>
      </c>
      <c r="H3">
        <v>9</v>
      </c>
      <c r="I3">
        <v>28</v>
      </c>
      <c r="J3">
        <v>10</v>
      </c>
      <c r="K3">
        <v>20</v>
      </c>
      <c r="L3" t="s">
        <v>136</v>
      </c>
      <c r="M3">
        <v>127.33</v>
      </c>
      <c r="N3" t="s">
        <v>137</v>
      </c>
      <c r="O3">
        <v>114</v>
      </c>
      <c r="P3">
        <v>77.33</v>
      </c>
      <c r="Q3" s="1">
        <v>3.30130887031555</v>
      </c>
      <c r="R3" s="8">
        <v>0.129261299967766</v>
      </c>
    </row>
    <row r="4" spans="1:18">
      <c r="A4" t="s">
        <v>39</v>
      </c>
      <c r="B4" t="s">
        <v>32</v>
      </c>
      <c r="C4" t="s">
        <v>134</v>
      </c>
      <c r="D4" t="s">
        <v>83</v>
      </c>
      <c r="E4" t="str">
        <f t="shared" si="0"/>
        <v>ANpp_1_20-30</v>
      </c>
      <c r="F4">
        <v>1</v>
      </c>
      <c r="G4">
        <v>2019</v>
      </c>
      <c r="H4">
        <v>9</v>
      </c>
      <c r="I4">
        <v>28</v>
      </c>
      <c r="J4">
        <v>20</v>
      </c>
      <c r="K4">
        <v>30</v>
      </c>
      <c r="L4" t="s">
        <v>136</v>
      </c>
      <c r="M4">
        <v>156.84</v>
      </c>
      <c r="N4" t="s">
        <v>137</v>
      </c>
      <c r="O4">
        <v>115</v>
      </c>
      <c r="P4">
        <v>106.84</v>
      </c>
      <c r="Q4" s="1">
        <v>3.1004235744476301</v>
      </c>
      <c r="R4" s="8">
        <v>0.13516108691692399</v>
      </c>
    </row>
    <row r="5" spans="1:18">
      <c r="A5" t="s">
        <v>39</v>
      </c>
      <c r="B5" t="s">
        <v>32</v>
      </c>
      <c r="C5" t="s">
        <v>134</v>
      </c>
      <c r="D5" t="s">
        <v>83</v>
      </c>
      <c r="E5" t="str">
        <f t="shared" si="0"/>
        <v>ANpp_1_30-40</v>
      </c>
      <c r="F5">
        <v>1</v>
      </c>
      <c r="G5">
        <v>2019</v>
      </c>
      <c r="H5">
        <v>9</v>
      </c>
      <c r="I5">
        <v>28</v>
      </c>
      <c r="J5">
        <v>30</v>
      </c>
      <c r="K5">
        <v>40</v>
      </c>
      <c r="L5" t="s">
        <v>136</v>
      </c>
      <c r="M5">
        <v>90.24</v>
      </c>
      <c r="N5" t="s">
        <v>137</v>
      </c>
      <c r="O5">
        <v>116</v>
      </c>
      <c r="P5">
        <v>90.24</v>
      </c>
      <c r="Q5" s="1">
        <v>2.06258225440979</v>
      </c>
      <c r="R5" s="8">
        <v>9.2924907803535503E-2</v>
      </c>
    </row>
    <row r="6" spans="1:18">
      <c r="A6" t="s">
        <v>39</v>
      </c>
      <c r="B6" t="s">
        <v>32</v>
      </c>
      <c r="C6" t="s">
        <v>134</v>
      </c>
      <c r="D6" t="s">
        <v>83</v>
      </c>
      <c r="E6" t="str">
        <f t="shared" si="0"/>
        <v>ANpp_1_40-50</v>
      </c>
      <c r="F6">
        <v>1</v>
      </c>
      <c r="G6">
        <v>2019</v>
      </c>
      <c r="H6">
        <v>9</v>
      </c>
      <c r="I6">
        <v>28</v>
      </c>
      <c r="J6">
        <v>40</v>
      </c>
      <c r="K6">
        <v>50</v>
      </c>
      <c r="L6" t="s">
        <v>118</v>
      </c>
      <c r="M6">
        <v>106.25</v>
      </c>
      <c r="N6" t="s">
        <v>138</v>
      </c>
      <c r="O6">
        <v>117</v>
      </c>
      <c r="P6">
        <v>106.25</v>
      </c>
      <c r="Q6" s="1">
        <v>1.38064348697662</v>
      </c>
      <c r="R6" s="8">
        <v>6.4051292836666093E-2</v>
      </c>
    </row>
    <row r="7" spans="1:18">
      <c r="A7" t="s">
        <v>39</v>
      </c>
      <c r="B7" t="s">
        <v>32</v>
      </c>
      <c r="C7" t="s">
        <v>134</v>
      </c>
      <c r="D7" t="s">
        <v>83</v>
      </c>
      <c r="E7" t="str">
        <f t="shared" si="0"/>
        <v>ANpp_1_50-60</v>
      </c>
      <c r="F7">
        <v>1</v>
      </c>
      <c r="G7">
        <v>2019</v>
      </c>
      <c r="H7">
        <v>9</v>
      </c>
      <c r="I7">
        <v>28</v>
      </c>
      <c r="J7">
        <v>50</v>
      </c>
      <c r="K7">
        <v>60</v>
      </c>
      <c r="L7" t="s">
        <v>118</v>
      </c>
      <c r="M7">
        <v>116.26</v>
      </c>
      <c r="N7" t="s">
        <v>138</v>
      </c>
      <c r="O7">
        <v>118</v>
      </c>
      <c r="P7">
        <v>116.26</v>
      </c>
      <c r="Q7" s="1">
        <v>1.2509857416153001</v>
      </c>
      <c r="R7" s="8">
        <v>5.77838905155659E-2</v>
      </c>
    </row>
    <row r="8" spans="1:18">
      <c r="A8" t="s">
        <v>39</v>
      </c>
      <c r="B8" t="s">
        <v>32</v>
      </c>
      <c r="C8" t="s">
        <v>134</v>
      </c>
      <c r="D8" t="s">
        <v>83</v>
      </c>
      <c r="E8" t="str">
        <f t="shared" si="0"/>
        <v>ANpp_1_60-70</v>
      </c>
      <c r="F8">
        <v>1</v>
      </c>
      <c r="G8">
        <v>2019</v>
      </c>
      <c r="H8">
        <v>9</v>
      </c>
      <c r="I8">
        <v>28</v>
      </c>
      <c r="J8">
        <v>60</v>
      </c>
      <c r="K8">
        <v>70</v>
      </c>
      <c r="L8" t="s">
        <v>118</v>
      </c>
      <c r="M8">
        <v>76.959999999999994</v>
      </c>
      <c r="N8" t="s">
        <v>139</v>
      </c>
      <c r="O8">
        <v>119</v>
      </c>
      <c r="P8">
        <v>76.959999999999994</v>
      </c>
      <c r="Q8" s="1">
        <v>0.85396122932434104</v>
      </c>
      <c r="R8" s="8">
        <v>4.8047624528408099E-2</v>
      </c>
    </row>
    <row r="9" spans="1:18">
      <c r="A9" t="s">
        <v>39</v>
      </c>
      <c r="B9" t="s">
        <v>32</v>
      </c>
      <c r="C9" t="s">
        <v>134</v>
      </c>
      <c r="D9" t="s">
        <v>83</v>
      </c>
      <c r="E9" t="str">
        <f t="shared" si="0"/>
        <v>ANpp_1_70-80</v>
      </c>
      <c r="F9">
        <v>1</v>
      </c>
      <c r="G9">
        <v>2019</v>
      </c>
      <c r="H9">
        <v>9</v>
      </c>
      <c r="I9">
        <v>28</v>
      </c>
      <c r="J9">
        <v>70</v>
      </c>
      <c r="K9">
        <v>80</v>
      </c>
      <c r="L9" t="s">
        <v>118</v>
      </c>
      <c r="M9">
        <v>110.23</v>
      </c>
      <c r="N9" t="s">
        <v>139</v>
      </c>
      <c r="O9">
        <v>120</v>
      </c>
      <c r="P9">
        <v>110.23</v>
      </c>
      <c r="Q9" s="1">
        <v>0.72508758306503296</v>
      </c>
      <c r="R9" s="8">
        <v>4.3378751724958399E-2</v>
      </c>
    </row>
    <row r="10" spans="1:18">
      <c r="A10" t="s">
        <v>39</v>
      </c>
      <c r="B10" t="s">
        <v>32</v>
      </c>
      <c r="C10" t="s">
        <v>134</v>
      </c>
      <c r="D10" t="s">
        <v>84</v>
      </c>
      <c r="E10" t="str">
        <f t="shared" si="0"/>
        <v>ANpp_2_0-10</v>
      </c>
      <c r="F10">
        <v>2</v>
      </c>
      <c r="G10">
        <v>2019</v>
      </c>
      <c r="H10">
        <v>9</v>
      </c>
      <c r="I10">
        <v>28</v>
      </c>
      <c r="J10">
        <v>0</v>
      </c>
      <c r="K10">
        <v>10</v>
      </c>
      <c r="L10" t="s">
        <v>105</v>
      </c>
      <c r="M10">
        <v>145.43</v>
      </c>
      <c r="N10" t="s">
        <v>140</v>
      </c>
      <c r="O10">
        <v>121</v>
      </c>
      <c r="P10">
        <v>95.43</v>
      </c>
      <c r="Q10" s="1">
        <v>4.7591681480407697</v>
      </c>
      <c r="R10" s="8">
        <v>0.200625374913216</v>
      </c>
    </row>
    <row r="11" spans="1:18">
      <c r="A11" t="s">
        <v>39</v>
      </c>
      <c r="B11" t="s">
        <v>32</v>
      </c>
      <c r="C11" t="s">
        <v>134</v>
      </c>
      <c r="D11" t="s">
        <v>84</v>
      </c>
      <c r="E11" t="str">
        <f t="shared" si="0"/>
        <v>ANpp_2_10-20</v>
      </c>
      <c r="F11">
        <v>2</v>
      </c>
      <c r="G11">
        <v>2019</v>
      </c>
      <c r="H11">
        <v>9</v>
      </c>
      <c r="I11">
        <v>28</v>
      </c>
      <c r="J11">
        <v>10</v>
      </c>
      <c r="K11">
        <v>20</v>
      </c>
      <c r="L11" t="s">
        <v>136</v>
      </c>
      <c r="M11">
        <v>169.57</v>
      </c>
      <c r="O11">
        <v>122</v>
      </c>
      <c r="P11">
        <v>119.57</v>
      </c>
      <c r="Q11" s="1">
        <v>2.86046361923218</v>
      </c>
      <c r="R11" s="8">
        <v>0.118404634296894</v>
      </c>
    </row>
    <row r="12" spans="1:18">
      <c r="A12" t="s">
        <v>39</v>
      </c>
      <c r="B12" t="s">
        <v>32</v>
      </c>
      <c r="C12" t="s">
        <v>134</v>
      </c>
      <c r="D12" t="s">
        <v>84</v>
      </c>
      <c r="E12" t="str">
        <f t="shared" si="0"/>
        <v>ANpp_2_20-30</v>
      </c>
      <c r="F12">
        <v>2</v>
      </c>
      <c r="G12">
        <v>2019</v>
      </c>
      <c r="H12">
        <v>9</v>
      </c>
      <c r="I12">
        <v>28</v>
      </c>
      <c r="J12">
        <v>20</v>
      </c>
      <c r="K12">
        <v>30</v>
      </c>
      <c r="L12" t="s">
        <v>136</v>
      </c>
      <c r="M12">
        <v>150.55000000000001</v>
      </c>
      <c r="O12">
        <v>123</v>
      </c>
      <c r="P12">
        <v>100.55000000000001</v>
      </c>
      <c r="Q12" s="1">
        <v>2.3459098339080802</v>
      </c>
      <c r="R12" s="8">
        <v>8.9630044996738406E-2</v>
      </c>
    </row>
    <row r="13" spans="1:18">
      <c r="A13" t="s">
        <v>39</v>
      </c>
      <c r="B13" t="s">
        <v>32</v>
      </c>
      <c r="C13" t="s">
        <v>134</v>
      </c>
      <c r="D13" t="s">
        <v>84</v>
      </c>
      <c r="E13" t="str">
        <f t="shared" si="0"/>
        <v>ANpp_2_30-40</v>
      </c>
      <c r="F13">
        <v>2</v>
      </c>
      <c r="G13">
        <v>2019</v>
      </c>
      <c r="H13">
        <v>9</v>
      </c>
      <c r="I13">
        <v>28</v>
      </c>
      <c r="J13">
        <v>30</v>
      </c>
      <c r="K13">
        <v>40</v>
      </c>
      <c r="L13" t="s">
        <v>136</v>
      </c>
      <c r="M13">
        <v>112.21</v>
      </c>
      <c r="O13">
        <v>124</v>
      </c>
      <c r="P13">
        <v>112.21</v>
      </c>
      <c r="Q13" s="1">
        <v>1.57890176773071</v>
      </c>
      <c r="R13" s="8">
        <v>7.5115717947483104E-2</v>
      </c>
    </row>
    <row r="14" spans="1:18">
      <c r="A14" t="s">
        <v>39</v>
      </c>
      <c r="B14" t="s">
        <v>32</v>
      </c>
      <c r="C14" t="s">
        <v>134</v>
      </c>
      <c r="D14" t="s">
        <v>84</v>
      </c>
      <c r="E14" t="str">
        <f t="shared" si="0"/>
        <v>ANpp_2_40-50</v>
      </c>
      <c r="F14">
        <v>2</v>
      </c>
      <c r="G14">
        <v>2019</v>
      </c>
      <c r="H14">
        <v>9</v>
      </c>
      <c r="I14">
        <v>28</v>
      </c>
      <c r="J14">
        <v>40</v>
      </c>
      <c r="K14">
        <v>50</v>
      </c>
      <c r="L14" t="s">
        <v>118</v>
      </c>
      <c r="M14">
        <v>118.03</v>
      </c>
      <c r="N14" t="s">
        <v>141</v>
      </c>
      <c r="O14">
        <v>125</v>
      </c>
      <c r="P14">
        <v>118.03</v>
      </c>
      <c r="Q14" s="1">
        <v>1.2663769721984901</v>
      </c>
      <c r="R14" s="8">
        <v>6.2755152583122295E-2</v>
      </c>
    </row>
    <row r="15" spans="1:18">
      <c r="A15" t="s">
        <v>39</v>
      </c>
      <c r="B15" t="s">
        <v>32</v>
      </c>
      <c r="C15" t="s">
        <v>134</v>
      </c>
      <c r="D15" t="s">
        <v>84</v>
      </c>
      <c r="E15" t="str">
        <f t="shared" si="0"/>
        <v>ANpp_2_50-60</v>
      </c>
      <c r="F15">
        <v>2</v>
      </c>
      <c r="G15">
        <v>2019</v>
      </c>
      <c r="H15">
        <v>9</v>
      </c>
      <c r="I15">
        <v>28</v>
      </c>
      <c r="J15">
        <v>50</v>
      </c>
      <c r="K15">
        <v>60</v>
      </c>
      <c r="L15" t="s">
        <v>118</v>
      </c>
      <c r="M15">
        <v>120.4</v>
      </c>
      <c r="N15" t="s">
        <v>141</v>
      </c>
      <c r="O15">
        <v>126</v>
      </c>
      <c r="P15">
        <v>120.4</v>
      </c>
      <c r="Q15" s="1">
        <v>1.1878889401753734</v>
      </c>
      <c r="R15" s="8">
        <v>6.4226267238457993E-2</v>
      </c>
    </row>
    <row r="16" spans="1:18">
      <c r="A16" t="s">
        <v>39</v>
      </c>
      <c r="B16" t="s">
        <v>32</v>
      </c>
      <c r="C16" t="s">
        <v>134</v>
      </c>
      <c r="D16" t="s">
        <v>84</v>
      </c>
      <c r="E16" t="str">
        <f t="shared" si="0"/>
        <v>ANpp_2_60-70</v>
      </c>
      <c r="F16">
        <v>2</v>
      </c>
      <c r="G16">
        <v>2019</v>
      </c>
      <c r="H16">
        <v>9</v>
      </c>
      <c r="I16">
        <v>28</v>
      </c>
      <c r="J16">
        <v>60</v>
      </c>
      <c r="K16">
        <v>70</v>
      </c>
      <c r="L16" t="s">
        <v>118</v>
      </c>
      <c r="M16">
        <v>104.37</v>
      </c>
      <c r="N16" t="s">
        <v>141</v>
      </c>
      <c r="O16">
        <v>127</v>
      </c>
      <c r="P16">
        <v>104.37</v>
      </c>
      <c r="Q16" s="1">
        <v>0.94753056764602706</v>
      </c>
      <c r="R16" s="8">
        <v>5.2928518503904301E-2</v>
      </c>
    </row>
    <row r="17" spans="1:18">
      <c r="A17" t="s">
        <v>39</v>
      </c>
      <c r="B17" t="s">
        <v>32</v>
      </c>
      <c r="C17" t="s">
        <v>134</v>
      </c>
      <c r="D17" t="s">
        <v>84</v>
      </c>
      <c r="E17" t="str">
        <f t="shared" si="0"/>
        <v>ANpp_2_70-80</v>
      </c>
      <c r="F17">
        <v>2</v>
      </c>
      <c r="G17">
        <v>2019</v>
      </c>
      <c r="H17">
        <v>9</v>
      </c>
      <c r="I17">
        <v>28</v>
      </c>
      <c r="J17">
        <v>70</v>
      </c>
      <c r="K17">
        <v>80</v>
      </c>
      <c r="L17" t="s">
        <v>118</v>
      </c>
      <c r="M17">
        <v>110.23</v>
      </c>
      <c r="N17" t="s">
        <v>141</v>
      </c>
      <c r="O17">
        <v>128</v>
      </c>
      <c r="P17">
        <v>110.23</v>
      </c>
      <c r="Q17" s="1">
        <v>0.73036521673202504</v>
      </c>
      <c r="R17" s="8">
        <v>4.3986529111862203E-2</v>
      </c>
    </row>
    <row r="18" spans="1:18">
      <c r="A18" t="s">
        <v>39</v>
      </c>
      <c r="B18" t="s">
        <v>32</v>
      </c>
      <c r="C18" t="s">
        <v>134</v>
      </c>
      <c r="D18" t="s">
        <v>85</v>
      </c>
      <c r="E18" t="str">
        <f t="shared" si="0"/>
        <v>ANpp_3_0-10</v>
      </c>
      <c r="F18">
        <v>3</v>
      </c>
      <c r="G18">
        <v>2019</v>
      </c>
      <c r="H18">
        <v>9</v>
      </c>
      <c r="I18">
        <v>28</v>
      </c>
      <c r="J18">
        <v>0</v>
      </c>
      <c r="K18">
        <v>10</v>
      </c>
      <c r="L18" t="s">
        <v>105</v>
      </c>
      <c r="M18">
        <v>146.4</v>
      </c>
      <c r="N18" t="s">
        <v>142</v>
      </c>
      <c r="O18">
        <v>129</v>
      </c>
      <c r="P18">
        <v>96.4</v>
      </c>
      <c r="Q18" s="1">
        <v>4.8204493522643999</v>
      </c>
      <c r="R18" s="8">
        <v>0.17186205089092299</v>
      </c>
    </row>
    <row r="19" spans="1:18">
      <c r="A19" t="s">
        <v>39</v>
      </c>
      <c r="B19" t="s">
        <v>32</v>
      </c>
      <c r="C19" t="s">
        <v>134</v>
      </c>
      <c r="D19" t="s">
        <v>85</v>
      </c>
      <c r="E19" t="str">
        <f t="shared" si="0"/>
        <v>ANpp_3_10-20</v>
      </c>
      <c r="F19">
        <v>3</v>
      </c>
      <c r="G19">
        <v>2019</v>
      </c>
      <c r="H19">
        <v>9</v>
      </c>
      <c r="I19">
        <v>28</v>
      </c>
      <c r="J19">
        <v>10</v>
      </c>
      <c r="K19">
        <v>20</v>
      </c>
      <c r="L19" t="s">
        <v>136</v>
      </c>
      <c r="M19">
        <v>142.69</v>
      </c>
      <c r="O19">
        <v>130</v>
      </c>
      <c r="P19">
        <v>92.69</v>
      </c>
      <c r="Q19" s="1">
        <v>3.1683566570282</v>
      </c>
      <c r="R19" s="8">
        <v>0.120595805346966</v>
      </c>
    </row>
    <row r="20" spans="1:18">
      <c r="A20" t="s">
        <v>39</v>
      </c>
      <c r="B20" t="s">
        <v>32</v>
      </c>
      <c r="C20" t="s">
        <v>134</v>
      </c>
      <c r="D20" t="s">
        <v>85</v>
      </c>
      <c r="E20" t="str">
        <f t="shared" si="0"/>
        <v>ANpp_3_20-30</v>
      </c>
      <c r="F20">
        <v>3</v>
      </c>
      <c r="G20">
        <v>2019</v>
      </c>
      <c r="H20">
        <v>9</v>
      </c>
      <c r="I20">
        <v>28</v>
      </c>
      <c r="J20">
        <v>20</v>
      </c>
      <c r="K20">
        <v>30</v>
      </c>
      <c r="L20" t="s">
        <v>136</v>
      </c>
      <c r="M20">
        <v>149.63999999999999</v>
      </c>
      <c r="O20">
        <v>131</v>
      </c>
      <c r="P20">
        <v>99.639999999999986</v>
      </c>
      <c r="Q20" s="1">
        <v>1.3562932014465301</v>
      </c>
      <c r="R20" s="8">
        <v>7.1001008152961703E-2</v>
      </c>
    </row>
    <row r="21" spans="1:18">
      <c r="A21" t="s">
        <v>39</v>
      </c>
      <c r="B21" t="s">
        <v>32</v>
      </c>
      <c r="C21" t="s">
        <v>134</v>
      </c>
      <c r="D21" t="s">
        <v>85</v>
      </c>
      <c r="E21" t="str">
        <f t="shared" si="0"/>
        <v>ANpp_3_30-40</v>
      </c>
      <c r="F21">
        <v>3</v>
      </c>
      <c r="G21">
        <v>2019</v>
      </c>
      <c r="H21">
        <v>9</v>
      </c>
      <c r="I21">
        <v>28</v>
      </c>
      <c r="J21">
        <v>30</v>
      </c>
      <c r="K21">
        <v>40</v>
      </c>
      <c r="L21" t="s">
        <v>136</v>
      </c>
      <c r="M21">
        <v>105.48</v>
      </c>
      <c r="O21">
        <v>132</v>
      </c>
      <c r="P21">
        <v>105.48</v>
      </c>
      <c r="Q21" s="1">
        <v>0.75957310199737504</v>
      </c>
      <c r="R21" s="8">
        <v>5.3272988647222498E-2</v>
      </c>
    </row>
    <row r="22" spans="1:18">
      <c r="A22" t="s">
        <v>39</v>
      </c>
      <c r="B22" t="s">
        <v>32</v>
      </c>
      <c r="C22" t="s">
        <v>134</v>
      </c>
      <c r="D22" t="s">
        <v>85</v>
      </c>
      <c r="E22" t="str">
        <f t="shared" si="0"/>
        <v>ANpp_3_40-50</v>
      </c>
      <c r="F22">
        <v>3</v>
      </c>
      <c r="G22">
        <v>2019</v>
      </c>
      <c r="H22">
        <v>9</v>
      </c>
      <c r="I22">
        <v>28</v>
      </c>
      <c r="J22">
        <v>40</v>
      </c>
      <c r="K22">
        <v>50</v>
      </c>
      <c r="L22" t="s">
        <v>118</v>
      </c>
      <c r="M22">
        <v>82.74</v>
      </c>
      <c r="N22" t="s">
        <v>141</v>
      </c>
      <c r="O22">
        <v>133</v>
      </c>
      <c r="P22">
        <v>82.74</v>
      </c>
      <c r="Q22" s="1">
        <v>0.94589412212371804</v>
      </c>
      <c r="R22" s="8">
        <v>5.7701308280229603E-2</v>
      </c>
    </row>
    <row r="23" spans="1:18">
      <c r="A23" t="s">
        <v>39</v>
      </c>
      <c r="B23" t="s">
        <v>32</v>
      </c>
      <c r="C23" t="s">
        <v>134</v>
      </c>
      <c r="D23" t="s">
        <v>85</v>
      </c>
      <c r="E23" t="str">
        <f t="shared" si="0"/>
        <v>ANpp_3_50-60</v>
      </c>
      <c r="F23">
        <v>3</v>
      </c>
      <c r="G23">
        <v>2019</v>
      </c>
      <c r="H23">
        <v>9</v>
      </c>
      <c r="I23">
        <v>28</v>
      </c>
      <c r="J23">
        <v>50</v>
      </c>
      <c r="K23">
        <v>60</v>
      </c>
      <c r="L23" t="s">
        <v>118</v>
      </c>
      <c r="M23">
        <v>107.02</v>
      </c>
      <c r="N23" t="s">
        <v>141</v>
      </c>
      <c r="O23">
        <v>134</v>
      </c>
      <c r="P23">
        <v>107.02</v>
      </c>
      <c r="Q23" s="1">
        <v>2.5285441875457799</v>
      </c>
      <c r="R23" s="8">
        <v>8.7008140981197399E-2</v>
      </c>
    </row>
    <row r="24" spans="1:18">
      <c r="A24" t="s">
        <v>26</v>
      </c>
      <c r="B24" t="s">
        <v>33</v>
      </c>
      <c r="C24" t="s">
        <v>134</v>
      </c>
      <c r="D24" t="s">
        <v>85</v>
      </c>
      <c r="E24" t="str">
        <f t="shared" si="0"/>
        <v>ANpp_3_60-70</v>
      </c>
      <c r="F24">
        <v>3</v>
      </c>
      <c r="G24">
        <v>2019</v>
      </c>
      <c r="H24">
        <v>9</v>
      </c>
      <c r="I24">
        <v>28</v>
      </c>
      <c r="J24">
        <v>60</v>
      </c>
      <c r="K24">
        <v>70</v>
      </c>
      <c r="L24" t="s">
        <v>118</v>
      </c>
      <c r="M24">
        <v>74.959999999999994</v>
      </c>
      <c r="N24" t="s">
        <v>141</v>
      </c>
      <c r="O24">
        <v>135</v>
      </c>
      <c r="P24">
        <v>74.959999999999994</v>
      </c>
      <c r="Q24" s="1">
        <v>1.3318567276001001</v>
      </c>
      <c r="R24" s="8">
        <v>5.2299298346042598E-2</v>
      </c>
    </row>
    <row r="25" spans="1:18">
      <c r="A25" t="s">
        <v>26</v>
      </c>
      <c r="B25" t="s">
        <v>33</v>
      </c>
      <c r="C25" t="s">
        <v>134</v>
      </c>
      <c r="D25" t="s">
        <v>85</v>
      </c>
      <c r="E25" t="str">
        <f t="shared" si="0"/>
        <v>ANpp_3_70-80</v>
      </c>
      <c r="F25">
        <v>3</v>
      </c>
      <c r="G25">
        <v>2019</v>
      </c>
      <c r="H25">
        <v>9</v>
      </c>
      <c r="I25">
        <v>28</v>
      </c>
      <c r="J25">
        <v>70</v>
      </c>
      <c r="K25">
        <v>80</v>
      </c>
      <c r="L25" t="s">
        <v>118</v>
      </c>
      <c r="M25">
        <v>85.42</v>
      </c>
      <c r="N25" t="s">
        <v>141</v>
      </c>
      <c r="O25">
        <v>136</v>
      </c>
      <c r="P25">
        <v>85.42</v>
      </c>
      <c r="Q25" s="1">
        <v>0.491810142993927</v>
      </c>
      <c r="R25" s="8">
        <v>3.3722136169671998E-2</v>
      </c>
    </row>
    <row r="26" spans="1:18">
      <c r="A26" t="str">
        <f>LEFT(D26,2)</f>
        <v>AN</v>
      </c>
      <c r="B26" t="str">
        <f>RIGHT(LEFT(D26,4),2)</f>
        <v>pp</v>
      </c>
      <c r="C26" t="str">
        <f>LEFT(D26,4)</f>
        <v>ANpp</v>
      </c>
      <c r="D26" t="s">
        <v>86</v>
      </c>
      <c r="E26" t="str">
        <f t="shared" ref="E26:E33" si="1">D26&amp;"_"&amp;J26&amp;"-"&amp;K26</f>
        <v>ANpp_comp_0-10</v>
      </c>
      <c r="G26">
        <v>2019</v>
      </c>
      <c r="H26">
        <v>9</v>
      </c>
      <c r="I26">
        <v>28</v>
      </c>
      <c r="J26">
        <v>0</v>
      </c>
      <c r="K26">
        <v>10</v>
      </c>
      <c r="Q26" s="1">
        <v>4.649035930633544</v>
      </c>
      <c r="R26" s="8">
        <v>0.18189684549967466</v>
      </c>
    </row>
    <row r="27" spans="1:18">
      <c r="A27" t="str">
        <f t="shared" ref="A27:A90" si="2">LEFT(D27,2)</f>
        <v>AN</v>
      </c>
      <c r="B27" t="str">
        <f t="shared" ref="B27:B90" si="3">RIGHT(LEFT(D27,4),2)</f>
        <v>pp</v>
      </c>
      <c r="C27" t="str">
        <f t="shared" ref="C27:C90" si="4">LEFT(D27,4)</f>
        <v>ANpp</v>
      </c>
      <c r="D27" t="s">
        <v>86</v>
      </c>
      <c r="E27" t="str">
        <f t="shared" si="1"/>
        <v>ANpp_comp_10-20</v>
      </c>
      <c r="G27">
        <v>2019</v>
      </c>
      <c r="H27">
        <v>9</v>
      </c>
      <c r="I27">
        <v>28</v>
      </c>
      <c r="J27">
        <v>10</v>
      </c>
      <c r="K27">
        <v>20</v>
      </c>
      <c r="Q27" s="1">
        <v>3.110043048858643</v>
      </c>
      <c r="R27" s="8">
        <v>0.12275391320387534</v>
      </c>
    </row>
    <row r="28" spans="1:18">
      <c r="A28" t="str">
        <f t="shared" si="2"/>
        <v>AN</v>
      </c>
      <c r="B28" t="str">
        <f t="shared" si="3"/>
        <v>pp</v>
      </c>
      <c r="C28" t="str">
        <f t="shared" si="4"/>
        <v>ANpp</v>
      </c>
      <c r="D28" t="s">
        <v>86</v>
      </c>
      <c r="E28" t="str">
        <f t="shared" si="1"/>
        <v>ANpp_comp_20-30</v>
      </c>
      <c r="G28">
        <v>2019</v>
      </c>
      <c r="H28">
        <v>9</v>
      </c>
      <c r="I28">
        <v>28</v>
      </c>
      <c r="J28">
        <v>20</v>
      </c>
      <c r="K28">
        <v>30</v>
      </c>
      <c r="Q28" s="1">
        <v>2.2675422032674137</v>
      </c>
      <c r="R28" s="8">
        <v>9.8597380022208039E-2</v>
      </c>
    </row>
    <row r="29" spans="1:18">
      <c r="A29" t="str">
        <f t="shared" si="2"/>
        <v>AN</v>
      </c>
      <c r="B29" t="str">
        <f t="shared" si="3"/>
        <v>pp</v>
      </c>
      <c r="C29" t="str">
        <f t="shared" si="4"/>
        <v>ANpp</v>
      </c>
      <c r="D29" t="s">
        <v>86</v>
      </c>
      <c r="E29" t="str">
        <f t="shared" si="1"/>
        <v>ANpp_comp_30-40</v>
      </c>
      <c r="G29">
        <v>2019</v>
      </c>
      <c r="H29">
        <v>9</v>
      </c>
      <c r="I29">
        <v>28</v>
      </c>
      <c r="J29">
        <v>30</v>
      </c>
      <c r="K29">
        <v>40</v>
      </c>
      <c r="Q29" s="1">
        <v>1.4670190413792916</v>
      </c>
      <c r="R29" s="8">
        <v>7.3771204799413695E-2</v>
      </c>
    </row>
    <row r="30" spans="1:18">
      <c r="A30" t="str">
        <f t="shared" si="2"/>
        <v>AN</v>
      </c>
      <c r="B30" t="str">
        <f t="shared" si="3"/>
        <v>pp</v>
      </c>
      <c r="C30" t="str">
        <f t="shared" si="4"/>
        <v>ANpp</v>
      </c>
      <c r="D30" t="s">
        <v>86</v>
      </c>
      <c r="E30" t="str">
        <f t="shared" si="1"/>
        <v>ANpp_comp_40-50</v>
      </c>
      <c r="G30">
        <v>2019</v>
      </c>
      <c r="H30">
        <v>9</v>
      </c>
      <c r="I30">
        <v>28</v>
      </c>
      <c r="J30">
        <v>40</v>
      </c>
      <c r="K30">
        <v>50</v>
      </c>
      <c r="Q30" s="1">
        <v>1.1976381937662761</v>
      </c>
      <c r="R30" s="8">
        <v>6.1502584566672659E-2</v>
      </c>
    </row>
    <row r="31" spans="1:18">
      <c r="A31" t="str">
        <f t="shared" si="2"/>
        <v>AN</v>
      </c>
      <c r="B31" t="str">
        <f t="shared" si="3"/>
        <v>pp</v>
      </c>
      <c r="C31" t="str">
        <f t="shared" si="4"/>
        <v>ANpp</v>
      </c>
      <c r="D31" t="s">
        <v>86</v>
      </c>
      <c r="E31" t="str">
        <f t="shared" si="1"/>
        <v>ANpp_comp_50-60</v>
      </c>
      <c r="G31">
        <v>2019</v>
      </c>
      <c r="H31">
        <v>9</v>
      </c>
      <c r="I31">
        <v>28</v>
      </c>
      <c r="J31">
        <v>50</v>
      </c>
      <c r="K31">
        <v>60</v>
      </c>
      <c r="Q31" s="1">
        <v>1.6558062897788179</v>
      </c>
      <c r="R31" s="8">
        <v>6.9672766245073764E-2</v>
      </c>
    </row>
    <row r="32" spans="1:18">
      <c r="A32" t="str">
        <f t="shared" si="2"/>
        <v>AN</v>
      </c>
      <c r="B32" t="str">
        <f t="shared" si="3"/>
        <v>pp</v>
      </c>
      <c r="C32" t="str">
        <f t="shared" si="4"/>
        <v>ANpp</v>
      </c>
      <c r="D32" t="s">
        <v>86</v>
      </c>
      <c r="E32" t="str">
        <f t="shared" si="1"/>
        <v>ANpp_comp_60-70</v>
      </c>
      <c r="G32">
        <v>2019</v>
      </c>
      <c r="H32">
        <v>9</v>
      </c>
      <c r="I32">
        <v>28</v>
      </c>
      <c r="J32">
        <v>60</v>
      </c>
      <c r="K32">
        <v>70</v>
      </c>
      <c r="Q32" s="1">
        <v>1.0444495081901561</v>
      </c>
      <c r="R32" s="8">
        <v>5.1091813792784997E-2</v>
      </c>
    </row>
    <row r="33" spans="1:18">
      <c r="A33" t="str">
        <f t="shared" si="2"/>
        <v>AN</v>
      </c>
      <c r="B33" t="str">
        <f t="shared" si="3"/>
        <v>pp</v>
      </c>
      <c r="C33" t="str">
        <f t="shared" si="4"/>
        <v>ANpp</v>
      </c>
      <c r="D33" t="s">
        <v>86</v>
      </c>
      <c r="E33" t="str">
        <f t="shared" si="1"/>
        <v>ANpp_comp_70-80</v>
      </c>
      <c r="G33">
        <v>2019</v>
      </c>
      <c r="H33">
        <v>9</v>
      </c>
      <c r="I33">
        <v>28</v>
      </c>
      <c r="J33">
        <v>70</v>
      </c>
      <c r="K33">
        <v>80</v>
      </c>
      <c r="Q33" s="1">
        <v>0.649087647596995</v>
      </c>
      <c r="R33" s="8">
        <v>4.0362472335497536E-2</v>
      </c>
    </row>
    <row r="34" spans="1:18">
      <c r="A34" t="str">
        <f t="shared" si="2"/>
        <v>AN</v>
      </c>
      <c r="B34" t="str">
        <f t="shared" si="3"/>
        <v>pp</v>
      </c>
      <c r="C34" t="str">
        <f t="shared" si="4"/>
        <v>ANpp</v>
      </c>
      <c r="D34" t="s">
        <v>86</v>
      </c>
      <c r="E34" t="str">
        <f t="shared" si="0"/>
        <v>ANpp_comp_-7-0</v>
      </c>
      <c r="G34">
        <v>2019</v>
      </c>
      <c r="H34">
        <v>9</v>
      </c>
      <c r="I34">
        <v>28</v>
      </c>
      <c r="J34">
        <v>-7</v>
      </c>
      <c r="K34">
        <v>0</v>
      </c>
      <c r="L34" t="s">
        <v>110</v>
      </c>
      <c r="N34" t="s">
        <v>143</v>
      </c>
      <c r="O34">
        <v>137</v>
      </c>
      <c r="Q34" s="1">
        <v>4.7428844769795715</v>
      </c>
      <c r="R34" s="8">
        <v>0.18479475710127122</v>
      </c>
    </row>
    <row r="35" spans="1:18">
      <c r="A35" t="str">
        <f t="shared" si="2"/>
        <v>AN</v>
      </c>
      <c r="B35" t="str">
        <f t="shared" si="3"/>
        <v>rf</v>
      </c>
      <c r="C35" t="str">
        <f t="shared" si="4"/>
        <v>ANrf</v>
      </c>
      <c r="D35" t="s">
        <v>76</v>
      </c>
      <c r="E35" t="str">
        <f t="shared" si="0"/>
        <v>ANrf_1_0-10</v>
      </c>
      <c r="F35">
        <v>1</v>
      </c>
      <c r="G35">
        <v>2019</v>
      </c>
      <c r="H35">
        <v>9</v>
      </c>
      <c r="I35">
        <v>28</v>
      </c>
      <c r="J35">
        <v>0</v>
      </c>
      <c r="K35">
        <v>10</v>
      </c>
      <c r="L35" t="s">
        <v>105</v>
      </c>
      <c r="M35">
        <v>101.69</v>
      </c>
      <c r="N35" t="s">
        <v>121</v>
      </c>
      <c r="O35">
        <v>75</v>
      </c>
      <c r="P35">
        <v>51.69</v>
      </c>
      <c r="Q35" s="1">
        <v>9.6413145070000006</v>
      </c>
      <c r="R35" s="8">
        <v>0.50667136899999998</v>
      </c>
    </row>
    <row r="36" spans="1:18">
      <c r="A36" t="str">
        <f t="shared" si="2"/>
        <v>AN</v>
      </c>
      <c r="B36" t="str">
        <f t="shared" si="3"/>
        <v>rf</v>
      </c>
      <c r="C36" t="str">
        <f t="shared" si="4"/>
        <v>ANrf</v>
      </c>
      <c r="D36" t="s">
        <v>76</v>
      </c>
      <c r="E36" t="str">
        <f t="shared" si="0"/>
        <v>ANrf_1_10-20</v>
      </c>
      <c r="F36">
        <v>1</v>
      </c>
      <c r="G36">
        <v>2019</v>
      </c>
      <c r="H36">
        <v>9</v>
      </c>
      <c r="I36">
        <v>28</v>
      </c>
      <c r="J36">
        <v>10</v>
      </c>
      <c r="K36">
        <v>20</v>
      </c>
      <c r="L36" t="s">
        <v>105</v>
      </c>
      <c r="M36">
        <v>101.41</v>
      </c>
      <c r="N36" t="s">
        <v>122</v>
      </c>
      <c r="O36">
        <v>76</v>
      </c>
      <c r="P36">
        <v>51.41</v>
      </c>
      <c r="Q36" s="1">
        <v>9.1792020799999996</v>
      </c>
      <c r="R36" s="8">
        <v>0.49117568099999998</v>
      </c>
    </row>
    <row r="37" spans="1:18">
      <c r="A37" t="str">
        <f t="shared" si="2"/>
        <v>AN</v>
      </c>
      <c r="B37" t="str">
        <f t="shared" si="3"/>
        <v>rf</v>
      </c>
      <c r="C37" t="str">
        <f t="shared" si="4"/>
        <v>ANrf</v>
      </c>
      <c r="D37" t="s">
        <v>76</v>
      </c>
      <c r="E37" t="str">
        <f t="shared" si="0"/>
        <v>ANrf_1_20-30</v>
      </c>
      <c r="F37">
        <v>1</v>
      </c>
      <c r="G37">
        <v>2019</v>
      </c>
      <c r="H37">
        <v>9</v>
      </c>
      <c r="I37">
        <v>28</v>
      </c>
      <c r="J37">
        <v>20</v>
      </c>
      <c r="K37">
        <v>30</v>
      </c>
      <c r="L37" t="s">
        <v>105</v>
      </c>
      <c r="M37">
        <v>103.37</v>
      </c>
      <c r="N37" t="s">
        <v>123</v>
      </c>
      <c r="O37">
        <v>77</v>
      </c>
      <c r="P37">
        <v>53.370000000000005</v>
      </c>
      <c r="Q37" s="1">
        <v>6.4836401940000004</v>
      </c>
      <c r="R37" s="8">
        <v>0.422713161</v>
      </c>
    </row>
    <row r="38" spans="1:18">
      <c r="A38" t="str">
        <f t="shared" si="2"/>
        <v>AN</v>
      </c>
      <c r="B38" t="str">
        <f t="shared" si="3"/>
        <v>rf</v>
      </c>
      <c r="C38" t="str">
        <f t="shared" si="4"/>
        <v>ANrf</v>
      </c>
      <c r="D38" t="s">
        <v>76</v>
      </c>
      <c r="E38" t="str">
        <f t="shared" si="0"/>
        <v>ANrf_1_30-40</v>
      </c>
      <c r="F38">
        <v>1</v>
      </c>
      <c r="G38">
        <v>2019</v>
      </c>
      <c r="H38">
        <v>9</v>
      </c>
      <c r="I38">
        <v>28</v>
      </c>
      <c r="J38">
        <v>30</v>
      </c>
      <c r="K38">
        <v>40</v>
      </c>
      <c r="L38" t="s">
        <v>107</v>
      </c>
      <c r="M38">
        <v>95.56</v>
      </c>
      <c r="N38" t="s">
        <v>124</v>
      </c>
      <c r="O38">
        <v>78</v>
      </c>
      <c r="P38">
        <v>95.56</v>
      </c>
      <c r="Q38" s="1">
        <v>5.777675629</v>
      </c>
      <c r="R38" s="8">
        <v>0.35759004999999999</v>
      </c>
    </row>
    <row r="39" spans="1:18">
      <c r="A39" t="str">
        <f t="shared" si="2"/>
        <v>AN</v>
      </c>
      <c r="B39" t="str">
        <f t="shared" si="3"/>
        <v>rf</v>
      </c>
      <c r="C39" t="str">
        <f t="shared" si="4"/>
        <v>ANrf</v>
      </c>
      <c r="D39" t="s">
        <v>76</v>
      </c>
      <c r="E39" t="str">
        <f t="shared" si="0"/>
        <v>ANrf_1_40-50</v>
      </c>
      <c r="F39">
        <v>1</v>
      </c>
      <c r="G39">
        <v>2019</v>
      </c>
      <c r="H39">
        <v>9</v>
      </c>
      <c r="I39">
        <v>28</v>
      </c>
      <c r="J39">
        <v>40</v>
      </c>
      <c r="K39">
        <v>50</v>
      </c>
      <c r="L39" t="s">
        <v>107</v>
      </c>
      <c r="M39">
        <v>77.069999999999993</v>
      </c>
      <c r="N39" t="s">
        <v>125</v>
      </c>
      <c r="O39">
        <v>79</v>
      </c>
      <c r="P39">
        <v>77.069999999999993</v>
      </c>
      <c r="Q39" s="1">
        <v>4.4600303969999997</v>
      </c>
      <c r="R39" s="8">
        <v>0.29731226999999999</v>
      </c>
    </row>
    <row r="40" spans="1:18">
      <c r="A40" t="str">
        <f t="shared" si="2"/>
        <v>AN</v>
      </c>
      <c r="B40" t="str">
        <f t="shared" si="3"/>
        <v>rf</v>
      </c>
      <c r="C40" t="str">
        <f t="shared" si="4"/>
        <v>ANrf</v>
      </c>
      <c r="D40" t="s">
        <v>76</v>
      </c>
      <c r="E40" t="str">
        <f t="shared" si="0"/>
        <v>ANrf_1_50-60</v>
      </c>
      <c r="F40">
        <v>1</v>
      </c>
      <c r="G40">
        <v>2019</v>
      </c>
      <c r="H40">
        <v>9</v>
      </c>
      <c r="I40">
        <v>28</v>
      </c>
      <c r="J40">
        <v>50</v>
      </c>
      <c r="K40">
        <v>60</v>
      </c>
      <c r="L40" t="s">
        <v>107</v>
      </c>
      <c r="M40">
        <v>52.47</v>
      </c>
      <c r="N40" t="s">
        <v>126</v>
      </c>
      <c r="O40">
        <v>80</v>
      </c>
      <c r="P40">
        <v>52.47</v>
      </c>
      <c r="Q40" s="1">
        <v>4.2098932270000002</v>
      </c>
      <c r="R40" s="8">
        <v>0.27083522100000001</v>
      </c>
    </row>
    <row r="41" spans="1:18">
      <c r="A41" t="str">
        <f t="shared" si="2"/>
        <v>AN</v>
      </c>
      <c r="B41" t="str">
        <f t="shared" si="3"/>
        <v>rf</v>
      </c>
      <c r="C41" t="str">
        <f t="shared" si="4"/>
        <v>ANrf</v>
      </c>
      <c r="D41" t="s">
        <v>77</v>
      </c>
      <c r="E41" t="str">
        <f t="shared" si="0"/>
        <v>ANrf_2_0-10</v>
      </c>
      <c r="F41">
        <v>2</v>
      </c>
      <c r="G41">
        <v>2019</v>
      </c>
      <c r="H41">
        <v>9</v>
      </c>
      <c r="I41">
        <v>28</v>
      </c>
      <c r="J41">
        <v>0</v>
      </c>
      <c r="K41">
        <v>10</v>
      </c>
      <c r="L41" t="s">
        <v>105</v>
      </c>
      <c r="M41">
        <v>144.57</v>
      </c>
      <c r="O41">
        <v>81</v>
      </c>
      <c r="P41">
        <v>94.57</v>
      </c>
      <c r="Q41" s="1">
        <v>13.493412019999999</v>
      </c>
      <c r="R41" s="8">
        <v>0.64782846000000005</v>
      </c>
    </row>
    <row r="42" spans="1:18">
      <c r="A42" t="str">
        <f t="shared" si="2"/>
        <v>AN</v>
      </c>
      <c r="B42" t="str">
        <f t="shared" si="3"/>
        <v>rf</v>
      </c>
      <c r="C42" t="str">
        <f t="shared" si="4"/>
        <v>ANrf</v>
      </c>
      <c r="D42" t="s">
        <v>77</v>
      </c>
      <c r="E42" t="str">
        <f t="shared" si="0"/>
        <v>ANrf_2_10-20</v>
      </c>
      <c r="F42">
        <v>2</v>
      </c>
      <c r="G42">
        <v>2019</v>
      </c>
      <c r="H42">
        <v>9</v>
      </c>
      <c r="I42">
        <v>28</v>
      </c>
      <c r="J42">
        <v>10</v>
      </c>
      <c r="K42">
        <v>20</v>
      </c>
      <c r="L42" t="s">
        <v>105</v>
      </c>
      <c r="M42">
        <v>131.44999999999999</v>
      </c>
      <c r="O42">
        <v>82</v>
      </c>
      <c r="P42">
        <v>81.449999999999989</v>
      </c>
      <c r="Q42" s="1">
        <v>6.5622153279999997</v>
      </c>
      <c r="R42" s="8">
        <v>0.386313558</v>
      </c>
    </row>
    <row r="43" spans="1:18">
      <c r="A43" t="str">
        <f t="shared" si="2"/>
        <v>AN</v>
      </c>
      <c r="B43" t="str">
        <f t="shared" si="3"/>
        <v>rf</v>
      </c>
      <c r="C43" t="str">
        <f t="shared" si="4"/>
        <v>ANrf</v>
      </c>
      <c r="D43" t="s">
        <v>77</v>
      </c>
      <c r="E43" t="str">
        <f t="shared" si="0"/>
        <v>ANrf_2_20-30</v>
      </c>
      <c r="F43">
        <v>2</v>
      </c>
      <c r="G43">
        <v>2019</v>
      </c>
      <c r="H43">
        <v>9</v>
      </c>
      <c r="I43">
        <v>28</v>
      </c>
      <c r="J43">
        <v>20</v>
      </c>
      <c r="K43">
        <v>30</v>
      </c>
      <c r="L43" t="s">
        <v>105</v>
      </c>
      <c r="M43">
        <v>88.51</v>
      </c>
      <c r="O43">
        <v>83</v>
      </c>
      <c r="P43">
        <v>38.510000000000005</v>
      </c>
      <c r="Q43" s="1">
        <v>5.3493580820000002</v>
      </c>
      <c r="R43" s="8">
        <v>0.320236146</v>
      </c>
    </row>
    <row r="44" spans="1:18">
      <c r="A44" t="str">
        <f t="shared" si="2"/>
        <v>AN</v>
      </c>
      <c r="B44" t="str">
        <f t="shared" si="3"/>
        <v>rf</v>
      </c>
      <c r="C44" t="str">
        <f t="shared" si="4"/>
        <v>ANrf</v>
      </c>
      <c r="D44" t="s">
        <v>77</v>
      </c>
      <c r="E44" t="str">
        <f t="shared" si="0"/>
        <v>ANrf_2_30-40</v>
      </c>
      <c r="F44">
        <v>2</v>
      </c>
      <c r="G44">
        <v>2019</v>
      </c>
      <c r="H44">
        <v>9</v>
      </c>
      <c r="I44">
        <v>28</v>
      </c>
      <c r="J44">
        <v>30</v>
      </c>
      <c r="K44">
        <v>40</v>
      </c>
      <c r="L44" t="s">
        <v>107</v>
      </c>
      <c r="M44">
        <v>77.52</v>
      </c>
      <c r="O44">
        <v>84</v>
      </c>
      <c r="P44">
        <v>77.52</v>
      </c>
      <c r="Q44" s="1">
        <v>4.718671799</v>
      </c>
      <c r="R44" s="8">
        <v>0.28453612299999997</v>
      </c>
    </row>
    <row r="45" spans="1:18">
      <c r="A45" t="str">
        <f t="shared" si="2"/>
        <v>AN</v>
      </c>
      <c r="B45" t="str">
        <f t="shared" si="3"/>
        <v>rf</v>
      </c>
      <c r="C45" t="str">
        <f t="shared" si="4"/>
        <v>ANrf</v>
      </c>
      <c r="D45" t="s">
        <v>77</v>
      </c>
      <c r="E45" t="str">
        <f t="shared" si="0"/>
        <v>ANrf_2_40-50</v>
      </c>
      <c r="F45">
        <v>2</v>
      </c>
      <c r="G45">
        <v>2019</v>
      </c>
      <c r="H45">
        <v>9</v>
      </c>
      <c r="I45">
        <v>28</v>
      </c>
      <c r="J45">
        <v>40</v>
      </c>
      <c r="K45">
        <v>50</v>
      </c>
      <c r="L45" t="s">
        <v>107</v>
      </c>
      <c r="M45">
        <v>79.48</v>
      </c>
      <c r="O45">
        <v>85</v>
      </c>
      <c r="P45">
        <v>79.48</v>
      </c>
      <c r="Q45" s="1">
        <v>5.2917675969999998</v>
      </c>
      <c r="R45" s="8">
        <v>0.32556095699999998</v>
      </c>
    </row>
    <row r="46" spans="1:18">
      <c r="A46" t="str">
        <f t="shared" si="2"/>
        <v>AN</v>
      </c>
      <c r="B46" t="str">
        <f t="shared" si="3"/>
        <v>rf</v>
      </c>
      <c r="C46" t="str">
        <f t="shared" si="4"/>
        <v>ANrf</v>
      </c>
      <c r="D46" t="s">
        <v>77</v>
      </c>
      <c r="E46" t="str">
        <f t="shared" si="0"/>
        <v>ANrf_2_50-60</v>
      </c>
      <c r="F46">
        <v>2</v>
      </c>
      <c r="G46">
        <v>2019</v>
      </c>
      <c r="H46">
        <v>9</v>
      </c>
      <c r="I46">
        <v>28</v>
      </c>
      <c r="J46">
        <v>50</v>
      </c>
      <c r="K46">
        <v>60</v>
      </c>
      <c r="L46" t="s">
        <v>107</v>
      </c>
      <c r="M46">
        <v>73.92</v>
      </c>
      <c r="O46">
        <v>86</v>
      </c>
      <c r="P46">
        <v>73.92</v>
      </c>
      <c r="Q46" s="1">
        <v>6.1450176240000003</v>
      </c>
      <c r="R46" s="8">
        <v>0.338256538</v>
      </c>
    </row>
    <row r="47" spans="1:18">
      <c r="A47" t="str">
        <f t="shared" si="2"/>
        <v>AN</v>
      </c>
      <c r="B47" t="str">
        <f t="shared" si="3"/>
        <v>rf</v>
      </c>
      <c r="C47" t="str">
        <f t="shared" si="4"/>
        <v>ANrf</v>
      </c>
      <c r="D47" t="s">
        <v>78</v>
      </c>
      <c r="E47" t="str">
        <f t="shared" si="0"/>
        <v>ANrf_3_0-10</v>
      </c>
      <c r="F47">
        <v>3</v>
      </c>
      <c r="G47">
        <v>2019</v>
      </c>
      <c r="H47">
        <v>9</v>
      </c>
      <c r="I47">
        <v>28</v>
      </c>
      <c r="J47">
        <v>0</v>
      </c>
      <c r="K47">
        <v>10</v>
      </c>
      <c r="L47" t="s">
        <v>105</v>
      </c>
      <c r="M47">
        <v>149.94999999999999</v>
      </c>
      <c r="O47">
        <v>87</v>
      </c>
      <c r="P47">
        <v>99.949999999999989</v>
      </c>
      <c r="Q47" s="1">
        <v>13.35281086</v>
      </c>
      <c r="R47" s="8">
        <v>0.68667626400000004</v>
      </c>
    </row>
    <row r="48" spans="1:18">
      <c r="A48" t="str">
        <f t="shared" si="2"/>
        <v>AN</v>
      </c>
      <c r="B48" t="str">
        <f t="shared" si="3"/>
        <v>rf</v>
      </c>
      <c r="C48" t="str">
        <f t="shared" si="4"/>
        <v>ANrf</v>
      </c>
      <c r="D48" t="s">
        <v>78</v>
      </c>
      <c r="E48" t="str">
        <f t="shared" si="0"/>
        <v>ANrf_3_10-20</v>
      </c>
      <c r="F48">
        <v>3</v>
      </c>
      <c r="G48">
        <v>2019</v>
      </c>
      <c r="H48">
        <v>9</v>
      </c>
      <c r="I48">
        <v>28</v>
      </c>
      <c r="J48">
        <v>10</v>
      </c>
      <c r="K48">
        <v>20</v>
      </c>
      <c r="L48" t="s">
        <v>105</v>
      </c>
      <c r="M48">
        <v>106.84</v>
      </c>
      <c r="O48">
        <v>88</v>
      </c>
      <c r="P48">
        <v>56.84</v>
      </c>
      <c r="Q48" s="1">
        <v>9.9682035449999997</v>
      </c>
      <c r="R48" s="8">
        <v>0.52944201199999996</v>
      </c>
    </row>
    <row r="49" spans="1:18">
      <c r="A49" t="str">
        <f t="shared" si="2"/>
        <v>AN</v>
      </c>
      <c r="B49" t="str">
        <f t="shared" si="3"/>
        <v>rf</v>
      </c>
      <c r="C49" t="str">
        <f t="shared" si="4"/>
        <v>ANrf</v>
      </c>
      <c r="D49" t="s">
        <v>78</v>
      </c>
      <c r="E49" t="str">
        <f t="shared" si="0"/>
        <v>ANrf_3_20-30</v>
      </c>
      <c r="F49">
        <v>3</v>
      </c>
      <c r="G49">
        <v>2019</v>
      </c>
      <c r="H49">
        <v>9</v>
      </c>
      <c r="I49">
        <v>28</v>
      </c>
      <c r="J49">
        <v>20</v>
      </c>
      <c r="K49">
        <v>30</v>
      </c>
      <c r="L49" t="s">
        <v>105</v>
      </c>
      <c r="M49">
        <v>76.209999999999994</v>
      </c>
      <c r="O49">
        <v>89</v>
      </c>
      <c r="P49">
        <v>26.209999999999994</v>
      </c>
      <c r="Q49" s="1">
        <v>4.7354254720000002</v>
      </c>
      <c r="R49" s="8">
        <v>0.27538564799999998</v>
      </c>
    </row>
    <row r="50" spans="1:18">
      <c r="A50" t="str">
        <f t="shared" si="2"/>
        <v>AN</v>
      </c>
      <c r="B50" t="str">
        <f t="shared" si="3"/>
        <v>rf</v>
      </c>
      <c r="C50" t="str">
        <f t="shared" si="4"/>
        <v>ANrf</v>
      </c>
      <c r="D50" t="s">
        <v>78</v>
      </c>
      <c r="E50" t="str">
        <f t="shared" si="0"/>
        <v>ANrf_3_30-40</v>
      </c>
      <c r="F50">
        <v>3</v>
      </c>
      <c r="G50">
        <v>2019</v>
      </c>
      <c r="H50">
        <v>9</v>
      </c>
      <c r="I50">
        <v>28</v>
      </c>
      <c r="J50">
        <v>30</v>
      </c>
      <c r="K50">
        <v>40</v>
      </c>
      <c r="L50" t="s">
        <v>107</v>
      </c>
      <c r="M50">
        <v>68.86</v>
      </c>
      <c r="O50">
        <v>90</v>
      </c>
      <c r="P50">
        <v>68.86</v>
      </c>
      <c r="Q50" s="1">
        <v>6.3743796350000004</v>
      </c>
      <c r="R50" s="8">
        <v>0.35269391500000002</v>
      </c>
    </row>
    <row r="51" spans="1:18">
      <c r="A51" t="str">
        <f t="shared" si="2"/>
        <v>AN</v>
      </c>
      <c r="B51" t="str">
        <f t="shared" si="3"/>
        <v>rf</v>
      </c>
      <c r="C51" t="str">
        <f t="shared" si="4"/>
        <v>ANrf</v>
      </c>
      <c r="D51" t="s">
        <v>78</v>
      </c>
      <c r="E51" t="str">
        <f t="shared" si="0"/>
        <v>ANrf_3_40-50</v>
      </c>
      <c r="F51">
        <v>3</v>
      </c>
      <c r="G51">
        <v>2019</v>
      </c>
      <c r="H51">
        <v>9</v>
      </c>
      <c r="I51">
        <v>28</v>
      </c>
      <c r="J51">
        <v>40</v>
      </c>
      <c r="K51">
        <v>50</v>
      </c>
      <c r="L51" t="s">
        <v>107</v>
      </c>
      <c r="M51">
        <v>65.11</v>
      </c>
      <c r="O51">
        <v>91</v>
      </c>
      <c r="P51">
        <v>65.11</v>
      </c>
      <c r="Q51" s="1">
        <v>4.982828617</v>
      </c>
      <c r="R51" s="8">
        <v>0.28636044300000002</v>
      </c>
    </row>
    <row r="52" spans="1:18">
      <c r="A52" t="str">
        <f t="shared" si="2"/>
        <v>AN</v>
      </c>
      <c r="B52" t="str">
        <f t="shared" si="3"/>
        <v>rf</v>
      </c>
      <c r="C52" t="str">
        <f t="shared" si="4"/>
        <v>ANrf</v>
      </c>
      <c r="D52" t="s">
        <v>78</v>
      </c>
      <c r="E52" t="str">
        <f t="shared" si="0"/>
        <v>ANrf_3_50-60</v>
      </c>
      <c r="F52">
        <v>3</v>
      </c>
      <c r="G52">
        <v>2019</v>
      </c>
      <c r="H52">
        <v>9</v>
      </c>
      <c r="I52">
        <v>28</v>
      </c>
      <c r="J52">
        <v>50</v>
      </c>
      <c r="K52">
        <v>60</v>
      </c>
      <c r="L52" t="s">
        <v>107</v>
      </c>
      <c r="M52">
        <v>61.54</v>
      </c>
      <c r="O52">
        <v>92</v>
      </c>
      <c r="P52">
        <v>61.54</v>
      </c>
      <c r="Q52" s="1">
        <v>4.6144003868103001</v>
      </c>
      <c r="R52" s="8">
        <v>0.27462744712829601</v>
      </c>
    </row>
    <row r="53" spans="1:18">
      <c r="A53" t="str">
        <f t="shared" ref="A53:A58" si="5">LEFT(D53,2)</f>
        <v>AN</v>
      </c>
      <c r="B53" t="str">
        <f t="shared" ref="B53:B58" si="6">RIGHT(LEFT(D53,4),2)</f>
        <v>rf</v>
      </c>
      <c r="C53" t="str">
        <f t="shared" ref="C53:C58" si="7">LEFT(D53,4)</f>
        <v>ANrf</v>
      </c>
      <c r="D53" t="s">
        <v>63</v>
      </c>
      <c r="E53" t="str">
        <f t="shared" si="0"/>
        <v>ANrf_comp_0-10</v>
      </c>
      <c r="G53">
        <v>2019</v>
      </c>
      <c r="H53">
        <v>9</v>
      </c>
      <c r="I53">
        <v>28</v>
      </c>
      <c r="J53">
        <v>0</v>
      </c>
      <c r="K53">
        <v>10</v>
      </c>
      <c r="Q53" s="1">
        <v>12.162512462333332</v>
      </c>
      <c r="R53" s="8">
        <v>0.61372536433333336</v>
      </c>
    </row>
    <row r="54" spans="1:18">
      <c r="A54" t="str">
        <f t="shared" si="5"/>
        <v>AN</v>
      </c>
      <c r="B54" t="str">
        <f t="shared" si="6"/>
        <v>rf</v>
      </c>
      <c r="C54" t="str">
        <f t="shared" si="7"/>
        <v>ANrf</v>
      </c>
      <c r="D54" t="s">
        <v>63</v>
      </c>
      <c r="E54" t="str">
        <f t="shared" si="0"/>
        <v>ANrf_comp_10-20</v>
      </c>
      <c r="G54">
        <v>2019</v>
      </c>
      <c r="H54">
        <v>9</v>
      </c>
      <c r="I54">
        <v>28</v>
      </c>
      <c r="J54">
        <v>10</v>
      </c>
      <c r="K54">
        <v>20</v>
      </c>
      <c r="Q54" s="1">
        <v>8.569873651</v>
      </c>
      <c r="R54" s="8">
        <v>0.46897708366666668</v>
      </c>
    </row>
    <row r="55" spans="1:18">
      <c r="A55" t="str">
        <f t="shared" si="5"/>
        <v>AN</v>
      </c>
      <c r="B55" t="str">
        <f t="shared" si="6"/>
        <v>rf</v>
      </c>
      <c r="C55" t="str">
        <f t="shared" si="7"/>
        <v>ANrf</v>
      </c>
      <c r="D55" t="s">
        <v>63</v>
      </c>
      <c r="E55" t="str">
        <f t="shared" si="0"/>
        <v>ANrf_comp_20-30</v>
      </c>
      <c r="G55">
        <v>2019</v>
      </c>
      <c r="H55">
        <v>9</v>
      </c>
      <c r="I55">
        <v>28</v>
      </c>
      <c r="J55">
        <v>20</v>
      </c>
      <c r="K55">
        <v>30</v>
      </c>
      <c r="Q55" s="1">
        <v>5.5228079160000005</v>
      </c>
      <c r="R55" s="8">
        <v>0.33944498499999992</v>
      </c>
    </row>
    <row r="56" spans="1:18">
      <c r="A56" t="str">
        <f t="shared" si="5"/>
        <v>AN</v>
      </c>
      <c r="B56" t="str">
        <f t="shared" si="6"/>
        <v>rf</v>
      </c>
      <c r="C56" t="str">
        <f t="shared" si="7"/>
        <v>ANrf</v>
      </c>
      <c r="D56" t="s">
        <v>63</v>
      </c>
      <c r="E56" t="str">
        <f t="shared" si="0"/>
        <v>ANrf_comp_30-40</v>
      </c>
      <c r="G56">
        <v>2019</v>
      </c>
      <c r="H56">
        <v>9</v>
      </c>
      <c r="I56">
        <v>28</v>
      </c>
      <c r="J56">
        <v>30</v>
      </c>
      <c r="K56">
        <v>40</v>
      </c>
      <c r="Q56" s="1">
        <v>5.6235756876666665</v>
      </c>
      <c r="R56" s="8">
        <v>0.33160669599999998</v>
      </c>
    </row>
    <row r="57" spans="1:18">
      <c r="A57" t="str">
        <f t="shared" si="5"/>
        <v>AN</v>
      </c>
      <c r="B57" t="str">
        <f t="shared" si="6"/>
        <v>rf</v>
      </c>
      <c r="C57" t="str">
        <f t="shared" si="7"/>
        <v>ANrf</v>
      </c>
      <c r="D57" t="s">
        <v>63</v>
      </c>
      <c r="E57" t="str">
        <f t="shared" si="0"/>
        <v>ANrf_comp_40-50</v>
      </c>
      <c r="G57">
        <v>2019</v>
      </c>
      <c r="H57">
        <v>9</v>
      </c>
      <c r="I57">
        <v>28</v>
      </c>
      <c r="J57">
        <v>40</v>
      </c>
      <c r="K57">
        <v>50</v>
      </c>
      <c r="Q57" s="1">
        <v>4.9115422036666665</v>
      </c>
      <c r="R57" s="8">
        <v>0.30307788999999996</v>
      </c>
    </row>
    <row r="58" spans="1:18">
      <c r="A58" t="str">
        <f t="shared" si="5"/>
        <v>AN</v>
      </c>
      <c r="B58" t="str">
        <f t="shared" si="6"/>
        <v>rf</v>
      </c>
      <c r="C58" t="str">
        <f t="shared" si="7"/>
        <v>ANrf</v>
      </c>
      <c r="D58" t="s">
        <v>63</v>
      </c>
      <c r="E58" t="str">
        <f t="shared" si="0"/>
        <v>ANrf_comp_50-60</v>
      </c>
      <c r="G58">
        <v>2019</v>
      </c>
      <c r="H58">
        <v>9</v>
      </c>
      <c r="I58">
        <v>28</v>
      </c>
      <c r="J58">
        <v>50</v>
      </c>
      <c r="K58">
        <v>60</v>
      </c>
      <c r="Q58" s="1">
        <v>4.9897704126034332</v>
      </c>
      <c r="R58" s="8">
        <v>0.29457306870943201</v>
      </c>
    </row>
    <row r="59" spans="1:18">
      <c r="A59" t="str">
        <f t="shared" si="2"/>
        <v>AN</v>
      </c>
      <c r="B59" t="str">
        <f t="shared" si="3"/>
        <v>rf</v>
      </c>
      <c r="C59" t="str">
        <f t="shared" si="4"/>
        <v>ANrf</v>
      </c>
      <c r="D59" t="s">
        <v>63</v>
      </c>
      <c r="E59" t="str">
        <f t="shared" si="0"/>
        <v>ANrf_comp_-3-0</v>
      </c>
      <c r="G59">
        <v>2019</v>
      </c>
      <c r="H59">
        <v>9</v>
      </c>
      <c r="I59">
        <v>28</v>
      </c>
      <c r="J59">
        <v>-3</v>
      </c>
      <c r="K59">
        <v>0</v>
      </c>
      <c r="L59" t="s">
        <v>110</v>
      </c>
      <c r="N59" t="s">
        <v>127</v>
      </c>
      <c r="O59">
        <v>93</v>
      </c>
      <c r="Q59" s="1">
        <v>13.002911780777778</v>
      </c>
      <c r="R59" s="8">
        <v>0.64941002944444448</v>
      </c>
    </row>
    <row r="60" spans="1:18">
      <c r="A60" t="str">
        <f t="shared" si="2"/>
        <v>AN</v>
      </c>
      <c r="B60" t="str">
        <f t="shared" si="3"/>
        <v>wf</v>
      </c>
      <c r="C60" t="str">
        <f t="shared" si="4"/>
        <v>ANwf</v>
      </c>
      <c r="D60" t="s">
        <v>79</v>
      </c>
      <c r="E60" t="str">
        <f t="shared" si="0"/>
        <v>ANwf_1_0-10</v>
      </c>
      <c r="F60">
        <v>1</v>
      </c>
      <c r="G60">
        <v>2019</v>
      </c>
      <c r="H60">
        <v>9</v>
      </c>
      <c r="I60">
        <v>28</v>
      </c>
      <c r="J60">
        <v>0</v>
      </c>
      <c r="K60">
        <v>10</v>
      </c>
      <c r="L60" t="s">
        <v>105</v>
      </c>
      <c r="M60">
        <v>121.28</v>
      </c>
      <c r="N60" t="s">
        <v>128</v>
      </c>
      <c r="O60">
        <v>94</v>
      </c>
      <c r="P60">
        <v>71.28</v>
      </c>
      <c r="Q60" s="1">
        <v>8.8314485549926793</v>
      </c>
      <c r="R60" s="8">
        <v>0.40071338415145902</v>
      </c>
    </row>
    <row r="61" spans="1:18">
      <c r="A61" t="str">
        <f t="shared" si="2"/>
        <v>AN</v>
      </c>
      <c r="B61" t="str">
        <f t="shared" si="3"/>
        <v>wf</v>
      </c>
      <c r="C61" t="str">
        <f t="shared" si="4"/>
        <v>ANwf</v>
      </c>
      <c r="D61" t="s">
        <v>79</v>
      </c>
      <c r="E61" t="str">
        <f t="shared" si="0"/>
        <v>ANwf_1_10-20</v>
      </c>
      <c r="F61">
        <v>1</v>
      </c>
      <c r="G61">
        <v>2019</v>
      </c>
      <c r="H61">
        <v>9</v>
      </c>
      <c r="I61">
        <v>28</v>
      </c>
      <c r="J61">
        <v>10</v>
      </c>
      <c r="K61">
        <v>20</v>
      </c>
      <c r="L61" t="s">
        <v>105</v>
      </c>
      <c r="M61">
        <v>112.73</v>
      </c>
      <c r="N61" t="s">
        <v>129</v>
      </c>
      <c r="O61">
        <v>95</v>
      </c>
      <c r="P61">
        <v>62.730000000000004</v>
      </c>
      <c r="Q61" s="1">
        <v>6.8318367004394531</v>
      </c>
      <c r="R61" s="8">
        <v>0.33465913931528696</v>
      </c>
    </row>
    <row r="62" spans="1:18">
      <c r="A62" t="str">
        <f t="shared" si="2"/>
        <v>AN</v>
      </c>
      <c r="B62" t="str">
        <f t="shared" si="3"/>
        <v>wf</v>
      </c>
      <c r="C62" t="str">
        <f t="shared" si="4"/>
        <v>ANwf</v>
      </c>
      <c r="D62" t="s">
        <v>79</v>
      </c>
      <c r="E62" t="str">
        <f t="shared" si="0"/>
        <v>ANwf_1_20-30</v>
      </c>
      <c r="F62">
        <v>1</v>
      </c>
      <c r="G62">
        <v>2019</v>
      </c>
      <c r="H62">
        <v>9</v>
      </c>
      <c r="I62">
        <v>28</v>
      </c>
      <c r="J62">
        <v>20</v>
      </c>
      <c r="K62">
        <v>30</v>
      </c>
      <c r="L62" t="s">
        <v>105</v>
      </c>
      <c r="M62">
        <v>78.88</v>
      </c>
      <c r="N62" t="s">
        <v>130</v>
      </c>
      <c r="O62">
        <v>96</v>
      </c>
      <c r="P62">
        <v>28.879999999999995</v>
      </c>
      <c r="Q62" s="1">
        <v>6.5007557868957502</v>
      </c>
      <c r="R62" s="8">
        <v>0.32246097922325101</v>
      </c>
    </row>
    <row r="63" spans="1:18">
      <c r="A63" t="str">
        <f t="shared" si="2"/>
        <v>AN</v>
      </c>
      <c r="B63" t="str">
        <f t="shared" si="3"/>
        <v>wf</v>
      </c>
      <c r="C63" t="str">
        <f t="shared" si="4"/>
        <v>ANwf</v>
      </c>
      <c r="D63" t="s">
        <v>79</v>
      </c>
      <c r="E63" t="str">
        <f t="shared" si="0"/>
        <v>ANwf_1_30-40</v>
      </c>
      <c r="F63">
        <v>1</v>
      </c>
      <c r="G63">
        <v>2019</v>
      </c>
      <c r="H63">
        <v>9</v>
      </c>
      <c r="I63">
        <v>28</v>
      </c>
      <c r="J63">
        <v>30</v>
      </c>
      <c r="K63">
        <v>40</v>
      </c>
      <c r="L63" t="s">
        <v>107</v>
      </c>
      <c r="M63">
        <v>92.3</v>
      </c>
      <c r="N63" t="s">
        <v>131</v>
      </c>
      <c r="O63">
        <v>97</v>
      </c>
      <c r="P63">
        <v>92.3</v>
      </c>
      <c r="Q63" s="1">
        <v>5.30181837081909</v>
      </c>
      <c r="R63" s="8">
        <v>0.27198058366775502</v>
      </c>
    </row>
    <row r="64" spans="1:18">
      <c r="A64" t="str">
        <f t="shared" si="2"/>
        <v>AN</v>
      </c>
      <c r="B64" t="str">
        <f t="shared" si="3"/>
        <v>wf</v>
      </c>
      <c r="C64" t="str">
        <f t="shared" si="4"/>
        <v>ANwf</v>
      </c>
      <c r="D64" t="s">
        <v>79</v>
      </c>
      <c r="E64" t="str">
        <f t="shared" si="0"/>
        <v>ANwf_1_40-50</v>
      </c>
      <c r="F64">
        <v>1</v>
      </c>
      <c r="G64">
        <v>2019</v>
      </c>
      <c r="H64">
        <v>9</v>
      </c>
      <c r="I64">
        <v>28</v>
      </c>
      <c r="J64">
        <v>40</v>
      </c>
      <c r="K64">
        <v>50</v>
      </c>
      <c r="L64" t="s">
        <v>107</v>
      </c>
      <c r="M64">
        <v>91.93</v>
      </c>
      <c r="N64" t="s">
        <v>131</v>
      </c>
      <c r="O64">
        <v>98</v>
      </c>
      <c r="P64">
        <v>91.93</v>
      </c>
      <c r="Q64" s="1">
        <v>5.7307834625244096</v>
      </c>
      <c r="R64" s="8">
        <v>0.31247937679290799</v>
      </c>
    </row>
    <row r="65" spans="1:18">
      <c r="A65" t="str">
        <f t="shared" si="2"/>
        <v>AN</v>
      </c>
      <c r="B65" t="str">
        <f t="shared" si="3"/>
        <v>wf</v>
      </c>
      <c r="C65" t="str">
        <f t="shared" si="4"/>
        <v>ANwf</v>
      </c>
      <c r="D65" t="s">
        <v>79</v>
      </c>
      <c r="E65" t="str">
        <f t="shared" si="0"/>
        <v>ANwf_1_50-60</v>
      </c>
      <c r="F65">
        <v>1</v>
      </c>
      <c r="G65">
        <v>2019</v>
      </c>
      <c r="H65">
        <v>9</v>
      </c>
      <c r="I65">
        <v>28</v>
      </c>
      <c r="J65">
        <v>50</v>
      </c>
      <c r="K65">
        <v>60</v>
      </c>
      <c r="L65" t="s">
        <v>107</v>
      </c>
      <c r="M65">
        <v>74.489999999999995</v>
      </c>
      <c r="N65" t="s">
        <v>132</v>
      </c>
      <c r="O65">
        <v>99</v>
      </c>
      <c r="P65">
        <v>74.489999999999995</v>
      </c>
      <c r="Q65" s="1">
        <v>5.5026764869689897</v>
      </c>
      <c r="R65" s="8">
        <v>0.30476221442222601</v>
      </c>
    </row>
    <row r="66" spans="1:18">
      <c r="A66" t="str">
        <f t="shared" si="2"/>
        <v>AN</v>
      </c>
      <c r="B66" t="str">
        <f t="shared" si="3"/>
        <v>wf</v>
      </c>
      <c r="C66" t="str">
        <f t="shared" si="4"/>
        <v>ANwf</v>
      </c>
      <c r="D66" t="s">
        <v>80</v>
      </c>
      <c r="E66" t="str">
        <f t="shared" si="0"/>
        <v>ANwf_2_0-10</v>
      </c>
      <c r="F66">
        <v>2</v>
      </c>
      <c r="G66">
        <v>2019</v>
      </c>
      <c r="H66">
        <v>9</v>
      </c>
      <c r="I66">
        <v>28</v>
      </c>
      <c r="J66">
        <v>0</v>
      </c>
      <c r="K66">
        <v>10</v>
      </c>
      <c r="L66" t="s">
        <v>105</v>
      </c>
      <c r="M66">
        <v>100.95</v>
      </c>
      <c r="O66">
        <v>100</v>
      </c>
      <c r="P66">
        <v>50.95</v>
      </c>
      <c r="Q66" s="1">
        <v>8.6051235198974592</v>
      </c>
      <c r="R66" s="8">
        <v>0.35174113512039201</v>
      </c>
    </row>
    <row r="67" spans="1:18">
      <c r="A67" t="str">
        <f t="shared" si="2"/>
        <v>AN</v>
      </c>
      <c r="B67" t="str">
        <f t="shared" si="3"/>
        <v>wf</v>
      </c>
      <c r="C67" t="str">
        <f t="shared" si="4"/>
        <v>ANwf</v>
      </c>
      <c r="D67" t="s">
        <v>80</v>
      </c>
      <c r="E67" t="str">
        <f t="shared" ref="E67:E130" si="8">D67&amp;"_"&amp;J67&amp;"-"&amp;K67</f>
        <v>ANwf_2_10-20</v>
      </c>
      <c r="F67">
        <v>2</v>
      </c>
      <c r="G67">
        <v>2019</v>
      </c>
      <c r="H67">
        <v>9</v>
      </c>
      <c r="I67">
        <v>28</v>
      </c>
      <c r="J67">
        <v>10</v>
      </c>
      <c r="K67">
        <v>20</v>
      </c>
      <c r="L67" t="s">
        <v>105</v>
      </c>
      <c r="M67">
        <v>120.65</v>
      </c>
      <c r="O67">
        <v>101</v>
      </c>
      <c r="P67">
        <v>70.650000000000006</v>
      </c>
      <c r="Q67" s="1">
        <v>9.1020326614379901</v>
      </c>
      <c r="R67" s="8">
        <v>0.38875475525856001</v>
      </c>
    </row>
    <row r="68" spans="1:18">
      <c r="A68" t="str">
        <f t="shared" si="2"/>
        <v>AN</v>
      </c>
      <c r="B68" t="str">
        <f t="shared" si="3"/>
        <v>wf</v>
      </c>
      <c r="C68" t="str">
        <f t="shared" si="4"/>
        <v>ANwf</v>
      </c>
      <c r="D68" t="s">
        <v>80</v>
      </c>
      <c r="E68" t="str">
        <f t="shared" si="8"/>
        <v>ANwf_2_20-30</v>
      </c>
      <c r="F68">
        <v>2</v>
      </c>
      <c r="G68">
        <v>2019</v>
      </c>
      <c r="H68">
        <v>9</v>
      </c>
      <c r="I68">
        <v>28</v>
      </c>
      <c r="J68">
        <v>20</v>
      </c>
      <c r="K68">
        <v>30</v>
      </c>
      <c r="L68" t="s">
        <v>105</v>
      </c>
      <c r="M68">
        <v>93.8</v>
      </c>
      <c r="O68">
        <v>102</v>
      </c>
      <c r="P68">
        <v>43.8</v>
      </c>
      <c r="Q68" s="1">
        <v>8.0152063369750994</v>
      </c>
      <c r="R68" s="8">
        <v>0.37210527062416099</v>
      </c>
    </row>
    <row r="69" spans="1:18">
      <c r="A69" t="str">
        <f t="shared" si="2"/>
        <v>AN</v>
      </c>
      <c r="B69" t="str">
        <f t="shared" si="3"/>
        <v>wf</v>
      </c>
      <c r="C69" t="str">
        <f t="shared" si="4"/>
        <v>ANwf</v>
      </c>
      <c r="D69" t="s">
        <v>80</v>
      </c>
      <c r="E69" t="str">
        <f t="shared" si="8"/>
        <v>ANwf_2_30-40</v>
      </c>
      <c r="F69">
        <v>2</v>
      </c>
      <c r="G69">
        <v>2019</v>
      </c>
      <c r="H69">
        <v>9</v>
      </c>
      <c r="I69">
        <v>28</v>
      </c>
      <c r="J69">
        <v>30</v>
      </c>
      <c r="K69">
        <v>40</v>
      </c>
      <c r="L69" t="s">
        <v>107</v>
      </c>
      <c r="M69">
        <v>65.95</v>
      </c>
      <c r="O69">
        <v>103</v>
      </c>
      <c r="P69">
        <v>65.95</v>
      </c>
      <c r="Q69" s="1">
        <v>6.2251915931701696</v>
      </c>
      <c r="R69" s="8">
        <v>0.31756266951561002</v>
      </c>
    </row>
    <row r="70" spans="1:18">
      <c r="A70" t="str">
        <f t="shared" si="2"/>
        <v>AN</v>
      </c>
      <c r="B70" t="str">
        <f t="shared" si="3"/>
        <v>wf</v>
      </c>
      <c r="C70" t="str">
        <f t="shared" si="4"/>
        <v>ANwf</v>
      </c>
      <c r="D70" t="s">
        <v>80</v>
      </c>
      <c r="E70" t="str">
        <f t="shared" si="8"/>
        <v>ANwf_2_40-50</v>
      </c>
      <c r="F70">
        <v>2</v>
      </c>
      <c r="G70">
        <v>2019</v>
      </c>
      <c r="H70">
        <v>9</v>
      </c>
      <c r="I70">
        <v>28</v>
      </c>
      <c r="J70">
        <v>40</v>
      </c>
      <c r="K70">
        <v>50</v>
      </c>
      <c r="L70" t="s">
        <v>107</v>
      </c>
      <c r="M70">
        <v>73.13</v>
      </c>
      <c r="O70">
        <v>104</v>
      </c>
      <c r="P70">
        <v>73.13</v>
      </c>
      <c r="Q70" s="1">
        <v>5.8064622879028303</v>
      </c>
      <c r="R70" s="8">
        <v>0.30550789833068798</v>
      </c>
    </row>
    <row r="71" spans="1:18">
      <c r="A71" t="str">
        <f t="shared" si="2"/>
        <v>AN</v>
      </c>
      <c r="B71" t="str">
        <f t="shared" si="3"/>
        <v>wf</v>
      </c>
      <c r="C71" t="str">
        <f t="shared" si="4"/>
        <v>ANwf</v>
      </c>
      <c r="D71" t="s">
        <v>80</v>
      </c>
      <c r="E71" t="str">
        <f t="shared" si="8"/>
        <v>ANwf_2_50-60</v>
      </c>
      <c r="F71">
        <v>2</v>
      </c>
      <c r="G71">
        <v>2019</v>
      </c>
      <c r="H71">
        <v>9</v>
      </c>
      <c r="I71">
        <v>28</v>
      </c>
      <c r="J71">
        <v>50</v>
      </c>
      <c r="K71">
        <v>60</v>
      </c>
      <c r="L71" t="s">
        <v>107</v>
      </c>
      <c r="M71">
        <v>70.209999999999994</v>
      </c>
      <c r="O71">
        <v>105</v>
      </c>
      <c r="P71">
        <v>70.209999999999994</v>
      </c>
      <c r="Q71" s="1">
        <v>5.77335405349731</v>
      </c>
      <c r="R71" s="8">
        <v>0.28378745913505599</v>
      </c>
    </row>
    <row r="72" spans="1:18">
      <c r="A72" t="str">
        <f t="shared" si="2"/>
        <v>AN</v>
      </c>
      <c r="B72" t="str">
        <f t="shared" si="3"/>
        <v>wf</v>
      </c>
      <c r="C72" t="str">
        <f t="shared" si="4"/>
        <v>ANwf</v>
      </c>
      <c r="D72" t="s">
        <v>81</v>
      </c>
      <c r="E72" t="str">
        <f t="shared" si="8"/>
        <v>ANwf_3_0-10</v>
      </c>
      <c r="F72">
        <v>3</v>
      </c>
      <c r="G72">
        <v>2019</v>
      </c>
      <c r="H72">
        <v>9</v>
      </c>
      <c r="I72">
        <v>28</v>
      </c>
      <c r="J72">
        <v>0</v>
      </c>
      <c r="K72">
        <v>10</v>
      </c>
      <c r="L72" t="s">
        <v>105</v>
      </c>
      <c r="M72">
        <v>113.07</v>
      </c>
      <c r="O72">
        <v>106</v>
      </c>
      <c r="P72">
        <v>63.069999999999993</v>
      </c>
      <c r="Q72" s="1">
        <v>9.2898683547973597</v>
      </c>
      <c r="R72" s="8">
        <v>0.37197411060333302</v>
      </c>
    </row>
    <row r="73" spans="1:18">
      <c r="A73" t="str">
        <f t="shared" si="2"/>
        <v>AN</v>
      </c>
      <c r="B73" t="str">
        <f t="shared" si="3"/>
        <v>wf</v>
      </c>
      <c r="C73" t="str">
        <f t="shared" si="4"/>
        <v>ANwf</v>
      </c>
      <c r="D73" t="s">
        <v>81</v>
      </c>
      <c r="E73" t="str">
        <f t="shared" si="8"/>
        <v>ANwf_3_10-20</v>
      </c>
      <c r="F73">
        <v>3</v>
      </c>
      <c r="G73">
        <v>2019</v>
      </c>
      <c r="H73">
        <v>9</v>
      </c>
      <c r="I73">
        <v>28</v>
      </c>
      <c r="J73">
        <v>10</v>
      </c>
      <c r="K73">
        <v>20</v>
      </c>
      <c r="L73" t="s">
        <v>105</v>
      </c>
      <c r="M73">
        <v>121.73</v>
      </c>
      <c r="O73">
        <v>107</v>
      </c>
      <c r="P73">
        <v>71.73</v>
      </c>
      <c r="Q73" s="1">
        <v>9.2742547988891602</v>
      </c>
      <c r="R73" s="8">
        <v>0.37139311432838401</v>
      </c>
    </row>
    <row r="74" spans="1:18">
      <c r="A74" t="str">
        <f t="shared" si="2"/>
        <v>AN</v>
      </c>
      <c r="B74" t="str">
        <f t="shared" si="3"/>
        <v>wf</v>
      </c>
      <c r="C74" t="str">
        <f t="shared" si="4"/>
        <v>ANwf</v>
      </c>
      <c r="D74" t="s">
        <v>81</v>
      </c>
      <c r="E74" t="str">
        <f t="shared" si="8"/>
        <v>ANwf_3_20-30</v>
      </c>
      <c r="F74">
        <v>3</v>
      </c>
      <c r="G74">
        <v>2019</v>
      </c>
      <c r="H74">
        <v>9</v>
      </c>
      <c r="I74">
        <v>28</v>
      </c>
      <c r="J74">
        <v>20</v>
      </c>
      <c r="K74">
        <v>30</v>
      </c>
      <c r="L74" t="s">
        <v>105</v>
      </c>
      <c r="M74">
        <v>105.76</v>
      </c>
      <c r="O74">
        <v>108</v>
      </c>
      <c r="P74">
        <v>55.760000000000005</v>
      </c>
      <c r="Q74" s="1">
        <v>7.9581060409545898</v>
      </c>
      <c r="R74" s="8">
        <v>0.37058070302009599</v>
      </c>
    </row>
    <row r="75" spans="1:18">
      <c r="A75" t="str">
        <f t="shared" si="2"/>
        <v>AN</v>
      </c>
      <c r="B75" t="str">
        <f t="shared" si="3"/>
        <v>wf</v>
      </c>
      <c r="C75" t="str">
        <f t="shared" si="4"/>
        <v>ANwf</v>
      </c>
      <c r="D75" t="s">
        <v>81</v>
      </c>
      <c r="E75" t="str">
        <f t="shared" si="8"/>
        <v>ANwf_3_30-40</v>
      </c>
      <c r="F75">
        <v>3</v>
      </c>
      <c r="G75">
        <v>2019</v>
      </c>
      <c r="H75">
        <v>9</v>
      </c>
      <c r="I75">
        <v>28</v>
      </c>
      <c r="J75">
        <v>30</v>
      </c>
      <c r="K75">
        <v>40</v>
      </c>
      <c r="L75" t="s">
        <v>107</v>
      </c>
      <c r="M75">
        <v>73.63</v>
      </c>
      <c r="O75">
        <v>109</v>
      </c>
      <c r="P75">
        <v>73.63</v>
      </c>
      <c r="Q75" s="1">
        <v>8.2336368560790998</v>
      </c>
      <c r="R75" s="8">
        <v>0.33944630622863797</v>
      </c>
    </row>
    <row r="76" spans="1:18">
      <c r="A76" t="str">
        <f t="shared" si="2"/>
        <v>AN</v>
      </c>
      <c r="B76" t="str">
        <f t="shared" si="3"/>
        <v>wf</v>
      </c>
      <c r="C76" t="str">
        <f t="shared" si="4"/>
        <v>ANwf</v>
      </c>
      <c r="D76" t="s">
        <v>81</v>
      </c>
      <c r="E76" t="str">
        <f t="shared" si="8"/>
        <v>ANwf_3_40-50</v>
      </c>
      <c r="F76">
        <v>3</v>
      </c>
      <c r="G76">
        <v>2019</v>
      </c>
      <c r="H76">
        <v>9</v>
      </c>
      <c r="I76">
        <v>28</v>
      </c>
      <c r="J76">
        <v>40</v>
      </c>
      <c r="K76">
        <v>50</v>
      </c>
      <c r="L76" t="s">
        <v>107</v>
      </c>
      <c r="M76">
        <v>59.8</v>
      </c>
      <c r="O76">
        <v>110</v>
      </c>
      <c r="P76">
        <v>59.8</v>
      </c>
      <c r="Q76" s="1">
        <v>7.4391312599182129</v>
      </c>
      <c r="R76" s="8">
        <v>0.4040031234423323</v>
      </c>
    </row>
    <row r="77" spans="1:18">
      <c r="A77" t="str">
        <f t="shared" si="2"/>
        <v>AN</v>
      </c>
      <c r="B77" t="str">
        <f t="shared" si="3"/>
        <v>wf</v>
      </c>
      <c r="C77" t="str">
        <f t="shared" si="4"/>
        <v>ANwf</v>
      </c>
      <c r="D77" t="s">
        <v>81</v>
      </c>
      <c r="E77" t="str">
        <f t="shared" si="8"/>
        <v>ANwf_3_50-60</v>
      </c>
      <c r="F77">
        <v>3</v>
      </c>
      <c r="G77">
        <v>2019</v>
      </c>
      <c r="H77">
        <v>9</v>
      </c>
      <c r="I77">
        <v>28</v>
      </c>
      <c r="J77">
        <v>50</v>
      </c>
      <c r="K77">
        <v>60</v>
      </c>
      <c r="L77" t="s">
        <v>107</v>
      </c>
      <c r="M77">
        <v>52.46</v>
      </c>
      <c r="O77">
        <v>111</v>
      </c>
      <c r="P77">
        <v>52.46</v>
      </c>
      <c r="Q77" s="1">
        <v>7.5706534385681197</v>
      </c>
      <c r="R77" s="8">
        <v>0.41210609674453702</v>
      </c>
    </row>
    <row r="78" spans="1:18">
      <c r="A78" t="str">
        <f t="shared" si="2"/>
        <v>AN</v>
      </c>
      <c r="B78" t="str">
        <f t="shared" si="3"/>
        <v>wf</v>
      </c>
      <c r="C78" t="str">
        <f t="shared" si="4"/>
        <v>ANwf</v>
      </c>
      <c r="D78" t="s">
        <v>82</v>
      </c>
      <c r="E78" t="str">
        <f t="shared" si="8"/>
        <v>ANwf_comp_0-10</v>
      </c>
      <c r="G78">
        <v>2019</v>
      </c>
      <c r="H78">
        <v>9</v>
      </c>
      <c r="I78">
        <v>28</v>
      </c>
      <c r="J78">
        <v>0</v>
      </c>
      <c r="K78">
        <v>10</v>
      </c>
      <c r="Q78" s="1">
        <v>8.9088134765624982</v>
      </c>
      <c r="R78" s="8">
        <v>0.374809543291728</v>
      </c>
    </row>
    <row r="79" spans="1:18">
      <c r="A79" t="str">
        <f t="shared" si="2"/>
        <v>AN</v>
      </c>
      <c r="B79" t="str">
        <f t="shared" si="3"/>
        <v>wf</v>
      </c>
      <c r="C79" t="str">
        <f t="shared" si="4"/>
        <v>ANwf</v>
      </c>
      <c r="D79" t="s">
        <v>82</v>
      </c>
      <c r="E79" t="str">
        <f t="shared" si="8"/>
        <v>ANwf_comp_10-20</v>
      </c>
      <c r="G79">
        <v>2019</v>
      </c>
      <c r="H79">
        <v>9</v>
      </c>
      <c r="I79">
        <v>28</v>
      </c>
      <c r="J79">
        <v>10</v>
      </c>
      <c r="K79">
        <v>20</v>
      </c>
      <c r="Q79" s="1">
        <v>8.4027080535888672</v>
      </c>
      <c r="R79" s="8">
        <v>0.36493566963407703</v>
      </c>
    </row>
    <row r="80" spans="1:18">
      <c r="A80" t="str">
        <f t="shared" si="2"/>
        <v>AN</v>
      </c>
      <c r="B80" t="str">
        <f t="shared" si="3"/>
        <v>wf</v>
      </c>
      <c r="C80" t="str">
        <f t="shared" si="4"/>
        <v>ANwf</v>
      </c>
      <c r="D80" t="s">
        <v>82</v>
      </c>
      <c r="E80" t="str">
        <f t="shared" si="8"/>
        <v>ANwf_comp_20-30</v>
      </c>
      <c r="G80">
        <v>2019</v>
      </c>
      <c r="H80">
        <v>9</v>
      </c>
      <c r="I80">
        <v>28</v>
      </c>
      <c r="J80">
        <v>20</v>
      </c>
      <c r="K80">
        <v>30</v>
      </c>
      <c r="Q80" s="1">
        <v>7.4913560549418134</v>
      </c>
      <c r="R80" s="8">
        <v>0.35504898428916931</v>
      </c>
    </row>
    <row r="81" spans="1:18">
      <c r="A81" t="str">
        <f t="shared" si="2"/>
        <v>AN</v>
      </c>
      <c r="B81" t="str">
        <f t="shared" si="3"/>
        <v>wf</v>
      </c>
      <c r="C81" t="str">
        <f t="shared" si="4"/>
        <v>ANwf</v>
      </c>
      <c r="D81" t="s">
        <v>82</v>
      </c>
      <c r="E81" t="str">
        <f t="shared" si="8"/>
        <v>ANwf_comp_30-40</v>
      </c>
      <c r="G81">
        <v>2019</v>
      </c>
      <c r="H81">
        <v>9</v>
      </c>
      <c r="I81">
        <v>28</v>
      </c>
      <c r="J81">
        <v>30</v>
      </c>
      <c r="K81">
        <v>40</v>
      </c>
      <c r="Q81" s="1">
        <v>6.5868822733561201</v>
      </c>
      <c r="R81" s="8">
        <v>0.30966318647066765</v>
      </c>
    </row>
    <row r="82" spans="1:18">
      <c r="A82" t="str">
        <f t="shared" si="2"/>
        <v>AN</v>
      </c>
      <c r="B82" t="str">
        <f t="shared" si="3"/>
        <v>wf</v>
      </c>
      <c r="C82" t="str">
        <f t="shared" si="4"/>
        <v>ANwf</v>
      </c>
      <c r="D82" t="s">
        <v>82</v>
      </c>
      <c r="E82" t="str">
        <f t="shared" si="8"/>
        <v>ANwf_comp_40-50</v>
      </c>
      <c r="G82">
        <v>2019</v>
      </c>
      <c r="H82">
        <v>9</v>
      </c>
      <c r="I82">
        <v>28</v>
      </c>
      <c r="J82">
        <v>40</v>
      </c>
      <c r="K82">
        <v>50</v>
      </c>
      <c r="Q82" s="1">
        <v>6.3254590034484837</v>
      </c>
      <c r="R82" s="8">
        <v>0.34066346618864274</v>
      </c>
    </row>
    <row r="83" spans="1:18">
      <c r="A83" t="str">
        <f t="shared" si="2"/>
        <v>AN</v>
      </c>
      <c r="B83" t="str">
        <f t="shared" si="3"/>
        <v>wf</v>
      </c>
      <c r="C83" t="str">
        <f t="shared" si="4"/>
        <v>ANwf</v>
      </c>
      <c r="D83" t="s">
        <v>82</v>
      </c>
      <c r="E83" t="str">
        <f t="shared" si="8"/>
        <v>ANwf_comp_50-60</v>
      </c>
      <c r="G83">
        <v>2019</v>
      </c>
      <c r="H83">
        <v>9</v>
      </c>
      <c r="I83">
        <v>28</v>
      </c>
      <c r="J83">
        <v>50</v>
      </c>
      <c r="K83">
        <v>60</v>
      </c>
      <c r="Q83" s="1">
        <v>6.2822279930114737</v>
      </c>
      <c r="R83" s="8">
        <v>0.33355192343393963</v>
      </c>
    </row>
    <row r="84" spans="1:18">
      <c r="A84" t="str">
        <f t="shared" si="2"/>
        <v>AN</v>
      </c>
      <c r="B84" t="str">
        <f t="shared" si="3"/>
        <v>wf</v>
      </c>
      <c r="C84" t="str">
        <f t="shared" si="4"/>
        <v>ANwf</v>
      </c>
      <c r="D84" t="s">
        <v>82</v>
      </c>
      <c r="E84" t="str">
        <f t="shared" si="8"/>
        <v>ANwf_comp_-7-0</v>
      </c>
      <c r="G84">
        <v>2019</v>
      </c>
      <c r="H84">
        <v>9</v>
      </c>
      <c r="I84">
        <v>28</v>
      </c>
      <c r="J84">
        <v>-7</v>
      </c>
      <c r="K84">
        <v>0</v>
      </c>
      <c r="L84" t="s">
        <v>110</v>
      </c>
      <c r="N84" t="s">
        <v>133</v>
      </c>
      <c r="O84">
        <v>112</v>
      </c>
      <c r="Q84" s="1">
        <v>8.9346017837524396</v>
      </c>
      <c r="R84" s="8">
        <v>0.36617492967181769</v>
      </c>
    </row>
    <row r="85" spans="1:18">
      <c r="A85" t="str">
        <f t="shared" si="2"/>
        <v>BS</v>
      </c>
      <c r="B85" t="str">
        <f t="shared" si="3"/>
        <v>pp</v>
      </c>
      <c r="C85" t="str">
        <f t="shared" si="4"/>
        <v>BSpp</v>
      </c>
      <c r="D85" t="s">
        <v>95</v>
      </c>
      <c r="E85" t="str">
        <f t="shared" si="8"/>
        <v>BSpp_1_0-10</v>
      </c>
      <c r="F85">
        <v>1</v>
      </c>
      <c r="G85">
        <v>2019</v>
      </c>
      <c r="H85">
        <v>9</v>
      </c>
      <c r="I85">
        <v>30</v>
      </c>
      <c r="J85">
        <v>0</v>
      </c>
      <c r="K85">
        <v>10</v>
      </c>
      <c r="L85" t="s">
        <v>105</v>
      </c>
      <c r="M85">
        <v>143.16999999999999</v>
      </c>
      <c r="N85" t="s">
        <v>163</v>
      </c>
      <c r="O85">
        <v>184</v>
      </c>
      <c r="P85">
        <v>93.169999999999987</v>
      </c>
      <c r="Q85" s="1">
        <v>6.4229574200000004</v>
      </c>
      <c r="R85" s="8">
        <v>0.244400337</v>
      </c>
    </row>
    <row r="86" spans="1:18">
      <c r="A86" t="str">
        <f t="shared" si="2"/>
        <v>BS</v>
      </c>
      <c r="B86" t="str">
        <f t="shared" si="3"/>
        <v>pp</v>
      </c>
      <c r="C86" t="str">
        <f t="shared" si="4"/>
        <v>BSpp</v>
      </c>
      <c r="D86" t="s">
        <v>95</v>
      </c>
      <c r="E86" t="str">
        <f t="shared" si="8"/>
        <v>BSpp_1_10-20</v>
      </c>
      <c r="F86">
        <v>1</v>
      </c>
      <c r="G86">
        <v>2019</v>
      </c>
      <c r="H86">
        <v>9</v>
      </c>
      <c r="I86">
        <v>30</v>
      </c>
      <c r="J86">
        <v>10</v>
      </c>
      <c r="K86">
        <v>20</v>
      </c>
      <c r="L86" t="s">
        <v>156</v>
      </c>
      <c r="M86">
        <v>96.65</v>
      </c>
      <c r="N86" t="s">
        <v>164</v>
      </c>
      <c r="O86">
        <v>185</v>
      </c>
      <c r="P86">
        <v>46.650000000000006</v>
      </c>
      <c r="Q86" s="1">
        <v>4.2466053959999996</v>
      </c>
      <c r="R86" s="8">
        <v>0.15640543400000001</v>
      </c>
    </row>
    <row r="87" spans="1:18">
      <c r="A87" t="str">
        <f t="shared" si="2"/>
        <v>BS</v>
      </c>
      <c r="B87" t="str">
        <f t="shared" si="3"/>
        <v>pp</v>
      </c>
      <c r="C87" t="str">
        <f t="shared" si="4"/>
        <v>BSpp</v>
      </c>
      <c r="D87" t="s">
        <v>95</v>
      </c>
      <c r="E87" t="str">
        <f t="shared" si="8"/>
        <v>BSpp_1_20-30</v>
      </c>
      <c r="F87">
        <v>1</v>
      </c>
      <c r="G87">
        <v>2019</v>
      </c>
      <c r="H87">
        <v>9</v>
      </c>
      <c r="I87">
        <v>30</v>
      </c>
      <c r="J87">
        <v>20</v>
      </c>
      <c r="K87">
        <v>30</v>
      </c>
      <c r="L87" t="s">
        <v>118</v>
      </c>
      <c r="M87">
        <v>113</v>
      </c>
      <c r="N87" t="s">
        <v>165</v>
      </c>
      <c r="O87">
        <v>186</v>
      </c>
      <c r="P87">
        <v>63</v>
      </c>
      <c r="Q87" s="1">
        <v>1.3836872579999999</v>
      </c>
      <c r="R87" s="8">
        <v>7.4845097999999999E-2</v>
      </c>
    </row>
    <row r="88" spans="1:18">
      <c r="A88" t="str">
        <f t="shared" si="2"/>
        <v>BS</v>
      </c>
      <c r="B88" t="str">
        <f t="shared" si="3"/>
        <v>pp</v>
      </c>
      <c r="C88" t="str">
        <f t="shared" si="4"/>
        <v>BSpp</v>
      </c>
      <c r="D88" t="s">
        <v>95</v>
      </c>
      <c r="E88" t="str">
        <f t="shared" si="8"/>
        <v>BSpp_1_30-40</v>
      </c>
      <c r="F88">
        <v>1</v>
      </c>
      <c r="G88">
        <v>2019</v>
      </c>
      <c r="H88">
        <v>9</v>
      </c>
      <c r="I88">
        <v>30</v>
      </c>
      <c r="J88">
        <v>30</v>
      </c>
      <c r="K88">
        <v>40</v>
      </c>
      <c r="L88" t="s">
        <v>118</v>
      </c>
      <c r="M88">
        <v>80.2</v>
      </c>
      <c r="N88" t="s">
        <v>166</v>
      </c>
      <c r="O88">
        <v>187</v>
      </c>
      <c r="P88">
        <v>80.2</v>
      </c>
      <c r="Q88" s="1">
        <v>1.5312954190000001</v>
      </c>
      <c r="R88" s="8">
        <v>7.4460446999999999E-2</v>
      </c>
    </row>
    <row r="89" spans="1:18">
      <c r="A89" t="str">
        <f t="shared" si="2"/>
        <v>BS</v>
      </c>
      <c r="B89" t="str">
        <f t="shared" si="3"/>
        <v>pp</v>
      </c>
      <c r="C89" t="str">
        <f t="shared" si="4"/>
        <v>BSpp</v>
      </c>
      <c r="D89" t="s">
        <v>95</v>
      </c>
      <c r="E89" t="str">
        <f t="shared" si="8"/>
        <v>BSpp_1_40-50</v>
      </c>
      <c r="F89">
        <v>1</v>
      </c>
      <c r="G89">
        <v>2019</v>
      </c>
      <c r="H89">
        <v>9</v>
      </c>
      <c r="I89">
        <v>30</v>
      </c>
      <c r="J89">
        <v>40</v>
      </c>
      <c r="K89">
        <v>50</v>
      </c>
      <c r="L89" t="s">
        <v>118</v>
      </c>
      <c r="M89">
        <v>71.28</v>
      </c>
      <c r="N89" t="s">
        <v>166</v>
      </c>
      <c r="O89">
        <v>188</v>
      </c>
      <c r="P89">
        <v>71.28</v>
      </c>
      <c r="Q89" s="1">
        <v>1.1461780070000001</v>
      </c>
      <c r="R89" s="8">
        <v>5.2083518000000002E-2</v>
      </c>
    </row>
    <row r="90" spans="1:18">
      <c r="A90" t="str">
        <f t="shared" si="2"/>
        <v>BS</v>
      </c>
      <c r="B90" t="str">
        <f t="shared" si="3"/>
        <v>pp</v>
      </c>
      <c r="C90" t="str">
        <f t="shared" si="4"/>
        <v>BSpp</v>
      </c>
      <c r="D90" t="s">
        <v>95</v>
      </c>
      <c r="E90" t="str">
        <f t="shared" si="8"/>
        <v>BSpp_1_50-60</v>
      </c>
      <c r="F90">
        <v>1</v>
      </c>
      <c r="G90">
        <v>2019</v>
      </c>
      <c r="H90">
        <v>9</v>
      </c>
      <c r="I90">
        <v>30</v>
      </c>
      <c r="J90">
        <v>50</v>
      </c>
      <c r="K90">
        <v>60</v>
      </c>
      <c r="L90" t="s">
        <v>118</v>
      </c>
      <c r="M90">
        <v>70.930000000000007</v>
      </c>
      <c r="N90" t="s">
        <v>167</v>
      </c>
      <c r="O90">
        <v>189</v>
      </c>
      <c r="P90">
        <v>70.930000000000007</v>
      </c>
      <c r="Q90" s="1">
        <v>0.88358402300000005</v>
      </c>
      <c r="R90" s="8">
        <v>4.5577671E-2</v>
      </c>
    </row>
    <row r="91" spans="1:18">
      <c r="A91" t="str">
        <f t="shared" ref="A91:A154" si="9">LEFT(D91,2)</f>
        <v>BS</v>
      </c>
      <c r="B91" t="str">
        <f t="shared" ref="B91:B154" si="10">RIGHT(LEFT(D91,4),2)</f>
        <v>pp</v>
      </c>
      <c r="C91" t="str">
        <f t="shared" ref="C91:C154" si="11">LEFT(D91,4)</f>
        <v>BSpp</v>
      </c>
      <c r="D91" t="s">
        <v>95</v>
      </c>
      <c r="E91" t="str">
        <f t="shared" si="8"/>
        <v>BSpp_1_60-70</v>
      </c>
      <c r="F91">
        <v>1</v>
      </c>
      <c r="G91">
        <v>2019</v>
      </c>
      <c r="H91">
        <v>9</v>
      </c>
      <c r="I91">
        <v>30</v>
      </c>
      <c r="J91">
        <v>60</v>
      </c>
      <c r="K91">
        <v>70</v>
      </c>
      <c r="L91" t="s">
        <v>118</v>
      </c>
      <c r="M91">
        <v>91.35</v>
      </c>
      <c r="N91" t="s">
        <v>167</v>
      </c>
      <c r="O91">
        <v>190</v>
      </c>
      <c r="P91">
        <v>91.35</v>
      </c>
      <c r="Q91" s="1">
        <v>0.69682198799999995</v>
      </c>
      <c r="R91" s="8">
        <v>4.0626992000000001E-2</v>
      </c>
    </row>
    <row r="92" spans="1:18">
      <c r="A92" t="str">
        <f t="shared" si="9"/>
        <v>BS</v>
      </c>
      <c r="B92" t="str">
        <f t="shared" si="10"/>
        <v>pp</v>
      </c>
      <c r="C92" t="str">
        <f t="shared" si="11"/>
        <v>BSpp</v>
      </c>
      <c r="D92" t="s">
        <v>95</v>
      </c>
      <c r="E92" t="str">
        <f t="shared" si="8"/>
        <v>BSpp_1_70-75</v>
      </c>
      <c r="F92">
        <v>1</v>
      </c>
      <c r="G92">
        <v>2019</v>
      </c>
      <c r="H92">
        <v>9</v>
      </c>
      <c r="I92">
        <v>30</v>
      </c>
      <c r="J92">
        <v>70</v>
      </c>
      <c r="K92">
        <v>75</v>
      </c>
      <c r="L92" t="s">
        <v>118</v>
      </c>
      <c r="M92">
        <v>95.12</v>
      </c>
      <c r="N92" t="s">
        <v>168</v>
      </c>
      <c r="O92">
        <v>191</v>
      </c>
      <c r="P92">
        <v>95.12</v>
      </c>
      <c r="Q92" s="1">
        <v>0.65525049000000002</v>
      </c>
      <c r="R92" s="8">
        <v>3.7842913999999998E-2</v>
      </c>
    </row>
    <row r="93" spans="1:18">
      <c r="A93" t="str">
        <f t="shared" si="9"/>
        <v>BS</v>
      </c>
      <c r="B93" t="str">
        <f t="shared" si="10"/>
        <v>pp</v>
      </c>
      <c r="C93" t="str">
        <f t="shared" si="11"/>
        <v>BSpp</v>
      </c>
      <c r="D93" t="s">
        <v>96</v>
      </c>
      <c r="E93" t="str">
        <f t="shared" si="8"/>
        <v>BSpp_2_0-10</v>
      </c>
      <c r="F93">
        <v>2</v>
      </c>
      <c r="G93">
        <v>2019</v>
      </c>
      <c r="H93">
        <v>9</v>
      </c>
      <c r="I93">
        <v>30</v>
      </c>
      <c r="J93">
        <v>0</v>
      </c>
      <c r="K93">
        <v>10</v>
      </c>
      <c r="L93" t="s">
        <v>105</v>
      </c>
      <c r="M93">
        <v>105.54</v>
      </c>
      <c r="O93">
        <v>192</v>
      </c>
      <c r="P93">
        <v>55.540000000000006</v>
      </c>
      <c r="Q93" s="1">
        <v>5.5605220790000001</v>
      </c>
      <c r="R93" s="8">
        <v>0.20920766900000001</v>
      </c>
    </row>
    <row r="94" spans="1:18">
      <c r="A94" t="str">
        <f t="shared" si="9"/>
        <v>BS</v>
      </c>
      <c r="B94" t="str">
        <f t="shared" si="10"/>
        <v>pp</v>
      </c>
      <c r="C94" t="str">
        <f t="shared" si="11"/>
        <v>BSpp</v>
      </c>
      <c r="D94" t="s">
        <v>96</v>
      </c>
      <c r="E94" t="str">
        <f t="shared" si="8"/>
        <v>BSpp_2_10-20</v>
      </c>
      <c r="F94">
        <v>2</v>
      </c>
      <c r="G94">
        <v>2019</v>
      </c>
      <c r="H94">
        <v>9</v>
      </c>
      <c r="I94">
        <v>30</v>
      </c>
      <c r="J94">
        <v>10</v>
      </c>
      <c r="K94">
        <v>20</v>
      </c>
      <c r="L94" t="s">
        <v>156</v>
      </c>
      <c r="M94">
        <v>120.11</v>
      </c>
      <c r="O94">
        <v>193</v>
      </c>
      <c r="P94">
        <v>70.11</v>
      </c>
      <c r="Q94" s="1">
        <v>2.6775574679999998</v>
      </c>
      <c r="R94" s="8">
        <v>0.106669866</v>
      </c>
    </row>
    <row r="95" spans="1:18">
      <c r="A95" t="str">
        <f t="shared" si="9"/>
        <v>BS</v>
      </c>
      <c r="B95" t="str">
        <f t="shared" si="10"/>
        <v>pp</v>
      </c>
      <c r="C95" t="str">
        <f t="shared" si="11"/>
        <v>BSpp</v>
      </c>
      <c r="D95" t="s">
        <v>96</v>
      </c>
      <c r="E95" t="str">
        <f t="shared" si="8"/>
        <v>BSpp_2_20-30</v>
      </c>
      <c r="F95">
        <v>2</v>
      </c>
      <c r="G95">
        <v>2019</v>
      </c>
      <c r="H95">
        <v>9</v>
      </c>
      <c r="I95">
        <v>30</v>
      </c>
      <c r="J95">
        <v>20</v>
      </c>
      <c r="K95">
        <v>30</v>
      </c>
      <c r="L95" t="s">
        <v>118</v>
      </c>
      <c r="M95">
        <v>107.56</v>
      </c>
      <c r="O95">
        <v>194</v>
      </c>
      <c r="P95">
        <v>57.56</v>
      </c>
      <c r="Q95" s="1">
        <v>1.4065123799999999</v>
      </c>
      <c r="R95" s="8">
        <v>6.9418727999999999E-2</v>
      </c>
    </row>
    <row r="96" spans="1:18">
      <c r="A96" t="str">
        <f t="shared" si="9"/>
        <v>BS</v>
      </c>
      <c r="B96" t="str">
        <f t="shared" si="10"/>
        <v>pp</v>
      </c>
      <c r="C96" t="str">
        <f t="shared" si="11"/>
        <v>BSpp</v>
      </c>
      <c r="D96" t="s">
        <v>96</v>
      </c>
      <c r="E96" t="str">
        <f t="shared" si="8"/>
        <v>BSpp_2_30-40</v>
      </c>
      <c r="F96">
        <v>2</v>
      </c>
      <c r="G96">
        <v>2019</v>
      </c>
      <c r="H96">
        <v>9</v>
      </c>
      <c r="I96">
        <v>30</v>
      </c>
      <c r="J96">
        <v>30</v>
      </c>
      <c r="K96">
        <v>40</v>
      </c>
      <c r="L96" t="s">
        <v>118</v>
      </c>
      <c r="M96">
        <v>103.51</v>
      </c>
      <c r="O96">
        <v>195</v>
      </c>
      <c r="P96">
        <v>103.51</v>
      </c>
      <c r="Q96" s="1">
        <v>1.1399139170000001</v>
      </c>
      <c r="R96" s="8">
        <v>5.5133807999999999E-2</v>
      </c>
    </row>
    <row r="97" spans="1:18">
      <c r="A97" t="str">
        <f t="shared" si="9"/>
        <v>BS</v>
      </c>
      <c r="B97" t="str">
        <f t="shared" si="10"/>
        <v>pp</v>
      </c>
      <c r="C97" t="str">
        <f t="shared" si="11"/>
        <v>BSpp</v>
      </c>
      <c r="D97" t="s">
        <v>96</v>
      </c>
      <c r="E97" t="str">
        <f t="shared" si="8"/>
        <v>BSpp_2_40-50</v>
      </c>
      <c r="F97">
        <v>2</v>
      </c>
      <c r="G97">
        <v>2019</v>
      </c>
      <c r="H97">
        <v>9</v>
      </c>
      <c r="I97">
        <v>30</v>
      </c>
      <c r="J97">
        <v>40</v>
      </c>
      <c r="K97">
        <v>50</v>
      </c>
      <c r="L97" t="s">
        <v>118</v>
      </c>
      <c r="M97">
        <v>95.43</v>
      </c>
      <c r="O97">
        <v>196</v>
      </c>
      <c r="P97">
        <v>95.43</v>
      </c>
      <c r="Q97" s="1">
        <v>1.1958210469999999</v>
      </c>
      <c r="R97" s="8">
        <v>5.247375E-2</v>
      </c>
    </row>
    <row r="98" spans="1:18">
      <c r="A98" t="str">
        <f t="shared" si="9"/>
        <v>BS</v>
      </c>
      <c r="B98" t="str">
        <f t="shared" si="10"/>
        <v>pp</v>
      </c>
      <c r="C98" t="str">
        <f t="shared" si="11"/>
        <v>BSpp</v>
      </c>
      <c r="D98" t="s">
        <v>96</v>
      </c>
      <c r="E98" t="str">
        <f t="shared" si="8"/>
        <v>BSpp_2_50-60</v>
      </c>
      <c r="F98">
        <v>2</v>
      </c>
      <c r="G98">
        <v>2019</v>
      </c>
      <c r="H98">
        <v>9</v>
      </c>
      <c r="I98">
        <v>30</v>
      </c>
      <c r="J98">
        <v>50</v>
      </c>
      <c r="K98">
        <v>60</v>
      </c>
      <c r="L98" t="s">
        <v>118</v>
      </c>
      <c r="M98">
        <v>82.42</v>
      </c>
      <c r="O98">
        <v>197</v>
      </c>
      <c r="P98">
        <v>82.42</v>
      </c>
      <c r="Q98" s="1">
        <v>1.201461077</v>
      </c>
      <c r="R98" s="8">
        <v>5.7806051999999997E-2</v>
      </c>
    </row>
    <row r="99" spans="1:18">
      <c r="A99" t="str">
        <f t="shared" si="9"/>
        <v>BS</v>
      </c>
      <c r="B99" t="str">
        <f t="shared" si="10"/>
        <v>pp</v>
      </c>
      <c r="C99" t="str">
        <f t="shared" si="11"/>
        <v>BSpp</v>
      </c>
      <c r="D99" t="s">
        <v>96</v>
      </c>
      <c r="E99" t="str">
        <f t="shared" si="8"/>
        <v>BSpp_2_60-70</v>
      </c>
      <c r="F99">
        <v>2</v>
      </c>
      <c r="G99">
        <v>2019</v>
      </c>
      <c r="H99">
        <v>9</v>
      </c>
      <c r="I99">
        <v>30</v>
      </c>
      <c r="J99">
        <v>60</v>
      </c>
      <c r="K99">
        <v>70</v>
      </c>
      <c r="L99" t="s">
        <v>118</v>
      </c>
      <c r="M99">
        <v>88.12</v>
      </c>
      <c r="O99">
        <v>198</v>
      </c>
      <c r="P99">
        <v>88.12</v>
      </c>
      <c r="Q99" s="1">
        <v>1.1599264140000001</v>
      </c>
      <c r="R99" s="8">
        <v>5.2535436999999997E-2</v>
      </c>
    </row>
    <row r="100" spans="1:18">
      <c r="A100" t="str">
        <f t="shared" si="9"/>
        <v>BS</v>
      </c>
      <c r="B100" t="str">
        <f t="shared" si="10"/>
        <v>pp</v>
      </c>
      <c r="C100" t="str">
        <f t="shared" si="11"/>
        <v>BSpp</v>
      </c>
      <c r="D100" t="s">
        <v>96</v>
      </c>
      <c r="E100" t="str">
        <f t="shared" si="8"/>
        <v>BSpp_2_70-75</v>
      </c>
      <c r="F100">
        <v>2</v>
      </c>
      <c r="G100">
        <v>2019</v>
      </c>
      <c r="H100">
        <v>9</v>
      </c>
      <c r="I100">
        <v>30</v>
      </c>
      <c r="J100">
        <v>70</v>
      </c>
      <c r="K100">
        <v>75</v>
      </c>
      <c r="L100" t="s">
        <v>118</v>
      </c>
      <c r="M100">
        <v>82.82</v>
      </c>
      <c r="N100" t="s">
        <v>169</v>
      </c>
      <c r="O100">
        <v>199</v>
      </c>
      <c r="P100">
        <v>82.82</v>
      </c>
      <c r="Q100" s="1">
        <v>0.53014540700000001</v>
      </c>
      <c r="R100" s="8">
        <v>3.0131923000000001E-2</v>
      </c>
    </row>
    <row r="101" spans="1:18">
      <c r="A101" t="str">
        <f t="shared" si="9"/>
        <v>BS</v>
      </c>
      <c r="B101" t="str">
        <f t="shared" si="10"/>
        <v>pp</v>
      </c>
      <c r="C101" t="str">
        <f t="shared" si="11"/>
        <v>BSpp</v>
      </c>
      <c r="D101" t="s">
        <v>97</v>
      </c>
      <c r="E101" t="str">
        <f t="shared" si="8"/>
        <v>BSpp_3_0-10</v>
      </c>
      <c r="F101">
        <v>3</v>
      </c>
      <c r="G101">
        <v>2019</v>
      </c>
      <c r="H101">
        <v>9</v>
      </c>
      <c r="I101">
        <v>30</v>
      </c>
      <c r="J101">
        <v>0</v>
      </c>
      <c r="K101">
        <v>10</v>
      </c>
      <c r="L101" t="s">
        <v>105</v>
      </c>
      <c r="M101">
        <v>148.44</v>
      </c>
      <c r="O101">
        <v>200</v>
      </c>
      <c r="P101">
        <v>98.44</v>
      </c>
      <c r="Q101" s="1">
        <v>3.840960741</v>
      </c>
      <c r="R101" s="8">
        <v>0.15877343699999999</v>
      </c>
    </row>
    <row r="102" spans="1:18">
      <c r="A102" t="str">
        <f t="shared" si="9"/>
        <v>BS</v>
      </c>
      <c r="B102" t="str">
        <f t="shared" si="10"/>
        <v>pp</v>
      </c>
      <c r="C102" t="str">
        <f t="shared" si="11"/>
        <v>BSpp</v>
      </c>
      <c r="D102" t="s">
        <v>97</v>
      </c>
      <c r="E102" t="str">
        <f t="shared" si="8"/>
        <v>BSpp_3_10-20</v>
      </c>
      <c r="F102">
        <v>3</v>
      </c>
      <c r="G102">
        <v>2019</v>
      </c>
      <c r="H102">
        <v>9</v>
      </c>
      <c r="I102">
        <v>30</v>
      </c>
      <c r="J102">
        <v>10</v>
      </c>
      <c r="K102">
        <v>20</v>
      </c>
      <c r="L102" t="s">
        <v>156</v>
      </c>
      <c r="M102">
        <v>148.44</v>
      </c>
      <c r="O102">
        <v>201</v>
      </c>
      <c r="P102">
        <v>98.44</v>
      </c>
      <c r="Q102" s="1">
        <v>3.9445741179999998</v>
      </c>
      <c r="R102" s="8">
        <v>0.141964912</v>
      </c>
    </row>
    <row r="103" spans="1:18">
      <c r="A103" t="str">
        <f t="shared" si="9"/>
        <v>BS</v>
      </c>
      <c r="B103" t="str">
        <f t="shared" si="10"/>
        <v>pp</v>
      </c>
      <c r="C103" t="str">
        <f t="shared" si="11"/>
        <v>BSpp</v>
      </c>
      <c r="D103" t="s">
        <v>97</v>
      </c>
      <c r="E103" t="str">
        <f t="shared" si="8"/>
        <v>BSpp_3_20-30</v>
      </c>
      <c r="F103">
        <v>3</v>
      </c>
      <c r="G103">
        <v>2019</v>
      </c>
      <c r="H103">
        <v>9</v>
      </c>
      <c r="I103">
        <v>30</v>
      </c>
      <c r="J103">
        <v>20</v>
      </c>
      <c r="K103">
        <v>30</v>
      </c>
      <c r="L103" t="s">
        <v>118</v>
      </c>
      <c r="M103">
        <v>112.05</v>
      </c>
      <c r="O103">
        <v>202</v>
      </c>
      <c r="P103">
        <v>62.05</v>
      </c>
      <c r="Q103" s="1">
        <v>1.930874228</v>
      </c>
      <c r="R103" s="8">
        <v>8.5967532999999999E-2</v>
      </c>
    </row>
    <row r="104" spans="1:18">
      <c r="A104" t="str">
        <f t="shared" si="9"/>
        <v>BS</v>
      </c>
      <c r="B104" t="str">
        <f t="shared" si="10"/>
        <v>pp</v>
      </c>
      <c r="C104" t="str">
        <f t="shared" si="11"/>
        <v>BSpp</v>
      </c>
      <c r="D104" t="s">
        <v>97</v>
      </c>
      <c r="E104" t="str">
        <f t="shared" si="8"/>
        <v>BSpp_3_30-40</v>
      </c>
      <c r="F104">
        <v>3</v>
      </c>
      <c r="G104">
        <v>2019</v>
      </c>
      <c r="H104">
        <v>9</v>
      </c>
      <c r="I104">
        <v>30</v>
      </c>
      <c r="J104">
        <v>30</v>
      </c>
      <c r="K104">
        <v>40</v>
      </c>
      <c r="L104" t="s">
        <v>118</v>
      </c>
      <c r="M104">
        <v>85.59</v>
      </c>
      <c r="O104">
        <v>203</v>
      </c>
      <c r="P104">
        <v>85.59</v>
      </c>
      <c r="Q104" s="1">
        <v>1.5329220290000001</v>
      </c>
      <c r="R104" s="8">
        <v>7.1232103000000005E-2</v>
      </c>
    </row>
    <row r="105" spans="1:18">
      <c r="A105" t="str">
        <f t="shared" si="9"/>
        <v>BS</v>
      </c>
      <c r="B105" t="str">
        <f t="shared" si="10"/>
        <v>pp</v>
      </c>
      <c r="C105" t="str">
        <f t="shared" si="11"/>
        <v>BSpp</v>
      </c>
      <c r="D105" t="s">
        <v>97</v>
      </c>
      <c r="E105" t="str">
        <f t="shared" si="8"/>
        <v>BSpp_3_40-50</v>
      </c>
      <c r="F105">
        <v>3</v>
      </c>
      <c r="G105">
        <v>2019</v>
      </c>
      <c r="H105">
        <v>9</v>
      </c>
      <c r="I105">
        <v>30</v>
      </c>
      <c r="J105">
        <v>40</v>
      </c>
      <c r="K105">
        <v>50</v>
      </c>
      <c r="L105" t="s">
        <v>118</v>
      </c>
      <c r="M105">
        <v>94.97</v>
      </c>
      <c r="O105">
        <v>204</v>
      </c>
      <c r="P105">
        <v>94.97</v>
      </c>
      <c r="Q105" s="1">
        <v>1.089203755</v>
      </c>
      <c r="R105" s="8">
        <v>5.2795545999999999E-2</v>
      </c>
    </row>
    <row r="106" spans="1:18">
      <c r="A106" t="str">
        <f t="shared" si="9"/>
        <v>BS</v>
      </c>
      <c r="B106" t="str">
        <f t="shared" si="10"/>
        <v>pp</v>
      </c>
      <c r="C106" t="str">
        <f t="shared" si="11"/>
        <v>BSpp</v>
      </c>
      <c r="D106" t="s">
        <v>97</v>
      </c>
      <c r="E106" t="str">
        <f t="shared" si="8"/>
        <v>BSpp_3_50-60</v>
      </c>
      <c r="F106">
        <v>3</v>
      </c>
      <c r="G106">
        <v>2019</v>
      </c>
      <c r="H106">
        <v>9</v>
      </c>
      <c r="I106">
        <v>30</v>
      </c>
      <c r="J106">
        <v>50</v>
      </c>
      <c r="K106">
        <v>60</v>
      </c>
      <c r="L106" t="s">
        <v>118</v>
      </c>
      <c r="M106">
        <v>85.98</v>
      </c>
      <c r="O106">
        <v>205</v>
      </c>
      <c r="P106">
        <v>85.98</v>
      </c>
      <c r="Q106" s="1">
        <v>0.49838516100000002</v>
      </c>
      <c r="R106" s="8">
        <v>3.3632856000000003E-2</v>
      </c>
    </row>
    <row r="107" spans="1:18">
      <c r="A107" t="str">
        <f t="shared" si="9"/>
        <v>BS</v>
      </c>
      <c r="B107" t="str">
        <f t="shared" si="10"/>
        <v>pp</v>
      </c>
      <c r="C107" t="str">
        <f t="shared" si="11"/>
        <v>BSpp</v>
      </c>
      <c r="D107" t="s">
        <v>97</v>
      </c>
      <c r="E107" t="str">
        <f t="shared" si="8"/>
        <v>BSpp_3_60-70</v>
      </c>
      <c r="F107">
        <v>3</v>
      </c>
      <c r="G107">
        <v>2019</v>
      </c>
      <c r="H107">
        <v>9</v>
      </c>
      <c r="I107">
        <v>30</v>
      </c>
      <c r="J107">
        <v>60</v>
      </c>
      <c r="K107">
        <v>70</v>
      </c>
      <c r="L107" t="s">
        <v>118</v>
      </c>
      <c r="M107">
        <v>85.87</v>
      </c>
      <c r="O107">
        <v>206</v>
      </c>
      <c r="P107">
        <v>85.87</v>
      </c>
      <c r="Q107" s="1">
        <v>0.38673353199999999</v>
      </c>
      <c r="R107" s="8">
        <v>2.6116819999999999E-2</v>
      </c>
    </row>
    <row r="108" spans="1:18">
      <c r="A108" t="str">
        <f t="shared" si="9"/>
        <v>BS</v>
      </c>
      <c r="B108" t="str">
        <f t="shared" si="10"/>
        <v>pp</v>
      </c>
      <c r="C108" t="str">
        <f t="shared" si="11"/>
        <v>BSpp</v>
      </c>
      <c r="D108" t="s">
        <v>97</v>
      </c>
      <c r="E108" t="str">
        <f t="shared" si="8"/>
        <v>BSpp_3_70-75</v>
      </c>
      <c r="F108">
        <v>3</v>
      </c>
      <c r="G108">
        <v>2019</v>
      </c>
      <c r="H108">
        <v>9</v>
      </c>
      <c r="I108">
        <v>30</v>
      </c>
      <c r="J108">
        <v>70</v>
      </c>
      <c r="K108">
        <v>75</v>
      </c>
      <c r="L108" t="s">
        <v>118</v>
      </c>
      <c r="M108">
        <v>78.48</v>
      </c>
      <c r="N108" t="s">
        <v>169</v>
      </c>
      <c r="O108">
        <v>207</v>
      </c>
      <c r="P108">
        <v>78.48</v>
      </c>
      <c r="Q108" s="1">
        <v>0.493638784</v>
      </c>
      <c r="R108" s="8">
        <v>3.1127077999999999E-2</v>
      </c>
    </row>
    <row r="109" spans="1:18">
      <c r="A109" t="str">
        <f t="shared" si="9"/>
        <v>BS</v>
      </c>
      <c r="B109" t="str">
        <f t="shared" si="10"/>
        <v>pp</v>
      </c>
      <c r="C109" t="str">
        <f t="shared" si="11"/>
        <v>BSpp</v>
      </c>
      <c r="D109" t="s">
        <v>98</v>
      </c>
      <c r="E109" t="str">
        <f t="shared" si="8"/>
        <v>BSpp_comp_0-10</v>
      </c>
      <c r="G109">
        <v>2019</v>
      </c>
      <c r="H109">
        <v>9</v>
      </c>
      <c r="I109">
        <v>30</v>
      </c>
      <c r="J109">
        <v>0</v>
      </c>
      <c r="K109">
        <v>10</v>
      </c>
      <c r="Q109" s="1">
        <v>5.2748134133333338</v>
      </c>
      <c r="R109" s="8">
        <v>0.20412714766666665</v>
      </c>
    </row>
    <row r="110" spans="1:18">
      <c r="A110" t="str">
        <f t="shared" si="9"/>
        <v>BS</v>
      </c>
      <c r="B110" t="str">
        <f t="shared" si="10"/>
        <v>pp</v>
      </c>
      <c r="C110" t="str">
        <f t="shared" si="11"/>
        <v>BSpp</v>
      </c>
      <c r="D110" t="s">
        <v>98</v>
      </c>
      <c r="E110" t="str">
        <f t="shared" si="8"/>
        <v>BSpp_comp_10-20</v>
      </c>
      <c r="G110">
        <v>2019</v>
      </c>
      <c r="H110">
        <v>9</v>
      </c>
      <c r="I110">
        <v>30</v>
      </c>
      <c r="J110">
        <v>10</v>
      </c>
      <c r="K110">
        <v>20</v>
      </c>
      <c r="Q110" s="1">
        <v>3.6229123273333332</v>
      </c>
      <c r="R110" s="8">
        <v>0.135013404</v>
      </c>
    </row>
    <row r="111" spans="1:18">
      <c r="A111" t="str">
        <f t="shared" si="9"/>
        <v>BS</v>
      </c>
      <c r="B111" t="str">
        <f t="shared" si="10"/>
        <v>pp</v>
      </c>
      <c r="C111" t="str">
        <f t="shared" si="11"/>
        <v>BSpp</v>
      </c>
      <c r="D111" t="s">
        <v>98</v>
      </c>
      <c r="E111" t="str">
        <f t="shared" si="8"/>
        <v>BSpp_comp_20-30</v>
      </c>
      <c r="G111">
        <v>2019</v>
      </c>
      <c r="H111">
        <v>9</v>
      </c>
      <c r="I111">
        <v>30</v>
      </c>
      <c r="J111">
        <v>20</v>
      </c>
      <c r="K111">
        <v>30</v>
      </c>
      <c r="Q111" s="1">
        <v>1.5736912886666665</v>
      </c>
      <c r="R111" s="8">
        <v>7.6743786333333328E-2</v>
      </c>
    </row>
    <row r="112" spans="1:18">
      <c r="A112" t="str">
        <f t="shared" si="9"/>
        <v>BS</v>
      </c>
      <c r="B112" t="str">
        <f t="shared" si="10"/>
        <v>pp</v>
      </c>
      <c r="C112" t="str">
        <f t="shared" si="11"/>
        <v>BSpp</v>
      </c>
      <c r="D112" t="s">
        <v>98</v>
      </c>
      <c r="E112" t="str">
        <f t="shared" si="8"/>
        <v>BSpp_comp_30-40</v>
      </c>
      <c r="G112">
        <v>2019</v>
      </c>
      <c r="H112">
        <v>9</v>
      </c>
      <c r="I112">
        <v>30</v>
      </c>
      <c r="J112">
        <v>30</v>
      </c>
      <c r="K112">
        <v>40</v>
      </c>
      <c r="Q112" s="1">
        <v>1.4013771216666668</v>
      </c>
      <c r="R112" s="8">
        <v>6.6942119333333328E-2</v>
      </c>
    </row>
    <row r="113" spans="1:18">
      <c r="A113" t="str">
        <f t="shared" si="9"/>
        <v>BS</v>
      </c>
      <c r="B113" t="str">
        <f t="shared" si="10"/>
        <v>pp</v>
      </c>
      <c r="C113" t="str">
        <f t="shared" si="11"/>
        <v>BSpp</v>
      </c>
      <c r="D113" t="s">
        <v>98</v>
      </c>
      <c r="E113" t="str">
        <f t="shared" si="8"/>
        <v>BSpp_comp_40-50</v>
      </c>
      <c r="G113">
        <v>2019</v>
      </c>
      <c r="H113">
        <v>9</v>
      </c>
      <c r="I113">
        <v>30</v>
      </c>
      <c r="J113">
        <v>40</v>
      </c>
      <c r="K113">
        <v>50</v>
      </c>
      <c r="Q113" s="1">
        <v>1.1437342696666668</v>
      </c>
      <c r="R113" s="8">
        <v>5.2450938000000003E-2</v>
      </c>
    </row>
    <row r="114" spans="1:18">
      <c r="A114" t="str">
        <f t="shared" si="9"/>
        <v>BS</v>
      </c>
      <c r="B114" t="str">
        <f t="shared" si="10"/>
        <v>pp</v>
      </c>
      <c r="C114" t="str">
        <f t="shared" si="11"/>
        <v>BSpp</v>
      </c>
      <c r="D114" t="s">
        <v>98</v>
      </c>
      <c r="E114" t="str">
        <f t="shared" si="8"/>
        <v>BSpp_comp_50-60</v>
      </c>
      <c r="G114">
        <v>2019</v>
      </c>
      <c r="H114">
        <v>9</v>
      </c>
      <c r="I114">
        <v>30</v>
      </c>
      <c r="J114">
        <v>50</v>
      </c>
      <c r="K114">
        <v>60</v>
      </c>
      <c r="Q114" s="1">
        <v>0.86114342033333335</v>
      </c>
      <c r="R114" s="8">
        <v>4.5672193E-2</v>
      </c>
    </row>
    <row r="115" spans="1:18">
      <c r="A115" t="str">
        <f t="shared" si="9"/>
        <v>BS</v>
      </c>
      <c r="B115" t="str">
        <f t="shared" si="10"/>
        <v>pp</v>
      </c>
      <c r="C115" t="str">
        <f t="shared" si="11"/>
        <v>BSpp</v>
      </c>
      <c r="D115" t="s">
        <v>98</v>
      </c>
      <c r="E115" t="str">
        <f t="shared" si="8"/>
        <v>BSpp_comp_60-70</v>
      </c>
      <c r="G115">
        <v>2019</v>
      </c>
      <c r="H115">
        <v>9</v>
      </c>
      <c r="I115">
        <v>30</v>
      </c>
      <c r="J115">
        <v>60</v>
      </c>
      <c r="K115">
        <v>70</v>
      </c>
      <c r="Q115" s="1">
        <v>0.74782731133333336</v>
      </c>
      <c r="R115" s="8">
        <v>3.9759749666666663E-2</v>
      </c>
    </row>
    <row r="116" spans="1:18">
      <c r="A116" t="str">
        <f t="shared" si="9"/>
        <v>BS</v>
      </c>
      <c r="B116" t="str">
        <f t="shared" si="10"/>
        <v>pp</v>
      </c>
      <c r="C116" t="str">
        <f t="shared" si="11"/>
        <v>BSpp</v>
      </c>
      <c r="D116" t="s">
        <v>98</v>
      </c>
      <c r="E116" t="str">
        <f t="shared" si="8"/>
        <v>BSpp_comp_70-75</v>
      </c>
      <c r="G116">
        <v>2019</v>
      </c>
      <c r="H116">
        <v>9</v>
      </c>
      <c r="I116">
        <v>30</v>
      </c>
      <c r="J116">
        <v>70</v>
      </c>
      <c r="K116">
        <v>75</v>
      </c>
      <c r="Q116" s="1">
        <v>0.55967822700000003</v>
      </c>
      <c r="R116" s="8">
        <v>3.3033971666666669E-2</v>
      </c>
    </row>
    <row r="117" spans="1:18">
      <c r="A117" t="str">
        <f t="shared" si="9"/>
        <v>BS</v>
      </c>
      <c r="B117" t="str">
        <f t="shared" si="10"/>
        <v>pp</v>
      </c>
      <c r="C117" t="str">
        <f t="shared" si="11"/>
        <v>BSpp</v>
      </c>
      <c r="D117" t="s">
        <v>98</v>
      </c>
      <c r="E117" t="str">
        <f t="shared" si="8"/>
        <v>BSpp_comp_-4-0</v>
      </c>
      <c r="G117">
        <v>2019</v>
      </c>
      <c r="H117">
        <v>9</v>
      </c>
      <c r="I117">
        <v>30</v>
      </c>
      <c r="J117">
        <v>-4</v>
      </c>
      <c r="K117">
        <v>0</v>
      </c>
      <c r="L117" t="s">
        <v>110</v>
      </c>
      <c r="N117" t="s">
        <v>170</v>
      </c>
      <c r="O117">
        <v>208</v>
      </c>
    </row>
    <row r="118" spans="1:18">
      <c r="A118" t="str">
        <f t="shared" si="9"/>
        <v>BS</v>
      </c>
      <c r="B118" t="str">
        <f t="shared" si="10"/>
        <v>rf</v>
      </c>
      <c r="C118" t="str">
        <f t="shared" si="11"/>
        <v>BSrf</v>
      </c>
      <c r="D118" t="s">
        <v>87</v>
      </c>
      <c r="E118" t="str">
        <f t="shared" si="8"/>
        <v>BSrf_1_0-10</v>
      </c>
      <c r="F118">
        <v>1</v>
      </c>
      <c r="G118">
        <v>2019</v>
      </c>
      <c r="H118">
        <v>9</v>
      </c>
      <c r="I118">
        <v>27</v>
      </c>
      <c r="J118">
        <v>0</v>
      </c>
      <c r="K118">
        <v>10</v>
      </c>
      <c r="L118" t="s">
        <v>144</v>
      </c>
      <c r="M118">
        <v>73.930000000000007</v>
      </c>
      <c r="N118" t="s">
        <v>145</v>
      </c>
      <c r="O118">
        <v>138</v>
      </c>
      <c r="P118">
        <v>28.930000000000007</v>
      </c>
      <c r="Q118" s="1">
        <v>3.9140474796295202</v>
      </c>
      <c r="R118" s="8">
        <v>0.181519970297813</v>
      </c>
    </row>
    <row r="119" spans="1:18">
      <c r="A119" t="str">
        <f t="shared" si="9"/>
        <v>BS</v>
      </c>
      <c r="B119" t="str">
        <f t="shared" si="10"/>
        <v>rf</v>
      </c>
      <c r="C119" t="str">
        <f t="shared" si="11"/>
        <v>BSrf</v>
      </c>
      <c r="D119" t="s">
        <v>87</v>
      </c>
      <c r="E119" t="str">
        <f t="shared" si="8"/>
        <v>BSrf_1_10-20</v>
      </c>
      <c r="F119">
        <v>1</v>
      </c>
      <c r="G119">
        <v>2019</v>
      </c>
      <c r="H119">
        <v>9</v>
      </c>
      <c r="I119">
        <v>27</v>
      </c>
      <c r="J119">
        <v>10</v>
      </c>
      <c r="K119">
        <v>20</v>
      </c>
      <c r="L119" t="s">
        <v>146</v>
      </c>
      <c r="M119">
        <v>57.02</v>
      </c>
      <c r="N119" t="s">
        <v>147</v>
      </c>
      <c r="O119">
        <v>139</v>
      </c>
      <c r="P119">
        <v>27.020000000000003</v>
      </c>
      <c r="Q119" s="1">
        <v>1.80542075634003</v>
      </c>
      <c r="R119" s="8">
        <v>9.3645937740802807E-2</v>
      </c>
    </row>
    <row r="120" spans="1:18">
      <c r="A120" t="str">
        <f t="shared" si="9"/>
        <v>BS</v>
      </c>
      <c r="B120" t="str">
        <f t="shared" si="10"/>
        <v>rf</v>
      </c>
      <c r="C120" t="str">
        <f t="shared" si="11"/>
        <v>BSrf</v>
      </c>
      <c r="D120" t="s">
        <v>87</v>
      </c>
      <c r="E120" t="str">
        <f t="shared" si="8"/>
        <v>BSrf_1_20-30</v>
      </c>
      <c r="F120">
        <v>1</v>
      </c>
      <c r="G120">
        <v>2019</v>
      </c>
      <c r="H120">
        <v>9</v>
      </c>
      <c r="I120">
        <v>27</v>
      </c>
      <c r="J120">
        <v>20</v>
      </c>
      <c r="K120">
        <v>30</v>
      </c>
      <c r="L120" t="s">
        <v>146</v>
      </c>
      <c r="M120">
        <v>71.22</v>
      </c>
      <c r="N120" t="s">
        <v>148</v>
      </c>
      <c r="O120">
        <v>140</v>
      </c>
      <c r="P120">
        <v>31.22</v>
      </c>
      <c r="Q120" s="1">
        <v>1.62672543525696</v>
      </c>
      <c r="R120" s="8">
        <v>8.6719661951065105E-2</v>
      </c>
    </row>
    <row r="121" spans="1:18">
      <c r="A121" t="str">
        <f t="shared" si="9"/>
        <v>BS</v>
      </c>
      <c r="B121" t="str">
        <f t="shared" si="10"/>
        <v>rf</v>
      </c>
      <c r="C121" t="str">
        <f t="shared" si="11"/>
        <v>BSrf</v>
      </c>
      <c r="D121" t="s">
        <v>87</v>
      </c>
      <c r="E121" t="str">
        <f t="shared" si="8"/>
        <v>BSrf_1_30-40</v>
      </c>
      <c r="F121">
        <v>1</v>
      </c>
      <c r="G121">
        <v>2019</v>
      </c>
      <c r="H121">
        <v>9</v>
      </c>
      <c r="I121">
        <v>27</v>
      </c>
      <c r="J121">
        <v>30</v>
      </c>
      <c r="K121">
        <v>40</v>
      </c>
      <c r="L121" t="s">
        <v>149</v>
      </c>
      <c r="M121">
        <v>73.98</v>
      </c>
      <c r="N121" t="s">
        <v>150</v>
      </c>
      <c r="O121">
        <v>141</v>
      </c>
      <c r="P121">
        <v>73.98</v>
      </c>
      <c r="Q121" s="1">
        <v>2.04806733131409</v>
      </c>
      <c r="R121" s="8">
        <v>9.1605916619300801E-2</v>
      </c>
    </row>
    <row r="122" spans="1:18">
      <c r="A122" t="str">
        <f t="shared" si="9"/>
        <v>BS</v>
      </c>
      <c r="B122" t="str">
        <f t="shared" si="10"/>
        <v>rf</v>
      </c>
      <c r="C122" t="str">
        <f t="shared" si="11"/>
        <v>BSrf</v>
      </c>
      <c r="D122" t="s">
        <v>87</v>
      </c>
      <c r="E122" t="str">
        <f t="shared" si="8"/>
        <v>BSrf_1_40-50</v>
      </c>
      <c r="F122">
        <v>1</v>
      </c>
      <c r="G122">
        <v>2019</v>
      </c>
      <c r="H122">
        <v>9</v>
      </c>
      <c r="I122">
        <v>27</v>
      </c>
      <c r="J122">
        <v>40</v>
      </c>
      <c r="K122">
        <v>50</v>
      </c>
      <c r="L122" t="s">
        <v>149</v>
      </c>
      <c r="M122">
        <v>82.13</v>
      </c>
      <c r="N122" t="s">
        <v>150</v>
      </c>
      <c r="O122">
        <v>142</v>
      </c>
      <c r="P122">
        <v>82.13</v>
      </c>
      <c r="Q122" s="1">
        <v>1.4449605147043865</v>
      </c>
      <c r="R122" s="8">
        <v>7.4379317462444292E-2</v>
      </c>
    </row>
    <row r="123" spans="1:18">
      <c r="A123" t="str">
        <f t="shared" si="9"/>
        <v>BS</v>
      </c>
      <c r="B123" t="str">
        <f t="shared" si="10"/>
        <v>rf</v>
      </c>
      <c r="C123" t="str">
        <f t="shared" si="11"/>
        <v>BSrf</v>
      </c>
      <c r="D123" t="s">
        <v>87</v>
      </c>
      <c r="E123" t="str">
        <f t="shared" si="8"/>
        <v>BSrf_1_50-60</v>
      </c>
      <c r="F123">
        <v>1</v>
      </c>
      <c r="G123">
        <v>2019</v>
      </c>
      <c r="H123">
        <v>9</v>
      </c>
      <c r="I123">
        <v>27</v>
      </c>
      <c r="J123">
        <v>50</v>
      </c>
      <c r="K123">
        <v>60</v>
      </c>
      <c r="L123" t="s">
        <v>149</v>
      </c>
      <c r="M123">
        <v>70.13</v>
      </c>
      <c r="N123" t="s">
        <v>151</v>
      </c>
      <c r="O123">
        <v>143</v>
      </c>
      <c r="P123">
        <v>70.13</v>
      </c>
      <c r="Q123" s="1">
        <v>1.5049867630004901</v>
      </c>
      <c r="R123" s="8">
        <v>7.9542741179466206E-2</v>
      </c>
    </row>
    <row r="124" spans="1:18">
      <c r="A124" t="str">
        <f t="shared" si="9"/>
        <v>BS</v>
      </c>
      <c r="B124" t="str">
        <f t="shared" si="10"/>
        <v>rf</v>
      </c>
      <c r="C124" t="str">
        <f t="shared" si="11"/>
        <v>BSrf</v>
      </c>
      <c r="D124" t="s">
        <v>87</v>
      </c>
      <c r="E124" t="str">
        <f t="shared" si="8"/>
        <v>BSrf_1_60-70</v>
      </c>
      <c r="F124">
        <v>1</v>
      </c>
      <c r="G124">
        <v>2019</v>
      </c>
      <c r="H124">
        <v>9</v>
      </c>
      <c r="I124">
        <v>27</v>
      </c>
      <c r="J124">
        <v>60</v>
      </c>
      <c r="K124">
        <v>70</v>
      </c>
      <c r="L124" t="s">
        <v>149</v>
      </c>
      <c r="M124">
        <v>81.95</v>
      </c>
      <c r="N124" t="s">
        <v>152</v>
      </c>
      <c r="O124">
        <v>144</v>
      </c>
      <c r="P124">
        <v>81.95</v>
      </c>
      <c r="Q124" s="1">
        <v>1.09807896614075</v>
      </c>
      <c r="R124" s="8">
        <v>5.8868542313575703E-2</v>
      </c>
    </row>
    <row r="125" spans="1:18">
      <c r="A125" t="str">
        <f t="shared" si="9"/>
        <v>BS</v>
      </c>
      <c r="B125" t="str">
        <f t="shared" si="10"/>
        <v>rf</v>
      </c>
      <c r="C125" t="str">
        <f t="shared" si="11"/>
        <v>BSrf</v>
      </c>
      <c r="D125" t="s">
        <v>88</v>
      </c>
      <c r="E125" t="str">
        <f t="shared" si="8"/>
        <v>BSrf_2_0-10</v>
      </c>
      <c r="F125">
        <v>2</v>
      </c>
      <c r="G125">
        <v>2019</v>
      </c>
      <c r="H125">
        <v>9</v>
      </c>
      <c r="I125">
        <v>27</v>
      </c>
      <c r="J125">
        <v>0</v>
      </c>
      <c r="K125">
        <v>10</v>
      </c>
      <c r="L125" t="s">
        <v>144</v>
      </c>
      <c r="M125">
        <v>88.85</v>
      </c>
      <c r="O125">
        <v>145</v>
      </c>
      <c r="P125">
        <v>43.849999999999994</v>
      </c>
      <c r="Q125" s="1">
        <v>1.16053318977356</v>
      </c>
      <c r="R125" s="8">
        <v>5.9598788619041401E-2</v>
      </c>
    </row>
    <row r="126" spans="1:18">
      <c r="A126" t="str">
        <f t="shared" si="9"/>
        <v>BS</v>
      </c>
      <c r="B126" t="str">
        <f t="shared" si="10"/>
        <v>rf</v>
      </c>
      <c r="C126" t="str">
        <f t="shared" si="11"/>
        <v>BSrf</v>
      </c>
      <c r="D126" t="s">
        <v>88</v>
      </c>
      <c r="E126" t="str">
        <f t="shared" si="8"/>
        <v>BSrf_2_10-20</v>
      </c>
      <c r="F126">
        <v>2</v>
      </c>
      <c r="G126">
        <v>2019</v>
      </c>
      <c r="H126">
        <v>9</v>
      </c>
      <c r="I126">
        <v>27</v>
      </c>
      <c r="J126">
        <v>10</v>
      </c>
      <c r="K126">
        <v>20</v>
      </c>
      <c r="L126" t="s">
        <v>146</v>
      </c>
      <c r="M126">
        <v>90.92</v>
      </c>
      <c r="O126">
        <v>146</v>
      </c>
      <c r="P126">
        <v>60.92</v>
      </c>
      <c r="Q126" s="1">
        <v>1.4898114204406701</v>
      </c>
      <c r="R126" s="8">
        <v>5.7709477841854102E-2</v>
      </c>
    </row>
    <row r="127" spans="1:18">
      <c r="A127" t="str">
        <f t="shared" si="9"/>
        <v>BS</v>
      </c>
      <c r="B127" t="str">
        <f t="shared" si="10"/>
        <v>rf</v>
      </c>
      <c r="C127" t="str">
        <f t="shared" si="11"/>
        <v>BSrf</v>
      </c>
      <c r="D127" t="s">
        <v>88</v>
      </c>
      <c r="E127" t="str">
        <f t="shared" si="8"/>
        <v>BSrf_2_20-30</v>
      </c>
      <c r="F127">
        <v>2</v>
      </c>
      <c r="G127">
        <v>2019</v>
      </c>
      <c r="H127">
        <v>9</v>
      </c>
      <c r="I127">
        <v>27</v>
      </c>
      <c r="J127">
        <v>20</v>
      </c>
      <c r="K127">
        <v>30</v>
      </c>
      <c r="L127" t="s">
        <v>146</v>
      </c>
      <c r="M127">
        <v>70.78</v>
      </c>
      <c r="O127">
        <v>147</v>
      </c>
      <c r="P127">
        <v>30.78</v>
      </c>
      <c r="Q127" s="1">
        <v>2.04467725753784</v>
      </c>
      <c r="R127" s="8">
        <v>7.2839438915252699E-2</v>
      </c>
    </row>
    <row r="128" spans="1:18">
      <c r="A128" t="str">
        <f t="shared" si="9"/>
        <v>BS</v>
      </c>
      <c r="B128" t="str">
        <f t="shared" si="10"/>
        <v>rf</v>
      </c>
      <c r="C128" t="str">
        <f t="shared" si="11"/>
        <v>BSrf</v>
      </c>
      <c r="D128" t="s">
        <v>88</v>
      </c>
      <c r="E128" t="str">
        <f t="shared" si="8"/>
        <v>BSrf_2_30-40</v>
      </c>
      <c r="F128">
        <v>2</v>
      </c>
      <c r="G128">
        <v>2019</v>
      </c>
      <c r="H128">
        <v>9</v>
      </c>
      <c r="I128">
        <v>27</v>
      </c>
      <c r="J128">
        <v>30</v>
      </c>
      <c r="K128">
        <v>40</v>
      </c>
      <c r="L128" t="s">
        <v>107</v>
      </c>
      <c r="M128">
        <v>81.03</v>
      </c>
      <c r="O128">
        <v>148</v>
      </c>
      <c r="P128">
        <v>81.03</v>
      </c>
      <c r="Q128" s="1">
        <v>1.6273334026336701</v>
      </c>
      <c r="R128" s="8">
        <v>6.6824920475482899E-2</v>
      </c>
    </row>
    <row r="129" spans="1:18">
      <c r="A129" t="str">
        <f t="shared" si="9"/>
        <v>BS</v>
      </c>
      <c r="B129" t="str">
        <f t="shared" si="10"/>
        <v>rf</v>
      </c>
      <c r="C129" t="str">
        <f t="shared" si="11"/>
        <v>BSrf</v>
      </c>
      <c r="D129" t="s">
        <v>88</v>
      </c>
      <c r="E129" t="str">
        <f t="shared" si="8"/>
        <v>BSrf_2_40-50</v>
      </c>
      <c r="F129">
        <v>2</v>
      </c>
      <c r="G129">
        <v>2019</v>
      </c>
      <c r="H129">
        <v>9</v>
      </c>
      <c r="I129">
        <v>27</v>
      </c>
      <c r="J129">
        <v>40</v>
      </c>
      <c r="K129">
        <v>50</v>
      </c>
      <c r="L129" t="s">
        <v>107</v>
      </c>
      <c r="M129">
        <v>83.22</v>
      </c>
      <c r="O129">
        <v>149</v>
      </c>
      <c r="P129">
        <v>83.22</v>
      </c>
      <c r="Q129" s="1">
        <v>1.14708876609802</v>
      </c>
      <c r="R129" s="8">
        <v>4.8495870083570501E-2</v>
      </c>
    </row>
    <row r="130" spans="1:18">
      <c r="A130" t="str">
        <f t="shared" si="9"/>
        <v>BS</v>
      </c>
      <c r="B130" t="str">
        <f t="shared" si="10"/>
        <v>rf</v>
      </c>
      <c r="C130" t="str">
        <f t="shared" si="11"/>
        <v>BSrf</v>
      </c>
      <c r="D130" t="s">
        <v>88</v>
      </c>
      <c r="E130" t="str">
        <f t="shared" si="8"/>
        <v>BSrf_2_50-60</v>
      </c>
      <c r="F130">
        <v>2</v>
      </c>
      <c r="G130">
        <v>2019</v>
      </c>
      <c r="H130">
        <v>9</v>
      </c>
      <c r="I130">
        <v>27</v>
      </c>
      <c r="J130">
        <v>50</v>
      </c>
      <c r="K130">
        <v>60</v>
      </c>
      <c r="L130" t="s">
        <v>107</v>
      </c>
      <c r="M130">
        <v>74.06</v>
      </c>
      <c r="O130">
        <v>150</v>
      </c>
      <c r="P130">
        <v>74.06</v>
      </c>
      <c r="Q130" s="1">
        <v>1.0083760023117101</v>
      </c>
      <c r="R130" s="8">
        <v>4.5089665800333002E-2</v>
      </c>
    </row>
    <row r="131" spans="1:18">
      <c r="A131" t="str">
        <f t="shared" si="9"/>
        <v>BS</v>
      </c>
      <c r="B131" t="str">
        <f t="shared" si="10"/>
        <v>rf</v>
      </c>
      <c r="C131" t="str">
        <f t="shared" si="11"/>
        <v>BSrf</v>
      </c>
      <c r="D131" t="s">
        <v>88</v>
      </c>
      <c r="E131" t="str">
        <f t="shared" ref="E131:E194" si="12">D131&amp;"_"&amp;J131&amp;"-"&amp;K131</f>
        <v>BSrf_2_60-70</v>
      </c>
      <c r="F131">
        <v>2</v>
      </c>
      <c r="G131">
        <v>2019</v>
      </c>
      <c r="H131">
        <v>9</v>
      </c>
      <c r="I131">
        <v>27</v>
      </c>
      <c r="J131">
        <v>60</v>
      </c>
      <c r="K131">
        <v>70</v>
      </c>
      <c r="L131" t="s">
        <v>107</v>
      </c>
      <c r="M131">
        <v>71.05</v>
      </c>
      <c r="O131">
        <v>151</v>
      </c>
      <c r="P131">
        <v>71.05</v>
      </c>
      <c r="Q131" s="1">
        <v>0.71950036287307695</v>
      </c>
      <c r="R131" s="8">
        <v>3.4164201468229301E-2</v>
      </c>
    </row>
    <row r="132" spans="1:18">
      <c r="A132" t="str">
        <f t="shared" si="9"/>
        <v>BS</v>
      </c>
      <c r="B132" t="str">
        <f t="shared" si="10"/>
        <v>rf</v>
      </c>
      <c r="C132" t="str">
        <f t="shared" si="11"/>
        <v>BSrf</v>
      </c>
      <c r="D132" t="s">
        <v>88</v>
      </c>
      <c r="E132" t="str">
        <f t="shared" si="12"/>
        <v>BSrf_2_70-80</v>
      </c>
      <c r="F132">
        <v>2</v>
      </c>
      <c r="G132">
        <v>2019</v>
      </c>
      <c r="H132">
        <v>9</v>
      </c>
      <c r="I132">
        <v>27</v>
      </c>
      <c r="J132">
        <v>70</v>
      </c>
      <c r="K132">
        <v>80</v>
      </c>
      <c r="L132" t="s">
        <v>107</v>
      </c>
      <c r="M132">
        <v>71.739999999999995</v>
      </c>
      <c r="N132" t="s">
        <v>153</v>
      </c>
      <c r="O132">
        <v>152</v>
      </c>
      <c r="P132">
        <v>71.739999999999995</v>
      </c>
      <c r="Q132" s="1">
        <v>0.86290985345840499</v>
      </c>
      <c r="R132" s="8">
        <v>3.7886291742324801E-2</v>
      </c>
    </row>
    <row r="133" spans="1:18">
      <c r="A133" t="str">
        <f t="shared" si="9"/>
        <v>BS</v>
      </c>
      <c r="B133" t="str">
        <f t="shared" si="10"/>
        <v>rf</v>
      </c>
      <c r="C133" t="str">
        <f t="shared" si="11"/>
        <v>BSrf</v>
      </c>
      <c r="D133" t="s">
        <v>89</v>
      </c>
      <c r="E133" t="str">
        <f t="shared" si="12"/>
        <v>BSrf_3_0-10</v>
      </c>
      <c r="F133">
        <v>3</v>
      </c>
      <c r="G133">
        <v>2019</v>
      </c>
      <c r="H133">
        <v>9</v>
      </c>
      <c r="I133">
        <v>27</v>
      </c>
      <c r="J133">
        <v>0</v>
      </c>
      <c r="K133">
        <v>10</v>
      </c>
      <c r="L133" t="s">
        <v>144</v>
      </c>
      <c r="M133">
        <v>88.73</v>
      </c>
      <c r="O133">
        <v>153</v>
      </c>
      <c r="P133">
        <v>43.730000000000004</v>
      </c>
      <c r="Q133" s="1">
        <v>3.1669590473175</v>
      </c>
      <c r="R133" s="8">
        <v>0.15654221177101099</v>
      </c>
    </row>
    <row r="134" spans="1:18">
      <c r="A134" t="str">
        <f t="shared" si="9"/>
        <v>BS</v>
      </c>
      <c r="B134" t="str">
        <f t="shared" si="10"/>
        <v>rf</v>
      </c>
      <c r="C134" t="str">
        <f t="shared" si="11"/>
        <v>BSrf</v>
      </c>
      <c r="D134" t="s">
        <v>89</v>
      </c>
      <c r="E134" t="str">
        <f t="shared" si="12"/>
        <v>BSrf_3_10-20</v>
      </c>
      <c r="F134">
        <v>3</v>
      </c>
      <c r="G134">
        <v>2019</v>
      </c>
      <c r="H134">
        <v>9</v>
      </c>
      <c r="I134">
        <v>27</v>
      </c>
      <c r="J134">
        <v>10</v>
      </c>
      <c r="K134">
        <v>20</v>
      </c>
      <c r="L134" t="s">
        <v>146</v>
      </c>
      <c r="M134">
        <v>82.03</v>
      </c>
      <c r="O134">
        <v>154</v>
      </c>
      <c r="P134">
        <v>52.03</v>
      </c>
      <c r="Q134" s="1">
        <v>1.2876391410827599</v>
      </c>
      <c r="R134" s="8">
        <v>5.5346671491861302E-2</v>
      </c>
    </row>
    <row r="135" spans="1:18">
      <c r="A135" t="str">
        <f t="shared" si="9"/>
        <v>BS</v>
      </c>
      <c r="B135" t="str">
        <f t="shared" si="10"/>
        <v>rf</v>
      </c>
      <c r="C135" t="str">
        <f t="shared" si="11"/>
        <v>BSrf</v>
      </c>
      <c r="D135" t="s">
        <v>89</v>
      </c>
      <c r="E135" t="str">
        <f t="shared" si="12"/>
        <v>BSrf_3_20-30</v>
      </c>
      <c r="F135">
        <v>3</v>
      </c>
      <c r="G135">
        <v>2019</v>
      </c>
      <c r="H135">
        <v>9</v>
      </c>
      <c r="I135">
        <v>27</v>
      </c>
      <c r="J135">
        <v>20</v>
      </c>
      <c r="K135">
        <v>30</v>
      </c>
      <c r="L135" t="s">
        <v>146</v>
      </c>
      <c r="M135">
        <v>78.87</v>
      </c>
      <c r="O135">
        <v>155</v>
      </c>
      <c r="P135">
        <v>38.870000000000005</v>
      </c>
      <c r="Q135" s="1">
        <v>1.6250821352005</v>
      </c>
      <c r="R135" s="8">
        <v>7.3251433670520796E-2</v>
      </c>
    </row>
    <row r="136" spans="1:18">
      <c r="A136" t="str">
        <f t="shared" si="9"/>
        <v>BS</v>
      </c>
      <c r="B136" t="str">
        <f t="shared" si="10"/>
        <v>rf</v>
      </c>
      <c r="C136" t="str">
        <f t="shared" si="11"/>
        <v>BSrf</v>
      </c>
      <c r="D136" t="s">
        <v>89</v>
      </c>
      <c r="E136" t="str">
        <f t="shared" si="12"/>
        <v>BSrf_3_30-40</v>
      </c>
      <c r="F136">
        <v>3</v>
      </c>
      <c r="G136">
        <v>2019</v>
      </c>
      <c r="H136">
        <v>9</v>
      </c>
      <c r="I136">
        <v>27</v>
      </c>
      <c r="J136">
        <v>30</v>
      </c>
      <c r="K136">
        <v>40</v>
      </c>
      <c r="L136" t="s">
        <v>107</v>
      </c>
      <c r="M136">
        <v>67.72</v>
      </c>
      <c r="O136">
        <v>156</v>
      </c>
      <c r="P136">
        <v>67.72</v>
      </c>
      <c r="Q136" s="1">
        <v>1.8431428670883201</v>
      </c>
      <c r="R136" s="8">
        <v>7.2867855429649395E-2</v>
      </c>
    </row>
    <row r="137" spans="1:18">
      <c r="A137" t="str">
        <f t="shared" si="9"/>
        <v>BS</v>
      </c>
      <c r="B137" t="str">
        <f t="shared" si="10"/>
        <v>rf</v>
      </c>
      <c r="C137" t="str">
        <f t="shared" si="11"/>
        <v>BSrf</v>
      </c>
      <c r="D137" t="s">
        <v>89</v>
      </c>
      <c r="E137" t="str">
        <f t="shared" si="12"/>
        <v>BSrf_3_40-50</v>
      </c>
      <c r="F137">
        <v>3</v>
      </c>
      <c r="G137">
        <v>2019</v>
      </c>
      <c r="H137">
        <v>9</v>
      </c>
      <c r="I137">
        <v>27</v>
      </c>
      <c r="J137">
        <v>40</v>
      </c>
      <c r="K137">
        <v>50</v>
      </c>
      <c r="L137" t="s">
        <v>107</v>
      </c>
      <c r="M137">
        <v>68.709999999999994</v>
      </c>
      <c r="O137">
        <v>157</v>
      </c>
      <c r="P137">
        <v>68.709999999999994</v>
      </c>
      <c r="Q137" s="1">
        <v>1.5473401149113999</v>
      </c>
      <c r="R137" s="8">
        <v>6.1013852556546531E-2</v>
      </c>
    </row>
    <row r="138" spans="1:18">
      <c r="A138" t="str">
        <f t="shared" si="9"/>
        <v>BS</v>
      </c>
      <c r="B138" t="str">
        <f t="shared" si="10"/>
        <v>rf</v>
      </c>
      <c r="C138" t="str">
        <f t="shared" si="11"/>
        <v>BSrf</v>
      </c>
      <c r="D138" t="s">
        <v>89</v>
      </c>
      <c r="E138" t="str">
        <f t="shared" si="12"/>
        <v>BSrf_3_50-60</v>
      </c>
      <c r="F138">
        <v>3</v>
      </c>
      <c r="G138">
        <v>2019</v>
      </c>
      <c r="H138">
        <v>9</v>
      </c>
      <c r="I138">
        <v>27</v>
      </c>
      <c r="J138">
        <v>50</v>
      </c>
      <c r="K138">
        <v>60</v>
      </c>
      <c r="L138" t="s">
        <v>107</v>
      </c>
      <c r="M138">
        <v>71.11</v>
      </c>
      <c r="O138">
        <v>158</v>
      </c>
      <c r="P138">
        <v>71.11</v>
      </c>
      <c r="Q138" s="1">
        <v>1.0028673410415601</v>
      </c>
      <c r="R138" s="8">
        <v>4.52408902347088E-2</v>
      </c>
    </row>
    <row r="139" spans="1:18">
      <c r="A139" t="str">
        <f t="shared" si="9"/>
        <v>BS</v>
      </c>
      <c r="B139" t="str">
        <f t="shared" si="10"/>
        <v>rf</v>
      </c>
      <c r="C139" t="str">
        <f t="shared" si="11"/>
        <v>BSrf</v>
      </c>
      <c r="D139" t="s">
        <v>89</v>
      </c>
      <c r="E139" t="str">
        <f t="shared" si="12"/>
        <v>BSrf_3_60-70</v>
      </c>
      <c r="F139">
        <v>3</v>
      </c>
      <c r="G139">
        <v>2019</v>
      </c>
      <c r="H139">
        <v>9</v>
      </c>
      <c r="I139">
        <v>27</v>
      </c>
      <c r="J139">
        <v>60</v>
      </c>
      <c r="K139">
        <v>70</v>
      </c>
      <c r="L139" t="s">
        <v>107</v>
      </c>
      <c r="M139">
        <v>75.569999999999993</v>
      </c>
      <c r="O139">
        <v>159</v>
      </c>
      <c r="P139">
        <v>75.569999999999993</v>
      </c>
      <c r="Q139" s="1">
        <v>0.38350588083267201</v>
      </c>
      <c r="R139" s="8">
        <v>2.08754483610392E-2</v>
      </c>
    </row>
    <row r="140" spans="1:18">
      <c r="A140" t="str">
        <f t="shared" si="9"/>
        <v>BS</v>
      </c>
      <c r="B140" t="str">
        <f t="shared" si="10"/>
        <v>rf</v>
      </c>
      <c r="C140" t="str">
        <f t="shared" si="11"/>
        <v>BSrf</v>
      </c>
      <c r="D140" t="s">
        <v>89</v>
      </c>
      <c r="E140" t="str">
        <f t="shared" si="12"/>
        <v>BSrf_3_70-80</v>
      </c>
      <c r="F140">
        <v>3</v>
      </c>
      <c r="G140">
        <v>2019</v>
      </c>
      <c r="H140">
        <v>9</v>
      </c>
      <c r="I140">
        <v>27</v>
      </c>
      <c r="J140">
        <v>70</v>
      </c>
      <c r="K140">
        <v>80</v>
      </c>
      <c r="L140" t="s">
        <v>107</v>
      </c>
      <c r="M140">
        <v>68.739999999999995</v>
      </c>
      <c r="N140" t="s">
        <v>153</v>
      </c>
      <c r="O140">
        <v>160</v>
      </c>
      <c r="P140">
        <v>68.739999999999995</v>
      </c>
      <c r="Q140" s="1">
        <v>0.88926470279693604</v>
      </c>
      <c r="R140" s="8">
        <v>3.7836704403162003E-2</v>
      </c>
    </row>
    <row r="141" spans="1:18">
      <c r="A141" t="str">
        <f t="shared" si="9"/>
        <v>BS</v>
      </c>
      <c r="B141" t="str">
        <f t="shared" si="10"/>
        <v>rf</v>
      </c>
      <c r="C141" t="str">
        <f t="shared" si="11"/>
        <v>BSrf</v>
      </c>
      <c r="D141" t="s">
        <v>90</v>
      </c>
      <c r="E141" t="str">
        <f t="shared" si="12"/>
        <v>BSrf_comp_0-10</v>
      </c>
      <c r="G141">
        <v>2019</v>
      </c>
      <c r="H141">
        <v>9</v>
      </c>
      <c r="I141">
        <v>27</v>
      </c>
      <c r="J141">
        <v>0</v>
      </c>
      <c r="K141">
        <v>10</v>
      </c>
      <c r="Q141" s="1">
        <v>2.7471799055735264</v>
      </c>
      <c r="R141" s="8">
        <v>0.13255365689595514</v>
      </c>
    </row>
    <row r="142" spans="1:18">
      <c r="A142" t="str">
        <f t="shared" si="9"/>
        <v>BS</v>
      </c>
      <c r="B142" t="str">
        <f t="shared" si="10"/>
        <v>rf</v>
      </c>
      <c r="C142" t="str">
        <f t="shared" si="11"/>
        <v>BSrf</v>
      </c>
      <c r="D142" t="s">
        <v>90</v>
      </c>
      <c r="E142" t="str">
        <f t="shared" si="12"/>
        <v>BSrf_comp_10-20</v>
      </c>
      <c r="G142">
        <v>2019</v>
      </c>
      <c r="H142">
        <v>9</v>
      </c>
      <c r="I142">
        <v>27</v>
      </c>
      <c r="J142">
        <v>10</v>
      </c>
      <c r="K142">
        <v>20</v>
      </c>
      <c r="Q142" s="1">
        <v>1.5276237726211532</v>
      </c>
      <c r="R142" s="8">
        <v>6.8900695691506073E-2</v>
      </c>
    </row>
    <row r="143" spans="1:18">
      <c r="A143" t="str">
        <f t="shared" si="9"/>
        <v>BS</v>
      </c>
      <c r="B143" t="str">
        <f t="shared" si="10"/>
        <v>rf</v>
      </c>
      <c r="C143" t="str">
        <f t="shared" si="11"/>
        <v>BSrf</v>
      </c>
      <c r="D143" t="s">
        <v>90</v>
      </c>
      <c r="E143" t="str">
        <f t="shared" si="12"/>
        <v>BSrf_comp_20-30</v>
      </c>
      <c r="G143">
        <v>2019</v>
      </c>
      <c r="H143">
        <v>9</v>
      </c>
      <c r="I143">
        <v>27</v>
      </c>
      <c r="J143">
        <v>20</v>
      </c>
      <c r="K143">
        <v>30</v>
      </c>
      <c r="Q143" s="1">
        <v>1.7654949426651001</v>
      </c>
      <c r="R143" s="8">
        <v>7.7603511512279524E-2</v>
      </c>
    </row>
    <row r="144" spans="1:18">
      <c r="A144" t="str">
        <f t="shared" si="9"/>
        <v>BS</v>
      </c>
      <c r="B144" t="str">
        <f t="shared" si="10"/>
        <v>rf</v>
      </c>
      <c r="C144" t="str">
        <f t="shared" si="11"/>
        <v>BSrf</v>
      </c>
      <c r="D144" t="s">
        <v>90</v>
      </c>
      <c r="E144" t="str">
        <f t="shared" si="12"/>
        <v>BSrf_comp_30-40</v>
      </c>
      <c r="G144">
        <v>2019</v>
      </c>
      <c r="H144">
        <v>9</v>
      </c>
      <c r="I144">
        <v>27</v>
      </c>
      <c r="J144">
        <v>30</v>
      </c>
      <c r="K144">
        <v>40</v>
      </c>
      <c r="Q144" s="1">
        <v>1.8395145336786936</v>
      </c>
      <c r="R144" s="8">
        <v>7.7099564174811022E-2</v>
      </c>
    </row>
    <row r="145" spans="1:18">
      <c r="A145" t="str">
        <f t="shared" si="9"/>
        <v>BS</v>
      </c>
      <c r="B145" t="str">
        <f t="shared" si="10"/>
        <v>rf</v>
      </c>
      <c r="C145" t="str">
        <f t="shared" si="11"/>
        <v>BSrf</v>
      </c>
      <c r="D145" t="s">
        <v>90</v>
      </c>
      <c r="E145" t="str">
        <f t="shared" si="12"/>
        <v>BSrf_comp_40-50</v>
      </c>
      <c r="G145">
        <v>2019</v>
      </c>
      <c r="H145">
        <v>9</v>
      </c>
      <c r="I145">
        <v>27</v>
      </c>
      <c r="J145">
        <v>40</v>
      </c>
      <c r="K145">
        <v>50</v>
      </c>
      <c r="Q145" s="1">
        <v>1.3797964652379353</v>
      </c>
      <c r="R145" s="8">
        <v>6.1296346700853772E-2</v>
      </c>
    </row>
    <row r="146" spans="1:18">
      <c r="A146" t="str">
        <f t="shared" si="9"/>
        <v>BS</v>
      </c>
      <c r="B146" t="str">
        <f t="shared" si="10"/>
        <v>rf</v>
      </c>
      <c r="C146" t="str">
        <f t="shared" si="11"/>
        <v>BSrf</v>
      </c>
      <c r="D146" t="s">
        <v>90</v>
      </c>
      <c r="E146" t="str">
        <f t="shared" si="12"/>
        <v>BSrf_comp_50-60</v>
      </c>
      <c r="G146">
        <v>2019</v>
      </c>
      <c r="H146">
        <v>9</v>
      </c>
      <c r="I146">
        <v>27</v>
      </c>
      <c r="J146">
        <v>50</v>
      </c>
      <c r="K146">
        <v>60</v>
      </c>
      <c r="Q146" s="1">
        <v>1.1720767021179201</v>
      </c>
      <c r="R146" s="8">
        <v>5.6624432404836E-2</v>
      </c>
    </row>
    <row r="147" spans="1:18">
      <c r="A147" t="str">
        <f t="shared" si="9"/>
        <v>BS</v>
      </c>
      <c r="B147" t="str">
        <f t="shared" si="10"/>
        <v>rf</v>
      </c>
      <c r="C147" t="str">
        <f t="shared" si="11"/>
        <v>BSrf</v>
      </c>
      <c r="D147" t="s">
        <v>90</v>
      </c>
      <c r="E147" t="str">
        <f t="shared" si="12"/>
        <v>BSrf_comp_60-70</v>
      </c>
      <c r="G147">
        <v>2019</v>
      </c>
      <c r="H147">
        <v>9</v>
      </c>
      <c r="I147">
        <v>27</v>
      </c>
      <c r="J147">
        <v>60</v>
      </c>
      <c r="K147">
        <v>70</v>
      </c>
      <c r="Q147" s="1">
        <v>0.73369506994883293</v>
      </c>
      <c r="R147" s="8">
        <v>3.7969397380948074E-2</v>
      </c>
    </row>
    <row r="148" spans="1:18">
      <c r="A148" t="str">
        <f t="shared" si="9"/>
        <v>BS</v>
      </c>
      <c r="B148" t="str">
        <f t="shared" si="10"/>
        <v>rf</v>
      </c>
      <c r="C148" t="str">
        <f t="shared" si="11"/>
        <v>BSrf</v>
      </c>
      <c r="D148" t="s">
        <v>90</v>
      </c>
      <c r="E148" t="str">
        <f t="shared" si="12"/>
        <v>BSrf_comp_70-80</v>
      </c>
      <c r="G148">
        <v>2019</v>
      </c>
      <c r="H148">
        <v>9</v>
      </c>
      <c r="I148">
        <v>27</v>
      </c>
      <c r="J148">
        <v>70</v>
      </c>
      <c r="K148">
        <v>80</v>
      </c>
      <c r="Q148" s="1">
        <v>0.97090258200963364</v>
      </c>
      <c r="R148" s="8">
        <v>4.5107261588176073E-2</v>
      </c>
    </row>
    <row r="149" spans="1:18">
      <c r="A149" t="str">
        <f t="shared" si="9"/>
        <v>BS</v>
      </c>
      <c r="B149" t="str">
        <f t="shared" si="10"/>
        <v>rf</v>
      </c>
      <c r="C149" t="str">
        <f t="shared" si="11"/>
        <v>BSrf</v>
      </c>
      <c r="D149" t="s">
        <v>90</v>
      </c>
      <c r="E149" t="str">
        <f t="shared" si="12"/>
        <v>BSrf_comp_-2-0</v>
      </c>
      <c r="G149">
        <v>2019</v>
      </c>
      <c r="H149">
        <v>9</v>
      </c>
      <c r="I149">
        <v>27</v>
      </c>
      <c r="J149">
        <v>-2</v>
      </c>
      <c r="K149">
        <v>0</v>
      </c>
      <c r="L149" t="s">
        <v>110</v>
      </c>
      <c r="N149" t="s">
        <v>154</v>
      </c>
      <c r="O149">
        <v>161</v>
      </c>
    </row>
    <row r="150" spans="1:18">
      <c r="A150" t="str">
        <f t="shared" si="9"/>
        <v>BS</v>
      </c>
      <c r="B150" t="str">
        <f t="shared" si="10"/>
        <v>wf</v>
      </c>
      <c r="C150" t="str">
        <f t="shared" si="11"/>
        <v>BSwf</v>
      </c>
      <c r="D150" t="s">
        <v>91</v>
      </c>
      <c r="E150" t="str">
        <f t="shared" si="12"/>
        <v>BSwf_1_0-10</v>
      </c>
      <c r="F150">
        <v>1</v>
      </c>
      <c r="G150">
        <v>2019</v>
      </c>
      <c r="H150">
        <v>9</v>
      </c>
      <c r="I150">
        <v>27</v>
      </c>
      <c r="J150">
        <v>0</v>
      </c>
      <c r="K150">
        <v>10</v>
      </c>
      <c r="L150" t="s">
        <v>105</v>
      </c>
      <c r="M150">
        <v>128.36000000000001</v>
      </c>
      <c r="N150" t="s">
        <v>155</v>
      </c>
      <c r="O150">
        <v>162</v>
      </c>
      <c r="P150">
        <v>78.360000000000014</v>
      </c>
      <c r="Q150" s="1">
        <v>5.7441658973693803</v>
      </c>
      <c r="R150" s="8">
        <v>0.30515810847282399</v>
      </c>
    </row>
    <row r="151" spans="1:18">
      <c r="A151" t="str">
        <f t="shared" si="9"/>
        <v>BS</v>
      </c>
      <c r="B151" t="str">
        <f t="shared" si="10"/>
        <v>wf</v>
      </c>
      <c r="C151" t="str">
        <f t="shared" si="11"/>
        <v>BSwf</v>
      </c>
      <c r="D151" t="s">
        <v>91</v>
      </c>
      <c r="E151" t="str">
        <f t="shared" si="12"/>
        <v>BSwf_1_10-20</v>
      </c>
      <c r="F151">
        <v>1</v>
      </c>
      <c r="G151">
        <v>2019</v>
      </c>
      <c r="H151">
        <v>9</v>
      </c>
      <c r="I151">
        <v>27</v>
      </c>
      <c r="J151">
        <v>10</v>
      </c>
      <c r="K151">
        <v>20</v>
      </c>
      <c r="L151" t="s">
        <v>156</v>
      </c>
      <c r="M151">
        <v>123.49</v>
      </c>
      <c r="N151" t="s">
        <v>157</v>
      </c>
      <c r="O151">
        <v>163</v>
      </c>
      <c r="P151">
        <v>73.489999999999995</v>
      </c>
      <c r="Q151" s="1">
        <v>2.8235099315643302</v>
      </c>
      <c r="R151" s="8">
        <v>0.14703106880187999</v>
      </c>
    </row>
    <row r="152" spans="1:18">
      <c r="A152" t="str">
        <f t="shared" si="9"/>
        <v>BS</v>
      </c>
      <c r="B152" t="str">
        <f t="shared" si="10"/>
        <v>wf</v>
      </c>
      <c r="C152" t="str">
        <f t="shared" si="11"/>
        <v>BSwf</v>
      </c>
      <c r="D152" t="s">
        <v>91</v>
      </c>
      <c r="E152" t="str">
        <f t="shared" si="12"/>
        <v>BSwf_1_20-30</v>
      </c>
      <c r="F152">
        <v>1</v>
      </c>
      <c r="G152">
        <v>2019</v>
      </c>
      <c r="H152">
        <v>9</v>
      </c>
      <c r="I152">
        <v>27</v>
      </c>
      <c r="J152">
        <v>20</v>
      </c>
      <c r="K152">
        <v>30</v>
      </c>
      <c r="L152" t="s">
        <v>107</v>
      </c>
      <c r="M152">
        <v>110.49</v>
      </c>
      <c r="N152" t="s">
        <v>158</v>
      </c>
      <c r="O152">
        <v>164</v>
      </c>
      <c r="P152">
        <v>60.489999999999995</v>
      </c>
      <c r="Q152" s="1">
        <v>1.87109351158142</v>
      </c>
      <c r="R152" s="8">
        <v>0.10909430682659101</v>
      </c>
    </row>
    <row r="153" spans="1:18">
      <c r="A153" t="str">
        <f t="shared" si="9"/>
        <v>BS</v>
      </c>
      <c r="B153" t="str">
        <f t="shared" si="10"/>
        <v>wf</v>
      </c>
      <c r="C153" t="str">
        <f t="shared" si="11"/>
        <v>BSwf</v>
      </c>
      <c r="D153" t="s">
        <v>91</v>
      </c>
      <c r="E153" t="str">
        <f t="shared" si="12"/>
        <v>BSwf_1_30-40</v>
      </c>
      <c r="F153">
        <v>1</v>
      </c>
      <c r="G153">
        <v>2019</v>
      </c>
      <c r="H153">
        <v>9</v>
      </c>
      <c r="I153">
        <v>27</v>
      </c>
      <c r="J153">
        <v>30</v>
      </c>
      <c r="K153">
        <v>40</v>
      </c>
      <c r="L153" t="s">
        <v>107</v>
      </c>
      <c r="M153">
        <v>99.38</v>
      </c>
      <c r="N153" t="s">
        <v>158</v>
      </c>
      <c r="O153">
        <v>165</v>
      </c>
      <c r="P153">
        <v>99.38</v>
      </c>
      <c r="Q153" s="1">
        <v>1.3329002857208301</v>
      </c>
      <c r="R153" s="8">
        <v>7.9020813107490498E-2</v>
      </c>
    </row>
    <row r="154" spans="1:18">
      <c r="A154" t="str">
        <f t="shared" si="9"/>
        <v>BS</v>
      </c>
      <c r="B154" t="str">
        <f t="shared" si="10"/>
        <v>wf</v>
      </c>
      <c r="C154" t="str">
        <f t="shared" si="11"/>
        <v>BSwf</v>
      </c>
      <c r="D154" t="s">
        <v>91</v>
      </c>
      <c r="E154" t="str">
        <f t="shared" si="12"/>
        <v>BSwf_1_40-50</v>
      </c>
      <c r="F154">
        <v>1</v>
      </c>
      <c r="G154">
        <v>2019</v>
      </c>
      <c r="H154">
        <v>9</v>
      </c>
      <c r="I154">
        <v>27</v>
      </c>
      <c r="J154">
        <v>40</v>
      </c>
      <c r="K154">
        <v>50</v>
      </c>
      <c r="L154" t="s">
        <v>107</v>
      </c>
      <c r="M154">
        <v>92.06</v>
      </c>
      <c r="N154" t="s">
        <v>159</v>
      </c>
      <c r="O154">
        <v>166</v>
      </c>
      <c r="P154">
        <v>92.06</v>
      </c>
      <c r="Q154" s="1">
        <v>1.08872747421265</v>
      </c>
      <c r="R154" s="8">
        <v>6.5998777747154194E-2</v>
      </c>
    </row>
    <row r="155" spans="1:18">
      <c r="A155" t="str">
        <f t="shared" ref="A155:A218" si="13">LEFT(D155,2)</f>
        <v>BS</v>
      </c>
      <c r="B155" t="str">
        <f t="shared" ref="B155:B218" si="14">RIGHT(LEFT(D155,4),2)</f>
        <v>wf</v>
      </c>
      <c r="C155" t="str">
        <f t="shared" ref="C155:C218" si="15">LEFT(D155,4)</f>
        <v>BSwf</v>
      </c>
      <c r="D155" t="s">
        <v>91</v>
      </c>
      <c r="E155" t="str">
        <f t="shared" si="12"/>
        <v>BSwf_1_50-60</v>
      </c>
      <c r="F155">
        <v>1</v>
      </c>
      <c r="G155">
        <v>2019</v>
      </c>
      <c r="H155">
        <v>9</v>
      </c>
      <c r="I155">
        <v>27</v>
      </c>
      <c r="J155">
        <v>50</v>
      </c>
      <c r="K155">
        <v>60</v>
      </c>
      <c r="L155" t="s">
        <v>107</v>
      </c>
      <c r="M155">
        <v>86.8</v>
      </c>
      <c r="N155" t="s">
        <v>159</v>
      </c>
      <c r="O155">
        <v>167</v>
      </c>
      <c r="P155">
        <v>86.8</v>
      </c>
      <c r="Q155" s="1">
        <v>1.2980206012725799</v>
      </c>
      <c r="R155" s="8">
        <v>6.8896733224391896E-2</v>
      </c>
    </row>
    <row r="156" spans="1:18">
      <c r="A156" t="str">
        <f t="shared" si="13"/>
        <v>BS</v>
      </c>
      <c r="B156" t="str">
        <f t="shared" si="14"/>
        <v>wf</v>
      </c>
      <c r="C156" t="str">
        <f t="shared" si="15"/>
        <v>BSwf</v>
      </c>
      <c r="D156" t="s">
        <v>91</v>
      </c>
      <c r="E156" t="str">
        <f t="shared" si="12"/>
        <v>BSwf_1_60-70</v>
      </c>
      <c r="F156">
        <v>1</v>
      </c>
      <c r="G156">
        <v>2019</v>
      </c>
      <c r="H156">
        <v>9</v>
      </c>
      <c r="I156">
        <v>27</v>
      </c>
      <c r="J156">
        <v>60</v>
      </c>
      <c r="K156">
        <v>70</v>
      </c>
      <c r="L156" t="s">
        <v>160</v>
      </c>
      <c r="M156">
        <v>90.21</v>
      </c>
      <c r="N156" t="s">
        <v>161</v>
      </c>
      <c r="O156">
        <v>168</v>
      </c>
      <c r="P156">
        <v>90.21</v>
      </c>
      <c r="Q156" s="1">
        <v>0.72369533777236905</v>
      </c>
      <c r="R156" s="8">
        <v>4.9277707934379598E-2</v>
      </c>
    </row>
    <row r="157" spans="1:18">
      <c r="A157" t="str">
        <f t="shared" si="13"/>
        <v>BS</v>
      </c>
      <c r="B157" t="str">
        <f t="shared" si="14"/>
        <v>wf</v>
      </c>
      <c r="C157" t="str">
        <f t="shared" si="15"/>
        <v>BSwf</v>
      </c>
      <c r="D157" t="s">
        <v>92</v>
      </c>
      <c r="E157" t="str">
        <f t="shared" si="12"/>
        <v>BSwf_2_0-10</v>
      </c>
      <c r="F157">
        <v>2</v>
      </c>
      <c r="G157">
        <v>2019</v>
      </c>
      <c r="H157">
        <v>9</v>
      </c>
      <c r="I157">
        <v>27</v>
      </c>
      <c r="J157">
        <v>0</v>
      </c>
      <c r="K157">
        <v>10</v>
      </c>
      <c r="L157" t="s">
        <v>105</v>
      </c>
      <c r="M157">
        <v>88.55</v>
      </c>
      <c r="O157">
        <v>169</v>
      </c>
      <c r="P157">
        <v>38.549999999999997</v>
      </c>
      <c r="Q157" s="1">
        <v>4.8248648643493697</v>
      </c>
      <c r="R157" s="8">
        <v>0.232458531856537</v>
      </c>
    </row>
    <row r="158" spans="1:18">
      <c r="A158" t="str">
        <f t="shared" si="13"/>
        <v>BS</v>
      </c>
      <c r="B158" t="str">
        <f t="shared" si="14"/>
        <v>wf</v>
      </c>
      <c r="C158" t="str">
        <f t="shared" si="15"/>
        <v>BSwf</v>
      </c>
      <c r="D158" t="s">
        <v>92</v>
      </c>
      <c r="E158" t="str">
        <f t="shared" si="12"/>
        <v>BSwf_2_10-20</v>
      </c>
      <c r="F158">
        <v>2</v>
      </c>
      <c r="G158">
        <v>2019</v>
      </c>
      <c r="H158">
        <v>9</v>
      </c>
      <c r="I158">
        <v>27</v>
      </c>
      <c r="J158">
        <v>10</v>
      </c>
      <c r="K158">
        <v>20</v>
      </c>
      <c r="L158" t="s">
        <v>156</v>
      </c>
      <c r="M158">
        <v>79.2</v>
      </c>
      <c r="O158">
        <v>170</v>
      </c>
      <c r="P158">
        <v>29.200000000000003</v>
      </c>
      <c r="Q158" s="1">
        <v>2.8155987262725799</v>
      </c>
      <c r="R158" s="8">
        <v>0.14871041476726499</v>
      </c>
    </row>
    <row r="159" spans="1:18">
      <c r="A159" t="str">
        <f t="shared" si="13"/>
        <v>BS</v>
      </c>
      <c r="B159" t="str">
        <f t="shared" si="14"/>
        <v>wf</v>
      </c>
      <c r="C159" t="str">
        <f t="shared" si="15"/>
        <v>BSwf</v>
      </c>
      <c r="D159" t="s">
        <v>92</v>
      </c>
      <c r="E159" t="str">
        <f t="shared" si="12"/>
        <v>BSwf_2_20-30</v>
      </c>
      <c r="F159">
        <v>2</v>
      </c>
      <c r="G159">
        <v>2019</v>
      </c>
      <c r="H159">
        <v>9</v>
      </c>
      <c r="I159">
        <v>27</v>
      </c>
      <c r="J159">
        <v>20</v>
      </c>
      <c r="K159">
        <v>30</v>
      </c>
      <c r="L159" t="s">
        <v>107</v>
      </c>
      <c r="M159">
        <v>103.54</v>
      </c>
      <c r="O159">
        <v>171</v>
      </c>
      <c r="P159">
        <v>53.540000000000006</v>
      </c>
      <c r="Q159" s="1">
        <v>2.0388979911804199</v>
      </c>
      <c r="R159" s="8">
        <v>0.115164041519165</v>
      </c>
    </row>
    <row r="160" spans="1:18">
      <c r="A160" t="str">
        <f t="shared" si="13"/>
        <v>BS</v>
      </c>
      <c r="B160" t="str">
        <f t="shared" si="14"/>
        <v>wf</v>
      </c>
      <c r="C160" t="str">
        <f t="shared" si="15"/>
        <v>BSwf</v>
      </c>
      <c r="D160" t="s">
        <v>92</v>
      </c>
      <c r="E160" t="str">
        <f t="shared" si="12"/>
        <v>BSwf_2_30-40</v>
      </c>
      <c r="F160">
        <v>2</v>
      </c>
      <c r="G160">
        <v>2019</v>
      </c>
      <c r="H160">
        <v>9</v>
      </c>
      <c r="I160">
        <v>27</v>
      </c>
      <c r="J160">
        <v>30</v>
      </c>
      <c r="K160">
        <v>40</v>
      </c>
      <c r="L160" t="s">
        <v>107</v>
      </c>
      <c r="M160">
        <v>98.34</v>
      </c>
      <c r="O160">
        <v>172</v>
      </c>
      <c r="P160">
        <v>98.34</v>
      </c>
      <c r="Q160" s="1">
        <v>1.61043441295624</v>
      </c>
      <c r="R160" s="8">
        <v>9.0944722294807406E-2</v>
      </c>
    </row>
    <row r="161" spans="1:18">
      <c r="A161" t="str">
        <f t="shared" si="13"/>
        <v>BS</v>
      </c>
      <c r="B161" t="str">
        <f t="shared" si="14"/>
        <v>wf</v>
      </c>
      <c r="C161" t="str">
        <f t="shared" si="15"/>
        <v>BSwf</v>
      </c>
      <c r="D161" t="s">
        <v>92</v>
      </c>
      <c r="E161" t="str">
        <f t="shared" si="12"/>
        <v>BSwf_2_40-50</v>
      </c>
      <c r="F161">
        <v>2</v>
      </c>
      <c r="G161">
        <v>2019</v>
      </c>
      <c r="H161">
        <v>9</v>
      </c>
      <c r="I161">
        <v>27</v>
      </c>
      <c r="J161">
        <v>40</v>
      </c>
      <c r="K161">
        <v>50</v>
      </c>
      <c r="L161" t="s">
        <v>107</v>
      </c>
      <c r="M161">
        <v>102.02</v>
      </c>
      <c r="O161">
        <v>173</v>
      </c>
      <c r="P161">
        <v>102.02</v>
      </c>
      <c r="Q161" s="1">
        <v>1.2616554101308166</v>
      </c>
      <c r="R161" s="8">
        <v>7.5708851218223586E-2</v>
      </c>
    </row>
    <row r="162" spans="1:18">
      <c r="A162" t="str">
        <f t="shared" si="13"/>
        <v>BS</v>
      </c>
      <c r="B162" t="str">
        <f t="shared" si="14"/>
        <v>wf</v>
      </c>
      <c r="C162" t="str">
        <f t="shared" si="15"/>
        <v>BSwf</v>
      </c>
      <c r="D162" t="s">
        <v>92</v>
      </c>
      <c r="E162" t="str">
        <f t="shared" si="12"/>
        <v>BSwf_2_50-60</v>
      </c>
      <c r="F162">
        <v>2</v>
      </c>
      <c r="G162">
        <v>2019</v>
      </c>
      <c r="H162">
        <v>9</v>
      </c>
      <c r="I162">
        <v>27</v>
      </c>
      <c r="J162">
        <v>50</v>
      </c>
      <c r="K162">
        <v>60</v>
      </c>
      <c r="L162" t="s">
        <v>107</v>
      </c>
      <c r="M162">
        <v>76.08</v>
      </c>
      <c r="O162">
        <v>174</v>
      </c>
      <c r="P162">
        <v>76.08</v>
      </c>
      <c r="Q162" s="1">
        <v>1.48464667797089</v>
      </c>
      <c r="R162" s="8">
        <v>8.0292470753192902E-2</v>
      </c>
    </row>
    <row r="163" spans="1:18">
      <c r="A163" t="str">
        <f t="shared" si="13"/>
        <v>BS</v>
      </c>
      <c r="B163" t="str">
        <f t="shared" si="14"/>
        <v>wf</v>
      </c>
      <c r="C163" t="str">
        <f t="shared" si="15"/>
        <v>BSwf</v>
      </c>
      <c r="D163" t="s">
        <v>92</v>
      </c>
      <c r="E163" t="str">
        <f t="shared" si="12"/>
        <v>BSwf_2_60-70</v>
      </c>
      <c r="F163">
        <v>2</v>
      </c>
      <c r="G163">
        <v>2019</v>
      </c>
      <c r="H163">
        <v>9</v>
      </c>
      <c r="I163">
        <v>27</v>
      </c>
      <c r="J163">
        <v>60</v>
      </c>
      <c r="K163">
        <v>70</v>
      </c>
      <c r="L163" t="s">
        <v>160</v>
      </c>
      <c r="M163">
        <v>87.11</v>
      </c>
      <c r="O163">
        <v>175</v>
      </c>
      <c r="P163">
        <v>87.11</v>
      </c>
      <c r="Q163" s="1">
        <v>1.0047026872634901</v>
      </c>
      <c r="R163" s="8">
        <v>6.2582843005657196E-2</v>
      </c>
    </row>
    <row r="164" spans="1:18">
      <c r="A164" t="str">
        <f t="shared" si="13"/>
        <v>BS</v>
      </c>
      <c r="B164" t="str">
        <f t="shared" si="14"/>
        <v>wf</v>
      </c>
      <c r="C164" t="str">
        <f t="shared" si="15"/>
        <v>BSwf</v>
      </c>
      <c r="D164" t="s">
        <v>93</v>
      </c>
      <c r="E164" t="str">
        <f t="shared" si="12"/>
        <v>BSwf_3_0-10</v>
      </c>
      <c r="F164">
        <v>3</v>
      </c>
      <c r="G164">
        <v>2019</v>
      </c>
      <c r="H164">
        <v>9</v>
      </c>
      <c r="I164">
        <v>27</v>
      </c>
      <c r="J164">
        <v>0</v>
      </c>
      <c r="K164">
        <v>10</v>
      </c>
      <c r="L164" t="s">
        <v>105</v>
      </c>
      <c r="M164">
        <v>112.91</v>
      </c>
      <c r="O164">
        <v>176</v>
      </c>
      <c r="P164">
        <v>62.91</v>
      </c>
      <c r="Q164" s="1">
        <v>6.7005376815795898</v>
      </c>
      <c r="R164" s="8">
        <v>0.27976486086845398</v>
      </c>
    </row>
    <row r="165" spans="1:18">
      <c r="A165" t="str">
        <f t="shared" si="13"/>
        <v>BS</v>
      </c>
      <c r="B165" t="str">
        <f t="shared" si="14"/>
        <v>wf</v>
      </c>
      <c r="C165" t="str">
        <f t="shared" si="15"/>
        <v>BSwf</v>
      </c>
      <c r="D165" t="s">
        <v>93</v>
      </c>
      <c r="E165" t="str">
        <f t="shared" si="12"/>
        <v>BSwf_3_10-20</v>
      </c>
      <c r="F165">
        <v>3</v>
      </c>
      <c r="G165">
        <v>2019</v>
      </c>
      <c r="H165">
        <v>9</v>
      </c>
      <c r="I165">
        <v>27</v>
      </c>
      <c r="J165">
        <v>10</v>
      </c>
      <c r="K165">
        <v>20</v>
      </c>
      <c r="L165" t="s">
        <v>156</v>
      </c>
      <c r="M165">
        <v>90.47</v>
      </c>
      <c r="O165">
        <v>177</v>
      </c>
      <c r="P165">
        <v>40.47</v>
      </c>
      <c r="Q165" s="1">
        <v>2.7546908855438201</v>
      </c>
      <c r="R165" s="8">
        <v>0.125359386205673</v>
      </c>
    </row>
    <row r="166" spans="1:18">
      <c r="A166" t="str">
        <f t="shared" si="13"/>
        <v>BS</v>
      </c>
      <c r="B166" t="str">
        <f t="shared" si="14"/>
        <v>wf</v>
      </c>
      <c r="C166" t="str">
        <f t="shared" si="15"/>
        <v>BSwf</v>
      </c>
      <c r="D166" t="s">
        <v>93</v>
      </c>
      <c r="E166" t="str">
        <f t="shared" si="12"/>
        <v>BSwf_3_20-30</v>
      </c>
      <c r="F166">
        <v>3</v>
      </c>
      <c r="G166">
        <v>2019</v>
      </c>
      <c r="H166">
        <v>9</v>
      </c>
      <c r="I166">
        <v>27</v>
      </c>
      <c r="J166">
        <v>20</v>
      </c>
      <c r="K166">
        <v>30</v>
      </c>
      <c r="L166" t="s">
        <v>107</v>
      </c>
      <c r="M166">
        <v>90.14</v>
      </c>
      <c r="O166">
        <v>178</v>
      </c>
      <c r="P166">
        <v>40.14</v>
      </c>
      <c r="Q166" s="1">
        <v>1.85948121547699</v>
      </c>
      <c r="R166" s="8">
        <v>8.9956767857074696E-2</v>
      </c>
    </row>
    <row r="167" spans="1:18">
      <c r="A167" t="str">
        <f t="shared" si="13"/>
        <v>BS</v>
      </c>
      <c r="B167" t="str">
        <f t="shared" si="14"/>
        <v>wf</v>
      </c>
      <c r="C167" t="str">
        <f t="shared" si="15"/>
        <v>BSwf</v>
      </c>
      <c r="D167" t="s">
        <v>93</v>
      </c>
      <c r="E167" t="str">
        <f t="shared" si="12"/>
        <v>BSwf_3_30-40</v>
      </c>
      <c r="F167">
        <v>3</v>
      </c>
      <c r="G167">
        <v>2019</v>
      </c>
      <c r="H167">
        <v>9</v>
      </c>
      <c r="I167">
        <v>27</v>
      </c>
      <c r="J167">
        <v>30</v>
      </c>
      <c r="K167">
        <v>40</v>
      </c>
      <c r="L167" t="s">
        <v>107</v>
      </c>
      <c r="M167">
        <v>93.39</v>
      </c>
      <c r="O167">
        <v>179</v>
      </c>
      <c r="P167">
        <v>93.39</v>
      </c>
      <c r="Q167" s="1">
        <v>1.5601166486740099</v>
      </c>
      <c r="R167" s="8">
        <v>8.2116186618804904E-2</v>
      </c>
    </row>
    <row r="168" spans="1:18">
      <c r="A168" t="str">
        <f t="shared" si="13"/>
        <v>BS</v>
      </c>
      <c r="B168" t="str">
        <f t="shared" si="14"/>
        <v>wf</v>
      </c>
      <c r="C168" t="str">
        <f t="shared" si="15"/>
        <v>BSwf</v>
      </c>
      <c r="D168" t="s">
        <v>93</v>
      </c>
      <c r="E168" t="str">
        <f t="shared" si="12"/>
        <v>BSwf_3_40-50</v>
      </c>
      <c r="F168">
        <v>3</v>
      </c>
      <c r="G168">
        <v>2019</v>
      </c>
      <c r="H168">
        <v>9</v>
      </c>
      <c r="I168">
        <v>27</v>
      </c>
      <c r="J168">
        <v>40</v>
      </c>
      <c r="K168">
        <v>50</v>
      </c>
      <c r="L168" t="s">
        <v>107</v>
      </c>
      <c r="M168">
        <v>98.47</v>
      </c>
      <c r="O168">
        <v>180</v>
      </c>
      <c r="P168">
        <v>98.47</v>
      </c>
      <c r="Q168" s="1">
        <v>1.15181219577789</v>
      </c>
      <c r="R168" s="8">
        <v>6.1756588518619503E-2</v>
      </c>
    </row>
    <row r="169" spans="1:18">
      <c r="A169" t="str">
        <f t="shared" si="13"/>
        <v>BS</v>
      </c>
      <c r="B169" t="str">
        <f t="shared" si="14"/>
        <v>wf</v>
      </c>
      <c r="C169" t="str">
        <f t="shared" si="15"/>
        <v>BSwf</v>
      </c>
      <c r="D169" t="s">
        <v>93</v>
      </c>
      <c r="E169" t="str">
        <f t="shared" si="12"/>
        <v>BSwf_3_50-60</v>
      </c>
      <c r="F169">
        <v>3</v>
      </c>
      <c r="G169">
        <v>2019</v>
      </c>
      <c r="H169">
        <v>9</v>
      </c>
      <c r="I169">
        <v>27</v>
      </c>
      <c r="J169">
        <v>50</v>
      </c>
      <c r="K169">
        <v>60</v>
      </c>
      <c r="L169" t="s">
        <v>107</v>
      </c>
      <c r="M169">
        <v>83.22</v>
      </c>
      <c r="O169">
        <v>181</v>
      </c>
      <c r="P169">
        <v>83.22</v>
      </c>
      <c r="Q169" s="1">
        <v>0.84936928749084495</v>
      </c>
      <c r="R169" s="8">
        <v>5.0768733024597203E-2</v>
      </c>
    </row>
    <row r="170" spans="1:18">
      <c r="A170" t="str">
        <f t="shared" si="13"/>
        <v>BS</v>
      </c>
      <c r="B170" t="str">
        <f t="shared" si="14"/>
        <v>wf</v>
      </c>
      <c r="C170" t="str">
        <f t="shared" si="15"/>
        <v>BSwf</v>
      </c>
      <c r="D170" t="s">
        <v>93</v>
      </c>
      <c r="E170" t="str">
        <f t="shared" si="12"/>
        <v>BSwf_3_60-70</v>
      </c>
      <c r="F170">
        <v>3</v>
      </c>
      <c r="G170">
        <v>2019</v>
      </c>
      <c r="H170">
        <v>9</v>
      </c>
      <c r="I170">
        <v>27</v>
      </c>
      <c r="J170">
        <v>60</v>
      </c>
      <c r="K170">
        <v>70</v>
      </c>
      <c r="L170" t="s">
        <v>160</v>
      </c>
      <c r="M170">
        <v>72.61</v>
      </c>
      <c r="O170">
        <v>182</v>
      </c>
      <c r="P170">
        <v>72.61</v>
      </c>
      <c r="Q170" s="1">
        <v>0.56063807010650601</v>
      </c>
      <c r="R170" s="8">
        <v>3.9925120770931202E-2</v>
      </c>
    </row>
    <row r="171" spans="1:18">
      <c r="A171" t="str">
        <f t="shared" si="13"/>
        <v>BS</v>
      </c>
      <c r="B171" t="str">
        <f t="shared" si="14"/>
        <v>wf</v>
      </c>
      <c r="C171" t="str">
        <f t="shared" si="15"/>
        <v>BSwf</v>
      </c>
      <c r="D171" t="s">
        <v>94</v>
      </c>
      <c r="E171" t="str">
        <f t="shared" si="12"/>
        <v>BSwf_comp_0-10</v>
      </c>
      <c r="G171">
        <v>2019</v>
      </c>
      <c r="H171">
        <v>9</v>
      </c>
      <c r="I171">
        <v>27</v>
      </c>
      <c r="J171">
        <v>0</v>
      </c>
      <c r="K171">
        <v>10</v>
      </c>
      <c r="Q171" s="1">
        <v>5.7565228144327802</v>
      </c>
      <c r="R171" s="8">
        <v>0.27246050039927167</v>
      </c>
    </row>
    <row r="172" spans="1:18">
      <c r="A172" t="str">
        <f t="shared" si="13"/>
        <v>BS</v>
      </c>
      <c r="B172" t="str">
        <f t="shared" si="14"/>
        <v>wf</v>
      </c>
      <c r="C172" t="str">
        <f t="shared" si="15"/>
        <v>BSwf</v>
      </c>
      <c r="D172" t="s">
        <v>94</v>
      </c>
      <c r="E172" t="str">
        <f t="shared" si="12"/>
        <v>BSwf_comp_10-20</v>
      </c>
      <c r="G172">
        <v>2019</v>
      </c>
      <c r="H172">
        <v>9</v>
      </c>
      <c r="I172">
        <v>27</v>
      </c>
      <c r="J172">
        <v>10</v>
      </c>
      <c r="K172">
        <v>20</v>
      </c>
      <c r="Q172" s="1">
        <v>2.7979331811269099</v>
      </c>
      <c r="R172" s="8">
        <v>0.140366956591606</v>
      </c>
    </row>
    <row r="173" spans="1:18">
      <c r="A173" t="str">
        <f t="shared" si="13"/>
        <v>BS</v>
      </c>
      <c r="B173" t="str">
        <f t="shared" si="14"/>
        <v>wf</v>
      </c>
      <c r="C173" t="str">
        <f t="shared" si="15"/>
        <v>BSwf</v>
      </c>
      <c r="D173" t="s">
        <v>94</v>
      </c>
      <c r="E173" t="str">
        <f t="shared" si="12"/>
        <v>BSwf_comp_20-30</v>
      </c>
      <c r="G173">
        <v>2019</v>
      </c>
      <c r="H173">
        <v>9</v>
      </c>
      <c r="I173">
        <v>27</v>
      </c>
      <c r="J173">
        <v>20</v>
      </c>
      <c r="K173">
        <v>30</v>
      </c>
      <c r="Q173" s="1">
        <v>1.9231575727462766</v>
      </c>
      <c r="R173" s="8">
        <v>0.10473837206761023</v>
      </c>
    </row>
    <row r="174" spans="1:18">
      <c r="A174" t="str">
        <f t="shared" si="13"/>
        <v>BS</v>
      </c>
      <c r="B174" t="str">
        <f t="shared" si="14"/>
        <v>wf</v>
      </c>
      <c r="C174" t="str">
        <f t="shared" si="15"/>
        <v>BSwf</v>
      </c>
      <c r="D174" t="s">
        <v>94</v>
      </c>
      <c r="E174" t="str">
        <f t="shared" si="12"/>
        <v>BSwf_comp_30-40</v>
      </c>
      <c r="G174">
        <v>2019</v>
      </c>
      <c r="H174">
        <v>9</v>
      </c>
      <c r="I174">
        <v>27</v>
      </c>
      <c r="J174">
        <v>30</v>
      </c>
      <c r="K174">
        <v>40</v>
      </c>
      <c r="Q174" s="1">
        <v>1.5011504491170264</v>
      </c>
      <c r="R174" s="8">
        <v>8.4027240673700931E-2</v>
      </c>
    </row>
    <row r="175" spans="1:18">
      <c r="A175" t="str">
        <f t="shared" si="13"/>
        <v>BS</v>
      </c>
      <c r="B175" t="str">
        <f t="shared" si="14"/>
        <v>wf</v>
      </c>
      <c r="C175" t="str">
        <f t="shared" si="15"/>
        <v>BSwf</v>
      </c>
      <c r="D175" t="s">
        <v>94</v>
      </c>
      <c r="E175" t="str">
        <f t="shared" si="12"/>
        <v>BSwf_comp_40-50</v>
      </c>
      <c r="G175">
        <v>2019</v>
      </c>
      <c r="H175">
        <v>9</v>
      </c>
      <c r="I175">
        <v>27</v>
      </c>
      <c r="J175">
        <v>40</v>
      </c>
      <c r="K175">
        <v>50</v>
      </c>
      <c r="Q175" s="1">
        <v>1.1673983600404523</v>
      </c>
      <c r="R175" s="8">
        <v>6.7821405827999101E-2</v>
      </c>
    </row>
    <row r="176" spans="1:18">
      <c r="A176" t="str">
        <f t="shared" si="13"/>
        <v>BS</v>
      </c>
      <c r="B176" t="str">
        <f t="shared" si="14"/>
        <v>wf</v>
      </c>
      <c r="C176" t="str">
        <f t="shared" si="15"/>
        <v>BSwf</v>
      </c>
      <c r="D176" t="s">
        <v>94</v>
      </c>
      <c r="E176" t="str">
        <f t="shared" si="12"/>
        <v>BSwf_comp_50-60</v>
      </c>
      <c r="G176">
        <v>2019</v>
      </c>
      <c r="H176">
        <v>9</v>
      </c>
      <c r="I176">
        <v>27</v>
      </c>
      <c r="J176">
        <v>50</v>
      </c>
      <c r="K176">
        <v>60</v>
      </c>
      <c r="Q176" s="1">
        <v>1.210678855578105</v>
      </c>
      <c r="R176" s="8">
        <v>6.6652645667393998E-2</v>
      </c>
    </row>
    <row r="177" spans="1:18">
      <c r="A177" t="str">
        <f t="shared" si="13"/>
        <v>BS</v>
      </c>
      <c r="B177" t="str">
        <f t="shared" si="14"/>
        <v>wf</v>
      </c>
      <c r="C177" t="str">
        <f t="shared" si="15"/>
        <v>BSwf</v>
      </c>
      <c r="D177" t="s">
        <v>94</v>
      </c>
      <c r="E177" t="str">
        <f t="shared" si="12"/>
        <v>BSwf_comp_60-70</v>
      </c>
      <c r="G177">
        <v>2019</v>
      </c>
      <c r="H177">
        <v>9</v>
      </c>
      <c r="I177">
        <v>27</v>
      </c>
      <c r="J177">
        <v>60</v>
      </c>
      <c r="K177">
        <v>70</v>
      </c>
      <c r="Q177" s="1">
        <v>0.76301203171412169</v>
      </c>
      <c r="R177" s="8">
        <v>5.0595223903656006E-2</v>
      </c>
    </row>
    <row r="178" spans="1:18">
      <c r="A178" t="str">
        <f t="shared" si="13"/>
        <v>BS</v>
      </c>
      <c r="B178" t="str">
        <f t="shared" si="14"/>
        <v>wf</v>
      </c>
      <c r="C178" t="str">
        <f t="shared" si="15"/>
        <v>BSwf</v>
      </c>
      <c r="D178" t="s">
        <v>94</v>
      </c>
      <c r="E178" t="str">
        <f t="shared" si="12"/>
        <v>BSwf_comp_-6-0</v>
      </c>
      <c r="G178">
        <v>2019</v>
      </c>
      <c r="H178">
        <v>9</v>
      </c>
      <c r="I178">
        <v>27</v>
      </c>
      <c r="J178">
        <v>-6</v>
      </c>
      <c r="K178">
        <v>0</v>
      </c>
      <c r="L178" t="s">
        <v>110</v>
      </c>
      <c r="N178" t="s">
        <v>162</v>
      </c>
      <c r="O178">
        <v>183</v>
      </c>
    </row>
    <row r="179" spans="1:18">
      <c r="A179" t="str">
        <f t="shared" si="13"/>
        <v>GR</v>
      </c>
      <c r="B179" t="str">
        <f t="shared" si="14"/>
        <v>pp</v>
      </c>
      <c r="C179" t="str">
        <f t="shared" si="15"/>
        <v>GRpp</v>
      </c>
      <c r="D179" t="s">
        <v>72</v>
      </c>
      <c r="E179" t="str">
        <f t="shared" si="12"/>
        <v>GRpp_1_0-10</v>
      </c>
      <c r="F179">
        <v>1</v>
      </c>
      <c r="G179">
        <v>2019</v>
      </c>
      <c r="H179">
        <v>9</v>
      </c>
      <c r="I179">
        <v>26</v>
      </c>
      <c r="J179">
        <v>0</v>
      </c>
      <c r="K179">
        <v>10</v>
      </c>
      <c r="L179" t="s">
        <v>115</v>
      </c>
      <c r="M179">
        <v>92.63</v>
      </c>
      <c r="N179" t="s">
        <v>116</v>
      </c>
      <c r="O179">
        <v>50</v>
      </c>
      <c r="P179">
        <v>42.629999999999995</v>
      </c>
      <c r="Q179" s="1">
        <v>8.7619075780000006</v>
      </c>
      <c r="R179" s="8">
        <v>0.30537048</v>
      </c>
    </row>
    <row r="180" spans="1:18">
      <c r="A180" t="str">
        <f t="shared" si="13"/>
        <v>GR</v>
      </c>
      <c r="B180" t="str">
        <f t="shared" si="14"/>
        <v>pp</v>
      </c>
      <c r="C180" t="str">
        <f t="shared" si="15"/>
        <v>GRpp</v>
      </c>
      <c r="D180" t="s">
        <v>72</v>
      </c>
      <c r="E180" t="str">
        <f t="shared" si="12"/>
        <v>GRpp_1_10-20</v>
      </c>
      <c r="F180">
        <v>1</v>
      </c>
      <c r="G180">
        <v>2019</v>
      </c>
      <c r="H180">
        <v>9</v>
      </c>
      <c r="I180">
        <v>26</v>
      </c>
      <c r="J180">
        <v>10</v>
      </c>
      <c r="K180">
        <v>20</v>
      </c>
      <c r="L180" t="s">
        <v>115</v>
      </c>
      <c r="M180">
        <v>93.68</v>
      </c>
      <c r="O180">
        <v>51</v>
      </c>
      <c r="P180">
        <v>43.680000000000007</v>
      </c>
      <c r="Q180" s="1">
        <v>4.3944993019999998</v>
      </c>
      <c r="R180" s="8">
        <v>0.16048140799999999</v>
      </c>
    </row>
    <row r="181" spans="1:18">
      <c r="A181" t="str">
        <f t="shared" si="13"/>
        <v>GR</v>
      </c>
      <c r="B181" t="str">
        <f t="shared" si="14"/>
        <v>pp</v>
      </c>
      <c r="C181" t="str">
        <f t="shared" si="15"/>
        <v>GRpp</v>
      </c>
      <c r="D181" t="s">
        <v>72</v>
      </c>
      <c r="E181" t="str">
        <f t="shared" si="12"/>
        <v>GRpp_1_20-30</v>
      </c>
      <c r="F181">
        <v>1</v>
      </c>
      <c r="G181">
        <v>2019</v>
      </c>
      <c r="H181">
        <v>9</v>
      </c>
      <c r="I181">
        <v>26</v>
      </c>
      <c r="J181">
        <v>20</v>
      </c>
      <c r="K181">
        <v>30</v>
      </c>
      <c r="L181" t="s">
        <v>115</v>
      </c>
      <c r="M181">
        <v>99.2</v>
      </c>
      <c r="O181">
        <v>52</v>
      </c>
      <c r="P181">
        <v>49.2</v>
      </c>
      <c r="Q181" s="1">
        <v>2.7096405030000001</v>
      </c>
      <c r="R181" s="8">
        <v>0.104683921</v>
      </c>
    </row>
    <row r="182" spans="1:18">
      <c r="A182" t="str">
        <f t="shared" si="13"/>
        <v>GR</v>
      </c>
      <c r="B182" t="str">
        <f t="shared" si="14"/>
        <v>pp</v>
      </c>
      <c r="C182" t="str">
        <f t="shared" si="15"/>
        <v>GRpp</v>
      </c>
      <c r="D182" t="s">
        <v>72</v>
      </c>
      <c r="E182" t="str">
        <f t="shared" si="12"/>
        <v>GRpp_1_30-40</v>
      </c>
      <c r="F182">
        <v>1</v>
      </c>
      <c r="G182">
        <v>2019</v>
      </c>
      <c r="H182">
        <v>9</v>
      </c>
      <c r="I182">
        <v>26</v>
      </c>
      <c r="J182">
        <v>30</v>
      </c>
      <c r="K182">
        <v>40</v>
      </c>
      <c r="L182" t="s">
        <v>117</v>
      </c>
      <c r="M182">
        <v>107.12</v>
      </c>
      <c r="O182">
        <v>53</v>
      </c>
      <c r="P182">
        <v>107.12</v>
      </c>
      <c r="Q182" s="1">
        <v>1.345690608</v>
      </c>
      <c r="R182" s="8">
        <v>5.4347764999999999E-2</v>
      </c>
    </row>
    <row r="183" spans="1:18">
      <c r="A183" t="str">
        <f t="shared" si="13"/>
        <v>GR</v>
      </c>
      <c r="B183" t="str">
        <f t="shared" si="14"/>
        <v>pp</v>
      </c>
      <c r="C183" t="str">
        <f t="shared" si="15"/>
        <v>GRpp</v>
      </c>
      <c r="D183" t="s">
        <v>72</v>
      </c>
      <c r="E183" t="str">
        <f t="shared" si="12"/>
        <v>GRpp_1_40-50</v>
      </c>
      <c r="F183">
        <v>1</v>
      </c>
      <c r="G183">
        <v>2019</v>
      </c>
      <c r="H183">
        <v>9</v>
      </c>
      <c r="I183">
        <v>26</v>
      </c>
      <c r="J183">
        <v>40</v>
      </c>
      <c r="K183">
        <v>50</v>
      </c>
      <c r="L183" t="s">
        <v>118</v>
      </c>
      <c r="M183">
        <v>100.8</v>
      </c>
      <c r="O183">
        <v>54</v>
      </c>
      <c r="P183">
        <v>100.8</v>
      </c>
      <c r="Q183" s="1">
        <v>0.94069826599999995</v>
      </c>
      <c r="R183" s="8">
        <v>4.5438774000000001E-2</v>
      </c>
    </row>
    <row r="184" spans="1:18">
      <c r="A184" t="str">
        <f t="shared" si="13"/>
        <v>GR</v>
      </c>
      <c r="B184" t="str">
        <f t="shared" si="14"/>
        <v>pp</v>
      </c>
      <c r="C184" t="str">
        <f t="shared" si="15"/>
        <v>GRpp</v>
      </c>
      <c r="D184" t="s">
        <v>72</v>
      </c>
      <c r="E184" t="str">
        <f t="shared" si="12"/>
        <v>GRpp_1_50-60</v>
      </c>
      <c r="F184">
        <v>1</v>
      </c>
      <c r="G184">
        <v>2019</v>
      </c>
      <c r="H184">
        <v>9</v>
      </c>
      <c r="I184">
        <v>26</v>
      </c>
      <c r="J184">
        <v>50</v>
      </c>
      <c r="K184">
        <v>60</v>
      </c>
      <c r="L184" t="s">
        <v>118</v>
      </c>
      <c r="M184">
        <v>99.04</v>
      </c>
      <c r="O184">
        <v>55</v>
      </c>
      <c r="P184">
        <v>99.04</v>
      </c>
      <c r="Q184" s="1">
        <v>0.25944545899999999</v>
      </c>
      <c r="R184" s="8">
        <v>2.1163225000000001E-2</v>
      </c>
    </row>
    <row r="185" spans="1:18">
      <c r="A185" t="str">
        <f t="shared" si="13"/>
        <v>GR</v>
      </c>
      <c r="B185" t="str">
        <f t="shared" si="14"/>
        <v>pp</v>
      </c>
      <c r="C185" t="str">
        <f t="shared" si="15"/>
        <v>GRpp</v>
      </c>
      <c r="D185" t="s">
        <v>72</v>
      </c>
      <c r="E185" t="str">
        <f t="shared" si="12"/>
        <v>GRpp_1_60-70</v>
      </c>
      <c r="F185">
        <v>1</v>
      </c>
      <c r="G185">
        <v>2019</v>
      </c>
      <c r="H185">
        <v>9</v>
      </c>
      <c r="I185">
        <v>26</v>
      </c>
      <c r="J185">
        <v>60</v>
      </c>
      <c r="K185">
        <v>70</v>
      </c>
      <c r="L185" t="s">
        <v>118</v>
      </c>
      <c r="M185">
        <v>99.03</v>
      </c>
      <c r="O185">
        <v>56</v>
      </c>
      <c r="P185">
        <v>99.03</v>
      </c>
      <c r="Q185" s="1">
        <v>0.247542396</v>
      </c>
      <c r="R185" s="8">
        <v>2.0688795999999999E-2</v>
      </c>
    </row>
    <row r="186" spans="1:18">
      <c r="A186" t="str">
        <f t="shared" si="13"/>
        <v>GR</v>
      </c>
      <c r="B186" t="str">
        <f t="shared" si="14"/>
        <v>pp</v>
      </c>
      <c r="C186" t="str">
        <f t="shared" si="15"/>
        <v>GRpp</v>
      </c>
      <c r="D186" t="s">
        <v>72</v>
      </c>
      <c r="E186" t="str">
        <f t="shared" si="12"/>
        <v>GRpp_1_70-80</v>
      </c>
      <c r="F186">
        <v>1</v>
      </c>
      <c r="G186">
        <v>2019</v>
      </c>
      <c r="H186">
        <v>9</v>
      </c>
      <c r="I186">
        <v>26</v>
      </c>
      <c r="J186">
        <v>70</v>
      </c>
      <c r="K186">
        <v>80</v>
      </c>
      <c r="L186" t="s">
        <v>118</v>
      </c>
      <c r="M186">
        <v>99.25</v>
      </c>
      <c r="O186">
        <v>57</v>
      </c>
      <c r="P186">
        <v>99.25</v>
      </c>
      <c r="Q186" s="1">
        <v>0.19673124</v>
      </c>
      <c r="R186" s="8">
        <v>1.5721651E-2</v>
      </c>
    </row>
    <row r="187" spans="1:18">
      <c r="A187" t="str">
        <f t="shared" si="13"/>
        <v>GR</v>
      </c>
      <c r="B187" t="str">
        <f t="shared" si="14"/>
        <v>pp</v>
      </c>
      <c r="C187" t="str">
        <f t="shared" si="15"/>
        <v>GRpp</v>
      </c>
      <c r="D187" t="s">
        <v>73</v>
      </c>
      <c r="E187" t="str">
        <f t="shared" si="12"/>
        <v>GRpp_2_0-10</v>
      </c>
      <c r="F187">
        <v>2</v>
      </c>
      <c r="G187">
        <v>2019</v>
      </c>
      <c r="H187">
        <v>9</v>
      </c>
      <c r="I187">
        <v>26</v>
      </c>
      <c r="J187">
        <v>0</v>
      </c>
      <c r="K187">
        <v>10</v>
      </c>
      <c r="L187" t="s">
        <v>115</v>
      </c>
      <c r="M187">
        <v>96.05</v>
      </c>
      <c r="O187">
        <v>58</v>
      </c>
      <c r="P187">
        <v>46.05</v>
      </c>
      <c r="Q187" s="1">
        <v>3.246850491</v>
      </c>
      <c r="R187" s="8">
        <v>0.13817718600000001</v>
      </c>
    </row>
    <row r="188" spans="1:18">
      <c r="A188" t="str">
        <f t="shared" si="13"/>
        <v>GR</v>
      </c>
      <c r="B188" t="str">
        <f t="shared" si="14"/>
        <v>pp</v>
      </c>
      <c r="C188" t="str">
        <f t="shared" si="15"/>
        <v>GRpp</v>
      </c>
      <c r="D188" t="s">
        <v>73</v>
      </c>
      <c r="E188" t="str">
        <f t="shared" si="12"/>
        <v>GRpp_2_10-20</v>
      </c>
      <c r="F188">
        <v>2</v>
      </c>
      <c r="G188">
        <v>2019</v>
      </c>
      <c r="H188">
        <v>9</v>
      </c>
      <c r="I188">
        <v>26</v>
      </c>
      <c r="J188">
        <v>10</v>
      </c>
      <c r="K188">
        <v>20</v>
      </c>
      <c r="L188" t="s">
        <v>115</v>
      </c>
      <c r="M188">
        <v>100.78</v>
      </c>
      <c r="O188">
        <v>59</v>
      </c>
      <c r="P188">
        <v>50.78</v>
      </c>
      <c r="Q188" s="1">
        <v>2.2000613210000002</v>
      </c>
      <c r="R188" s="8">
        <v>9.5743015000000001E-2</v>
      </c>
    </row>
    <row r="189" spans="1:18">
      <c r="A189" t="str">
        <f t="shared" si="13"/>
        <v>GR</v>
      </c>
      <c r="B189" t="str">
        <f t="shared" si="14"/>
        <v>pp</v>
      </c>
      <c r="C189" t="str">
        <f t="shared" si="15"/>
        <v>GRpp</v>
      </c>
      <c r="D189" t="s">
        <v>73</v>
      </c>
      <c r="E189" t="str">
        <f t="shared" si="12"/>
        <v>GRpp_2_20-30</v>
      </c>
      <c r="F189">
        <v>2</v>
      </c>
      <c r="G189">
        <v>2019</v>
      </c>
      <c r="H189">
        <v>9</v>
      </c>
      <c r="I189">
        <v>26</v>
      </c>
      <c r="J189">
        <v>20</v>
      </c>
      <c r="K189">
        <v>30</v>
      </c>
      <c r="L189" t="s">
        <v>115</v>
      </c>
      <c r="M189">
        <v>97.2</v>
      </c>
      <c r="O189">
        <v>60</v>
      </c>
      <c r="P189">
        <v>47.2</v>
      </c>
      <c r="Q189" s="1">
        <v>0.67457890499999995</v>
      </c>
      <c r="R189" s="8">
        <v>3.4817281999999998E-2</v>
      </c>
    </row>
    <row r="190" spans="1:18">
      <c r="A190" t="str">
        <f t="shared" si="13"/>
        <v>GR</v>
      </c>
      <c r="B190" t="str">
        <f t="shared" si="14"/>
        <v>pp</v>
      </c>
      <c r="C190" t="str">
        <f t="shared" si="15"/>
        <v>GRpp</v>
      </c>
      <c r="D190" t="s">
        <v>73</v>
      </c>
      <c r="E190" t="str">
        <f t="shared" si="12"/>
        <v>GRpp_2_30-40</v>
      </c>
      <c r="F190">
        <v>2</v>
      </c>
      <c r="G190">
        <v>2019</v>
      </c>
      <c r="H190">
        <v>9</v>
      </c>
      <c r="I190">
        <v>26</v>
      </c>
      <c r="J190">
        <v>30</v>
      </c>
      <c r="K190">
        <v>40</v>
      </c>
      <c r="L190" t="s">
        <v>117</v>
      </c>
      <c r="M190">
        <v>100.74</v>
      </c>
      <c r="O190">
        <v>61</v>
      </c>
      <c r="P190">
        <v>100.74</v>
      </c>
      <c r="Q190" s="1">
        <v>0.65476483100000005</v>
      </c>
      <c r="R190" s="8">
        <v>3.5803600999999997E-2</v>
      </c>
    </row>
    <row r="191" spans="1:18">
      <c r="A191" t="str">
        <f t="shared" si="13"/>
        <v>GR</v>
      </c>
      <c r="B191" t="str">
        <f t="shared" si="14"/>
        <v>pp</v>
      </c>
      <c r="C191" t="str">
        <f t="shared" si="15"/>
        <v>GRpp</v>
      </c>
      <c r="D191" t="s">
        <v>73</v>
      </c>
      <c r="E191" t="str">
        <f t="shared" si="12"/>
        <v>GRpp_2_40-50</v>
      </c>
      <c r="F191">
        <v>2</v>
      </c>
      <c r="G191">
        <v>2019</v>
      </c>
      <c r="H191">
        <v>9</v>
      </c>
      <c r="I191">
        <v>26</v>
      </c>
      <c r="J191">
        <v>40</v>
      </c>
      <c r="K191">
        <v>50</v>
      </c>
      <c r="L191" t="s">
        <v>118</v>
      </c>
      <c r="M191">
        <v>97.13</v>
      </c>
      <c r="O191">
        <v>62</v>
      </c>
      <c r="P191">
        <v>97.13</v>
      </c>
      <c r="Q191" s="1">
        <v>0.39402598100000003</v>
      </c>
      <c r="R191" s="8">
        <v>2.9323878000000001E-2</v>
      </c>
    </row>
    <row r="192" spans="1:18">
      <c r="A192" t="str">
        <f t="shared" si="13"/>
        <v>GR</v>
      </c>
      <c r="B192" t="str">
        <f t="shared" si="14"/>
        <v>pp</v>
      </c>
      <c r="C192" t="str">
        <f t="shared" si="15"/>
        <v>GRpp</v>
      </c>
      <c r="D192" t="s">
        <v>73</v>
      </c>
      <c r="E192" t="str">
        <f t="shared" si="12"/>
        <v>GRpp_2_50-60</v>
      </c>
      <c r="F192">
        <v>2</v>
      </c>
      <c r="G192">
        <v>2019</v>
      </c>
      <c r="H192">
        <v>9</v>
      </c>
      <c r="I192">
        <v>26</v>
      </c>
      <c r="J192">
        <v>50</v>
      </c>
      <c r="K192">
        <v>60</v>
      </c>
      <c r="L192" t="s">
        <v>118</v>
      </c>
      <c r="M192">
        <v>84.45</v>
      </c>
      <c r="O192">
        <v>63</v>
      </c>
      <c r="P192">
        <v>84.45</v>
      </c>
      <c r="Q192" s="1">
        <v>0.323622197</v>
      </c>
      <c r="R192" s="8">
        <v>2.7880921999999999E-2</v>
      </c>
    </row>
    <row r="193" spans="1:18">
      <c r="A193" t="str">
        <f t="shared" si="13"/>
        <v>GR</v>
      </c>
      <c r="B193" t="str">
        <f t="shared" si="14"/>
        <v>pp</v>
      </c>
      <c r="C193" t="str">
        <f t="shared" si="15"/>
        <v>GRpp</v>
      </c>
      <c r="D193" t="s">
        <v>73</v>
      </c>
      <c r="E193" t="str">
        <f t="shared" si="12"/>
        <v>GRpp_2_60-70</v>
      </c>
      <c r="F193">
        <v>2</v>
      </c>
      <c r="G193">
        <v>2019</v>
      </c>
      <c r="H193">
        <v>9</v>
      </c>
      <c r="I193">
        <v>26</v>
      </c>
      <c r="J193">
        <v>60</v>
      </c>
      <c r="K193">
        <v>70</v>
      </c>
      <c r="L193" t="s">
        <v>118</v>
      </c>
      <c r="M193">
        <v>94.87</v>
      </c>
      <c r="O193">
        <v>64</v>
      </c>
      <c r="P193">
        <v>94.87</v>
      </c>
      <c r="Q193" s="1">
        <v>0.387962639</v>
      </c>
      <c r="R193" s="8">
        <v>3.0314668999999999E-2</v>
      </c>
    </row>
    <row r="194" spans="1:18">
      <c r="A194" t="str">
        <f t="shared" si="13"/>
        <v>GR</v>
      </c>
      <c r="B194" t="str">
        <f t="shared" si="14"/>
        <v>pp</v>
      </c>
      <c r="C194" t="str">
        <f t="shared" si="15"/>
        <v>GRpp</v>
      </c>
      <c r="D194" t="s">
        <v>73</v>
      </c>
      <c r="E194" t="str">
        <f t="shared" si="12"/>
        <v>GRpp_2_70-80</v>
      </c>
      <c r="F194">
        <v>2</v>
      </c>
      <c r="G194">
        <v>2019</v>
      </c>
      <c r="H194">
        <v>9</v>
      </c>
      <c r="I194">
        <v>26</v>
      </c>
      <c r="J194">
        <v>70</v>
      </c>
      <c r="K194">
        <v>80</v>
      </c>
      <c r="L194" t="s">
        <v>118</v>
      </c>
      <c r="M194">
        <v>95.75</v>
      </c>
      <c r="O194">
        <v>65</v>
      </c>
      <c r="P194">
        <v>95.75</v>
      </c>
      <c r="Q194" s="1">
        <v>0.60123246900000005</v>
      </c>
      <c r="R194" s="8">
        <v>3.0800503E-2</v>
      </c>
    </row>
    <row r="195" spans="1:18">
      <c r="A195" t="str">
        <f t="shared" si="13"/>
        <v>GR</v>
      </c>
      <c r="B195" t="str">
        <f t="shared" si="14"/>
        <v>pp</v>
      </c>
      <c r="C195" t="str">
        <f t="shared" si="15"/>
        <v>GRpp</v>
      </c>
      <c r="D195" t="s">
        <v>74</v>
      </c>
      <c r="E195" t="str">
        <f t="shared" ref="E195:E258" si="16">D195&amp;"_"&amp;J195&amp;"-"&amp;K195</f>
        <v>GRpp_3_0-10</v>
      </c>
      <c r="F195">
        <v>3</v>
      </c>
      <c r="G195">
        <v>2019</v>
      </c>
      <c r="H195">
        <v>9</v>
      </c>
      <c r="I195">
        <v>26</v>
      </c>
      <c r="J195">
        <v>0</v>
      </c>
      <c r="K195">
        <v>10</v>
      </c>
      <c r="L195" t="s">
        <v>115</v>
      </c>
      <c r="M195">
        <v>107.32</v>
      </c>
      <c r="O195">
        <v>66</v>
      </c>
      <c r="P195">
        <v>57.319999999999993</v>
      </c>
      <c r="Q195" s="1">
        <v>2.9986381529999999</v>
      </c>
      <c r="R195" s="8">
        <v>0.12277974899999999</v>
      </c>
    </row>
    <row r="196" spans="1:18">
      <c r="A196" t="str">
        <f t="shared" si="13"/>
        <v>GR</v>
      </c>
      <c r="B196" t="str">
        <f t="shared" si="14"/>
        <v>pp</v>
      </c>
      <c r="C196" t="str">
        <f t="shared" si="15"/>
        <v>GRpp</v>
      </c>
      <c r="D196" t="s">
        <v>74</v>
      </c>
      <c r="E196" t="str">
        <f t="shared" si="16"/>
        <v>GRpp_3_10-20</v>
      </c>
      <c r="F196">
        <v>3</v>
      </c>
      <c r="G196">
        <v>2019</v>
      </c>
      <c r="H196">
        <v>9</v>
      </c>
      <c r="I196">
        <v>26</v>
      </c>
      <c r="J196">
        <v>10</v>
      </c>
      <c r="K196">
        <v>20</v>
      </c>
      <c r="L196" t="s">
        <v>115</v>
      </c>
      <c r="M196">
        <v>103.07</v>
      </c>
      <c r="O196">
        <v>67</v>
      </c>
      <c r="P196">
        <v>53.069999999999993</v>
      </c>
      <c r="Q196" s="1">
        <v>8.0573854449999995</v>
      </c>
      <c r="R196" s="8">
        <v>0.35576221299999999</v>
      </c>
    </row>
    <row r="197" spans="1:18">
      <c r="A197" t="str">
        <f t="shared" si="13"/>
        <v>GR</v>
      </c>
      <c r="B197" t="str">
        <f t="shared" si="14"/>
        <v>pp</v>
      </c>
      <c r="C197" t="str">
        <f t="shared" si="15"/>
        <v>GRpp</v>
      </c>
      <c r="D197" t="s">
        <v>74</v>
      </c>
      <c r="E197" t="str">
        <f t="shared" si="16"/>
        <v>GRpp_3_20-30</v>
      </c>
      <c r="F197">
        <v>3</v>
      </c>
      <c r="G197">
        <v>2019</v>
      </c>
      <c r="H197">
        <v>9</v>
      </c>
      <c r="I197">
        <v>26</v>
      </c>
      <c r="J197">
        <v>20</v>
      </c>
      <c r="K197">
        <v>30</v>
      </c>
      <c r="L197" t="s">
        <v>115</v>
      </c>
      <c r="M197">
        <v>76.489999999999995</v>
      </c>
      <c r="O197">
        <v>68</v>
      </c>
      <c r="P197">
        <v>26.489999999999995</v>
      </c>
      <c r="Q197" s="1">
        <v>1.5141926999999999</v>
      </c>
      <c r="R197" s="8">
        <v>6.0338173000000002E-2</v>
      </c>
    </row>
    <row r="198" spans="1:18">
      <c r="A198" t="str">
        <f t="shared" si="13"/>
        <v>GR</v>
      </c>
      <c r="B198" t="str">
        <f t="shared" si="14"/>
        <v>pp</v>
      </c>
      <c r="C198" t="str">
        <f t="shared" si="15"/>
        <v>GRpp</v>
      </c>
      <c r="D198" t="s">
        <v>74</v>
      </c>
      <c r="E198" t="str">
        <f t="shared" si="16"/>
        <v>GRpp_3_30-40</v>
      </c>
      <c r="F198">
        <v>3</v>
      </c>
      <c r="G198">
        <v>2019</v>
      </c>
      <c r="H198">
        <v>9</v>
      </c>
      <c r="I198">
        <v>26</v>
      </c>
      <c r="J198">
        <v>30</v>
      </c>
      <c r="K198">
        <v>40</v>
      </c>
      <c r="L198" t="s">
        <v>117</v>
      </c>
      <c r="M198">
        <v>101.36</v>
      </c>
      <c r="O198">
        <v>69</v>
      </c>
      <c r="P198">
        <v>101.36</v>
      </c>
      <c r="Q198" s="1">
        <v>0.83012414000000001</v>
      </c>
      <c r="R198" s="8">
        <v>3.9510462000000003E-2</v>
      </c>
    </row>
    <row r="199" spans="1:18">
      <c r="A199" t="str">
        <f t="shared" si="13"/>
        <v>GR</v>
      </c>
      <c r="B199" t="str">
        <f t="shared" si="14"/>
        <v>pp</v>
      </c>
      <c r="C199" t="str">
        <f t="shared" si="15"/>
        <v>GRpp</v>
      </c>
      <c r="D199" t="s">
        <v>74</v>
      </c>
      <c r="E199" t="str">
        <f t="shared" si="16"/>
        <v>GRpp_3_40-50</v>
      </c>
      <c r="F199">
        <v>3</v>
      </c>
      <c r="G199">
        <v>2019</v>
      </c>
      <c r="H199">
        <v>9</v>
      </c>
      <c r="I199">
        <v>26</v>
      </c>
      <c r="J199">
        <v>40</v>
      </c>
      <c r="K199">
        <v>50</v>
      </c>
      <c r="L199" t="s">
        <v>118</v>
      </c>
      <c r="M199">
        <v>101.68</v>
      </c>
      <c r="O199">
        <v>70</v>
      </c>
      <c r="P199">
        <v>101.68</v>
      </c>
      <c r="Q199" s="1">
        <v>0.77927476200000001</v>
      </c>
      <c r="R199" s="8">
        <v>3.3548004999999999E-2</v>
      </c>
    </row>
    <row r="200" spans="1:18">
      <c r="A200" t="str">
        <f t="shared" si="13"/>
        <v>GR</v>
      </c>
      <c r="B200" t="str">
        <f t="shared" si="14"/>
        <v>pp</v>
      </c>
      <c r="C200" t="str">
        <f t="shared" si="15"/>
        <v>GRpp</v>
      </c>
      <c r="D200" t="s">
        <v>74</v>
      </c>
      <c r="E200" t="str">
        <f t="shared" si="16"/>
        <v>GRpp_3_50-60</v>
      </c>
      <c r="F200">
        <v>3</v>
      </c>
      <c r="G200">
        <v>2019</v>
      </c>
      <c r="H200">
        <v>9</v>
      </c>
      <c r="I200">
        <v>26</v>
      </c>
      <c r="J200">
        <v>50</v>
      </c>
      <c r="K200">
        <v>60</v>
      </c>
      <c r="L200" t="s">
        <v>118</v>
      </c>
      <c r="M200">
        <v>88.96</v>
      </c>
      <c r="O200">
        <v>71</v>
      </c>
      <c r="P200">
        <v>88.96</v>
      </c>
      <c r="Q200" s="1">
        <v>0.54005032799999997</v>
      </c>
      <c r="R200" s="8">
        <v>2.7678023999999999E-2</v>
      </c>
    </row>
    <row r="201" spans="1:18">
      <c r="A201" t="str">
        <f t="shared" si="13"/>
        <v>GR</v>
      </c>
      <c r="B201" t="str">
        <f t="shared" si="14"/>
        <v>pp</v>
      </c>
      <c r="C201" t="str">
        <f t="shared" si="15"/>
        <v>GRpp</v>
      </c>
      <c r="D201" t="s">
        <v>74</v>
      </c>
      <c r="E201" t="str">
        <f t="shared" si="16"/>
        <v>GRpp_3_60-70</v>
      </c>
      <c r="F201">
        <v>3</v>
      </c>
      <c r="G201">
        <v>2019</v>
      </c>
      <c r="H201">
        <v>9</v>
      </c>
      <c r="I201">
        <v>26</v>
      </c>
      <c r="J201">
        <v>60</v>
      </c>
      <c r="K201">
        <v>70</v>
      </c>
      <c r="L201" t="s">
        <v>118</v>
      </c>
      <c r="M201">
        <v>106.96</v>
      </c>
      <c r="O201">
        <v>72</v>
      </c>
      <c r="P201">
        <v>106.96</v>
      </c>
      <c r="Q201" s="1">
        <v>0.35013171999999998</v>
      </c>
      <c r="R201" s="8">
        <v>1.9741695E-2</v>
      </c>
    </row>
    <row r="202" spans="1:18">
      <c r="A202" t="str">
        <f t="shared" si="13"/>
        <v>GR</v>
      </c>
      <c r="B202" t="str">
        <f t="shared" si="14"/>
        <v>pp</v>
      </c>
      <c r="C202" t="str">
        <f t="shared" si="15"/>
        <v>GRpp</v>
      </c>
      <c r="D202" t="s">
        <v>74</v>
      </c>
      <c r="E202" t="str">
        <f t="shared" si="16"/>
        <v>GRpp_3_70-80</v>
      </c>
      <c r="F202">
        <v>3</v>
      </c>
      <c r="G202">
        <v>2019</v>
      </c>
      <c r="H202">
        <v>9</v>
      </c>
      <c r="I202">
        <v>26</v>
      </c>
      <c r="J202">
        <v>70</v>
      </c>
      <c r="K202">
        <v>80</v>
      </c>
      <c r="L202" t="s">
        <v>118</v>
      </c>
      <c r="M202">
        <v>100.49</v>
      </c>
      <c r="N202" t="s">
        <v>119</v>
      </c>
      <c r="O202">
        <v>73</v>
      </c>
      <c r="P202">
        <v>100.49</v>
      </c>
      <c r="Q202" s="1">
        <v>0.236282095</v>
      </c>
      <c r="R202" s="8">
        <v>1.6257996E-2</v>
      </c>
    </row>
    <row r="203" spans="1:18">
      <c r="A203" t="str">
        <f t="shared" si="13"/>
        <v>GR</v>
      </c>
      <c r="B203" t="str">
        <f t="shared" si="14"/>
        <v>pp</v>
      </c>
      <c r="C203" t="str">
        <f t="shared" si="15"/>
        <v>GRpp</v>
      </c>
      <c r="D203" t="s">
        <v>75</v>
      </c>
      <c r="E203" t="str">
        <f t="shared" si="16"/>
        <v>GRpp_comp_0-10</v>
      </c>
      <c r="G203">
        <v>2019</v>
      </c>
      <c r="H203">
        <v>9</v>
      </c>
      <c r="I203">
        <v>26</v>
      </c>
      <c r="J203">
        <v>0</v>
      </c>
      <c r="K203">
        <v>10</v>
      </c>
      <c r="Q203" s="1">
        <v>5.0024654073333332</v>
      </c>
      <c r="R203" s="8">
        <v>0.18877580499999999</v>
      </c>
    </row>
    <row r="204" spans="1:18">
      <c r="A204" t="str">
        <f t="shared" si="13"/>
        <v>GR</v>
      </c>
      <c r="B204" t="str">
        <f t="shared" si="14"/>
        <v>pp</v>
      </c>
      <c r="C204" t="str">
        <f t="shared" si="15"/>
        <v>GRpp</v>
      </c>
      <c r="D204" t="s">
        <v>75</v>
      </c>
      <c r="E204" t="str">
        <f t="shared" si="16"/>
        <v>GRpp_comp_10-20</v>
      </c>
      <c r="G204">
        <v>2019</v>
      </c>
      <c r="H204">
        <v>9</v>
      </c>
      <c r="I204">
        <v>26</v>
      </c>
      <c r="J204">
        <v>10</v>
      </c>
      <c r="K204">
        <v>20</v>
      </c>
      <c r="Q204" s="1">
        <v>4.8839820226666664</v>
      </c>
      <c r="R204" s="8">
        <v>0.20399554533333331</v>
      </c>
    </row>
    <row r="205" spans="1:18">
      <c r="A205" t="str">
        <f t="shared" si="13"/>
        <v>GR</v>
      </c>
      <c r="B205" t="str">
        <f t="shared" si="14"/>
        <v>pp</v>
      </c>
      <c r="C205" t="str">
        <f t="shared" si="15"/>
        <v>GRpp</v>
      </c>
      <c r="D205" t="s">
        <v>75</v>
      </c>
      <c r="E205" t="str">
        <f t="shared" si="16"/>
        <v>GRpp_comp_20-30</v>
      </c>
      <c r="G205">
        <v>2019</v>
      </c>
      <c r="H205">
        <v>9</v>
      </c>
      <c r="I205">
        <v>26</v>
      </c>
      <c r="J205">
        <v>20</v>
      </c>
      <c r="K205">
        <v>30</v>
      </c>
      <c r="Q205" s="1">
        <v>1.6328040359999998</v>
      </c>
      <c r="R205" s="8">
        <v>6.6613125333333328E-2</v>
      </c>
    </row>
    <row r="206" spans="1:18">
      <c r="A206" t="str">
        <f t="shared" si="13"/>
        <v>GR</v>
      </c>
      <c r="B206" t="str">
        <f t="shared" si="14"/>
        <v>pp</v>
      </c>
      <c r="C206" t="str">
        <f t="shared" si="15"/>
        <v>GRpp</v>
      </c>
      <c r="D206" t="s">
        <v>75</v>
      </c>
      <c r="E206" t="str">
        <f t="shared" si="16"/>
        <v>GRpp_comp_30-40</v>
      </c>
      <c r="G206">
        <v>2019</v>
      </c>
      <c r="H206">
        <v>9</v>
      </c>
      <c r="I206">
        <v>26</v>
      </c>
      <c r="J206">
        <v>30</v>
      </c>
      <c r="K206">
        <v>40</v>
      </c>
      <c r="Q206" s="1">
        <v>0.94352652633333334</v>
      </c>
      <c r="R206" s="8">
        <v>4.3220609333333333E-2</v>
      </c>
    </row>
    <row r="207" spans="1:18">
      <c r="A207" t="str">
        <f t="shared" si="13"/>
        <v>GR</v>
      </c>
      <c r="B207" t="str">
        <f t="shared" si="14"/>
        <v>pp</v>
      </c>
      <c r="C207" t="str">
        <f t="shared" si="15"/>
        <v>GRpp</v>
      </c>
      <c r="D207" t="s">
        <v>75</v>
      </c>
      <c r="E207" t="str">
        <f t="shared" si="16"/>
        <v>GRpp_comp_40-50</v>
      </c>
      <c r="G207">
        <v>2019</v>
      </c>
      <c r="H207">
        <v>9</v>
      </c>
      <c r="I207">
        <v>26</v>
      </c>
      <c r="J207">
        <v>40</v>
      </c>
      <c r="K207">
        <v>50</v>
      </c>
      <c r="Q207" s="1">
        <v>0.70466633633333331</v>
      </c>
      <c r="R207" s="8">
        <v>3.6103552333333337E-2</v>
      </c>
    </row>
    <row r="208" spans="1:18">
      <c r="A208" t="str">
        <f t="shared" si="13"/>
        <v>GR</v>
      </c>
      <c r="B208" t="str">
        <f t="shared" si="14"/>
        <v>pp</v>
      </c>
      <c r="C208" t="str">
        <f t="shared" si="15"/>
        <v>GRpp</v>
      </c>
      <c r="D208" t="s">
        <v>75</v>
      </c>
      <c r="E208" t="str">
        <f t="shared" si="16"/>
        <v>GRpp_comp_50-60</v>
      </c>
      <c r="G208">
        <v>2019</v>
      </c>
      <c r="H208">
        <v>9</v>
      </c>
      <c r="I208">
        <v>26</v>
      </c>
      <c r="J208">
        <v>50</v>
      </c>
      <c r="K208">
        <v>60</v>
      </c>
      <c r="Q208" s="1">
        <v>0.3743726613333333</v>
      </c>
      <c r="R208" s="8">
        <v>2.5574056999999997E-2</v>
      </c>
    </row>
    <row r="209" spans="1:18">
      <c r="A209" t="str">
        <f t="shared" si="13"/>
        <v>GR</v>
      </c>
      <c r="B209" t="str">
        <f t="shared" si="14"/>
        <v>pp</v>
      </c>
      <c r="C209" t="str">
        <f t="shared" si="15"/>
        <v>GRpp</v>
      </c>
      <c r="D209" t="s">
        <v>75</v>
      </c>
      <c r="E209" t="str">
        <f t="shared" si="16"/>
        <v>GRpp_comp_60-70</v>
      </c>
      <c r="G209">
        <v>2019</v>
      </c>
      <c r="H209">
        <v>9</v>
      </c>
      <c r="I209">
        <v>26</v>
      </c>
      <c r="J209">
        <v>60</v>
      </c>
      <c r="K209">
        <v>70</v>
      </c>
      <c r="Q209" s="1">
        <v>0.32854558500000003</v>
      </c>
      <c r="R209" s="8">
        <v>2.358172E-2</v>
      </c>
    </row>
    <row r="210" spans="1:18">
      <c r="A210" t="str">
        <f t="shared" si="13"/>
        <v>GR</v>
      </c>
      <c r="B210" t="str">
        <f t="shared" si="14"/>
        <v>pp</v>
      </c>
      <c r="C210" t="str">
        <f t="shared" si="15"/>
        <v>GRpp</v>
      </c>
      <c r="D210" t="s">
        <v>75</v>
      </c>
      <c r="E210" t="str">
        <f t="shared" si="16"/>
        <v>GRpp_comp_70-80</v>
      </c>
      <c r="G210">
        <v>2019</v>
      </c>
      <c r="H210">
        <v>9</v>
      </c>
      <c r="I210">
        <v>26</v>
      </c>
      <c r="J210">
        <v>70</v>
      </c>
      <c r="K210">
        <v>80</v>
      </c>
      <c r="Q210" s="1">
        <v>0.34474860133333335</v>
      </c>
      <c r="R210" s="8">
        <v>2.0926716666666664E-2</v>
      </c>
    </row>
    <row r="211" spans="1:18">
      <c r="A211" t="str">
        <f t="shared" si="13"/>
        <v>GR</v>
      </c>
      <c r="B211" t="str">
        <f t="shared" si="14"/>
        <v>pp</v>
      </c>
      <c r="C211" t="str">
        <f t="shared" si="15"/>
        <v>GRpp</v>
      </c>
      <c r="D211" t="s">
        <v>75</v>
      </c>
      <c r="E211" t="str">
        <f t="shared" si="16"/>
        <v>GRpp_comp_-7-0</v>
      </c>
      <c r="G211">
        <v>2019</v>
      </c>
      <c r="H211">
        <v>9</v>
      </c>
      <c r="I211">
        <v>26</v>
      </c>
      <c r="J211">
        <v>-7</v>
      </c>
      <c r="K211">
        <v>0</v>
      </c>
      <c r="L211" t="s">
        <v>110</v>
      </c>
      <c r="N211" t="s">
        <v>120</v>
      </c>
      <c r="O211">
        <v>74</v>
      </c>
    </row>
    <row r="212" spans="1:18">
      <c r="A212" t="str">
        <f t="shared" si="13"/>
        <v>GR</v>
      </c>
      <c r="B212" t="str">
        <f t="shared" si="14"/>
        <v>rf</v>
      </c>
      <c r="C212" t="str">
        <f t="shared" si="15"/>
        <v>GRrf</v>
      </c>
      <c r="D212" t="s">
        <v>64</v>
      </c>
      <c r="E212" t="str">
        <f t="shared" si="16"/>
        <v>GRrf_1_0-10</v>
      </c>
      <c r="F212">
        <v>1</v>
      </c>
      <c r="G212">
        <v>2019</v>
      </c>
      <c r="H212">
        <v>9</v>
      </c>
      <c r="I212">
        <v>26</v>
      </c>
      <c r="J212">
        <v>0</v>
      </c>
      <c r="K212">
        <v>10</v>
      </c>
      <c r="L212" t="s">
        <v>105</v>
      </c>
      <c r="M212">
        <v>96.65</v>
      </c>
      <c r="N212" t="s">
        <v>106</v>
      </c>
      <c r="O212">
        <v>1</v>
      </c>
      <c r="P212">
        <v>46.650000000000006</v>
      </c>
      <c r="Q212" s="1">
        <v>5.8613389329999999</v>
      </c>
      <c r="R212" s="8">
        <v>0.109589872</v>
      </c>
    </row>
    <row r="213" spans="1:18">
      <c r="A213" t="str">
        <f t="shared" si="13"/>
        <v>GR</v>
      </c>
      <c r="B213" t="str">
        <f t="shared" si="14"/>
        <v>rf</v>
      </c>
      <c r="C213" t="str">
        <f t="shared" si="15"/>
        <v>GRrf</v>
      </c>
      <c r="D213" t="s">
        <v>64</v>
      </c>
      <c r="E213" t="str">
        <f t="shared" si="16"/>
        <v>GRrf_1_10-20</v>
      </c>
      <c r="F213">
        <v>1</v>
      </c>
      <c r="G213">
        <v>2019</v>
      </c>
      <c r="H213">
        <v>9</v>
      </c>
      <c r="I213">
        <v>26</v>
      </c>
      <c r="J213">
        <v>10</v>
      </c>
      <c r="K213">
        <v>20</v>
      </c>
      <c r="L213" t="s">
        <v>105</v>
      </c>
      <c r="M213">
        <v>86.93</v>
      </c>
      <c r="O213">
        <v>2</v>
      </c>
      <c r="P213">
        <v>36.930000000000007</v>
      </c>
      <c r="Q213" s="1">
        <v>2.081543446</v>
      </c>
      <c r="R213" s="8">
        <v>4.7281510999999998E-2</v>
      </c>
    </row>
    <row r="214" spans="1:18">
      <c r="A214" t="str">
        <f t="shared" si="13"/>
        <v>GR</v>
      </c>
      <c r="B214" t="str">
        <f t="shared" si="14"/>
        <v>rf</v>
      </c>
      <c r="C214" t="str">
        <f t="shared" si="15"/>
        <v>GRrf</v>
      </c>
      <c r="D214" t="s">
        <v>64</v>
      </c>
      <c r="E214" t="str">
        <f t="shared" si="16"/>
        <v>GRrf_1_20-30</v>
      </c>
      <c r="F214">
        <v>1</v>
      </c>
      <c r="G214">
        <v>2019</v>
      </c>
      <c r="H214">
        <v>9</v>
      </c>
      <c r="I214">
        <v>26</v>
      </c>
      <c r="J214">
        <v>20</v>
      </c>
      <c r="K214">
        <v>30</v>
      </c>
      <c r="L214" t="s">
        <v>105</v>
      </c>
      <c r="M214">
        <v>86.38</v>
      </c>
      <c r="O214">
        <v>3</v>
      </c>
      <c r="P214">
        <v>36.379999999999995</v>
      </c>
      <c r="Q214" s="1">
        <v>1.227039695</v>
      </c>
      <c r="R214" s="8">
        <v>4.3773904000000002E-2</v>
      </c>
    </row>
    <row r="215" spans="1:18">
      <c r="A215" t="str">
        <f t="shared" si="13"/>
        <v>GR</v>
      </c>
      <c r="B215" t="str">
        <f t="shared" si="14"/>
        <v>rf</v>
      </c>
      <c r="C215" t="str">
        <f t="shared" si="15"/>
        <v>GRrf</v>
      </c>
      <c r="D215" t="s">
        <v>64</v>
      </c>
      <c r="E215" t="str">
        <f t="shared" si="16"/>
        <v>GRrf_1_30-40</v>
      </c>
      <c r="F215">
        <v>1</v>
      </c>
      <c r="G215">
        <v>2019</v>
      </c>
      <c r="H215">
        <v>9</v>
      </c>
      <c r="I215">
        <v>26</v>
      </c>
      <c r="J215">
        <v>30</v>
      </c>
      <c r="K215">
        <v>40</v>
      </c>
      <c r="L215" t="s">
        <v>107</v>
      </c>
      <c r="M215">
        <v>68.84</v>
      </c>
      <c r="O215">
        <v>4</v>
      </c>
      <c r="P215">
        <v>68.84</v>
      </c>
      <c r="Q215" s="1">
        <v>2.253403187</v>
      </c>
      <c r="R215" s="8">
        <v>5.6133449000000002E-2</v>
      </c>
    </row>
    <row r="216" spans="1:18">
      <c r="A216" t="str">
        <f t="shared" si="13"/>
        <v>GR</v>
      </c>
      <c r="B216" t="str">
        <f t="shared" si="14"/>
        <v>rf</v>
      </c>
      <c r="C216" t="str">
        <f t="shared" si="15"/>
        <v>GRrf</v>
      </c>
      <c r="D216" t="s">
        <v>64</v>
      </c>
      <c r="E216" t="str">
        <f t="shared" si="16"/>
        <v>GRrf_1_40-50</v>
      </c>
      <c r="F216">
        <v>1</v>
      </c>
      <c r="G216">
        <v>2019</v>
      </c>
      <c r="H216">
        <v>9</v>
      </c>
      <c r="I216">
        <v>26</v>
      </c>
      <c r="J216">
        <v>40</v>
      </c>
      <c r="K216">
        <v>50</v>
      </c>
      <c r="L216" t="s">
        <v>107</v>
      </c>
      <c r="M216">
        <v>94.37</v>
      </c>
      <c r="O216">
        <v>5</v>
      </c>
      <c r="P216">
        <v>94.37</v>
      </c>
      <c r="Q216" s="1">
        <v>0.83054351800000004</v>
      </c>
      <c r="R216" s="8">
        <v>2.2385133000000002E-2</v>
      </c>
    </row>
    <row r="217" spans="1:18">
      <c r="A217" t="str">
        <f t="shared" si="13"/>
        <v>GR</v>
      </c>
      <c r="B217" t="str">
        <f t="shared" si="14"/>
        <v>rf</v>
      </c>
      <c r="C217" t="str">
        <f t="shared" si="15"/>
        <v>GRrf</v>
      </c>
      <c r="D217" t="s">
        <v>64</v>
      </c>
      <c r="E217" t="str">
        <f t="shared" si="16"/>
        <v>GRrf_1_50-60</v>
      </c>
      <c r="F217">
        <v>1</v>
      </c>
      <c r="G217">
        <v>2019</v>
      </c>
      <c r="H217">
        <v>9</v>
      </c>
      <c r="I217">
        <v>26</v>
      </c>
      <c r="J217">
        <v>50</v>
      </c>
      <c r="K217">
        <v>60</v>
      </c>
      <c r="L217" t="s">
        <v>107</v>
      </c>
      <c r="M217">
        <v>101.34</v>
      </c>
      <c r="N217" t="s">
        <v>108</v>
      </c>
      <c r="O217">
        <v>6</v>
      </c>
      <c r="P217">
        <v>101.34</v>
      </c>
      <c r="Q217" s="1">
        <v>0.21796926899999999</v>
      </c>
      <c r="R217" s="8">
        <v>1.2117572E-2</v>
      </c>
    </row>
    <row r="218" spans="1:18">
      <c r="A218" t="str">
        <f t="shared" si="13"/>
        <v>GR</v>
      </c>
      <c r="B218" t="str">
        <f t="shared" si="14"/>
        <v>rf</v>
      </c>
      <c r="C218" t="str">
        <f t="shared" si="15"/>
        <v>GRrf</v>
      </c>
      <c r="D218" t="s">
        <v>65</v>
      </c>
      <c r="E218" t="str">
        <f t="shared" si="16"/>
        <v>GRrf_2_0-10</v>
      </c>
      <c r="F218">
        <v>2</v>
      </c>
      <c r="G218">
        <v>2019</v>
      </c>
      <c r="H218">
        <v>9</v>
      </c>
      <c r="I218">
        <v>26</v>
      </c>
      <c r="J218">
        <v>0</v>
      </c>
      <c r="K218">
        <v>10</v>
      </c>
      <c r="L218" t="s">
        <v>105</v>
      </c>
      <c r="M218">
        <v>104.35</v>
      </c>
      <c r="O218">
        <v>7</v>
      </c>
      <c r="P218">
        <v>54.349999999999994</v>
      </c>
      <c r="Q218" s="1">
        <v>6.3941998480000004</v>
      </c>
      <c r="R218" s="8">
        <v>0.17129655199999999</v>
      </c>
    </row>
    <row r="219" spans="1:18">
      <c r="A219" t="str">
        <f t="shared" ref="A219:A275" si="17">LEFT(D219,2)</f>
        <v>GR</v>
      </c>
      <c r="B219" t="str">
        <f t="shared" ref="B219:B275" si="18">RIGHT(LEFT(D219,4),2)</f>
        <v>rf</v>
      </c>
      <c r="C219" t="str">
        <f t="shared" ref="C219:C275" si="19">LEFT(D219,4)</f>
        <v>GRrf</v>
      </c>
      <c r="D219" t="s">
        <v>65</v>
      </c>
      <c r="E219" t="str">
        <f t="shared" si="16"/>
        <v>GRrf_2_10-20</v>
      </c>
      <c r="F219">
        <v>2</v>
      </c>
      <c r="G219">
        <v>2019</v>
      </c>
      <c r="H219">
        <v>9</v>
      </c>
      <c r="I219">
        <v>26</v>
      </c>
      <c r="J219">
        <v>10</v>
      </c>
      <c r="K219">
        <v>20</v>
      </c>
      <c r="L219" t="s">
        <v>105</v>
      </c>
      <c r="M219">
        <v>104.81</v>
      </c>
      <c r="O219">
        <v>8</v>
      </c>
      <c r="P219">
        <v>54.81</v>
      </c>
      <c r="Q219" s="1">
        <v>1.5243136879999999</v>
      </c>
      <c r="R219" s="8">
        <v>4.8831284000000003E-2</v>
      </c>
    </row>
    <row r="220" spans="1:18">
      <c r="A220" t="str">
        <f t="shared" si="17"/>
        <v>GR</v>
      </c>
      <c r="B220" t="str">
        <f t="shared" si="18"/>
        <v>rf</v>
      </c>
      <c r="C220" t="str">
        <f t="shared" si="19"/>
        <v>GRrf</v>
      </c>
      <c r="D220" t="s">
        <v>65</v>
      </c>
      <c r="E220" t="str">
        <f t="shared" si="16"/>
        <v>GRrf_2_20-30</v>
      </c>
      <c r="F220">
        <v>2</v>
      </c>
      <c r="G220">
        <v>2019</v>
      </c>
      <c r="H220">
        <v>9</v>
      </c>
      <c r="I220">
        <v>26</v>
      </c>
      <c r="J220">
        <v>20</v>
      </c>
      <c r="K220">
        <v>30</v>
      </c>
      <c r="L220" t="s">
        <v>105</v>
      </c>
      <c r="M220">
        <v>105.38</v>
      </c>
      <c r="O220">
        <v>9</v>
      </c>
      <c r="P220">
        <v>55.379999999999995</v>
      </c>
      <c r="Q220" s="1">
        <v>0.77196651699999996</v>
      </c>
      <c r="R220" s="8">
        <v>2.9014755E-2</v>
      </c>
    </row>
    <row r="221" spans="1:18">
      <c r="A221" t="str">
        <f t="shared" si="17"/>
        <v>GR</v>
      </c>
      <c r="B221" t="str">
        <f t="shared" si="18"/>
        <v>rf</v>
      </c>
      <c r="C221" t="str">
        <f t="shared" si="19"/>
        <v>GRrf</v>
      </c>
      <c r="D221" t="s">
        <v>65</v>
      </c>
      <c r="E221" t="str">
        <f t="shared" si="16"/>
        <v>GRrf_2_30-40</v>
      </c>
      <c r="F221">
        <v>2</v>
      </c>
      <c r="G221">
        <v>2019</v>
      </c>
      <c r="H221">
        <v>9</v>
      </c>
      <c r="I221">
        <v>26</v>
      </c>
      <c r="J221">
        <v>30</v>
      </c>
      <c r="K221">
        <v>40</v>
      </c>
      <c r="L221" t="s">
        <v>107</v>
      </c>
      <c r="M221">
        <v>94.5</v>
      </c>
      <c r="O221">
        <v>10</v>
      </c>
      <c r="P221">
        <v>94.5</v>
      </c>
      <c r="Q221" s="1">
        <v>0.55466455199999998</v>
      </c>
      <c r="R221" s="8">
        <v>2.5549480999999999E-2</v>
      </c>
    </row>
    <row r="222" spans="1:18">
      <c r="A222" t="str">
        <f t="shared" si="17"/>
        <v>GR</v>
      </c>
      <c r="B222" t="str">
        <f t="shared" si="18"/>
        <v>rf</v>
      </c>
      <c r="C222" t="str">
        <f t="shared" si="19"/>
        <v>GRrf</v>
      </c>
      <c r="D222" t="s">
        <v>65</v>
      </c>
      <c r="E222" t="str">
        <f t="shared" si="16"/>
        <v>GRrf_2_40-50</v>
      </c>
      <c r="F222">
        <v>2</v>
      </c>
      <c r="G222">
        <v>2019</v>
      </c>
      <c r="H222">
        <v>9</v>
      </c>
      <c r="I222">
        <v>26</v>
      </c>
      <c r="J222">
        <v>40</v>
      </c>
      <c r="K222">
        <v>50</v>
      </c>
      <c r="L222" t="s">
        <v>107</v>
      </c>
      <c r="M222">
        <v>77.739999999999995</v>
      </c>
      <c r="O222">
        <v>11</v>
      </c>
      <c r="P222">
        <v>77.739999999999995</v>
      </c>
      <c r="Q222" s="1">
        <v>0.38596913199999999</v>
      </c>
      <c r="R222" s="8">
        <v>2.1160505999999999E-2</v>
      </c>
    </row>
    <row r="223" spans="1:18">
      <c r="A223" t="str">
        <f t="shared" si="17"/>
        <v>GR</v>
      </c>
      <c r="B223" t="str">
        <f t="shared" si="18"/>
        <v>rf</v>
      </c>
      <c r="C223" t="str">
        <f t="shared" si="19"/>
        <v>GRrf</v>
      </c>
      <c r="D223" t="s">
        <v>65</v>
      </c>
      <c r="E223" t="str">
        <f t="shared" si="16"/>
        <v>GRrf_2_50-60</v>
      </c>
      <c r="F223">
        <v>2</v>
      </c>
      <c r="G223">
        <v>2019</v>
      </c>
      <c r="H223">
        <v>9</v>
      </c>
      <c r="I223">
        <v>26</v>
      </c>
      <c r="J223">
        <v>50</v>
      </c>
      <c r="K223">
        <v>60</v>
      </c>
      <c r="L223" t="s">
        <v>107</v>
      </c>
      <c r="M223">
        <v>105.31</v>
      </c>
      <c r="O223">
        <v>12</v>
      </c>
      <c r="P223">
        <v>105.31</v>
      </c>
      <c r="Q223" s="1">
        <v>0.75954258399999997</v>
      </c>
      <c r="R223" s="8">
        <v>2.627469E-2</v>
      </c>
    </row>
    <row r="224" spans="1:18">
      <c r="A224" t="str">
        <f t="shared" si="17"/>
        <v>GR</v>
      </c>
      <c r="B224" t="str">
        <f t="shared" si="18"/>
        <v>rf</v>
      </c>
      <c r="C224" t="str">
        <f t="shared" si="19"/>
        <v>GRrf</v>
      </c>
      <c r="D224" t="s">
        <v>65</v>
      </c>
      <c r="E224" t="str">
        <f t="shared" si="16"/>
        <v>GRrf_2_60-70</v>
      </c>
      <c r="F224">
        <v>2</v>
      </c>
      <c r="G224">
        <v>2019</v>
      </c>
      <c r="H224">
        <v>9</v>
      </c>
      <c r="I224">
        <v>26</v>
      </c>
      <c r="J224">
        <v>60</v>
      </c>
      <c r="K224">
        <v>70</v>
      </c>
      <c r="L224" t="s">
        <v>107</v>
      </c>
      <c r="M224">
        <v>99.12</v>
      </c>
      <c r="N224" t="s">
        <v>109</v>
      </c>
      <c r="O224">
        <v>13</v>
      </c>
      <c r="P224">
        <v>99.12</v>
      </c>
      <c r="Q224" s="1">
        <v>0.22393819700000001</v>
      </c>
      <c r="R224" s="8">
        <v>1.3325458E-2</v>
      </c>
    </row>
    <row r="225" spans="1:18">
      <c r="A225" t="str">
        <f t="shared" si="17"/>
        <v>GR</v>
      </c>
      <c r="B225" t="str">
        <f t="shared" si="18"/>
        <v>rf</v>
      </c>
      <c r="C225" t="str">
        <f t="shared" si="19"/>
        <v>GRrf</v>
      </c>
      <c r="D225" t="s">
        <v>66</v>
      </c>
      <c r="E225" t="str">
        <f t="shared" si="16"/>
        <v>GRrf_3_0-10</v>
      </c>
      <c r="F225">
        <v>3</v>
      </c>
      <c r="G225">
        <v>2019</v>
      </c>
      <c r="H225">
        <v>9</v>
      </c>
      <c r="I225">
        <v>26</v>
      </c>
      <c r="J225">
        <v>0</v>
      </c>
      <c r="K225">
        <v>10</v>
      </c>
      <c r="L225" t="s">
        <v>105</v>
      </c>
      <c r="M225">
        <v>111.23</v>
      </c>
      <c r="O225">
        <v>14</v>
      </c>
      <c r="P225">
        <v>61.230000000000004</v>
      </c>
      <c r="Q225" s="1">
        <v>1.903409839</v>
      </c>
      <c r="R225" s="8">
        <v>7.7004096999999994E-2</v>
      </c>
    </row>
    <row r="226" spans="1:18">
      <c r="A226" t="str">
        <f t="shared" si="17"/>
        <v>GR</v>
      </c>
      <c r="B226" t="str">
        <f t="shared" si="18"/>
        <v>rf</v>
      </c>
      <c r="C226" t="str">
        <f t="shared" si="19"/>
        <v>GRrf</v>
      </c>
      <c r="D226" t="s">
        <v>66</v>
      </c>
      <c r="E226" t="str">
        <f t="shared" si="16"/>
        <v>GRrf_3_10-20</v>
      </c>
      <c r="F226">
        <v>3</v>
      </c>
      <c r="G226">
        <v>2019</v>
      </c>
      <c r="H226">
        <v>9</v>
      </c>
      <c r="I226">
        <v>26</v>
      </c>
      <c r="J226">
        <v>10</v>
      </c>
      <c r="K226">
        <v>20</v>
      </c>
      <c r="L226" t="s">
        <v>105</v>
      </c>
      <c r="M226">
        <v>103.91</v>
      </c>
      <c r="O226">
        <v>15</v>
      </c>
      <c r="P226">
        <v>53.91</v>
      </c>
      <c r="Q226" s="1">
        <v>1.0809045239999999</v>
      </c>
      <c r="R226" s="8">
        <v>3.7871705999999998E-2</v>
      </c>
    </row>
    <row r="227" spans="1:18">
      <c r="A227" t="str">
        <f t="shared" si="17"/>
        <v>GR</v>
      </c>
      <c r="B227" t="str">
        <f t="shared" si="18"/>
        <v>rf</v>
      </c>
      <c r="C227" t="str">
        <f t="shared" si="19"/>
        <v>GRrf</v>
      </c>
      <c r="D227" t="s">
        <v>66</v>
      </c>
      <c r="E227" t="str">
        <f t="shared" si="16"/>
        <v>GRrf_3_20-30</v>
      </c>
      <c r="F227">
        <v>3</v>
      </c>
      <c r="G227">
        <v>2019</v>
      </c>
      <c r="H227">
        <v>9</v>
      </c>
      <c r="I227">
        <v>26</v>
      </c>
      <c r="J227">
        <v>20</v>
      </c>
      <c r="K227">
        <v>30</v>
      </c>
      <c r="L227" t="s">
        <v>105</v>
      </c>
      <c r="M227">
        <v>100.71</v>
      </c>
      <c r="O227">
        <v>16</v>
      </c>
      <c r="P227">
        <v>50.709999999999994</v>
      </c>
      <c r="Q227" s="1">
        <v>0.94820547099999997</v>
      </c>
      <c r="R227" s="8">
        <v>3.3279490000000002E-2</v>
      </c>
    </row>
    <row r="228" spans="1:18">
      <c r="A228" t="str">
        <f t="shared" si="17"/>
        <v>GR</v>
      </c>
      <c r="B228" t="str">
        <f t="shared" si="18"/>
        <v>rf</v>
      </c>
      <c r="C228" t="str">
        <f t="shared" si="19"/>
        <v>GRrf</v>
      </c>
      <c r="D228" t="s">
        <v>66</v>
      </c>
      <c r="E228" t="str">
        <f t="shared" si="16"/>
        <v>GRrf_3_30-40</v>
      </c>
      <c r="F228">
        <v>3</v>
      </c>
      <c r="G228">
        <v>2019</v>
      </c>
      <c r="H228">
        <v>9</v>
      </c>
      <c r="I228">
        <v>26</v>
      </c>
      <c r="J228">
        <v>30</v>
      </c>
      <c r="K228">
        <v>40</v>
      </c>
      <c r="L228" t="s">
        <v>107</v>
      </c>
      <c r="M228">
        <v>105.36</v>
      </c>
      <c r="O228">
        <v>17</v>
      </c>
      <c r="P228">
        <v>105.36</v>
      </c>
      <c r="Q228" s="1">
        <v>0.71147996199999997</v>
      </c>
      <c r="R228" s="8">
        <v>2.8109769999999999E-2</v>
      </c>
    </row>
    <row r="229" spans="1:18">
      <c r="A229" t="str">
        <f t="shared" si="17"/>
        <v>GR</v>
      </c>
      <c r="B229" t="str">
        <f t="shared" si="18"/>
        <v>rf</v>
      </c>
      <c r="C229" t="str">
        <f t="shared" si="19"/>
        <v>GRrf</v>
      </c>
      <c r="D229" t="s">
        <v>66</v>
      </c>
      <c r="E229" t="str">
        <f t="shared" si="16"/>
        <v>GRrf_3_40-50</v>
      </c>
      <c r="F229">
        <v>3</v>
      </c>
      <c r="G229">
        <v>2019</v>
      </c>
      <c r="H229">
        <v>9</v>
      </c>
      <c r="I229">
        <v>26</v>
      </c>
      <c r="J229">
        <v>40</v>
      </c>
      <c r="K229">
        <v>50</v>
      </c>
      <c r="L229" t="s">
        <v>107</v>
      </c>
      <c r="M229">
        <v>88.83</v>
      </c>
      <c r="O229">
        <v>18</v>
      </c>
      <c r="P229">
        <v>88.83</v>
      </c>
      <c r="Q229" s="1">
        <v>0.57594955000000003</v>
      </c>
      <c r="R229" s="8">
        <v>2.1673448000000001E-2</v>
      </c>
    </row>
    <row r="230" spans="1:18">
      <c r="A230" t="str">
        <f t="shared" si="17"/>
        <v>GR</v>
      </c>
      <c r="B230" t="str">
        <f t="shared" si="18"/>
        <v>rf</v>
      </c>
      <c r="C230" t="str">
        <f t="shared" si="19"/>
        <v>GRrf</v>
      </c>
      <c r="D230" t="s">
        <v>66</v>
      </c>
      <c r="E230" t="str">
        <f t="shared" si="16"/>
        <v>GRrf_3_50-60</v>
      </c>
      <c r="F230">
        <v>3</v>
      </c>
      <c r="G230">
        <v>2019</v>
      </c>
      <c r="H230">
        <v>9</v>
      </c>
      <c r="I230">
        <v>26</v>
      </c>
      <c r="J230">
        <v>50</v>
      </c>
      <c r="K230">
        <v>60</v>
      </c>
      <c r="L230" t="s">
        <v>107</v>
      </c>
      <c r="M230">
        <v>60.5</v>
      </c>
      <c r="O230">
        <v>19</v>
      </c>
      <c r="P230">
        <v>60.5</v>
      </c>
      <c r="Q230" s="1">
        <v>0.44831007699999997</v>
      </c>
      <c r="R230" s="8">
        <v>1.7753886E-2</v>
      </c>
    </row>
    <row r="231" spans="1:18">
      <c r="A231" t="str">
        <f t="shared" si="17"/>
        <v>GR</v>
      </c>
      <c r="B231" t="str">
        <f t="shared" si="18"/>
        <v>rf</v>
      </c>
      <c r="C231" t="str">
        <f t="shared" si="19"/>
        <v>GRrf</v>
      </c>
      <c r="D231" t="s">
        <v>66</v>
      </c>
      <c r="E231" t="str">
        <f t="shared" si="16"/>
        <v>GRrf_3_60-70</v>
      </c>
      <c r="F231">
        <v>3</v>
      </c>
      <c r="G231">
        <v>2019</v>
      </c>
      <c r="H231">
        <v>9</v>
      </c>
      <c r="I231">
        <v>26</v>
      </c>
      <c r="J231">
        <v>60</v>
      </c>
      <c r="K231">
        <v>70</v>
      </c>
      <c r="L231" t="s">
        <v>107</v>
      </c>
      <c r="M231">
        <v>96.83</v>
      </c>
      <c r="N231" t="s">
        <v>109</v>
      </c>
      <c r="O231">
        <v>20</v>
      </c>
      <c r="P231">
        <v>96.83</v>
      </c>
      <c r="Q231" s="1">
        <v>0.103920147</v>
      </c>
      <c r="R231" s="8">
        <v>7.665285E-3</v>
      </c>
    </row>
    <row r="232" spans="1:18">
      <c r="A232" t="str">
        <f t="shared" si="17"/>
        <v>GR</v>
      </c>
      <c r="B232" t="str">
        <f t="shared" si="18"/>
        <v>rf</v>
      </c>
      <c r="C232" t="str">
        <f t="shared" si="19"/>
        <v>GRrf</v>
      </c>
      <c r="D232" t="s">
        <v>67</v>
      </c>
      <c r="E232" t="str">
        <f t="shared" si="16"/>
        <v>GRrf_comp_0-10</v>
      </c>
      <c r="G232">
        <v>2019</v>
      </c>
      <c r="H232">
        <v>9</v>
      </c>
      <c r="I232">
        <v>26</v>
      </c>
      <c r="J232">
        <v>0</v>
      </c>
      <c r="K232">
        <v>10</v>
      </c>
      <c r="Q232" s="1">
        <v>4.7196495399999998</v>
      </c>
      <c r="R232" s="8">
        <v>0.11929684033333332</v>
      </c>
    </row>
    <row r="233" spans="1:18">
      <c r="A233" t="str">
        <f t="shared" si="17"/>
        <v>GR</v>
      </c>
      <c r="B233" t="str">
        <f t="shared" si="18"/>
        <v>rf</v>
      </c>
      <c r="C233" t="str">
        <f t="shared" si="19"/>
        <v>GRrf</v>
      </c>
      <c r="D233" t="s">
        <v>67</v>
      </c>
      <c r="E233" t="str">
        <f t="shared" si="16"/>
        <v>GRrf_comp_10-20</v>
      </c>
      <c r="G233">
        <v>2019</v>
      </c>
      <c r="H233">
        <v>9</v>
      </c>
      <c r="I233">
        <v>26</v>
      </c>
      <c r="J233">
        <v>10</v>
      </c>
      <c r="K233">
        <v>20</v>
      </c>
      <c r="Q233" s="1">
        <v>1.5622538859999999</v>
      </c>
      <c r="R233" s="8">
        <v>4.4661500333333333E-2</v>
      </c>
    </row>
    <row r="234" spans="1:18">
      <c r="A234" t="str">
        <f t="shared" si="17"/>
        <v>GR</v>
      </c>
      <c r="B234" t="str">
        <f t="shared" si="18"/>
        <v>rf</v>
      </c>
      <c r="C234" t="str">
        <f t="shared" si="19"/>
        <v>GRrf</v>
      </c>
      <c r="D234" t="s">
        <v>67</v>
      </c>
      <c r="E234" t="str">
        <f t="shared" si="16"/>
        <v>GRrf_comp_20-30</v>
      </c>
      <c r="G234">
        <v>2019</v>
      </c>
      <c r="H234">
        <v>9</v>
      </c>
      <c r="I234">
        <v>26</v>
      </c>
      <c r="J234">
        <v>20</v>
      </c>
      <c r="K234">
        <v>30</v>
      </c>
      <c r="Q234" s="1">
        <v>0.98240389433333331</v>
      </c>
      <c r="R234" s="8">
        <v>3.5356049666666667E-2</v>
      </c>
    </row>
    <row r="235" spans="1:18">
      <c r="A235" t="str">
        <f t="shared" si="17"/>
        <v>GR</v>
      </c>
      <c r="B235" t="str">
        <f t="shared" si="18"/>
        <v>rf</v>
      </c>
      <c r="C235" t="str">
        <f t="shared" si="19"/>
        <v>GRrf</v>
      </c>
      <c r="D235" t="s">
        <v>67</v>
      </c>
      <c r="E235" t="str">
        <f t="shared" si="16"/>
        <v>GRrf_comp_30-40</v>
      </c>
      <c r="G235">
        <v>2019</v>
      </c>
      <c r="H235">
        <v>9</v>
      </c>
      <c r="I235">
        <v>26</v>
      </c>
      <c r="J235">
        <v>30</v>
      </c>
      <c r="K235">
        <v>40</v>
      </c>
      <c r="Q235" s="1">
        <v>1.173182567</v>
      </c>
      <c r="R235" s="8">
        <v>3.6597566666666664E-2</v>
      </c>
    </row>
    <row r="236" spans="1:18">
      <c r="A236" t="str">
        <f t="shared" si="17"/>
        <v>GR</v>
      </c>
      <c r="B236" t="str">
        <f t="shared" si="18"/>
        <v>rf</v>
      </c>
      <c r="C236" t="str">
        <f t="shared" si="19"/>
        <v>GRrf</v>
      </c>
      <c r="D236" t="s">
        <v>67</v>
      </c>
      <c r="E236" t="str">
        <f t="shared" si="16"/>
        <v>GRrf_comp_40-50</v>
      </c>
      <c r="G236">
        <v>2019</v>
      </c>
      <c r="H236">
        <v>9</v>
      </c>
      <c r="I236">
        <v>26</v>
      </c>
      <c r="J236">
        <v>40</v>
      </c>
      <c r="K236">
        <v>50</v>
      </c>
      <c r="Q236" s="1">
        <v>0.5974874</v>
      </c>
      <c r="R236" s="8">
        <v>2.1739695666666666E-2</v>
      </c>
    </row>
    <row r="237" spans="1:18">
      <c r="A237" t="str">
        <f t="shared" si="17"/>
        <v>GR</v>
      </c>
      <c r="B237" t="str">
        <f t="shared" si="18"/>
        <v>rf</v>
      </c>
      <c r="C237" t="str">
        <f t="shared" si="19"/>
        <v>GRrf</v>
      </c>
      <c r="D237" t="s">
        <v>67</v>
      </c>
      <c r="E237" t="str">
        <f t="shared" si="16"/>
        <v>GRrf_comp_50-60</v>
      </c>
      <c r="G237">
        <v>2019</v>
      </c>
      <c r="H237">
        <v>9</v>
      </c>
      <c r="I237">
        <v>26</v>
      </c>
      <c r="J237">
        <v>50</v>
      </c>
      <c r="K237">
        <v>60</v>
      </c>
      <c r="Q237" s="1">
        <v>0.47527397666666665</v>
      </c>
      <c r="R237" s="8">
        <v>1.8715382666666665E-2</v>
      </c>
    </row>
    <row r="238" spans="1:18">
      <c r="A238" t="str">
        <f t="shared" si="17"/>
        <v>GR</v>
      </c>
      <c r="B238" t="str">
        <f t="shared" si="18"/>
        <v>rf</v>
      </c>
      <c r="C238" t="str">
        <f t="shared" si="19"/>
        <v>GRrf</v>
      </c>
      <c r="D238" t="s">
        <v>67</v>
      </c>
      <c r="E238" t="str">
        <f t="shared" si="16"/>
        <v>GRrf_comp_60-70</v>
      </c>
      <c r="G238">
        <v>2019</v>
      </c>
      <c r="H238">
        <v>9</v>
      </c>
      <c r="I238">
        <v>26</v>
      </c>
      <c r="J238">
        <v>60</v>
      </c>
      <c r="K238">
        <v>70</v>
      </c>
      <c r="Q238" s="1">
        <v>2.2406860640000001</v>
      </c>
      <c r="R238" s="8">
        <v>6.4095764999999999E-2</v>
      </c>
    </row>
    <row r="239" spans="1:18">
      <c r="A239" t="str">
        <f t="shared" si="17"/>
        <v>GR</v>
      </c>
      <c r="B239" t="str">
        <f t="shared" si="18"/>
        <v>rf</v>
      </c>
      <c r="C239" t="str">
        <f t="shared" si="19"/>
        <v>GRrf</v>
      </c>
      <c r="D239" t="s">
        <v>67</v>
      </c>
      <c r="E239" t="str">
        <f t="shared" si="16"/>
        <v>GRrf_comp_-3-0</v>
      </c>
      <c r="G239">
        <v>2019</v>
      </c>
      <c r="H239">
        <v>9</v>
      </c>
      <c r="I239">
        <v>26</v>
      </c>
      <c r="J239">
        <v>-3</v>
      </c>
      <c r="K239">
        <v>0</v>
      </c>
      <c r="L239" t="s">
        <v>110</v>
      </c>
      <c r="N239" t="s">
        <v>111</v>
      </c>
      <c r="O239">
        <v>21</v>
      </c>
    </row>
    <row r="240" spans="1:18">
      <c r="A240" t="str">
        <f t="shared" si="17"/>
        <v>GR</v>
      </c>
      <c r="B240" t="str">
        <f t="shared" si="18"/>
        <v>wf</v>
      </c>
      <c r="C240" t="str">
        <f t="shared" si="19"/>
        <v>GRwf</v>
      </c>
      <c r="D240" t="s">
        <v>68</v>
      </c>
      <c r="E240" t="str">
        <f t="shared" si="16"/>
        <v>GRwf_1_0-10</v>
      </c>
      <c r="F240">
        <v>1</v>
      </c>
      <c r="G240">
        <v>2019</v>
      </c>
      <c r="H240">
        <v>9</v>
      </c>
      <c r="I240">
        <v>26</v>
      </c>
      <c r="J240">
        <v>0</v>
      </c>
      <c r="K240">
        <v>10</v>
      </c>
      <c r="L240" t="s">
        <v>105</v>
      </c>
      <c r="M240">
        <v>88.94</v>
      </c>
      <c r="N240" t="s">
        <v>112</v>
      </c>
      <c r="O240">
        <v>22</v>
      </c>
      <c r="P240">
        <v>38.94</v>
      </c>
      <c r="Q240" s="1">
        <v>2.3021314140000002</v>
      </c>
      <c r="R240" s="8">
        <v>0.15109197799999999</v>
      </c>
    </row>
    <row r="241" spans="1:18">
      <c r="A241" t="str">
        <f t="shared" si="17"/>
        <v>GR</v>
      </c>
      <c r="B241" t="str">
        <f t="shared" si="18"/>
        <v>wf</v>
      </c>
      <c r="C241" t="str">
        <f t="shared" si="19"/>
        <v>GRwf</v>
      </c>
      <c r="D241" t="s">
        <v>68</v>
      </c>
      <c r="E241" t="str">
        <f t="shared" si="16"/>
        <v>GRwf_1_10-20</v>
      </c>
      <c r="F241">
        <v>1</v>
      </c>
      <c r="G241">
        <v>2019</v>
      </c>
      <c r="H241">
        <v>9</v>
      </c>
      <c r="I241">
        <v>26</v>
      </c>
      <c r="J241">
        <v>10</v>
      </c>
      <c r="K241">
        <v>20</v>
      </c>
      <c r="L241" t="s">
        <v>105</v>
      </c>
      <c r="M241">
        <v>105.66</v>
      </c>
      <c r="O241">
        <v>23</v>
      </c>
      <c r="P241">
        <v>55.66</v>
      </c>
      <c r="Q241" s="1">
        <v>0.86124914900000005</v>
      </c>
      <c r="R241" s="8">
        <v>5.1792565999999998E-2</v>
      </c>
    </row>
    <row r="242" spans="1:18">
      <c r="A242" t="str">
        <f t="shared" si="17"/>
        <v>GR</v>
      </c>
      <c r="B242" t="str">
        <f t="shared" si="18"/>
        <v>wf</v>
      </c>
      <c r="C242" t="str">
        <f t="shared" si="19"/>
        <v>GRwf</v>
      </c>
      <c r="D242" t="s">
        <v>68</v>
      </c>
      <c r="E242" t="str">
        <f t="shared" si="16"/>
        <v>GRwf_1_20-30</v>
      </c>
      <c r="F242">
        <v>1</v>
      </c>
      <c r="G242">
        <v>2019</v>
      </c>
      <c r="H242">
        <v>9</v>
      </c>
      <c r="I242">
        <v>26</v>
      </c>
      <c r="J242">
        <v>20</v>
      </c>
      <c r="K242">
        <v>30</v>
      </c>
      <c r="L242" t="s">
        <v>105</v>
      </c>
      <c r="M242">
        <v>99.58</v>
      </c>
      <c r="O242">
        <v>24</v>
      </c>
      <c r="P242">
        <v>49.58</v>
      </c>
      <c r="Q242" s="1">
        <v>0.916954398</v>
      </c>
      <c r="R242" s="8">
        <v>4.7477588000000001E-2</v>
      </c>
    </row>
    <row r="243" spans="1:18">
      <c r="A243" t="str">
        <f t="shared" si="17"/>
        <v>GR</v>
      </c>
      <c r="B243" t="str">
        <f t="shared" si="18"/>
        <v>wf</v>
      </c>
      <c r="C243" t="str">
        <f t="shared" si="19"/>
        <v>GRwf</v>
      </c>
      <c r="D243" t="s">
        <v>68</v>
      </c>
      <c r="E243" t="str">
        <f t="shared" si="16"/>
        <v>GRwf_1_30-40</v>
      </c>
      <c r="F243">
        <v>1</v>
      </c>
      <c r="G243">
        <v>2019</v>
      </c>
      <c r="H243">
        <v>9</v>
      </c>
      <c r="I243">
        <v>26</v>
      </c>
      <c r="J243">
        <v>30</v>
      </c>
      <c r="K243">
        <v>40</v>
      </c>
      <c r="L243" t="s">
        <v>105</v>
      </c>
      <c r="M243">
        <v>101.95</v>
      </c>
      <c r="O243">
        <v>25</v>
      </c>
      <c r="P243">
        <v>101.95</v>
      </c>
      <c r="Q243" s="1">
        <v>0.58344638299999996</v>
      </c>
      <c r="R243" s="8">
        <v>3.4613314999999999E-2</v>
      </c>
    </row>
    <row r="244" spans="1:18">
      <c r="A244" t="str">
        <f t="shared" si="17"/>
        <v>GR</v>
      </c>
      <c r="B244" t="str">
        <f t="shared" si="18"/>
        <v>wf</v>
      </c>
      <c r="C244" t="str">
        <f t="shared" si="19"/>
        <v>GRwf</v>
      </c>
      <c r="D244" t="s">
        <v>68</v>
      </c>
      <c r="E244" t="str">
        <f t="shared" si="16"/>
        <v>GRwf_1_40-50</v>
      </c>
      <c r="F244">
        <v>1</v>
      </c>
      <c r="G244">
        <v>2019</v>
      </c>
      <c r="H244">
        <v>9</v>
      </c>
      <c r="I244">
        <v>26</v>
      </c>
      <c r="J244">
        <v>40</v>
      </c>
      <c r="K244">
        <v>50</v>
      </c>
      <c r="L244" t="s">
        <v>105</v>
      </c>
      <c r="M244">
        <v>81.08</v>
      </c>
      <c r="O244">
        <v>26</v>
      </c>
      <c r="P244">
        <v>81.08</v>
      </c>
      <c r="Q244" s="1">
        <v>0.66256201299999995</v>
      </c>
      <c r="R244" s="8">
        <v>4.2127758000000001E-2</v>
      </c>
    </row>
    <row r="245" spans="1:18">
      <c r="A245" t="str">
        <f t="shared" si="17"/>
        <v>GR</v>
      </c>
      <c r="B245" t="str">
        <f t="shared" si="18"/>
        <v>wf</v>
      </c>
      <c r="C245" t="str">
        <f t="shared" si="19"/>
        <v>GRwf</v>
      </c>
      <c r="D245" t="s">
        <v>68</v>
      </c>
      <c r="E245" t="str">
        <f t="shared" si="16"/>
        <v>GRwf_1_50-60</v>
      </c>
      <c r="F245">
        <v>1</v>
      </c>
      <c r="G245">
        <v>2019</v>
      </c>
      <c r="H245">
        <v>9</v>
      </c>
      <c r="I245">
        <v>26</v>
      </c>
      <c r="J245">
        <v>50</v>
      </c>
      <c r="K245">
        <v>60</v>
      </c>
      <c r="L245" t="s">
        <v>105</v>
      </c>
      <c r="M245">
        <v>93.48</v>
      </c>
      <c r="O245">
        <v>27</v>
      </c>
      <c r="P245">
        <v>93.48</v>
      </c>
      <c r="Q245" s="1">
        <v>0.59653919899999996</v>
      </c>
      <c r="R245" s="8">
        <v>4.0559616E-2</v>
      </c>
    </row>
    <row r="246" spans="1:18">
      <c r="A246" t="str">
        <f t="shared" si="17"/>
        <v>GR</v>
      </c>
      <c r="B246" t="str">
        <f t="shared" si="18"/>
        <v>wf</v>
      </c>
      <c r="C246" t="str">
        <f t="shared" si="19"/>
        <v>GRwf</v>
      </c>
      <c r="D246" t="s">
        <v>68</v>
      </c>
      <c r="E246" t="str">
        <f t="shared" si="16"/>
        <v>GRwf_1_60-70</v>
      </c>
      <c r="F246">
        <v>1</v>
      </c>
      <c r="G246">
        <v>2019</v>
      </c>
      <c r="H246">
        <v>9</v>
      </c>
      <c r="I246">
        <v>26</v>
      </c>
      <c r="J246">
        <v>60</v>
      </c>
      <c r="K246">
        <v>70</v>
      </c>
      <c r="L246" t="s">
        <v>105</v>
      </c>
      <c r="M246">
        <v>84.9</v>
      </c>
      <c r="N246" t="s">
        <v>113</v>
      </c>
      <c r="O246">
        <v>28</v>
      </c>
      <c r="P246">
        <v>84.9</v>
      </c>
      <c r="Q246" s="1">
        <v>0.60853672000000003</v>
      </c>
      <c r="R246" s="8">
        <v>3.9356782999999999E-2</v>
      </c>
    </row>
    <row r="247" spans="1:18">
      <c r="A247" t="str">
        <f t="shared" si="17"/>
        <v>GR</v>
      </c>
      <c r="B247" t="str">
        <f t="shared" si="18"/>
        <v>wf</v>
      </c>
      <c r="C247" t="str">
        <f t="shared" si="19"/>
        <v>GRwf</v>
      </c>
      <c r="D247" t="s">
        <v>68</v>
      </c>
      <c r="E247" t="str">
        <f t="shared" si="16"/>
        <v>GRwf_1_70-80</v>
      </c>
      <c r="F247">
        <v>1</v>
      </c>
      <c r="G247">
        <v>2019</v>
      </c>
      <c r="H247">
        <v>9</v>
      </c>
      <c r="I247">
        <v>26</v>
      </c>
      <c r="J247">
        <v>70</v>
      </c>
      <c r="K247">
        <v>80</v>
      </c>
      <c r="L247" t="s">
        <v>107</v>
      </c>
      <c r="M247">
        <v>100.13</v>
      </c>
      <c r="O247">
        <v>29</v>
      </c>
      <c r="P247">
        <v>100.13</v>
      </c>
      <c r="Q247" s="1">
        <v>0.46177825300000003</v>
      </c>
      <c r="R247" s="8">
        <v>2.862487E-2</v>
      </c>
    </row>
    <row r="248" spans="1:18">
      <c r="A248" t="str">
        <f t="shared" si="17"/>
        <v>GR</v>
      </c>
      <c r="B248" t="str">
        <f t="shared" si="18"/>
        <v>wf</v>
      </c>
      <c r="C248" t="str">
        <f t="shared" si="19"/>
        <v>GRwf</v>
      </c>
      <c r="D248" t="s">
        <v>68</v>
      </c>
      <c r="E248" t="str">
        <f t="shared" si="16"/>
        <v>GRwf_1_80-90</v>
      </c>
      <c r="F248">
        <v>1</v>
      </c>
      <c r="G248">
        <v>2019</v>
      </c>
      <c r="H248">
        <v>9</v>
      </c>
      <c r="I248">
        <v>26</v>
      </c>
      <c r="J248">
        <v>80</v>
      </c>
      <c r="K248">
        <v>90</v>
      </c>
      <c r="L248" t="s">
        <v>107</v>
      </c>
      <c r="M248">
        <v>97.5</v>
      </c>
      <c r="O248">
        <v>30</v>
      </c>
      <c r="P248">
        <v>97.5</v>
      </c>
      <c r="Q248" s="1">
        <v>0.31714966900000002</v>
      </c>
      <c r="R248" s="8">
        <v>2.2067145E-2</v>
      </c>
    </row>
    <row r="249" spans="1:18">
      <c r="A249" t="str">
        <f t="shared" si="17"/>
        <v>GR</v>
      </c>
      <c r="B249" t="str">
        <f t="shared" si="18"/>
        <v>wf</v>
      </c>
      <c r="C249" t="str">
        <f t="shared" si="19"/>
        <v>GRwf</v>
      </c>
      <c r="D249" t="s">
        <v>69</v>
      </c>
      <c r="E249" t="str">
        <f t="shared" si="16"/>
        <v>GRwf_2_0-10</v>
      </c>
      <c r="F249">
        <v>2</v>
      </c>
      <c r="G249">
        <v>2019</v>
      </c>
      <c r="H249">
        <v>9</v>
      </c>
      <c r="I249">
        <v>26</v>
      </c>
      <c r="J249">
        <v>0</v>
      </c>
      <c r="K249">
        <v>10</v>
      </c>
      <c r="L249" t="s">
        <v>105</v>
      </c>
      <c r="M249">
        <v>104.02</v>
      </c>
      <c r="O249">
        <v>31</v>
      </c>
      <c r="P249">
        <v>54.019999999999996</v>
      </c>
      <c r="Q249" s="1">
        <v>4.5904418629999997</v>
      </c>
      <c r="R249" s="8">
        <v>0.16265897900000001</v>
      </c>
    </row>
    <row r="250" spans="1:18">
      <c r="A250" t="str">
        <f t="shared" si="17"/>
        <v>GR</v>
      </c>
      <c r="B250" t="str">
        <f t="shared" si="18"/>
        <v>wf</v>
      </c>
      <c r="C250" t="str">
        <f t="shared" si="19"/>
        <v>GRwf</v>
      </c>
      <c r="D250" t="s">
        <v>69</v>
      </c>
      <c r="E250" t="str">
        <f t="shared" si="16"/>
        <v>GRwf_2_10-20</v>
      </c>
      <c r="F250">
        <v>2</v>
      </c>
      <c r="G250">
        <v>2019</v>
      </c>
      <c r="H250">
        <v>9</v>
      </c>
      <c r="I250">
        <v>26</v>
      </c>
      <c r="J250">
        <v>10</v>
      </c>
      <c r="K250">
        <v>20</v>
      </c>
      <c r="L250" t="s">
        <v>105</v>
      </c>
      <c r="M250">
        <v>98.1</v>
      </c>
      <c r="O250">
        <v>32</v>
      </c>
      <c r="P250">
        <v>48.099999999999994</v>
      </c>
      <c r="Q250" s="1">
        <v>5.1835465430000003</v>
      </c>
      <c r="R250" s="8">
        <v>0.19020092499999999</v>
      </c>
    </row>
    <row r="251" spans="1:18">
      <c r="A251" t="str">
        <f t="shared" si="17"/>
        <v>GR</v>
      </c>
      <c r="B251" t="str">
        <f t="shared" si="18"/>
        <v>wf</v>
      </c>
      <c r="C251" t="str">
        <f t="shared" si="19"/>
        <v>GRwf</v>
      </c>
      <c r="D251" t="s">
        <v>69</v>
      </c>
      <c r="E251" t="str">
        <f t="shared" si="16"/>
        <v>GRwf_2_20-30</v>
      </c>
      <c r="F251">
        <v>2</v>
      </c>
      <c r="G251">
        <v>2019</v>
      </c>
      <c r="H251">
        <v>9</v>
      </c>
      <c r="I251">
        <v>26</v>
      </c>
      <c r="J251">
        <v>20</v>
      </c>
      <c r="K251">
        <v>30</v>
      </c>
      <c r="L251" t="s">
        <v>105</v>
      </c>
      <c r="M251">
        <v>96.95</v>
      </c>
      <c r="O251">
        <v>33</v>
      </c>
      <c r="P251">
        <v>46.95</v>
      </c>
      <c r="Q251" s="1">
        <v>4.1653151509999997</v>
      </c>
      <c r="R251" s="8">
        <v>0.15379953399999999</v>
      </c>
    </row>
    <row r="252" spans="1:18">
      <c r="A252" t="str">
        <f t="shared" si="17"/>
        <v>GR</v>
      </c>
      <c r="B252" t="str">
        <f t="shared" si="18"/>
        <v>wf</v>
      </c>
      <c r="C252" t="str">
        <f t="shared" si="19"/>
        <v>GRwf</v>
      </c>
      <c r="D252" t="s">
        <v>69</v>
      </c>
      <c r="E252" t="str">
        <f t="shared" si="16"/>
        <v>GRwf_2_30-40</v>
      </c>
      <c r="F252">
        <v>2</v>
      </c>
      <c r="G252">
        <v>2019</v>
      </c>
      <c r="H252">
        <v>9</v>
      </c>
      <c r="I252">
        <v>26</v>
      </c>
      <c r="J252">
        <v>30</v>
      </c>
      <c r="K252">
        <v>40</v>
      </c>
      <c r="L252" t="s">
        <v>105</v>
      </c>
      <c r="M252">
        <v>104.69</v>
      </c>
      <c r="O252">
        <v>34</v>
      </c>
      <c r="P252">
        <v>104.69</v>
      </c>
      <c r="Q252" s="1">
        <v>2.0615892410000001</v>
      </c>
      <c r="R252" s="8">
        <v>8.6181260999999995E-2</v>
      </c>
    </row>
    <row r="253" spans="1:18">
      <c r="A253" t="str">
        <f t="shared" si="17"/>
        <v>GR</v>
      </c>
      <c r="B253" t="str">
        <f t="shared" si="18"/>
        <v>wf</v>
      </c>
      <c r="C253" t="str">
        <f t="shared" si="19"/>
        <v>GRwf</v>
      </c>
      <c r="D253" t="s">
        <v>69</v>
      </c>
      <c r="E253" t="str">
        <f t="shared" si="16"/>
        <v>GRwf_2_40-50</v>
      </c>
      <c r="F253">
        <v>2</v>
      </c>
      <c r="G253">
        <v>2019</v>
      </c>
      <c r="H253">
        <v>9</v>
      </c>
      <c r="I253">
        <v>26</v>
      </c>
      <c r="J253">
        <v>40</v>
      </c>
      <c r="K253">
        <v>50</v>
      </c>
      <c r="L253" t="s">
        <v>105</v>
      </c>
      <c r="M253">
        <v>94.84</v>
      </c>
      <c r="O253">
        <v>35</v>
      </c>
      <c r="P253">
        <v>94.84</v>
      </c>
      <c r="Q253" s="1">
        <v>1.541880846</v>
      </c>
      <c r="R253" s="8">
        <v>7.1938425E-2</v>
      </c>
    </row>
    <row r="254" spans="1:18">
      <c r="A254" t="str">
        <f t="shared" si="17"/>
        <v>GR</v>
      </c>
      <c r="B254" t="str">
        <f t="shared" si="18"/>
        <v>wf</v>
      </c>
      <c r="C254" t="str">
        <f t="shared" si="19"/>
        <v>GRwf</v>
      </c>
      <c r="D254" t="s">
        <v>69</v>
      </c>
      <c r="E254" t="str">
        <f t="shared" si="16"/>
        <v>GRwf_2_50-60</v>
      </c>
      <c r="F254">
        <v>2</v>
      </c>
      <c r="G254">
        <v>2019</v>
      </c>
      <c r="H254">
        <v>9</v>
      </c>
      <c r="I254">
        <v>26</v>
      </c>
      <c r="J254">
        <v>50</v>
      </c>
      <c r="K254">
        <v>60</v>
      </c>
      <c r="L254" t="s">
        <v>105</v>
      </c>
      <c r="M254">
        <v>91.79</v>
      </c>
      <c r="O254">
        <v>36</v>
      </c>
      <c r="P254">
        <v>91.79</v>
      </c>
      <c r="Q254" s="1">
        <v>1.2250026460000001</v>
      </c>
      <c r="R254" s="8">
        <v>5.7402166999999997E-2</v>
      </c>
    </row>
    <row r="255" spans="1:18">
      <c r="A255" t="str">
        <f t="shared" si="17"/>
        <v>GR</v>
      </c>
      <c r="B255" t="str">
        <f t="shared" si="18"/>
        <v>wf</v>
      </c>
      <c r="C255" t="str">
        <f t="shared" si="19"/>
        <v>GRwf</v>
      </c>
      <c r="D255" t="s">
        <v>69</v>
      </c>
      <c r="E255" t="str">
        <f t="shared" si="16"/>
        <v>GRwf_2_60-70</v>
      </c>
      <c r="F255">
        <v>2</v>
      </c>
      <c r="G255">
        <v>2019</v>
      </c>
      <c r="H255">
        <v>9</v>
      </c>
      <c r="I255">
        <v>26</v>
      </c>
      <c r="J255">
        <v>60</v>
      </c>
      <c r="K255">
        <v>70</v>
      </c>
      <c r="L255" t="s">
        <v>105</v>
      </c>
      <c r="M255">
        <v>101.2</v>
      </c>
      <c r="O255">
        <v>37</v>
      </c>
      <c r="P255">
        <v>101.2</v>
      </c>
      <c r="Q255" s="1">
        <v>1.150319815</v>
      </c>
      <c r="R255" s="8">
        <v>5.5530391999999998E-2</v>
      </c>
    </row>
    <row r="256" spans="1:18">
      <c r="A256" t="str">
        <f t="shared" si="17"/>
        <v>GR</v>
      </c>
      <c r="B256" t="str">
        <f t="shared" si="18"/>
        <v>wf</v>
      </c>
      <c r="C256" t="str">
        <f t="shared" si="19"/>
        <v>GRwf</v>
      </c>
      <c r="D256" t="s">
        <v>69</v>
      </c>
      <c r="E256" t="str">
        <f t="shared" si="16"/>
        <v>GRwf_2_70-80</v>
      </c>
      <c r="F256">
        <v>2</v>
      </c>
      <c r="G256">
        <v>2019</v>
      </c>
      <c r="H256">
        <v>9</v>
      </c>
      <c r="I256">
        <v>26</v>
      </c>
      <c r="J256">
        <v>70</v>
      </c>
      <c r="K256">
        <v>80</v>
      </c>
      <c r="L256" t="s">
        <v>107</v>
      </c>
      <c r="M256">
        <v>97.53</v>
      </c>
      <c r="O256">
        <v>38</v>
      </c>
      <c r="P256">
        <v>97.53</v>
      </c>
      <c r="Q256" s="1">
        <v>1.215050578</v>
      </c>
      <c r="R256" s="8">
        <v>5.2936845000000003E-2</v>
      </c>
    </row>
    <row r="257" spans="1:18">
      <c r="A257" t="str">
        <f t="shared" si="17"/>
        <v>GR</v>
      </c>
      <c r="B257" t="str">
        <f t="shared" si="18"/>
        <v>wf</v>
      </c>
      <c r="C257" t="str">
        <f t="shared" si="19"/>
        <v>GRwf</v>
      </c>
      <c r="D257" t="s">
        <v>69</v>
      </c>
      <c r="E257" t="str">
        <f t="shared" si="16"/>
        <v>GRwf_2_80-90</v>
      </c>
      <c r="F257">
        <v>2</v>
      </c>
      <c r="G257">
        <v>2019</v>
      </c>
      <c r="H257">
        <v>9</v>
      </c>
      <c r="I257">
        <v>26</v>
      </c>
      <c r="J257">
        <v>80</v>
      </c>
      <c r="K257">
        <v>90</v>
      </c>
      <c r="L257" t="s">
        <v>107</v>
      </c>
      <c r="M257">
        <v>94.82</v>
      </c>
      <c r="O257">
        <v>39</v>
      </c>
      <c r="P257">
        <v>94.82</v>
      </c>
      <c r="Q257" s="1">
        <v>0.75569808500000002</v>
      </c>
      <c r="R257" s="8">
        <v>3.9880647999999998E-2</v>
      </c>
    </row>
    <row r="258" spans="1:18">
      <c r="A258" t="str">
        <f t="shared" si="17"/>
        <v>GR</v>
      </c>
      <c r="B258" t="str">
        <f t="shared" si="18"/>
        <v>wf</v>
      </c>
      <c r="C258" t="str">
        <f t="shared" si="19"/>
        <v>GRwf</v>
      </c>
      <c r="D258" t="s">
        <v>70</v>
      </c>
      <c r="E258" t="str">
        <f t="shared" si="16"/>
        <v>GRwf_3_0-10</v>
      </c>
      <c r="F258">
        <v>3</v>
      </c>
      <c r="G258">
        <v>2019</v>
      </c>
      <c r="H258">
        <v>9</v>
      </c>
      <c r="I258">
        <v>26</v>
      </c>
      <c r="J258">
        <v>0</v>
      </c>
      <c r="K258">
        <v>10</v>
      </c>
      <c r="L258" t="s">
        <v>105</v>
      </c>
      <c r="M258">
        <v>103.22</v>
      </c>
      <c r="O258">
        <v>40</v>
      </c>
      <c r="P258">
        <v>53.22</v>
      </c>
      <c r="Q258" s="1">
        <v>2.2162733079999999</v>
      </c>
      <c r="R258" s="8">
        <v>8.8472612000000006E-2</v>
      </c>
    </row>
    <row r="259" spans="1:18">
      <c r="A259" t="str">
        <f t="shared" si="17"/>
        <v>GR</v>
      </c>
      <c r="B259" t="str">
        <f t="shared" si="18"/>
        <v>wf</v>
      </c>
      <c r="C259" t="str">
        <f t="shared" si="19"/>
        <v>GRwf</v>
      </c>
      <c r="D259" t="s">
        <v>70</v>
      </c>
      <c r="E259" t="str">
        <f t="shared" ref="E259:E276" si="20">D259&amp;"_"&amp;J259&amp;"-"&amp;K259</f>
        <v>GRwf_3_10-20</v>
      </c>
      <c r="F259">
        <v>3</v>
      </c>
      <c r="G259">
        <v>2019</v>
      </c>
      <c r="H259">
        <v>9</v>
      </c>
      <c r="I259">
        <v>26</v>
      </c>
      <c r="J259">
        <v>10</v>
      </c>
      <c r="K259">
        <v>20</v>
      </c>
      <c r="L259" t="s">
        <v>105</v>
      </c>
      <c r="M259">
        <v>112.07</v>
      </c>
      <c r="O259">
        <v>41</v>
      </c>
      <c r="P259">
        <v>62.069999999999993</v>
      </c>
      <c r="Q259" s="1">
        <v>0.91652011899999997</v>
      </c>
      <c r="R259" s="8">
        <v>3.3919132999999997E-2</v>
      </c>
    </row>
    <row r="260" spans="1:18">
      <c r="A260" t="str">
        <f t="shared" si="17"/>
        <v>GR</v>
      </c>
      <c r="B260" t="str">
        <f t="shared" si="18"/>
        <v>wf</v>
      </c>
      <c r="C260" t="str">
        <f t="shared" si="19"/>
        <v>GRwf</v>
      </c>
      <c r="D260" t="s">
        <v>70</v>
      </c>
      <c r="E260" t="str">
        <f t="shared" si="20"/>
        <v>GRwf_3_20-30</v>
      </c>
      <c r="F260">
        <v>3</v>
      </c>
      <c r="G260">
        <v>2019</v>
      </c>
      <c r="H260">
        <v>9</v>
      </c>
      <c r="I260">
        <v>26</v>
      </c>
      <c r="J260">
        <v>20</v>
      </c>
      <c r="K260">
        <v>30</v>
      </c>
      <c r="L260" t="s">
        <v>105</v>
      </c>
      <c r="M260">
        <v>102.66</v>
      </c>
      <c r="O260">
        <v>42</v>
      </c>
      <c r="P260">
        <v>52.66</v>
      </c>
      <c r="Q260" s="1">
        <v>0.934888422</v>
      </c>
      <c r="R260" s="8">
        <v>3.5217318999999997E-2</v>
      </c>
    </row>
    <row r="261" spans="1:18">
      <c r="A261" t="str">
        <f t="shared" si="17"/>
        <v>GR</v>
      </c>
      <c r="B261" t="str">
        <f t="shared" si="18"/>
        <v>wf</v>
      </c>
      <c r="C261" t="str">
        <f t="shared" si="19"/>
        <v>GRwf</v>
      </c>
      <c r="D261" t="s">
        <v>70</v>
      </c>
      <c r="E261" t="str">
        <f t="shared" si="20"/>
        <v>GRwf_3_30-40</v>
      </c>
      <c r="F261">
        <v>3</v>
      </c>
      <c r="G261">
        <v>2019</v>
      </c>
      <c r="H261">
        <v>9</v>
      </c>
      <c r="I261">
        <v>26</v>
      </c>
      <c r="J261">
        <v>30</v>
      </c>
      <c r="K261">
        <v>40</v>
      </c>
      <c r="L261" t="s">
        <v>105</v>
      </c>
      <c r="M261">
        <v>100.18</v>
      </c>
      <c r="O261">
        <v>43</v>
      </c>
      <c r="P261">
        <v>100.18</v>
      </c>
      <c r="Q261" s="1">
        <v>0.78004872800000002</v>
      </c>
      <c r="R261" s="8">
        <v>2.3511489999999999E-2</v>
      </c>
    </row>
    <row r="262" spans="1:18">
      <c r="A262" t="str">
        <f t="shared" si="17"/>
        <v>GR</v>
      </c>
      <c r="B262" t="str">
        <f t="shared" si="18"/>
        <v>wf</v>
      </c>
      <c r="C262" t="str">
        <f t="shared" si="19"/>
        <v>GRwf</v>
      </c>
      <c r="D262" t="s">
        <v>70</v>
      </c>
      <c r="E262" t="str">
        <f t="shared" si="20"/>
        <v>GRwf_3_40-50</v>
      </c>
      <c r="F262">
        <v>3</v>
      </c>
      <c r="G262">
        <v>2019</v>
      </c>
      <c r="H262">
        <v>9</v>
      </c>
      <c r="I262">
        <v>26</v>
      </c>
      <c r="J262">
        <v>40</v>
      </c>
      <c r="K262">
        <v>50</v>
      </c>
      <c r="L262" t="s">
        <v>105</v>
      </c>
      <c r="M262">
        <v>100.77</v>
      </c>
      <c r="O262">
        <v>44</v>
      </c>
      <c r="P262">
        <v>100.77</v>
      </c>
      <c r="Q262" s="1">
        <v>0.75220435900000004</v>
      </c>
      <c r="R262" s="8">
        <v>2.2740152E-2</v>
      </c>
    </row>
    <row r="263" spans="1:18">
      <c r="A263" t="str">
        <f t="shared" si="17"/>
        <v>GR</v>
      </c>
      <c r="B263" t="str">
        <f t="shared" si="18"/>
        <v>wf</v>
      </c>
      <c r="C263" t="str">
        <f t="shared" si="19"/>
        <v>GRwf</v>
      </c>
      <c r="D263" t="s">
        <v>70</v>
      </c>
      <c r="E263" t="str">
        <f t="shared" si="20"/>
        <v>GRwf_3_50-60</v>
      </c>
      <c r="F263">
        <v>3</v>
      </c>
      <c r="G263">
        <v>2019</v>
      </c>
      <c r="H263">
        <v>9</v>
      </c>
      <c r="I263">
        <v>26</v>
      </c>
      <c r="J263">
        <v>50</v>
      </c>
      <c r="K263">
        <v>60</v>
      </c>
      <c r="L263" t="s">
        <v>105</v>
      </c>
      <c r="M263">
        <v>101.33</v>
      </c>
      <c r="O263">
        <v>45</v>
      </c>
      <c r="P263">
        <v>101.33</v>
      </c>
      <c r="Q263" s="1">
        <v>0.36936113199999998</v>
      </c>
      <c r="R263" s="8">
        <v>1.7333650999999999E-2</v>
      </c>
    </row>
    <row r="264" spans="1:18">
      <c r="A264" t="str">
        <f t="shared" si="17"/>
        <v>GR</v>
      </c>
      <c r="B264" t="str">
        <f t="shared" si="18"/>
        <v>wf</v>
      </c>
      <c r="C264" t="str">
        <f t="shared" si="19"/>
        <v>GRwf</v>
      </c>
      <c r="D264" t="s">
        <v>70</v>
      </c>
      <c r="E264" t="str">
        <f t="shared" si="20"/>
        <v>GRwf_3_60-70</v>
      </c>
      <c r="F264">
        <v>3</v>
      </c>
      <c r="G264">
        <v>2019</v>
      </c>
      <c r="H264">
        <v>9</v>
      </c>
      <c r="I264">
        <v>26</v>
      </c>
      <c r="J264">
        <v>60</v>
      </c>
      <c r="K264">
        <v>70</v>
      </c>
      <c r="L264" t="s">
        <v>105</v>
      </c>
      <c r="M264">
        <v>85.91</v>
      </c>
      <c r="O264">
        <v>46</v>
      </c>
      <c r="P264">
        <v>85.91</v>
      </c>
      <c r="Q264" s="1">
        <v>0.101221087</v>
      </c>
      <c r="R264" s="8">
        <v>7.5277030000000002E-3</v>
      </c>
    </row>
    <row r="265" spans="1:18">
      <c r="A265" t="str">
        <f t="shared" si="17"/>
        <v>GR</v>
      </c>
      <c r="B265" t="str">
        <f t="shared" si="18"/>
        <v>wf</v>
      </c>
      <c r="C265" t="str">
        <f t="shared" si="19"/>
        <v>GRwf</v>
      </c>
      <c r="D265" t="s">
        <v>70</v>
      </c>
      <c r="E265" t="str">
        <f t="shared" si="20"/>
        <v>GRwf_3_70-80</v>
      </c>
      <c r="F265">
        <v>3</v>
      </c>
      <c r="G265">
        <v>2019</v>
      </c>
      <c r="H265">
        <v>9</v>
      </c>
      <c r="I265">
        <v>26</v>
      </c>
      <c r="J265">
        <v>70</v>
      </c>
      <c r="K265">
        <v>80</v>
      </c>
      <c r="L265" t="s">
        <v>107</v>
      </c>
      <c r="M265">
        <v>73.77</v>
      </c>
      <c r="O265">
        <v>47</v>
      </c>
      <c r="P265">
        <v>73.77</v>
      </c>
    </row>
    <row r="266" spans="1:18">
      <c r="A266" t="str">
        <f t="shared" si="17"/>
        <v>GR</v>
      </c>
      <c r="B266" t="str">
        <f t="shared" si="18"/>
        <v>wf</v>
      </c>
      <c r="C266" t="str">
        <f t="shared" si="19"/>
        <v>GRwf</v>
      </c>
      <c r="D266" t="s">
        <v>70</v>
      </c>
      <c r="E266" t="str">
        <f t="shared" si="20"/>
        <v>GRwf_3_80-90</v>
      </c>
      <c r="F266">
        <v>3</v>
      </c>
      <c r="G266">
        <v>2019</v>
      </c>
      <c r="H266">
        <v>9</v>
      </c>
      <c r="I266">
        <v>26</v>
      </c>
      <c r="J266">
        <v>80</v>
      </c>
      <c r="K266">
        <v>90</v>
      </c>
      <c r="L266" t="s">
        <v>107</v>
      </c>
      <c r="M266">
        <v>95.79</v>
      </c>
      <c r="O266">
        <v>48</v>
      </c>
      <c r="P266">
        <v>95.79</v>
      </c>
    </row>
    <row r="267" spans="1:18">
      <c r="A267" t="str">
        <f t="shared" si="17"/>
        <v>GR</v>
      </c>
      <c r="B267" t="str">
        <f t="shared" si="18"/>
        <v>wf</v>
      </c>
      <c r="C267" t="str">
        <f t="shared" si="19"/>
        <v>GRwf</v>
      </c>
      <c r="D267" t="s">
        <v>71</v>
      </c>
      <c r="E267" t="str">
        <f t="shared" si="20"/>
        <v>GRwf_comp_0-10</v>
      </c>
      <c r="G267">
        <v>2019</v>
      </c>
      <c r="H267">
        <v>9</v>
      </c>
      <c r="I267">
        <v>26</v>
      </c>
      <c r="J267">
        <v>0</v>
      </c>
      <c r="K267">
        <v>10</v>
      </c>
      <c r="Q267" s="1">
        <v>3.0362821950000001</v>
      </c>
      <c r="R267" s="8">
        <v>0.134074523</v>
      </c>
    </row>
    <row r="268" spans="1:18">
      <c r="A268" t="str">
        <f t="shared" si="17"/>
        <v>GR</v>
      </c>
      <c r="B268" t="str">
        <f t="shared" si="18"/>
        <v>wf</v>
      </c>
      <c r="C268" t="str">
        <f t="shared" si="19"/>
        <v>GRwf</v>
      </c>
      <c r="D268" t="s">
        <v>71</v>
      </c>
      <c r="E268" t="str">
        <f t="shared" si="20"/>
        <v>GRwf_comp_10-20</v>
      </c>
      <c r="G268">
        <v>2019</v>
      </c>
      <c r="H268">
        <v>9</v>
      </c>
      <c r="I268">
        <v>26</v>
      </c>
      <c r="J268">
        <v>10</v>
      </c>
      <c r="K268">
        <v>20</v>
      </c>
      <c r="Q268" s="1">
        <v>2.3204386036666667</v>
      </c>
      <c r="R268" s="8">
        <v>9.197087466666666E-2</v>
      </c>
    </row>
    <row r="269" spans="1:18">
      <c r="A269" t="str">
        <f t="shared" si="17"/>
        <v>GR</v>
      </c>
      <c r="B269" t="str">
        <f t="shared" si="18"/>
        <v>wf</v>
      </c>
      <c r="C269" t="str">
        <f t="shared" si="19"/>
        <v>GRwf</v>
      </c>
      <c r="D269" t="s">
        <v>71</v>
      </c>
      <c r="E269" t="str">
        <f t="shared" si="20"/>
        <v>GRwf_comp_20-30</v>
      </c>
      <c r="G269">
        <v>2019</v>
      </c>
      <c r="H269">
        <v>9</v>
      </c>
      <c r="I269">
        <v>26</v>
      </c>
      <c r="J269">
        <v>20</v>
      </c>
      <c r="K269">
        <v>30</v>
      </c>
      <c r="Q269" s="1">
        <v>2.0057193236666664</v>
      </c>
      <c r="R269" s="8">
        <v>7.8831480333333329E-2</v>
      </c>
    </row>
    <row r="270" spans="1:18">
      <c r="A270" t="str">
        <f t="shared" si="17"/>
        <v>GR</v>
      </c>
      <c r="B270" t="str">
        <f t="shared" si="18"/>
        <v>wf</v>
      </c>
      <c r="C270" t="str">
        <f t="shared" si="19"/>
        <v>GRwf</v>
      </c>
      <c r="D270" t="s">
        <v>71</v>
      </c>
      <c r="E270" t="str">
        <f t="shared" si="20"/>
        <v>GRwf_comp_30-40</v>
      </c>
      <c r="G270">
        <v>2019</v>
      </c>
      <c r="H270">
        <v>9</v>
      </c>
      <c r="I270">
        <v>26</v>
      </c>
      <c r="J270">
        <v>30</v>
      </c>
      <c r="K270">
        <v>40</v>
      </c>
      <c r="Q270" s="1">
        <v>1.141694784</v>
      </c>
      <c r="R270" s="8">
        <v>4.8102021999999994E-2</v>
      </c>
    </row>
    <row r="271" spans="1:18">
      <c r="A271" t="str">
        <f t="shared" si="17"/>
        <v>GR</v>
      </c>
      <c r="B271" t="str">
        <f t="shared" si="18"/>
        <v>wf</v>
      </c>
      <c r="C271" t="str">
        <f t="shared" si="19"/>
        <v>GRwf</v>
      </c>
      <c r="D271" t="s">
        <v>71</v>
      </c>
      <c r="E271" t="str">
        <f t="shared" si="20"/>
        <v>GRwf_comp_40-50</v>
      </c>
      <c r="G271">
        <v>2019</v>
      </c>
      <c r="H271">
        <v>9</v>
      </c>
      <c r="I271">
        <v>26</v>
      </c>
      <c r="J271">
        <v>40</v>
      </c>
      <c r="K271">
        <v>50</v>
      </c>
      <c r="Q271" s="1">
        <v>0.98554907266666658</v>
      </c>
      <c r="R271" s="8">
        <v>4.5602111666666667E-2</v>
      </c>
    </row>
    <row r="272" spans="1:18">
      <c r="A272" t="str">
        <f t="shared" si="17"/>
        <v>GR</v>
      </c>
      <c r="B272" t="str">
        <f t="shared" si="18"/>
        <v>wf</v>
      </c>
      <c r="C272" t="str">
        <f t="shared" si="19"/>
        <v>GRwf</v>
      </c>
      <c r="D272" t="s">
        <v>71</v>
      </c>
      <c r="E272" t="str">
        <f t="shared" si="20"/>
        <v>GRwf_comp_50-60</v>
      </c>
      <c r="G272">
        <v>2019</v>
      </c>
      <c r="H272">
        <v>9</v>
      </c>
      <c r="I272">
        <v>26</v>
      </c>
      <c r="J272">
        <v>50</v>
      </c>
      <c r="K272">
        <v>60</v>
      </c>
      <c r="Q272" s="1">
        <v>0.73030099233333334</v>
      </c>
      <c r="R272" s="8">
        <v>3.8431811333333336E-2</v>
      </c>
    </row>
    <row r="273" spans="1:18">
      <c r="A273" t="str">
        <f t="shared" si="17"/>
        <v>GR</v>
      </c>
      <c r="B273" t="str">
        <f t="shared" si="18"/>
        <v>wf</v>
      </c>
      <c r="C273" t="str">
        <f t="shared" si="19"/>
        <v>GRwf</v>
      </c>
      <c r="D273" t="s">
        <v>71</v>
      </c>
      <c r="E273" t="str">
        <f t="shared" si="20"/>
        <v>GRwf_comp_60-70</v>
      </c>
      <c r="G273">
        <v>2019</v>
      </c>
      <c r="H273">
        <v>9</v>
      </c>
      <c r="I273">
        <v>26</v>
      </c>
      <c r="J273">
        <v>60</v>
      </c>
      <c r="K273">
        <v>70</v>
      </c>
      <c r="Q273" s="1">
        <v>0.62002587400000009</v>
      </c>
      <c r="R273" s="8">
        <v>3.413829266666666E-2</v>
      </c>
    </row>
    <row r="274" spans="1:18">
      <c r="A274" t="str">
        <f t="shared" si="17"/>
        <v>GR</v>
      </c>
      <c r="B274" t="str">
        <f t="shared" si="18"/>
        <v>wf</v>
      </c>
      <c r="C274" t="str">
        <f t="shared" si="19"/>
        <v>GRwf</v>
      </c>
      <c r="D274" t="s">
        <v>71</v>
      </c>
      <c r="E274" t="str">
        <f t="shared" si="20"/>
        <v>GRwf_comp_70-80</v>
      </c>
      <c r="G274">
        <v>2019</v>
      </c>
      <c r="H274">
        <v>9</v>
      </c>
      <c r="I274">
        <v>26</v>
      </c>
      <c r="J274">
        <v>70</v>
      </c>
      <c r="K274">
        <v>80</v>
      </c>
      <c r="Q274" s="1">
        <v>0.83841441550000007</v>
      </c>
      <c r="R274" s="8">
        <v>4.0780857500000003E-2</v>
      </c>
    </row>
    <row r="275" spans="1:18">
      <c r="A275" t="str">
        <f t="shared" si="17"/>
        <v>GR</v>
      </c>
      <c r="B275" t="str">
        <f t="shared" si="18"/>
        <v>wf</v>
      </c>
      <c r="C275" t="str">
        <f t="shared" si="19"/>
        <v>GRwf</v>
      </c>
      <c r="D275" t="s">
        <v>71</v>
      </c>
      <c r="E275" t="str">
        <f t="shared" si="20"/>
        <v>GRwf_comp_80-90</v>
      </c>
      <c r="G275">
        <v>2019</v>
      </c>
      <c r="H275">
        <v>9</v>
      </c>
      <c r="I275">
        <v>26</v>
      </c>
      <c r="J275">
        <v>80</v>
      </c>
      <c r="K275">
        <v>90</v>
      </c>
      <c r="Q275" s="1">
        <v>0.53642387700000005</v>
      </c>
      <c r="R275" s="8">
        <v>3.09738965E-2</v>
      </c>
    </row>
    <row r="276" spans="1:18">
      <c r="A276" t="s">
        <v>34</v>
      </c>
      <c r="B276" t="s">
        <v>32</v>
      </c>
      <c r="C276" t="s">
        <v>101</v>
      </c>
      <c r="D276" t="s">
        <v>71</v>
      </c>
      <c r="E276" t="str">
        <f t="shared" si="20"/>
        <v>GRwf_comp_-7-0</v>
      </c>
      <c r="G276">
        <v>2019</v>
      </c>
      <c r="H276">
        <v>9</v>
      </c>
      <c r="I276">
        <v>26</v>
      </c>
      <c r="J276">
        <v>-7</v>
      </c>
      <c r="K276">
        <v>0</v>
      </c>
      <c r="L276" t="s">
        <v>110</v>
      </c>
      <c r="N276" t="s">
        <v>114</v>
      </c>
      <c r="O276">
        <v>49</v>
      </c>
    </row>
    <row r="277" spans="1:18">
      <c r="G277" t="s">
        <v>102</v>
      </c>
      <c r="H277" t="s">
        <v>102</v>
      </c>
    </row>
    <row r="278" spans="1:18">
      <c r="G278" t="s">
        <v>102</v>
      </c>
      <c r="H278" t="s">
        <v>102</v>
      </c>
    </row>
    <row r="279" spans="1:18">
      <c r="G279" t="s">
        <v>102</v>
      </c>
      <c r="H279" t="s">
        <v>102</v>
      </c>
    </row>
    <row r="280" spans="1:18">
      <c r="G280" t="s">
        <v>102</v>
      </c>
      <c r="H280" t="s">
        <v>102</v>
      </c>
    </row>
    <row r="281" spans="1:18">
      <c r="G281" t="s">
        <v>102</v>
      </c>
      <c r="H281" t="s">
        <v>102</v>
      </c>
    </row>
    <row r="282" spans="1:18">
      <c r="G282" t="s">
        <v>102</v>
      </c>
      <c r="H282" t="s">
        <v>102</v>
      </c>
    </row>
    <row r="283" spans="1:18">
      <c r="G283" t="s">
        <v>102</v>
      </c>
      <c r="H283" t="s">
        <v>102</v>
      </c>
    </row>
    <row r="284" spans="1:18">
      <c r="G284" t="s">
        <v>102</v>
      </c>
      <c r="H284" t="s">
        <v>102</v>
      </c>
    </row>
    <row r="285" spans="1:18">
      <c r="G285" t="s">
        <v>102</v>
      </c>
      <c r="H285" t="s">
        <v>102</v>
      </c>
    </row>
    <row r="286" spans="1:18">
      <c r="G286" t="s">
        <v>102</v>
      </c>
      <c r="H286" t="s">
        <v>102</v>
      </c>
    </row>
    <row r="287" spans="1:18">
      <c r="G287" t="s">
        <v>102</v>
      </c>
      <c r="H287" t="s">
        <v>102</v>
      </c>
    </row>
    <row r="288" spans="1:18">
      <c r="G288" t="s">
        <v>102</v>
      </c>
      <c r="H288" t="s">
        <v>102</v>
      </c>
    </row>
    <row r="289" spans="7:8">
      <c r="G289" t="s">
        <v>102</v>
      </c>
      <c r="H289" t="s">
        <v>102</v>
      </c>
    </row>
    <row r="290" spans="7:8">
      <c r="G290" t="s">
        <v>102</v>
      </c>
      <c r="H290" t="s">
        <v>102</v>
      </c>
    </row>
    <row r="291" spans="7:8">
      <c r="G291" t="s">
        <v>102</v>
      </c>
      <c r="H291" t="s">
        <v>102</v>
      </c>
    </row>
    <row r="292" spans="7:8">
      <c r="G292" t="s">
        <v>102</v>
      </c>
      <c r="H292" t="s">
        <v>102</v>
      </c>
    </row>
    <row r="293" spans="7:8">
      <c r="G293" t="s">
        <v>102</v>
      </c>
      <c r="H293" t="s">
        <v>102</v>
      </c>
    </row>
    <row r="294" spans="7:8">
      <c r="G294" t="s">
        <v>102</v>
      </c>
      <c r="H294" t="s">
        <v>102</v>
      </c>
    </row>
    <row r="295" spans="7:8">
      <c r="G295" t="s">
        <v>102</v>
      </c>
      <c r="H295" t="s">
        <v>102</v>
      </c>
    </row>
    <row r="296" spans="7:8">
      <c r="G296" t="s">
        <v>102</v>
      </c>
      <c r="H296" t="s">
        <v>102</v>
      </c>
    </row>
    <row r="297" spans="7:8">
      <c r="G297" t="s">
        <v>102</v>
      </c>
      <c r="H297" t="s">
        <v>102</v>
      </c>
    </row>
    <row r="298" spans="7:8">
      <c r="G298" t="s">
        <v>102</v>
      </c>
      <c r="H298" t="s">
        <v>102</v>
      </c>
    </row>
    <row r="299" spans="7:8">
      <c r="G299" t="s">
        <v>102</v>
      </c>
      <c r="H299" t="s">
        <v>102</v>
      </c>
    </row>
    <row r="300" spans="7:8">
      <c r="G300" t="s">
        <v>102</v>
      </c>
      <c r="H300" t="s">
        <v>102</v>
      </c>
    </row>
    <row r="301" spans="7:8">
      <c r="G301" t="s">
        <v>102</v>
      </c>
      <c r="H301" t="s">
        <v>102</v>
      </c>
    </row>
    <row r="302" spans="7:8">
      <c r="G302" t="s">
        <v>102</v>
      </c>
      <c r="H302" t="s">
        <v>102</v>
      </c>
    </row>
    <row r="303" spans="7:8">
      <c r="G303" t="s">
        <v>102</v>
      </c>
      <c r="H303" t="s">
        <v>102</v>
      </c>
    </row>
    <row r="304" spans="7:8">
      <c r="G304" t="s">
        <v>102</v>
      </c>
      <c r="H304" t="s">
        <v>102</v>
      </c>
    </row>
    <row r="305" spans="7:8">
      <c r="G305" t="s">
        <v>102</v>
      </c>
      <c r="H305" t="s">
        <v>102</v>
      </c>
    </row>
    <row r="306" spans="7:8">
      <c r="G306" t="s">
        <v>102</v>
      </c>
      <c r="H306" t="s">
        <v>102</v>
      </c>
    </row>
    <row r="307" spans="7:8">
      <c r="G307" t="s">
        <v>102</v>
      </c>
      <c r="H307" t="s">
        <v>102</v>
      </c>
    </row>
    <row r="308" spans="7:8">
      <c r="G308" t="s">
        <v>102</v>
      </c>
      <c r="H308" t="s">
        <v>102</v>
      </c>
    </row>
    <row r="309" spans="7:8">
      <c r="G309" t="s">
        <v>102</v>
      </c>
      <c r="H309" t="s">
        <v>102</v>
      </c>
    </row>
    <row r="310" spans="7:8">
      <c r="G310" t="s">
        <v>102</v>
      </c>
      <c r="H310" t="s">
        <v>102</v>
      </c>
    </row>
    <row r="311" spans="7:8">
      <c r="G311" t="s">
        <v>102</v>
      </c>
      <c r="H311" t="s">
        <v>102</v>
      </c>
    </row>
    <row r="312" spans="7:8">
      <c r="G312" t="s">
        <v>102</v>
      </c>
      <c r="H312" t="s">
        <v>102</v>
      </c>
    </row>
    <row r="313" spans="7:8">
      <c r="G313" t="s">
        <v>102</v>
      </c>
      <c r="H313" t="s">
        <v>102</v>
      </c>
    </row>
    <row r="314" spans="7:8">
      <c r="G314" t="s">
        <v>102</v>
      </c>
      <c r="H314" t="s">
        <v>102</v>
      </c>
    </row>
    <row r="315" spans="7:8">
      <c r="G315" t="s">
        <v>102</v>
      </c>
      <c r="H315" t="s">
        <v>102</v>
      </c>
    </row>
    <row r="316" spans="7:8">
      <c r="G316" t="s">
        <v>102</v>
      </c>
      <c r="H316" t="s">
        <v>102</v>
      </c>
    </row>
    <row r="317" spans="7:8">
      <c r="G317" t="s">
        <v>102</v>
      </c>
      <c r="H317" t="s">
        <v>102</v>
      </c>
    </row>
    <row r="318" spans="7:8">
      <c r="G318" t="s">
        <v>102</v>
      </c>
      <c r="H318" t="s">
        <v>102</v>
      </c>
    </row>
    <row r="319" spans="7:8">
      <c r="G319" t="s">
        <v>102</v>
      </c>
      <c r="H319" t="s">
        <v>102</v>
      </c>
    </row>
    <row r="320" spans="7:8">
      <c r="G320" t="s">
        <v>102</v>
      </c>
      <c r="H320" t="s">
        <v>102</v>
      </c>
    </row>
    <row r="321" spans="7:8">
      <c r="G321" t="s">
        <v>102</v>
      </c>
      <c r="H321" t="s">
        <v>102</v>
      </c>
    </row>
    <row r="322" spans="7:8">
      <c r="G322" t="s">
        <v>102</v>
      </c>
      <c r="H322" t="s">
        <v>102</v>
      </c>
    </row>
    <row r="323" spans="7:8">
      <c r="G323" t="s">
        <v>102</v>
      </c>
      <c r="H323" t="s">
        <v>102</v>
      </c>
    </row>
    <row r="324" spans="7:8">
      <c r="G324" t="s">
        <v>102</v>
      </c>
      <c r="H324" t="s">
        <v>102</v>
      </c>
    </row>
    <row r="325" spans="7:8">
      <c r="G325" t="s">
        <v>102</v>
      </c>
      <c r="H325" t="s">
        <v>102</v>
      </c>
    </row>
    <row r="326" spans="7:8">
      <c r="G326" t="s">
        <v>102</v>
      </c>
      <c r="H326" t="s">
        <v>102</v>
      </c>
    </row>
    <row r="327" spans="7:8">
      <c r="G327" t="s">
        <v>102</v>
      </c>
      <c r="H327" t="s">
        <v>102</v>
      </c>
    </row>
    <row r="328" spans="7:8">
      <c r="G328" t="s">
        <v>102</v>
      </c>
      <c r="H328" t="s">
        <v>102</v>
      </c>
    </row>
    <row r="329" spans="7:8">
      <c r="G329" t="s">
        <v>102</v>
      </c>
      <c r="H329" t="s">
        <v>102</v>
      </c>
    </row>
    <row r="330" spans="7:8">
      <c r="G330" t="s">
        <v>102</v>
      </c>
      <c r="H330" t="s">
        <v>102</v>
      </c>
    </row>
    <row r="331" spans="7:8">
      <c r="G331" t="s">
        <v>102</v>
      </c>
      <c r="H331" t="s">
        <v>102</v>
      </c>
    </row>
    <row r="332" spans="7:8">
      <c r="G332" t="s">
        <v>102</v>
      </c>
      <c r="H332" t="s">
        <v>102</v>
      </c>
    </row>
    <row r="333" spans="7:8">
      <c r="G333" t="s">
        <v>102</v>
      </c>
      <c r="H333" t="s">
        <v>102</v>
      </c>
    </row>
    <row r="334" spans="7:8">
      <c r="G334" t="s">
        <v>102</v>
      </c>
      <c r="H334" t="s">
        <v>102</v>
      </c>
    </row>
    <row r="335" spans="7:8">
      <c r="G335" t="s">
        <v>102</v>
      </c>
      <c r="H335" t="s">
        <v>102</v>
      </c>
    </row>
    <row r="336" spans="7:8">
      <c r="G336" t="s">
        <v>102</v>
      </c>
      <c r="H336" t="s">
        <v>102</v>
      </c>
    </row>
    <row r="337" spans="7:8">
      <c r="G337" t="s">
        <v>102</v>
      </c>
      <c r="H337" t="s">
        <v>102</v>
      </c>
    </row>
    <row r="338" spans="7:8">
      <c r="G338" t="s">
        <v>102</v>
      </c>
      <c r="H338" t="s">
        <v>102</v>
      </c>
    </row>
    <row r="339" spans="7:8">
      <c r="G339" t="s">
        <v>102</v>
      </c>
      <c r="H339" t="s">
        <v>102</v>
      </c>
    </row>
    <row r="340" spans="7:8">
      <c r="G340" t="s">
        <v>102</v>
      </c>
      <c r="H340" t="s">
        <v>102</v>
      </c>
    </row>
    <row r="341" spans="7:8">
      <c r="G341" t="s">
        <v>102</v>
      </c>
      <c r="H341" t="s">
        <v>102</v>
      </c>
    </row>
    <row r="342" spans="7:8">
      <c r="G342" t="s">
        <v>102</v>
      </c>
      <c r="H342" t="s">
        <v>102</v>
      </c>
    </row>
    <row r="343" spans="7:8">
      <c r="G343" t="s">
        <v>102</v>
      </c>
      <c r="H343" t="s">
        <v>102</v>
      </c>
    </row>
    <row r="344" spans="7:8">
      <c r="G344" t="s">
        <v>102</v>
      </c>
      <c r="H344" t="s">
        <v>102</v>
      </c>
    </row>
    <row r="345" spans="7:8">
      <c r="G345" t="s">
        <v>102</v>
      </c>
      <c r="H345" t="s">
        <v>102</v>
      </c>
    </row>
    <row r="346" spans="7:8">
      <c r="G346" t="s">
        <v>102</v>
      </c>
      <c r="H346" t="s">
        <v>102</v>
      </c>
    </row>
    <row r="347" spans="7:8">
      <c r="G347" t="s">
        <v>102</v>
      </c>
      <c r="H347" t="s">
        <v>102</v>
      </c>
    </row>
    <row r="348" spans="7:8">
      <c r="G348" t="s">
        <v>102</v>
      </c>
      <c r="H348" t="s">
        <v>102</v>
      </c>
    </row>
    <row r="349" spans="7:8">
      <c r="G349" t="s">
        <v>102</v>
      </c>
      <c r="H349" t="s">
        <v>102</v>
      </c>
    </row>
    <row r="350" spans="7:8">
      <c r="G350" t="s">
        <v>102</v>
      </c>
      <c r="H350" t="s">
        <v>102</v>
      </c>
    </row>
    <row r="351" spans="7:8">
      <c r="G351" t="s">
        <v>102</v>
      </c>
      <c r="H351" t="s">
        <v>102</v>
      </c>
    </row>
    <row r="352" spans="7:8">
      <c r="G352" t="s">
        <v>102</v>
      </c>
      <c r="H352" t="s">
        <v>102</v>
      </c>
    </row>
    <row r="353" spans="7:8">
      <c r="G353" t="s">
        <v>102</v>
      </c>
      <c r="H353" t="s">
        <v>102</v>
      </c>
    </row>
    <row r="354" spans="7:8">
      <c r="G354" t="s">
        <v>102</v>
      </c>
      <c r="H354" t="s">
        <v>102</v>
      </c>
    </row>
    <row r="355" spans="7:8">
      <c r="G355" t="s">
        <v>102</v>
      </c>
      <c r="H355" t="s">
        <v>102</v>
      </c>
    </row>
    <row r="356" spans="7:8">
      <c r="G356" t="s">
        <v>102</v>
      </c>
      <c r="H356" t="s">
        <v>102</v>
      </c>
    </row>
    <row r="357" spans="7:8">
      <c r="G357" t="s">
        <v>102</v>
      </c>
      <c r="H357" t="s">
        <v>102</v>
      </c>
    </row>
    <row r="358" spans="7:8">
      <c r="G358" t="s">
        <v>102</v>
      </c>
      <c r="H358" t="s">
        <v>102</v>
      </c>
    </row>
    <row r="359" spans="7:8">
      <c r="G359" t="s">
        <v>102</v>
      </c>
      <c r="H359" t="s">
        <v>102</v>
      </c>
    </row>
    <row r="360" spans="7:8">
      <c r="G360" t="s">
        <v>102</v>
      </c>
      <c r="H360" t="s">
        <v>102</v>
      </c>
    </row>
    <row r="361" spans="7:8">
      <c r="G361" t="s">
        <v>102</v>
      </c>
      <c r="H361" t="s">
        <v>102</v>
      </c>
    </row>
    <row r="362" spans="7:8">
      <c r="G362" t="s">
        <v>102</v>
      </c>
      <c r="H362" t="s">
        <v>102</v>
      </c>
    </row>
    <row r="363" spans="7:8">
      <c r="G363" t="s">
        <v>102</v>
      </c>
      <c r="H363" t="s">
        <v>102</v>
      </c>
    </row>
    <row r="364" spans="7:8">
      <c r="G364" t="s">
        <v>102</v>
      </c>
      <c r="H364" t="s">
        <v>102</v>
      </c>
    </row>
    <row r="365" spans="7:8">
      <c r="G365" t="s">
        <v>102</v>
      </c>
      <c r="H365" t="s">
        <v>102</v>
      </c>
    </row>
    <row r="366" spans="7:8">
      <c r="G366" t="s">
        <v>102</v>
      </c>
      <c r="H366" t="s">
        <v>102</v>
      </c>
    </row>
    <row r="367" spans="7:8">
      <c r="G367" t="s">
        <v>102</v>
      </c>
      <c r="H367" t="s">
        <v>102</v>
      </c>
    </row>
    <row r="368" spans="7:8">
      <c r="G368" t="s">
        <v>102</v>
      </c>
      <c r="H368" t="s">
        <v>102</v>
      </c>
    </row>
    <row r="369" spans="7:8">
      <c r="G369" t="s">
        <v>102</v>
      </c>
      <c r="H369" t="s">
        <v>102</v>
      </c>
    </row>
    <row r="370" spans="7:8">
      <c r="G370" t="s">
        <v>102</v>
      </c>
      <c r="H370" t="s">
        <v>102</v>
      </c>
    </row>
    <row r="371" spans="7:8">
      <c r="G371" t="s">
        <v>102</v>
      </c>
      <c r="H371" t="s">
        <v>102</v>
      </c>
    </row>
    <row r="372" spans="7:8">
      <c r="G372" t="s">
        <v>102</v>
      </c>
      <c r="H372" t="s">
        <v>102</v>
      </c>
    </row>
    <row r="373" spans="7:8">
      <c r="G373" t="s">
        <v>102</v>
      </c>
      <c r="H373" t="s">
        <v>102</v>
      </c>
    </row>
    <row r="374" spans="7:8">
      <c r="G374" t="s">
        <v>102</v>
      </c>
      <c r="H374" t="s">
        <v>102</v>
      </c>
    </row>
    <row r="375" spans="7:8">
      <c r="G375" t="s">
        <v>102</v>
      </c>
      <c r="H375" t="s">
        <v>102</v>
      </c>
    </row>
    <row r="376" spans="7:8">
      <c r="G376" t="s">
        <v>102</v>
      </c>
      <c r="H376" t="s">
        <v>102</v>
      </c>
    </row>
    <row r="377" spans="7:8">
      <c r="G377" t="s">
        <v>102</v>
      </c>
      <c r="H377" t="s">
        <v>102</v>
      </c>
    </row>
    <row r="378" spans="7:8">
      <c r="G378" t="s">
        <v>102</v>
      </c>
      <c r="H378" t="s">
        <v>102</v>
      </c>
    </row>
    <row r="379" spans="7:8">
      <c r="G379" t="s">
        <v>102</v>
      </c>
      <c r="H379" t="s">
        <v>102</v>
      </c>
    </row>
    <row r="380" spans="7:8">
      <c r="G380" t="s">
        <v>102</v>
      </c>
      <c r="H380" t="s">
        <v>102</v>
      </c>
    </row>
    <row r="381" spans="7:8">
      <c r="G381" t="s">
        <v>102</v>
      </c>
      <c r="H381" t="s">
        <v>102</v>
      </c>
    </row>
    <row r="382" spans="7:8">
      <c r="G382" t="s">
        <v>102</v>
      </c>
      <c r="H382" t="s">
        <v>102</v>
      </c>
    </row>
    <row r="383" spans="7:8">
      <c r="G383" t="s">
        <v>102</v>
      </c>
      <c r="H383" t="s">
        <v>102</v>
      </c>
    </row>
    <row r="384" spans="7:8">
      <c r="G384" t="s">
        <v>102</v>
      </c>
      <c r="H384" t="s">
        <v>102</v>
      </c>
    </row>
    <row r="385" spans="7:8">
      <c r="G385" t="s">
        <v>102</v>
      </c>
      <c r="H385" t="s">
        <v>102</v>
      </c>
    </row>
    <row r="386" spans="7:8">
      <c r="G386" t="s">
        <v>102</v>
      </c>
      <c r="H386" t="s">
        <v>102</v>
      </c>
    </row>
    <row r="387" spans="7:8">
      <c r="G387" t="s">
        <v>102</v>
      </c>
      <c r="H387" t="s">
        <v>102</v>
      </c>
    </row>
    <row r="388" spans="7:8">
      <c r="G388" t="s">
        <v>102</v>
      </c>
      <c r="H388" t="s">
        <v>102</v>
      </c>
    </row>
    <row r="389" spans="7:8">
      <c r="G389" t="s">
        <v>102</v>
      </c>
      <c r="H389" t="s">
        <v>102</v>
      </c>
    </row>
    <row r="390" spans="7:8">
      <c r="G390" t="s">
        <v>102</v>
      </c>
      <c r="H390" t="s">
        <v>102</v>
      </c>
    </row>
    <row r="391" spans="7:8">
      <c r="G391" t="s">
        <v>102</v>
      </c>
      <c r="H391" t="s">
        <v>102</v>
      </c>
    </row>
    <row r="392" spans="7:8">
      <c r="G392" t="s">
        <v>102</v>
      </c>
      <c r="H392" t="s">
        <v>102</v>
      </c>
    </row>
    <row r="393" spans="7:8">
      <c r="G393" t="s">
        <v>102</v>
      </c>
      <c r="H393" t="s">
        <v>102</v>
      </c>
    </row>
    <row r="394" spans="7:8">
      <c r="G394" t="s">
        <v>102</v>
      </c>
      <c r="H394" t="s">
        <v>102</v>
      </c>
    </row>
    <row r="395" spans="7:8">
      <c r="G395" t="s">
        <v>102</v>
      </c>
      <c r="H395" t="s">
        <v>102</v>
      </c>
    </row>
    <row r="396" spans="7:8">
      <c r="G396" t="s">
        <v>102</v>
      </c>
      <c r="H396" t="s">
        <v>102</v>
      </c>
    </row>
    <row r="397" spans="7:8">
      <c r="G397" t="s">
        <v>102</v>
      </c>
      <c r="H397" t="s">
        <v>102</v>
      </c>
    </row>
    <row r="398" spans="7:8">
      <c r="G398" t="s">
        <v>102</v>
      </c>
      <c r="H398" t="s">
        <v>102</v>
      </c>
    </row>
  </sheetData>
  <sortState ref="A2:R398">
    <sortCondition ref="E2:E39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1"/>
  <sheetViews>
    <sheetView topLeftCell="N1" workbookViewId="0">
      <selection activeCell="O12" sqref="O12"/>
    </sheetView>
  </sheetViews>
  <sheetFormatPr baseColWidth="10" defaultRowHeight="15" x14ac:dyDescent="0"/>
  <cols>
    <col min="1" max="1" width="3.83203125" bestFit="1" customWidth="1"/>
    <col min="2" max="2" width="4" bestFit="1" customWidth="1"/>
    <col min="3" max="3" width="4.6640625" bestFit="1" customWidth="1"/>
    <col min="4" max="4" width="5.1640625" bestFit="1" customWidth="1"/>
    <col min="5" max="5" width="16.33203125" bestFit="1" customWidth="1"/>
    <col min="6" max="6" width="22" bestFit="1" customWidth="1"/>
    <col min="7" max="7" width="17" bestFit="1" customWidth="1"/>
    <col min="8" max="9" width="7.1640625" style="5" bestFit="1" customWidth="1"/>
    <col min="10" max="10" width="9" style="5" customWidth="1"/>
    <col min="11" max="11" width="16.5" style="5" customWidth="1"/>
    <col min="12" max="12" width="10.6640625" style="5" customWidth="1"/>
    <col min="13" max="13" width="9" style="5" customWidth="1"/>
    <col min="14" max="14" width="15.6640625" style="5" customWidth="1"/>
    <col min="15" max="15" width="19.33203125" style="5" customWidth="1"/>
    <col min="16" max="16" width="9" style="5" bestFit="1" customWidth="1"/>
    <col min="17" max="17" width="9.1640625" style="5" bestFit="1" customWidth="1"/>
    <col min="18" max="18" width="12.83203125" style="5" bestFit="1" customWidth="1"/>
    <col min="19" max="19" width="6.83203125" style="5" bestFit="1" customWidth="1"/>
    <col min="20" max="20" width="6.5" style="5" bestFit="1" customWidth="1"/>
    <col min="21" max="21" width="13.1640625" style="5" bestFit="1" customWidth="1"/>
    <col min="22" max="22" width="12.6640625" style="5" bestFit="1" customWidth="1"/>
    <col min="23" max="23" width="9.83203125" style="9" bestFit="1" customWidth="1"/>
    <col min="24" max="24" width="9" style="6" bestFit="1" customWidth="1"/>
    <col min="25" max="25" width="8.83203125" style="7" bestFit="1" customWidth="1"/>
    <col min="26" max="26" width="6.33203125" style="10" bestFit="1" customWidth="1"/>
    <col min="27" max="28" width="7.1640625" style="5" bestFit="1" customWidth="1"/>
    <col min="29" max="29" width="13" style="5" bestFit="1" customWidth="1"/>
    <col min="30" max="30" width="13.83203125" style="5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182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320</v>
      </c>
      <c r="Q1" s="5" t="s">
        <v>319</v>
      </c>
      <c r="R1" s="5" t="s">
        <v>14</v>
      </c>
      <c r="S1" s="5" t="s">
        <v>15</v>
      </c>
      <c r="T1" s="6" t="s">
        <v>16</v>
      </c>
      <c r="U1" s="6" t="s">
        <v>17</v>
      </c>
      <c r="V1" s="6" t="s">
        <v>18</v>
      </c>
      <c r="W1" s="9" t="s">
        <v>19</v>
      </c>
      <c r="X1" s="6" t="s">
        <v>20</v>
      </c>
      <c r="Y1" s="7" t="s">
        <v>21</v>
      </c>
      <c r="Z1" s="10" t="s">
        <v>100</v>
      </c>
      <c r="AA1" s="5" t="s">
        <v>22</v>
      </c>
      <c r="AB1" s="5" t="s">
        <v>23</v>
      </c>
      <c r="AC1" s="5" t="s">
        <v>24</v>
      </c>
      <c r="AD1" s="5" t="s">
        <v>25</v>
      </c>
    </row>
    <row r="2" spans="1:30">
      <c r="A2">
        <v>1</v>
      </c>
      <c r="B2" t="s">
        <v>26</v>
      </c>
      <c r="C2" s="2" t="s">
        <v>27</v>
      </c>
      <c r="D2" s="2">
        <v>2019</v>
      </c>
      <c r="E2" t="str">
        <f t="shared" ref="E2:E33" si="0">B2&amp;C2&amp;"_comp_"&amp;D2</f>
        <v>GRrf_comp_2019</v>
      </c>
      <c r="F2" t="str">
        <f t="shared" ref="F2:F33" si="1">E2&amp;"_"&amp;H2&amp;"-"&amp;I2</f>
        <v>GRrf_comp_2019_0-10</v>
      </c>
      <c r="G2" t="str">
        <f t="shared" ref="G2:G33" si="2">LEFT(E2,9)&amp;"_"&amp;H2&amp;"-"&amp;I2</f>
        <v>GRrf_comp_0-10</v>
      </c>
      <c r="H2" s="5">
        <v>0</v>
      </c>
      <c r="I2" s="5">
        <v>10</v>
      </c>
      <c r="K2" s="5" t="s">
        <v>35</v>
      </c>
      <c r="L2" s="5" t="s">
        <v>36</v>
      </c>
      <c r="M2" s="5" t="s">
        <v>37</v>
      </c>
      <c r="N2" s="5" t="s">
        <v>212</v>
      </c>
      <c r="O2" s="5">
        <v>300</v>
      </c>
      <c r="P2" s="5">
        <f>IF(R2="heavy",1.8,0)</f>
        <v>0</v>
      </c>
      <c r="Q2" s="5">
        <f>IF(P2=0,1.8, "inf")</f>
        <v>1.8</v>
      </c>
      <c r="R2" s="5" t="s">
        <v>28</v>
      </c>
      <c r="S2" s="5">
        <v>10</v>
      </c>
      <c r="T2" s="6">
        <v>0.95099999999999341</v>
      </c>
      <c r="U2" s="6">
        <f t="shared" ref="U2:U28" si="3">IFERROR(T2/S2,"")</f>
        <v>9.5099999999999338E-2</v>
      </c>
      <c r="V2" s="6">
        <v>0.99090000000000067</v>
      </c>
      <c r="W2" s="9" t="str">
        <f>IF(X2="","",X2*U2/(VLOOKUP(G2,lyr!$E$2:$Q$276,13,FALSE)/100))</f>
        <v/>
      </c>
      <c r="Z2" s="10" t="str">
        <f t="shared" ref="Z2:Z33" si="4">IFERROR(X2/Y2,"")</f>
        <v/>
      </c>
    </row>
    <row r="3" spans="1:30">
      <c r="A3">
        <v>1</v>
      </c>
      <c r="B3" t="s">
        <v>26</v>
      </c>
      <c r="C3" s="2" t="s">
        <v>27</v>
      </c>
      <c r="D3" s="2">
        <v>2019</v>
      </c>
      <c r="E3" t="str">
        <f t="shared" si="0"/>
        <v>GRrf_comp_2019</v>
      </c>
      <c r="F3" t="str">
        <f t="shared" si="1"/>
        <v>GRrf_comp_2019_0-10</v>
      </c>
      <c r="G3" t="str">
        <f t="shared" si="2"/>
        <v>GRrf_comp_0-10</v>
      </c>
      <c r="H3" s="5">
        <v>0</v>
      </c>
      <c r="I3" s="5">
        <v>10</v>
      </c>
      <c r="K3" s="5" t="s">
        <v>35</v>
      </c>
      <c r="L3" s="5" t="s">
        <v>36</v>
      </c>
      <c r="M3" s="5" t="s">
        <v>37</v>
      </c>
      <c r="N3" s="5" t="s">
        <v>213</v>
      </c>
      <c r="O3" s="5">
        <v>301</v>
      </c>
      <c r="P3" s="5">
        <f t="shared" ref="P3:P66" si="5">IF(R3="heavy",1.8,0)</f>
        <v>1.8</v>
      </c>
      <c r="Q3" s="5" t="str">
        <f t="shared" ref="Q3:Q66" si="6">IF(P3=0,1.8, "inf")</f>
        <v>inf</v>
      </c>
      <c r="R3" s="5" t="s">
        <v>31</v>
      </c>
      <c r="S3" s="5">
        <v>10</v>
      </c>
      <c r="T3" s="6">
        <v>8.8309999999999889</v>
      </c>
      <c r="U3" s="6">
        <f t="shared" si="3"/>
        <v>0.88309999999999889</v>
      </c>
      <c r="V3" s="6">
        <v>0.99090000000000067</v>
      </c>
      <c r="W3" s="9">
        <f>IF(X3="","",X3*U3/(VLOOKUP(G3,lyr!$E$2:$Q$276,13,FALSE)/100))</f>
        <v>4.853452541207921</v>
      </c>
      <c r="X3" s="6">
        <v>0.25938846170902302</v>
      </c>
      <c r="Y3" s="7">
        <v>2.57959272712469E-2</v>
      </c>
      <c r="Z3" s="10">
        <f t="shared" si="4"/>
        <v>10.055403668242896</v>
      </c>
    </row>
    <row r="4" spans="1:30">
      <c r="A4">
        <v>1</v>
      </c>
      <c r="B4" t="s">
        <v>26</v>
      </c>
      <c r="C4" s="2" t="s">
        <v>27</v>
      </c>
      <c r="D4" s="2">
        <v>2019</v>
      </c>
      <c r="E4" t="str">
        <f t="shared" si="0"/>
        <v>GRrf_comp_2019</v>
      </c>
      <c r="F4" t="str">
        <f t="shared" si="1"/>
        <v>GRrf_comp_2019_0-10</v>
      </c>
      <c r="G4" t="str">
        <f t="shared" si="2"/>
        <v>GRrf_comp_0-10</v>
      </c>
      <c r="H4" s="5">
        <v>0</v>
      </c>
      <c r="I4" s="5">
        <v>10</v>
      </c>
      <c r="K4" s="5" t="s">
        <v>35</v>
      </c>
      <c r="L4" s="5" t="s">
        <v>36</v>
      </c>
      <c r="M4" s="5" t="s">
        <v>37</v>
      </c>
      <c r="N4" s="5" t="s">
        <v>214</v>
      </c>
      <c r="O4" s="5">
        <v>302</v>
      </c>
      <c r="P4" s="5">
        <f t="shared" si="5"/>
        <v>0</v>
      </c>
      <c r="Q4" s="5">
        <f t="shared" si="6"/>
        <v>1.8</v>
      </c>
      <c r="R4" s="5" t="s">
        <v>29</v>
      </c>
      <c r="S4" s="5">
        <v>10</v>
      </c>
      <c r="T4" s="6"/>
      <c r="U4" s="6">
        <f t="shared" si="3"/>
        <v>0</v>
      </c>
      <c r="V4" s="6">
        <v>0.99090000000000067</v>
      </c>
      <c r="W4" s="9" t="str">
        <f>IF(X4="","",X4*U4/(VLOOKUP(G4,lyr!$E$2:$Q$276,13,FALSE)/100))</f>
        <v/>
      </c>
      <c r="Z4" s="10" t="str">
        <f t="shared" si="4"/>
        <v/>
      </c>
      <c r="AD4" s="5" t="s">
        <v>30</v>
      </c>
    </row>
    <row r="5" spans="1:30">
      <c r="A5">
        <v>1</v>
      </c>
      <c r="B5" t="s">
        <v>26</v>
      </c>
      <c r="C5" s="2" t="s">
        <v>27</v>
      </c>
      <c r="D5" s="2">
        <v>2019</v>
      </c>
      <c r="E5" t="str">
        <f t="shared" si="0"/>
        <v>GRrf_comp_2019</v>
      </c>
      <c r="F5" t="str">
        <f t="shared" si="1"/>
        <v>GRrf_comp_2019_10-20</v>
      </c>
      <c r="G5" t="str">
        <f t="shared" si="2"/>
        <v>GRrf_comp_10-20</v>
      </c>
      <c r="H5" s="5">
        <v>10</v>
      </c>
      <c r="I5" s="5">
        <v>20</v>
      </c>
      <c r="K5" s="5" t="s">
        <v>35</v>
      </c>
      <c r="L5" s="5" t="s">
        <v>36</v>
      </c>
      <c r="M5" s="5" t="s">
        <v>37</v>
      </c>
      <c r="N5" s="5" t="s">
        <v>215</v>
      </c>
      <c r="O5" s="5">
        <v>303</v>
      </c>
      <c r="P5" s="5">
        <f t="shared" si="5"/>
        <v>0</v>
      </c>
      <c r="Q5" s="5">
        <f t="shared" si="6"/>
        <v>1.8</v>
      </c>
      <c r="R5" s="5" t="s">
        <v>28</v>
      </c>
      <c r="S5" s="5">
        <v>10.029999999999999</v>
      </c>
      <c r="T5" s="6">
        <v>0.35500000000000398</v>
      </c>
      <c r="U5" s="6">
        <f t="shared" si="3"/>
        <v>3.5393818544367302E-2</v>
      </c>
      <c r="V5" s="6">
        <v>1.0049850448654036</v>
      </c>
      <c r="W5" s="9" t="str">
        <f>IF(X5="","",X5*U5/(VLOOKUP(G5,lyr!$E$2:$Q$276,13,FALSE)/100))</f>
        <v/>
      </c>
      <c r="Z5" s="10" t="str">
        <f t="shared" si="4"/>
        <v/>
      </c>
    </row>
    <row r="6" spans="1:30">
      <c r="A6">
        <v>1</v>
      </c>
      <c r="B6" t="s">
        <v>26</v>
      </c>
      <c r="C6" s="2" t="s">
        <v>27</v>
      </c>
      <c r="D6" s="2">
        <v>2019</v>
      </c>
      <c r="E6" t="str">
        <f t="shared" si="0"/>
        <v>GRrf_comp_2019</v>
      </c>
      <c r="F6" t="str">
        <f t="shared" si="1"/>
        <v>GRrf_comp_2019_10-20</v>
      </c>
      <c r="G6" t="str">
        <f t="shared" si="2"/>
        <v>GRrf_comp_10-20</v>
      </c>
      <c r="H6" s="5">
        <v>10</v>
      </c>
      <c r="I6" s="5">
        <v>20</v>
      </c>
      <c r="K6" s="5" t="s">
        <v>35</v>
      </c>
      <c r="L6" s="5" t="s">
        <v>36</v>
      </c>
      <c r="M6" s="5" t="s">
        <v>37</v>
      </c>
      <c r="N6" s="5" t="s">
        <v>216</v>
      </c>
      <c r="O6" s="5">
        <v>304</v>
      </c>
      <c r="P6" s="5">
        <f t="shared" si="5"/>
        <v>1.8</v>
      </c>
      <c r="Q6" s="5" t="str">
        <f t="shared" si="6"/>
        <v>inf</v>
      </c>
      <c r="R6" s="5" t="s">
        <v>31</v>
      </c>
      <c r="S6" s="5">
        <v>10.029999999999999</v>
      </c>
      <c r="T6" s="6">
        <v>9.554000000000002</v>
      </c>
      <c r="U6" s="6">
        <f t="shared" si="3"/>
        <v>0.95254237288135624</v>
      </c>
      <c r="V6" s="6">
        <v>1.0049850448654036</v>
      </c>
      <c r="W6" s="9">
        <f>IF(X6="","",X6*U6/(VLOOKUP(G6,lyr!$E$2:$Q$276,13,FALSE)/100))</f>
        <v>15.548254597993324</v>
      </c>
      <c r="X6" s="6">
        <v>0.25500515103340099</v>
      </c>
      <c r="Y6" s="7">
        <v>2.2644922137260399E-2</v>
      </c>
      <c r="Z6" s="10">
        <f t="shared" si="4"/>
        <v>11.261030154473815</v>
      </c>
    </row>
    <row r="7" spans="1:30">
      <c r="A7">
        <v>1</v>
      </c>
      <c r="B7" t="s">
        <v>26</v>
      </c>
      <c r="C7" s="2" t="s">
        <v>27</v>
      </c>
      <c r="D7" s="2">
        <v>2019</v>
      </c>
      <c r="E7" t="str">
        <f t="shared" si="0"/>
        <v>GRrf_comp_2019</v>
      </c>
      <c r="F7" t="str">
        <f t="shared" si="1"/>
        <v>GRrf_comp_2019_10-20</v>
      </c>
      <c r="G7" t="str">
        <f t="shared" si="2"/>
        <v>GRrf_comp_10-20</v>
      </c>
      <c r="H7" s="5">
        <v>10</v>
      </c>
      <c r="I7" s="5">
        <v>20</v>
      </c>
      <c r="K7" s="5" t="s">
        <v>35</v>
      </c>
      <c r="L7" s="5" t="s">
        <v>36</v>
      </c>
      <c r="M7" s="5" t="s">
        <v>37</v>
      </c>
      <c r="N7" s="5" t="s">
        <v>217</v>
      </c>
      <c r="O7" s="5">
        <v>305</v>
      </c>
      <c r="P7" s="5">
        <f t="shared" si="5"/>
        <v>0</v>
      </c>
      <c r="Q7" s="5">
        <f t="shared" si="6"/>
        <v>1.8</v>
      </c>
      <c r="R7" s="5" t="s">
        <v>29</v>
      </c>
      <c r="S7" s="5">
        <v>10.029999999999999</v>
      </c>
      <c r="T7" s="6"/>
      <c r="U7" s="6">
        <f t="shared" si="3"/>
        <v>0</v>
      </c>
      <c r="V7" s="6">
        <v>1.0049850448654036</v>
      </c>
      <c r="W7" s="9" t="str">
        <f>IF(X7="","",X7*U7/(VLOOKUP(G7,lyr!$E$2:$Q$276,13,FALSE)/100))</f>
        <v/>
      </c>
      <c r="Z7" s="10" t="str">
        <f t="shared" si="4"/>
        <v/>
      </c>
      <c r="AD7" s="5" t="s">
        <v>30</v>
      </c>
    </row>
    <row r="8" spans="1:30">
      <c r="A8">
        <v>1</v>
      </c>
      <c r="B8" t="s">
        <v>26</v>
      </c>
      <c r="C8" s="2" t="s">
        <v>27</v>
      </c>
      <c r="D8" s="2">
        <v>2019</v>
      </c>
      <c r="E8" t="str">
        <f t="shared" si="0"/>
        <v>GRrf_comp_2019</v>
      </c>
      <c r="F8" t="str">
        <f t="shared" si="1"/>
        <v>GRrf_comp_2019_20-30</v>
      </c>
      <c r="G8" t="str">
        <f t="shared" si="2"/>
        <v>GRrf_comp_20-30</v>
      </c>
      <c r="H8" s="5">
        <v>20</v>
      </c>
      <c r="I8" s="5">
        <v>30</v>
      </c>
      <c r="K8" s="5" t="s">
        <v>35</v>
      </c>
      <c r="L8" s="5" t="s">
        <v>36</v>
      </c>
      <c r="M8" s="5" t="s">
        <v>37</v>
      </c>
      <c r="N8" s="5" t="s">
        <v>218</v>
      </c>
      <c r="O8" s="5">
        <v>306</v>
      </c>
      <c r="P8" s="5">
        <f t="shared" si="5"/>
        <v>0</v>
      </c>
      <c r="Q8" s="5">
        <f t="shared" si="6"/>
        <v>1.8</v>
      </c>
      <c r="R8" s="5" t="s">
        <v>28</v>
      </c>
      <c r="S8" s="5">
        <v>10.199999999999999</v>
      </c>
      <c r="T8" s="6">
        <v>0.20399999999999352</v>
      </c>
      <c r="U8" s="6">
        <f t="shared" si="3"/>
        <v>1.9999999999999366E-2</v>
      </c>
      <c r="V8" s="6">
        <v>0.94098039215686136</v>
      </c>
      <c r="W8" s="9" t="str">
        <f>IF(X8="","",X8*U8/(VLOOKUP(G8,lyr!$E$2:$Q$276,13,FALSE)/100))</f>
        <v/>
      </c>
      <c r="Z8" s="10" t="str">
        <f t="shared" si="4"/>
        <v/>
      </c>
    </row>
    <row r="9" spans="1:30">
      <c r="A9">
        <v>1</v>
      </c>
      <c r="B9" t="s">
        <v>26</v>
      </c>
      <c r="C9" s="2" t="s">
        <v>27</v>
      </c>
      <c r="D9" s="2">
        <v>2019</v>
      </c>
      <c r="E9" t="str">
        <f t="shared" si="0"/>
        <v>GRrf_comp_2019</v>
      </c>
      <c r="F9" t="str">
        <f t="shared" si="1"/>
        <v>GRrf_comp_2019_20-30</v>
      </c>
      <c r="G9" t="str">
        <f t="shared" si="2"/>
        <v>GRrf_comp_20-30</v>
      </c>
      <c r="H9" s="5">
        <v>20</v>
      </c>
      <c r="I9" s="5">
        <v>30</v>
      </c>
      <c r="K9" s="5" t="s">
        <v>35</v>
      </c>
      <c r="L9" s="5" t="s">
        <v>36</v>
      </c>
      <c r="M9" s="5" t="s">
        <v>37</v>
      </c>
      <c r="N9" s="5" t="s">
        <v>219</v>
      </c>
      <c r="O9" s="5">
        <v>307</v>
      </c>
      <c r="P9" s="5">
        <f t="shared" si="5"/>
        <v>1.8</v>
      </c>
      <c r="Q9" s="5" t="str">
        <f t="shared" si="6"/>
        <v>inf</v>
      </c>
      <c r="R9" s="5" t="s">
        <v>31</v>
      </c>
      <c r="S9" s="5">
        <v>10.199999999999999</v>
      </c>
      <c r="T9" s="6">
        <v>9.8760000000000048</v>
      </c>
      <c r="U9" s="6">
        <f t="shared" si="3"/>
        <v>0.96823529411764764</v>
      </c>
      <c r="V9" s="6">
        <v>0.94098039215686136</v>
      </c>
      <c r="W9" s="9">
        <f>IF(X9="","",X9*U9/(VLOOKUP(G9,lyr!$E$2:$Q$276,13,FALSE)/100))</f>
        <v>22.274989385905581</v>
      </c>
      <c r="X9" s="6">
        <v>0.22600948810577401</v>
      </c>
      <c r="Y9" s="7">
        <v>2.21098437905312E-2</v>
      </c>
      <c r="Z9" s="10">
        <f t="shared" si="4"/>
        <v>10.22212052907245</v>
      </c>
    </row>
    <row r="10" spans="1:30">
      <c r="A10">
        <v>1</v>
      </c>
      <c r="B10" t="s">
        <v>26</v>
      </c>
      <c r="C10" s="2" t="s">
        <v>27</v>
      </c>
      <c r="D10" s="2">
        <v>2019</v>
      </c>
      <c r="E10" t="str">
        <f t="shared" si="0"/>
        <v>GRrf_comp_2019</v>
      </c>
      <c r="F10" t="str">
        <f t="shared" si="1"/>
        <v>GRrf_comp_2019_20-30</v>
      </c>
      <c r="G10" t="str">
        <f t="shared" si="2"/>
        <v>GRrf_comp_20-30</v>
      </c>
      <c r="H10" s="5">
        <v>20</v>
      </c>
      <c r="I10" s="5">
        <v>30</v>
      </c>
      <c r="K10" s="5" t="s">
        <v>35</v>
      </c>
      <c r="L10" s="5" t="s">
        <v>36</v>
      </c>
      <c r="M10" s="5" t="s">
        <v>37</v>
      </c>
      <c r="N10" s="5" t="s">
        <v>220</v>
      </c>
      <c r="O10" s="5">
        <v>308</v>
      </c>
      <c r="P10" s="5">
        <f t="shared" si="5"/>
        <v>0</v>
      </c>
      <c r="Q10" s="5">
        <f t="shared" si="6"/>
        <v>1.8</v>
      </c>
      <c r="R10" s="5" t="s">
        <v>29</v>
      </c>
      <c r="S10" s="5">
        <v>10.199999999999999</v>
      </c>
      <c r="T10" s="6"/>
      <c r="U10" s="6">
        <f t="shared" si="3"/>
        <v>0</v>
      </c>
      <c r="V10" s="6">
        <v>0.94098039215686136</v>
      </c>
      <c r="W10" s="9" t="str">
        <f>IF(X10="","",X10*U10/(VLOOKUP(G10,lyr!$E$2:$Q$276,13,FALSE)/100))</f>
        <v/>
      </c>
      <c r="Z10" s="10" t="str">
        <f t="shared" si="4"/>
        <v/>
      </c>
      <c r="AD10" s="5" t="s">
        <v>30</v>
      </c>
    </row>
    <row r="11" spans="1:30">
      <c r="A11">
        <v>2</v>
      </c>
      <c r="B11" t="s">
        <v>26</v>
      </c>
      <c r="C11" s="2" t="s">
        <v>32</v>
      </c>
      <c r="D11" s="2">
        <v>2019</v>
      </c>
      <c r="E11" t="str">
        <f t="shared" si="0"/>
        <v>GRwf_comp_2019</v>
      </c>
      <c r="F11" t="str">
        <f t="shared" si="1"/>
        <v>GRwf_comp_2019_0-10</v>
      </c>
      <c r="G11" t="str">
        <f t="shared" si="2"/>
        <v>GRwf_comp_0-10</v>
      </c>
      <c r="H11" s="5">
        <v>0</v>
      </c>
      <c r="I11" s="5">
        <v>10</v>
      </c>
      <c r="K11" s="5" t="s">
        <v>35</v>
      </c>
      <c r="L11" s="5" t="s">
        <v>36</v>
      </c>
      <c r="M11" s="5" t="s">
        <v>37</v>
      </c>
      <c r="N11" s="5" t="s">
        <v>221</v>
      </c>
      <c r="O11" s="5">
        <v>309</v>
      </c>
      <c r="P11" s="5">
        <f t="shared" si="5"/>
        <v>0</v>
      </c>
      <c r="Q11" s="5">
        <f t="shared" si="6"/>
        <v>1.8</v>
      </c>
      <c r="R11" s="5" t="s">
        <v>28</v>
      </c>
      <c r="S11" s="5">
        <v>10.01</v>
      </c>
      <c r="T11" s="6">
        <v>0.59899999999998954</v>
      </c>
      <c r="U11" s="6">
        <f t="shared" si="3"/>
        <v>5.9840159840158794E-2</v>
      </c>
      <c r="V11" s="6">
        <v>0.99950049950049769</v>
      </c>
      <c r="W11" s="9" t="str">
        <f>IF(X11="","",X11*U11/(VLOOKUP(G11,lyr!$E$2:$Q$276,13,FALSE)/100))</f>
        <v/>
      </c>
      <c r="Z11" s="10" t="str">
        <f t="shared" si="4"/>
        <v/>
      </c>
    </row>
    <row r="12" spans="1:30">
      <c r="A12">
        <v>2</v>
      </c>
      <c r="B12" t="s">
        <v>26</v>
      </c>
      <c r="C12" s="2" t="s">
        <v>32</v>
      </c>
      <c r="D12" s="2">
        <v>2019</v>
      </c>
      <c r="E12" t="str">
        <f t="shared" si="0"/>
        <v>GRwf_comp_2019</v>
      </c>
      <c r="F12" t="str">
        <f t="shared" si="1"/>
        <v>GRwf_comp_2019_0-10</v>
      </c>
      <c r="G12" t="str">
        <f t="shared" si="2"/>
        <v>GRwf_comp_0-10</v>
      </c>
      <c r="H12" s="5">
        <v>0</v>
      </c>
      <c r="I12" s="5">
        <v>10</v>
      </c>
      <c r="K12" s="5" t="s">
        <v>35</v>
      </c>
      <c r="L12" s="5" t="s">
        <v>36</v>
      </c>
      <c r="M12" s="5" t="s">
        <v>37</v>
      </c>
      <c r="N12" s="5" t="s">
        <v>222</v>
      </c>
      <c r="O12" s="5">
        <v>310</v>
      </c>
      <c r="P12" s="5">
        <f t="shared" si="5"/>
        <v>1.8</v>
      </c>
      <c r="Q12" s="5" t="str">
        <f t="shared" si="6"/>
        <v>inf</v>
      </c>
      <c r="R12" s="5" t="s">
        <v>31</v>
      </c>
      <c r="S12" s="5">
        <v>10.01</v>
      </c>
      <c r="T12" s="6">
        <v>8.9989999999999952</v>
      </c>
      <c r="U12" s="6">
        <f t="shared" si="3"/>
        <v>0.8990009990009985</v>
      </c>
      <c r="V12" s="6">
        <v>0.99950049950049769</v>
      </c>
      <c r="W12" s="9">
        <f>IF(X12="","",X12*U12/(VLOOKUP(G12,lyr!$E$2:$Q$276,13,FALSE)/100))</f>
        <v>16.716471157885319</v>
      </c>
      <c r="X12" s="6">
        <v>0.56458139419555697</v>
      </c>
      <c r="Y12" s="7">
        <v>5.5595893412828397E-2</v>
      </c>
      <c r="Z12" s="10">
        <f t="shared" si="4"/>
        <v>10.155091672027766</v>
      </c>
    </row>
    <row r="13" spans="1:30">
      <c r="A13">
        <v>2</v>
      </c>
      <c r="B13" t="s">
        <v>26</v>
      </c>
      <c r="C13" s="2" t="s">
        <v>32</v>
      </c>
      <c r="D13" s="2">
        <v>2019</v>
      </c>
      <c r="E13" t="str">
        <f t="shared" si="0"/>
        <v>GRwf_comp_2019</v>
      </c>
      <c r="F13" t="str">
        <f t="shared" si="1"/>
        <v>GRwf_comp_2019_0-10</v>
      </c>
      <c r="G13" t="str">
        <f t="shared" si="2"/>
        <v>GRwf_comp_0-10</v>
      </c>
      <c r="H13" s="5">
        <v>0</v>
      </c>
      <c r="I13" s="5">
        <v>10</v>
      </c>
      <c r="K13" s="5" t="s">
        <v>35</v>
      </c>
      <c r="L13" s="5" t="s">
        <v>36</v>
      </c>
      <c r="M13" s="5" t="s">
        <v>37</v>
      </c>
      <c r="N13" s="5" t="s">
        <v>223</v>
      </c>
      <c r="O13" s="5">
        <v>311</v>
      </c>
      <c r="P13" s="5">
        <f t="shared" si="5"/>
        <v>0</v>
      </c>
      <c r="Q13" s="5">
        <f t="shared" si="6"/>
        <v>1.8</v>
      </c>
      <c r="R13" s="5" t="s">
        <v>29</v>
      </c>
      <c r="S13" s="5">
        <v>10.01</v>
      </c>
      <c r="T13" s="6">
        <v>0</v>
      </c>
      <c r="U13" s="6">
        <f t="shared" si="3"/>
        <v>0</v>
      </c>
      <c r="V13" s="6">
        <v>0.99950049950049769</v>
      </c>
      <c r="W13" s="9" t="str">
        <f>IF(X13="","",X13*U13/(VLOOKUP(G13,lyr!$E$2:$Q$276,13,FALSE)/100))</f>
        <v/>
      </c>
      <c r="Z13" s="10" t="str">
        <f t="shared" si="4"/>
        <v/>
      </c>
    </row>
    <row r="14" spans="1:30">
      <c r="A14">
        <v>2</v>
      </c>
      <c r="B14" t="s">
        <v>26</v>
      </c>
      <c r="C14" s="2" t="s">
        <v>32</v>
      </c>
      <c r="D14" s="2">
        <v>2019</v>
      </c>
      <c r="E14" t="str">
        <f t="shared" si="0"/>
        <v>GRwf_comp_2019</v>
      </c>
      <c r="F14" t="str">
        <f t="shared" si="1"/>
        <v>GRwf_comp_2019_10-20</v>
      </c>
      <c r="G14" t="str">
        <f t="shared" si="2"/>
        <v>GRwf_comp_10-20</v>
      </c>
      <c r="H14" s="5">
        <v>10</v>
      </c>
      <c r="I14" s="5">
        <v>20</v>
      </c>
      <c r="K14" s="5" t="s">
        <v>35</v>
      </c>
      <c r="L14" s="5" t="s">
        <v>36</v>
      </c>
      <c r="M14" s="5" t="s">
        <v>37</v>
      </c>
      <c r="N14" s="5" t="s">
        <v>224</v>
      </c>
      <c r="O14" s="5">
        <v>312</v>
      </c>
      <c r="P14" s="5">
        <f t="shared" si="5"/>
        <v>0</v>
      </c>
      <c r="Q14" s="5">
        <f t="shared" si="6"/>
        <v>1.8</v>
      </c>
      <c r="R14" s="5" t="s">
        <v>28</v>
      </c>
      <c r="S14" s="5">
        <v>10.07</v>
      </c>
      <c r="T14" s="6">
        <v>0.60699999999999932</v>
      </c>
      <c r="U14" s="6">
        <f t="shared" si="3"/>
        <v>6.0278053624627535E-2</v>
      </c>
      <c r="V14" s="6">
        <v>0.98828202581926627</v>
      </c>
      <c r="W14" s="9" t="str">
        <f>IF(X14="","",X14*U14/(VLOOKUP(G14,lyr!$E$2:$Q$276,13,FALSE)/100))</f>
        <v/>
      </c>
      <c r="Z14" s="10" t="str">
        <f t="shared" si="4"/>
        <v/>
      </c>
    </row>
    <row r="15" spans="1:30">
      <c r="A15">
        <v>2</v>
      </c>
      <c r="B15" t="s">
        <v>26</v>
      </c>
      <c r="C15" s="2" t="s">
        <v>32</v>
      </c>
      <c r="D15" s="2">
        <v>2019</v>
      </c>
      <c r="E15" t="str">
        <f t="shared" si="0"/>
        <v>GRwf_comp_2019</v>
      </c>
      <c r="F15" t="str">
        <f t="shared" si="1"/>
        <v>GRwf_comp_2019_10-20</v>
      </c>
      <c r="G15" t="str">
        <f t="shared" si="2"/>
        <v>GRwf_comp_10-20</v>
      </c>
      <c r="H15" s="5">
        <v>10</v>
      </c>
      <c r="I15" s="5">
        <v>20</v>
      </c>
      <c r="K15" s="5" t="s">
        <v>35</v>
      </c>
      <c r="L15" s="5" t="s">
        <v>36</v>
      </c>
      <c r="M15" s="5" t="s">
        <v>37</v>
      </c>
      <c r="N15" s="5" t="s">
        <v>225</v>
      </c>
      <c r="O15" s="5">
        <v>313</v>
      </c>
      <c r="P15" s="5">
        <f t="shared" si="5"/>
        <v>1.8</v>
      </c>
      <c r="Q15" s="5" t="str">
        <f t="shared" si="6"/>
        <v>inf</v>
      </c>
      <c r="R15" s="5" t="s">
        <v>31</v>
      </c>
      <c r="S15" s="5">
        <v>10.07</v>
      </c>
      <c r="T15" s="6">
        <v>9.1459999999999866</v>
      </c>
      <c r="U15" s="6">
        <f t="shared" si="3"/>
        <v>0.9082423038728884</v>
      </c>
      <c r="V15" s="6">
        <v>0.98828202581926627</v>
      </c>
      <c r="W15" s="9">
        <f>IF(X15="","",X15*U15/(VLOOKUP(G15,lyr!$E$2:$Q$276,13,FALSE)/100))</f>
        <v>15.177263163638765</v>
      </c>
      <c r="X15" s="6">
        <v>0.38775894045829801</v>
      </c>
      <c r="Y15" s="7">
        <v>3.8942135870456702E-2</v>
      </c>
      <c r="Z15" s="10">
        <f t="shared" si="4"/>
        <v>9.9573105529753381</v>
      </c>
    </row>
    <row r="16" spans="1:30">
      <c r="A16">
        <v>2</v>
      </c>
      <c r="B16" t="s">
        <v>26</v>
      </c>
      <c r="C16" s="2" t="s">
        <v>32</v>
      </c>
      <c r="D16" s="2">
        <v>2019</v>
      </c>
      <c r="E16" t="str">
        <f t="shared" si="0"/>
        <v>GRwf_comp_2019</v>
      </c>
      <c r="F16" t="str">
        <f t="shared" si="1"/>
        <v>GRwf_comp_2019_10-20</v>
      </c>
      <c r="G16" t="str">
        <f t="shared" si="2"/>
        <v>GRwf_comp_10-20</v>
      </c>
      <c r="H16" s="5">
        <v>10</v>
      </c>
      <c r="I16" s="5">
        <v>20</v>
      </c>
      <c r="K16" s="5" t="s">
        <v>35</v>
      </c>
      <c r="L16" s="5" t="s">
        <v>36</v>
      </c>
      <c r="M16" s="5" t="s">
        <v>37</v>
      </c>
      <c r="N16" s="5" t="s">
        <v>226</v>
      </c>
      <c r="O16" s="5">
        <v>314</v>
      </c>
      <c r="P16" s="5">
        <f t="shared" si="5"/>
        <v>0</v>
      </c>
      <c r="Q16" s="5">
        <f t="shared" si="6"/>
        <v>1.8</v>
      </c>
      <c r="R16" s="5" t="s">
        <v>29</v>
      </c>
      <c r="S16" s="5">
        <v>10.07</v>
      </c>
      <c r="T16" s="6">
        <v>0.25199999999999534</v>
      </c>
      <c r="U16" s="6">
        <f t="shared" si="3"/>
        <v>2.5024826216484143E-2</v>
      </c>
      <c r="V16" s="6">
        <v>0.98828202581926627</v>
      </c>
      <c r="W16" s="9" t="str">
        <f>IF(X16="","",X16*U16/(VLOOKUP(G16,lyr!$E$2:$Q$276,13,FALSE)/100))</f>
        <v/>
      </c>
      <c r="Z16" s="10" t="str">
        <f t="shared" si="4"/>
        <v/>
      </c>
    </row>
    <row r="17" spans="1:26">
      <c r="A17">
        <v>2</v>
      </c>
      <c r="B17" t="s">
        <v>26</v>
      </c>
      <c r="C17" s="2" t="s">
        <v>32</v>
      </c>
      <c r="D17" s="2">
        <v>2019</v>
      </c>
      <c r="E17" t="str">
        <f t="shared" si="0"/>
        <v>GRwf_comp_2019</v>
      </c>
      <c r="F17" t="str">
        <f t="shared" si="1"/>
        <v>GRwf_comp_2019_20-30</v>
      </c>
      <c r="G17" t="str">
        <f t="shared" si="2"/>
        <v>GRwf_comp_20-30</v>
      </c>
      <c r="H17" s="5">
        <v>20</v>
      </c>
      <c r="I17" s="5">
        <v>30</v>
      </c>
      <c r="K17" s="5" t="s">
        <v>35</v>
      </c>
      <c r="L17" s="5" t="s">
        <v>36</v>
      </c>
      <c r="M17" s="5" t="s">
        <v>37</v>
      </c>
      <c r="N17" s="5" t="s">
        <v>227</v>
      </c>
      <c r="O17" s="5">
        <v>315</v>
      </c>
      <c r="P17" s="5">
        <f t="shared" si="5"/>
        <v>0</v>
      </c>
      <c r="Q17" s="5">
        <f t="shared" si="6"/>
        <v>1.8</v>
      </c>
      <c r="R17" s="5" t="s">
        <v>28</v>
      </c>
      <c r="S17" s="5">
        <v>10</v>
      </c>
      <c r="T17" s="6">
        <v>0.4030000000000058</v>
      </c>
      <c r="U17" s="6">
        <f t="shared" si="3"/>
        <v>4.0300000000000578E-2</v>
      </c>
      <c r="V17" s="6">
        <v>0.98530000000000084</v>
      </c>
      <c r="W17" s="9" t="str">
        <f>IF(X17="","",X17*U17/(VLOOKUP(G17,lyr!$E$2:$Q$276,13,FALSE)/100))</f>
        <v/>
      </c>
      <c r="Z17" s="10" t="str">
        <f t="shared" si="4"/>
        <v/>
      </c>
    </row>
    <row r="18" spans="1:26">
      <c r="A18">
        <v>2</v>
      </c>
      <c r="B18" t="s">
        <v>26</v>
      </c>
      <c r="C18" s="2" t="s">
        <v>32</v>
      </c>
      <c r="D18" s="2">
        <v>2019</v>
      </c>
      <c r="E18" t="str">
        <f t="shared" si="0"/>
        <v>GRwf_comp_2019</v>
      </c>
      <c r="F18" t="str">
        <f t="shared" si="1"/>
        <v>GRwf_comp_2019_20-30</v>
      </c>
      <c r="G18" t="str">
        <f t="shared" si="2"/>
        <v>GRwf_comp_20-30</v>
      </c>
      <c r="H18" s="5">
        <v>20</v>
      </c>
      <c r="I18" s="5">
        <v>30</v>
      </c>
      <c r="K18" s="5" t="s">
        <v>35</v>
      </c>
      <c r="L18" s="5" t="s">
        <v>36</v>
      </c>
      <c r="M18" s="5" t="s">
        <v>37</v>
      </c>
      <c r="N18" s="5" t="s">
        <v>228</v>
      </c>
      <c r="O18" s="5">
        <v>316</v>
      </c>
      <c r="P18" s="5">
        <f t="shared" si="5"/>
        <v>1.8</v>
      </c>
      <c r="Q18" s="5" t="str">
        <f t="shared" si="6"/>
        <v>inf</v>
      </c>
      <c r="R18" s="5" t="s">
        <v>31</v>
      </c>
      <c r="S18" s="5">
        <v>10</v>
      </c>
      <c r="T18" s="6">
        <v>9.3449999999999989</v>
      </c>
      <c r="U18" s="6">
        <f t="shared" si="3"/>
        <v>0.93449999999999989</v>
      </c>
      <c r="V18" s="6">
        <v>0.98530000000000084</v>
      </c>
      <c r="W18" s="9">
        <f>IF(X18="","",X18*U18/(VLOOKUP(G18,lyr!$E$2:$Q$276,13,FALSE)/100))</f>
        <v>20.904157035742951</v>
      </c>
      <c r="X18" s="6">
        <v>0.44866636395454401</v>
      </c>
      <c r="Y18" s="7">
        <v>4.4090639799833298E-2</v>
      </c>
      <c r="Z18" s="10">
        <f t="shared" si="4"/>
        <v>10.176000302818023</v>
      </c>
    </row>
    <row r="19" spans="1:26">
      <c r="A19">
        <v>2</v>
      </c>
      <c r="B19" t="s">
        <v>26</v>
      </c>
      <c r="C19" s="2" t="s">
        <v>32</v>
      </c>
      <c r="D19" s="2">
        <v>2019</v>
      </c>
      <c r="E19" t="str">
        <f t="shared" si="0"/>
        <v>GRwf_comp_2019</v>
      </c>
      <c r="F19" t="str">
        <f t="shared" si="1"/>
        <v>GRwf_comp_2019_20-30</v>
      </c>
      <c r="G19" t="str">
        <f t="shared" si="2"/>
        <v>GRwf_comp_20-30</v>
      </c>
      <c r="H19" s="5">
        <v>20</v>
      </c>
      <c r="I19" s="5">
        <v>30</v>
      </c>
      <c r="K19" s="5" t="s">
        <v>35</v>
      </c>
      <c r="L19" s="5" t="s">
        <v>36</v>
      </c>
      <c r="M19" s="5" t="s">
        <v>37</v>
      </c>
      <c r="N19" s="5" t="s">
        <v>229</v>
      </c>
      <c r="O19" s="5">
        <v>317</v>
      </c>
      <c r="P19" s="5">
        <f t="shared" si="5"/>
        <v>0</v>
      </c>
      <c r="Q19" s="5">
        <f t="shared" si="6"/>
        <v>1.8</v>
      </c>
      <c r="R19" s="5" t="s">
        <v>29</v>
      </c>
      <c r="S19" s="5">
        <v>10</v>
      </c>
      <c r="T19" s="6">
        <v>0.20400000000000773</v>
      </c>
      <c r="U19" s="6">
        <f t="shared" si="3"/>
        <v>2.0400000000000772E-2</v>
      </c>
      <c r="V19" s="6">
        <v>0.98530000000000084</v>
      </c>
      <c r="W19" s="9" t="str">
        <f>IF(X19="","",X19*U19/(VLOOKUP(G19,lyr!$E$2:$Q$276,13,FALSE)/100))</f>
        <v/>
      </c>
      <c r="Z19" s="10" t="str">
        <f t="shared" si="4"/>
        <v/>
      </c>
    </row>
    <row r="20" spans="1:26">
      <c r="A20">
        <v>3</v>
      </c>
      <c r="B20" t="s">
        <v>26</v>
      </c>
      <c r="C20" s="2" t="s">
        <v>33</v>
      </c>
      <c r="D20" s="2">
        <v>2019</v>
      </c>
      <c r="E20" t="str">
        <f t="shared" si="0"/>
        <v>GRpp_comp_2019</v>
      </c>
      <c r="F20" t="str">
        <f t="shared" si="1"/>
        <v>GRpp_comp_2019_0-10</v>
      </c>
      <c r="G20" t="str">
        <f t="shared" si="2"/>
        <v>GRpp_comp_0-10</v>
      </c>
      <c r="H20" s="5">
        <v>0</v>
      </c>
      <c r="I20" s="5">
        <v>10</v>
      </c>
      <c r="K20" s="5" t="s">
        <v>35</v>
      </c>
      <c r="L20" s="5" t="s">
        <v>36</v>
      </c>
      <c r="M20" s="5" t="s">
        <v>37</v>
      </c>
      <c r="N20" s="5" t="s">
        <v>230</v>
      </c>
      <c r="O20" s="5">
        <v>318</v>
      </c>
      <c r="P20" s="5">
        <f t="shared" si="5"/>
        <v>0</v>
      </c>
      <c r="Q20" s="5">
        <f t="shared" si="6"/>
        <v>1.8</v>
      </c>
      <c r="R20" s="5" t="s">
        <v>28</v>
      </c>
      <c r="S20" s="5">
        <v>10.050000000000001</v>
      </c>
      <c r="T20" s="6">
        <v>0.95400000000000773</v>
      </c>
      <c r="U20" s="6">
        <f t="shared" si="3"/>
        <v>9.4925373134329125E-2</v>
      </c>
      <c r="V20" s="6">
        <v>0.99711442786069515</v>
      </c>
      <c r="W20" s="9" t="str">
        <f>IF(X20="","",X20*U20/(VLOOKUP(G20,lyr!$E$2:$Q$276,13,FALSE)/100))</f>
        <v/>
      </c>
      <c r="Z20" s="10" t="str">
        <f t="shared" si="4"/>
        <v/>
      </c>
    </row>
    <row r="21" spans="1:26">
      <c r="A21">
        <v>3</v>
      </c>
      <c r="B21" t="s">
        <v>26</v>
      </c>
      <c r="C21" s="2" t="s">
        <v>33</v>
      </c>
      <c r="D21" s="2">
        <v>2019</v>
      </c>
      <c r="E21" t="str">
        <f t="shared" si="0"/>
        <v>GRpp_comp_2019</v>
      </c>
      <c r="F21" t="str">
        <f t="shared" si="1"/>
        <v>GRpp_comp_2019_0-10</v>
      </c>
      <c r="G21" t="str">
        <f t="shared" si="2"/>
        <v>GRpp_comp_0-10</v>
      </c>
      <c r="H21" s="5">
        <v>0</v>
      </c>
      <c r="I21" s="5">
        <v>10</v>
      </c>
      <c r="K21" s="5" t="s">
        <v>35</v>
      </c>
      <c r="L21" s="5" t="s">
        <v>36</v>
      </c>
      <c r="M21" s="5" t="s">
        <v>37</v>
      </c>
      <c r="N21" s="5" t="s">
        <v>231</v>
      </c>
      <c r="O21" s="5">
        <v>319</v>
      </c>
      <c r="P21" s="5">
        <f t="shared" si="5"/>
        <v>1.8</v>
      </c>
      <c r="Q21" s="5" t="str">
        <f t="shared" si="6"/>
        <v>inf</v>
      </c>
      <c r="R21" s="5" t="s">
        <v>31</v>
      </c>
      <c r="S21" s="5">
        <v>10.050000000000001</v>
      </c>
      <c r="T21" s="6">
        <v>8.5409999999999968</v>
      </c>
      <c r="U21" s="6">
        <f t="shared" si="3"/>
        <v>0.84985074626865631</v>
      </c>
      <c r="V21" s="6">
        <v>0.99711442786069515</v>
      </c>
      <c r="W21" s="9">
        <f>IF(X21="","",X21*U21/(VLOOKUP(G21,lyr!$E$2:$Q$276,13,FALSE)/100))</f>
        <v>11.301861698270072</v>
      </c>
      <c r="X21" s="6">
        <v>0.66526001691818204</v>
      </c>
      <c r="Y21" s="7">
        <v>5.7464420795440702E-2</v>
      </c>
      <c r="Z21" s="10">
        <f t="shared" si="4"/>
        <v>11.576902850658588</v>
      </c>
    </row>
    <row r="22" spans="1:26">
      <c r="A22">
        <v>3</v>
      </c>
      <c r="B22" t="s">
        <v>26</v>
      </c>
      <c r="C22" s="2" t="s">
        <v>33</v>
      </c>
      <c r="D22" s="2">
        <v>2019</v>
      </c>
      <c r="E22" t="str">
        <f t="shared" si="0"/>
        <v>GRpp_comp_2019</v>
      </c>
      <c r="F22" t="str">
        <f t="shared" si="1"/>
        <v>GRpp_comp_2019_0-10</v>
      </c>
      <c r="G22" t="str">
        <f t="shared" si="2"/>
        <v>GRpp_comp_0-10</v>
      </c>
      <c r="H22" s="5">
        <v>0</v>
      </c>
      <c r="I22" s="5">
        <v>10</v>
      </c>
      <c r="K22" s="5" t="s">
        <v>35</v>
      </c>
      <c r="L22" s="5" t="s">
        <v>36</v>
      </c>
      <c r="M22" s="5" t="s">
        <v>37</v>
      </c>
      <c r="N22" s="5" t="s">
        <v>232</v>
      </c>
      <c r="O22" s="5">
        <v>320</v>
      </c>
      <c r="P22" s="5">
        <f t="shared" si="5"/>
        <v>0</v>
      </c>
      <c r="Q22" s="5">
        <f t="shared" si="6"/>
        <v>1.8</v>
      </c>
      <c r="R22" s="5" t="s">
        <v>29</v>
      </c>
      <c r="S22" s="5">
        <v>10.050000000000001</v>
      </c>
      <c r="T22" s="6">
        <v>0.35800000000000409</v>
      </c>
      <c r="U22" s="6">
        <f t="shared" si="3"/>
        <v>3.5621890547264085E-2</v>
      </c>
      <c r="V22" s="6">
        <v>0.99711442786069515</v>
      </c>
      <c r="W22" s="9" t="str">
        <f>IF(X22="","",X22*U22/(VLOOKUP(G22,lyr!$E$2:$Q$276,13,FALSE)/100))</f>
        <v/>
      </c>
      <c r="Z22" s="10" t="str">
        <f t="shared" si="4"/>
        <v/>
      </c>
    </row>
    <row r="23" spans="1:26">
      <c r="A23">
        <v>3</v>
      </c>
      <c r="B23" t="s">
        <v>26</v>
      </c>
      <c r="C23" s="2" t="s">
        <v>33</v>
      </c>
      <c r="D23" s="2">
        <v>2019</v>
      </c>
      <c r="E23" t="str">
        <f t="shared" si="0"/>
        <v>GRpp_comp_2019</v>
      </c>
      <c r="F23" t="str">
        <f t="shared" si="1"/>
        <v>GRpp_comp_2019_10-20</v>
      </c>
      <c r="G23" t="str">
        <f t="shared" si="2"/>
        <v>GRpp_comp_10-20</v>
      </c>
      <c r="H23" s="5">
        <v>10</v>
      </c>
      <c r="I23" s="5">
        <v>20</v>
      </c>
      <c r="K23" s="5" t="s">
        <v>35</v>
      </c>
      <c r="L23" s="5" t="s">
        <v>36</v>
      </c>
      <c r="M23" s="5" t="s">
        <v>37</v>
      </c>
      <c r="N23" s="5" t="s">
        <v>233</v>
      </c>
      <c r="O23" s="5">
        <v>321</v>
      </c>
      <c r="P23" s="5">
        <f t="shared" si="5"/>
        <v>0</v>
      </c>
      <c r="Q23" s="5">
        <f t="shared" si="6"/>
        <v>1.8</v>
      </c>
      <c r="R23" s="5" t="s">
        <v>28</v>
      </c>
      <c r="S23" s="5">
        <v>10.17</v>
      </c>
      <c r="T23" s="6">
        <v>0.70999999999999375</v>
      </c>
      <c r="U23" s="6">
        <f t="shared" si="3"/>
        <v>6.9813176007865657E-2</v>
      </c>
      <c r="V23" s="6">
        <v>1.0077679449360846</v>
      </c>
      <c r="W23" s="9" t="str">
        <f>IF(X23="","",X23*U23/(VLOOKUP(G23,lyr!$E$2:$Q$276,13,FALSE)/100))</f>
        <v/>
      </c>
      <c r="Z23" s="10" t="str">
        <f t="shared" si="4"/>
        <v/>
      </c>
    </row>
    <row r="24" spans="1:26">
      <c r="A24">
        <v>3</v>
      </c>
      <c r="B24" t="s">
        <v>26</v>
      </c>
      <c r="C24" s="2" t="s">
        <v>33</v>
      </c>
      <c r="D24" s="2">
        <v>2019</v>
      </c>
      <c r="E24" t="str">
        <f t="shared" si="0"/>
        <v>GRpp_comp_2019</v>
      </c>
      <c r="F24" t="str">
        <f t="shared" si="1"/>
        <v>GRpp_comp_2019_10-20</v>
      </c>
      <c r="G24" t="str">
        <f t="shared" si="2"/>
        <v>GRpp_comp_10-20</v>
      </c>
      <c r="H24" s="5">
        <v>10</v>
      </c>
      <c r="I24" s="5">
        <v>20</v>
      </c>
      <c r="K24" s="5" t="s">
        <v>35</v>
      </c>
      <c r="L24" s="5" t="s">
        <v>36</v>
      </c>
      <c r="M24" s="5" t="s">
        <v>37</v>
      </c>
      <c r="N24" s="5" t="s">
        <v>234</v>
      </c>
      <c r="O24" s="5">
        <v>322</v>
      </c>
      <c r="P24" s="5">
        <f t="shared" si="5"/>
        <v>1.8</v>
      </c>
      <c r="Q24" s="5" t="str">
        <f t="shared" si="6"/>
        <v>inf</v>
      </c>
      <c r="R24" s="5" t="s">
        <v>31</v>
      </c>
      <c r="S24" s="5">
        <v>10.17</v>
      </c>
      <c r="T24" s="6">
        <v>8.9969999999999857</v>
      </c>
      <c r="U24" s="6">
        <f t="shared" si="3"/>
        <v>0.88466076696165052</v>
      </c>
      <c r="V24" s="6">
        <v>1.0077679449360846</v>
      </c>
      <c r="W24" s="9">
        <f>IF(X24="","",X24*U24/(VLOOKUP(G24,lyr!$E$2:$Q$276,13,FALSE)/100))</f>
        <v>13.489962224125884</v>
      </c>
      <c r="X24" s="6">
        <v>0.74474573135375999</v>
      </c>
      <c r="Y24" s="7">
        <v>6.4136698842048603E-2</v>
      </c>
      <c r="Z24" s="10">
        <f t="shared" si="4"/>
        <v>11.611850076472878</v>
      </c>
    </row>
    <row r="25" spans="1:26">
      <c r="A25">
        <v>3</v>
      </c>
      <c r="B25" t="s">
        <v>26</v>
      </c>
      <c r="C25" s="2" t="s">
        <v>33</v>
      </c>
      <c r="D25" s="2">
        <v>2019</v>
      </c>
      <c r="E25" t="str">
        <f t="shared" si="0"/>
        <v>GRpp_comp_2019</v>
      </c>
      <c r="F25" t="str">
        <f t="shared" si="1"/>
        <v>GRpp_comp_2019_10-20</v>
      </c>
      <c r="G25" t="str">
        <f t="shared" si="2"/>
        <v>GRpp_comp_10-20</v>
      </c>
      <c r="H25" s="5">
        <v>10</v>
      </c>
      <c r="I25" s="5">
        <v>20</v>
      </c>
      <c r="K25" s="5" t="s">
        <v>35</v>
      </c>
      <c r="L25" s="5" t="s">
        <v>36</v>
      </c>
      <c r="M25" s="5" t="s">
        <v>37</v>
      </c>
      <c r="N25" s="5" t="s">
        <v>235</v>
      </c>
      <c r="O25" s="5">
        <v>323</v>
      </c>
      <c r="P25" s="5">
        <f t="shared" si="5"/>
        <v>0</v>
      </c>
      <c r="Q25" s="5">
        <f t="shared" si="6"/>
        <v>1.8</v>
      </c>
      <c r="R25" s="5" t="s">
        <v>29</v>
      </c>
      <c r="S25" s="5">
        <v>10.17</v>
      </c>
      <c r="T25" s="6">
        <v>0.31400000000000716</v>
      </c>
      <c r="U25" s="6">
        <f t="shared" si="3"/>
        <v>3.0875122910521847E-2</v>
      </c>
      <c r="V25" s="6">
        <v>1.0077679449360846</v>
      </c>
      <c r="W25" s="9" t="str">
        <f>IF(X25="","",X25*U25/(VLOOKUP(G25,lyr!$E$2:$Q$276,13,FALSE)/100))</f>
        <v/>
      </c>
      <c r="Z25" s="10" t="str">
        <f t="shared" si="4"/>
        <v/>
      </c>
    </row>
    <row r="26" spans="1:26">
      <c r="A26">
        <v>3</v>
      </c>
      <c r="B26" t="s">
        <v>26</v>
      </c>
      <c r="C26" s="2" t="s">
        <v>33</v>
      </c>
      <c r="D26" s="2">
        <v>2019</v>
      </c>
      <c r="E26" t="str">
        <f t="shared" si="0"/>
        <v>GRpp_comp_2019</v>
      </c>
      <c r="F26" t="str">
        <f t="shared" si="1"/>
        <v>GRpp_comp_2019_20-30</v>
      </c>
      <c r="G26" t="str">
        <f t="shared" si="2"/>
        <v>GRpp_comp_20-30</v>
      </c>
      <c r="H26" s="5">
        <v>20</v>
      </c>
      <c r="I26" s="5">
        <v>30</v>
      </c>
      <c r="K26" s="5" t="s">
        <v>35</v>
      </c>
      <c r="L26" s="5" t="s">
        <v>36</v>
      </c>
      <c r="M26" s="5" t="s">
        <v>37</v>
      </c>
      <c r="N26" s="5" t="s">
        <v>236</v>
      </c>
      <c r="O26" s="5">
        <v>324</v>
      </c>
      <c r="P26" s="5">
        <f t="shared" si="5"/>
        <v>0</v>
      </c>
      <c r="Q26" s="5">
        <f t="shared" si="6"/>
        <v>1.8</v>
      </c>
      <c r="R26" s="5" t="s">
        <v>28</v>
      </c>
      <c r="S26" s="5">
        <v>10.07</v>
      </c>
      <c r="T26" s="6">
        <v>0.31199999999999761</v>
      </c>
      <c r="U26" s="6">
        <f t="shared" si="3"/>
        <v>3.0983118172790231E-2</v>
      </c>
      <c r="V26" s="6">
        <v>0.92373386295928706</v>
      </c>
      <c r="W26" s="9" t="str">
        <f>IF(X26="","",X26*U26/(VLOOKUP(G26,lyr!$E$2:$Q$276,13,FALSE)/100))</f>
        <v/>
      </c>
      <c r="Z26" s="10" t="str">
        <f t="shared" si="4"/>
        <v/>
      </c>
    </row>
    <row r="27" spans="1:26">
      <c r="A27">
        <v>3</v>
      </c>
      <c r="B27" t="s">
        <v>26</v>
      </c>
      <c r="C27" s="2" t="s">
        <v>33</v>
      </c>
      <c r="D27" s="2">
        <v>2019</v>
      </c>
      <c r="E27" t="str">
        <f t="shared" si="0"/>
        <v>GRpp_comp_2019</v>
      </c>
      <c r="F27" t="str">
        <f t="shared" si="1"/>
        <v>GRpp_comp_2019_20-30</v>
      </c>
      <c r="G27" t="str">
        <f t="shared" si="2"/>
        <v>GRpp_comp_20-30</v>
      </c>
      <c r="H27" s="5">
        <v>20</v>
      </c>
      <c r="I27" s="5">
        <v>30</v>
      </c>
      <c r="K27" s="5" t="s">
        <v>35</v>
      </c>
      <c r="L27" s="5" t="s">
        <v>36</v>
      </c>
      <c r="M27" s="5" t="s">
        <v>37</v>
      </c>
      <c r="N27" s="5" t="s">
        <v>237</v>
      </c>
      <c r="O27" s="5">
        <v>325</v>
      </c>
      <c r="P27" s="5">
        <f t="shared" si="5"/>
        <v>1.8</v>
      </c>
      <c r="Q27" s="5" t="str">
        <f t="shared" si="6"/>
        <v>inf</v>
      </c>
      <c r="R27" s="5" t="s">
        <v>31</v>
      </c>
      <c r="S27" s="5">
        <v>10.07</v>
      </c>
      <c r="T27" s="6">
        <v>9.7339999999999804</v>
      </c>
      <c r="U27" s="6">
        <f t="shared" si="3"/>
        <v>0.96663356504468523</v>
      </c>
      <c r="V27" s="6">
        <v>0.92373386295928706</v>
      </c>
      <c r="W27" s="9">
        <f>IF(X27="","",X27*U27/(VLOOKUP(G27,lyr!$E$2:$Q$276,13,FALSE)/100))</f>
        <v>30.912873878766057</v>
      </c>
      <c r="X27" s="6">
        <v>0.522169589996338</v>
      </c>
      <c r="Y27" s="7">
        <v>4.9656983464956297E-2</v>
      </c>
      <c r="Z27" s="10">
        <f t="shared" si="4"/>
        <v>10.515531825746949</v>
      </c>
    </row>
    <row r="28" spans="1:26">
      <c r="A28">
        <v>3</v>
      </c>
      <c r="B28" t="s">
        <v>26</v>
      </c>
      <c r="C28" s="2" t="s">
        <v>33</v>
      </c>
      <c r="D28" s="2">
        <v>2019</v>
      </c>
      <c r="E28" t="str">
        <f t="shared" si="0"/>
        <v>GRpp_comp_2019</v>
      </c>
      <c r="F28" t="str">
        <f t="shared" si="1"/>
        <v>GRpp_comp_2019_20-30</v>
      </c>
      <c r="G28" t="str">
        <f t="shared" si="2"/>
        <v>GRpp_comp_20-30</v>
      </c>
      <c r="H28" s="5">
        <v>20</v>
      </c>
      <c r="I28" s="5">
        <v>30</v>
      </c>
      <c r="K28" s="5" t="s">
        <v>35</v>
      </c>
      <c r="L28" s="5" t="s">
        <v>36</v>
      </c>
      <c r="M28" s="5" t="s">
        <v>37</v>
      </c>
      <c r="N28" s="5" t="s">
        <v>238</v>
      </c>
      <c r="O28" s="5">
        <v>326</v>
      </c>
      <c r="P28" s="5">
        <f t="shared" si="5"/>
        <v>0</v>
      </c>
      <c r="Q28" s="5">
        <f t="shared" si="6"/>
        <v>1.8</v>
      </c>
      <c r="R28" s="5" t="s">
        <v>29</v>
      </c>
      <c r="S28" s="5">
        <v>10.07</v>
      </c>
      <c r="T28" s="6">
        <v>0.20300000000000296</v>
      </c>
      <c r="U28" s="6">
        <f t="shared" si="3"/>
        <v>2.0158887785501782E-2</v>
      </c>
      <c r="V28" s="6">
        <v>0.92373386295928706</v>
      </c>
      <c r="W28" s="9" t="str">
        <f>IF(X28="","",X28*U28/(VLOOKUP(G28,lyr!$E$2:$Q$276,13,FALSE)/100))</f>
        <v/>
      </c>
      <c r="Z28" s="10" t="str">
        <f t="shared" si="4"/>
        <v/>
      </c>
    </row>
    <row r="29" spans="1:26">
      <c r="A29">
        <v>4</v>
      </c>
      <c r="B29" t="s">
        <v>34</v>
      </c>
      <c r="C29" t="s">
        <v>27</v>
      </c>
      <c r="D29" s="2">
        <v>2019</v>
      </c>
      <c r="E29" t="str">
        <f t="shared" si="0"/>
        <v>ANrf_comp_2019</v>
      </c>
      <c r="F29" t="str">
        <f t="shared" si="1"/>
        <v>ANrf_comp_2019_0-10</v>
      </c>
      <c r="G29" t="str">
        <f t="shared" si="2"/>
        <v>ANrf_comp_0-10</v>
      </c>
      <c r="H29" s="5">
        <v>0</v>
      </c>
      <c r="I29" s="5">
        <v>10</v>
      </c>
      <c r="K29" s="5" t="s">
        <v>35</v>
      </c>
      <c r="L29" s="5" t="s">
        <v>36</v>
      </c>
      <c r="M29" s="5" t="s">
        <v>37</v>
      </c>
      <c r="N29" s="5" t="s">
        <v>239</v>
      </c>
      <c r="O29" s="5">
        <v>327</v>
      </c>
      <c r="P29" s="5">
        <f t="shared" si="5"/>
        <v>0</v>
      </c>
      <c r="Q29" s="5">
        <f t="shared" si="6"/>
        <v>1.8</v>
      </c>
      <c r="R29" s="5" t="s">
        <v>28</v>
      </c>
      <c r="S29" s="5">
        <v>10.029999999999999</v>
      </c>
      <c r="T29" s="6">
        <v>2.7980000000000018</v>
      </c>
      <c r="U29" s="6"/>
      <c r="V29" s="6"/>
      <c r="W29" s="9" t="str">
        <f>IF(X29="","",X29*U29/(VLOOKUP(G29,lyr!$E$2:$Q$276,13,FALSE)/100))</f>
        <v/>
      </c>
      <c r="Z29" s="10" t="str">
        <f t="shared" si="4"/>
        <v/>
      </c>
    </row>
    <row r="30" spans="1:26">
      <c r="A30" s="3">
        <v>4</v>
      </c>
      <c r="B30" s="3" t="s">
        <v>34</v>
      </c>
      <c r="C30" s="3" t="s">
        <v>27</v>
      </c>
      <c r="D30" s="4">
        <v>2019</v>
      </c>
      <c r="E30" s="3" t="str">
        <f t="shared" si="0"/>
        <v>ANrf_comp_2019</v>
      </c>
      <c r="F30" s="3" t="str">
        <f t="shared" si="1"/>
        <v>ANrf_comp_2019_0-10</v>
      </c>
      <c r="G30" t="str">
        <f t="shared" si="2"/>
        <v>ANrf_comp_0-10</v>
      </c>
      <c r="H30" s="5">
        <v>0</v>
      </c>
      <c r="I30" s="5">
        <v>10</v>
      </c>
      <c r="K30" s="5" t="s">
        <v>35</v>
      </c>
      <c r="L30" s="5" t="s">
        <v>36</v>
      </c>
      <c r="M30" s="5" t="s">
        <v>37</v>
      </c>
      <c r="N30" s="5" t="s">
        <v>240</v>
      </c>
      <c r="O30" s="5">
        <v>328</v>
      </c>
      <c r="P30" s="5">
        <f t="shared" si="5"/>
        <v>1.8</v>
      </c>
      <c r="Q30" s="5" t="str">
        <f t="shared" si="6"/>
        <v>inf</v>
      </c>
      <c r="R30" s="5" t="s">
        <v>31</v>
      </c>
      <c r="S30" s="5">
        <v>10.029999999999999</v>
      </c>
      <c r="T30" s="6">
        <v>6.5040000000000191</v>
      </c>
      <c r="U30" s="6"/>
      <c r="V30" s="6"/>
      <c r="X30" s="6">
        <v>0.68134206533431996</v>
      </c>
      <c r="Y30" s="7">
        <v>7.6516747474670396E-2</v>
      </c>
      <c r="Z30" s="10">
        <f t="shared" si="4"/>
        <v>8.904482846188241</v>
      </c>
    </row>
    <row r="31" spans="1:26">
      <c r="A31" s="3">
        <v>4</v>
      </c>
      <c r="B31" s="3" t="s">
        <v>34</v>
      </c>
      <c r="C31" s="3" t="s">
        <v>27</v>
      </c>
      <c r="D31" s="4">
        <v>2019</v>
      </c>
      <c r="E31" s="3" t="str">
        <f t="shared" si="0"/>
        <v>ANrf_comp_2019</v>
      </c>
      <c r="F31" s="3" t="str">
        <f t="shared" si="1"/>
        <v>ANrf_comp_2019_0-10</v>
      </c>
      <c r="G31" t="str">
        <f t="shared" si="2"/>
        <v>ANrf_comp_0-10</v>
      </c>
      <c r="H31" s="5">
        <v>0</v>
      </c>
      <c r="I31" s="5">
        <v>10</v>
      </c>
      <c r="K31" s="5" t="s">
        <v>35</v>
      </c>
      <c r="L31" s="5" t="s">
        <v>36</v>
      </c>
      <c r="M31" s="5" t="s">
        <v>37</v>
      </c>
      <c r="N31" s="5" t="s">
        <v>241</v>
      </c>
      <c r="O31" s="5">
        <v>329</v>
      </c>
      <c r="P31" s="5">
        <f t="shared" si="5"/>
        <v>0</v>
      </c>
      <c r="Q31" s="5">
        <f t="shared" si="6"/>
        <v>1.8</v>
      </c>
      <c r="R31" s="5" t="s">
        <v>29</v>
      </c>
      <c r="S31" s="5">
        <v>10.029999999999999</v>
      </c>
      <c r="T31" s="6">
        <v>0</v>
      </c>
      <c r="U31" s="6"/>
      <c r="V31" s="6"/>
      <c r="W31" s="9" t="str">
        <f>IF(X31="","",X31*U31/(VLOOKUP(G31,lyr!$E$2:$Q$276,13,FALSE)/100))</f>
        <v/>
      </c>
      <c r="Z31" s="10" t="str">
        <f t="shared" si="4"/>
        <v/>
      </c>
    </row>
    <row r="32" spans="1:26">
      <c r="A32" s="3">
        <v>4</v>
      </c>
      <c r="B32" s="3" t="s">
        <v>34</v>
      </c>
      <c r="C32" s="3" t="str">
        <f t="shared" ref="C32:C37" si="7">C31</f>
        <v>rf</v>
      </c>
      <c r="D32" s="4">
        <v>2019</v>
      </c>
      <c r="E32" s="3" t="str">
        <f t="shared" si="0"/>
        <v>ANrf_comp_2019</v>
      </c>
      <c r="F32" s="3" t="str">
        <f t="shared" si="1"/>
        <v>ANrf_comp_2019_10-20</v>
      </c>
      <c r="G32" t="str">
        <f t="shared" si="2"/>
        <v>ANrf_comp_10-20</v>
      </c>
      <c r="H32" s="5">
        <v>10</v>
      </c>
      <c r="I32" s="5">
        <v>20</v>
      </c>
      <c r="K32" s="5" t="s">
        <v>35</v>
      </c>
      <c r="L32" s="5" t="s">
        <v>36</v>
      </c>
      <c r="M32" s="5" t="s">
        <v>37</v>
      </c>
      <c r="N32" s="5" t="s">
        <v>242</v>
      </c>
      <c r="O32" s="5">
        <v>330</v>
      </c>
      <c r="P32" s="5">
        <f t="shared" si="5"/>
        <v>0</v>
      </c>
      <c r="Q32" s="5">
        <f t="shared" si="6"/>
        <v>1.8</v>
      </c>
      <c r="R32" s="5" t="s">
        <v>28</v>
      </c>
      <c r="S32" s="5">
        <v>10.09</v>
      </c>
      <c r="T32" s="6">
        <v>2.1680000000000064</v>
      </c>
      <c r="U32" s="6"/>
      <c r="V32" s="6"/>
      <c r="W32" s="9" t="str">
        <f>IF(X32="","",X32*U32/(VLOOKUP(G32,lyr!$E$2:$Q$276,13,FALSE)/100))</f>
        <v/>
      </c>
      <c r="Z32" s="10" t="str">
        <f t="shared" si="4"/>
        <v/>
      </c>
    </row>
    <row r="33" spans="1:26">
      <c r="A33" s="3">
        <v>4</v>
      </c>
      <c r="B33" s="3" t="s">
        <v>34</v>
      </c>
      <c r="C33" s="3" t="str">
        <f t="shared" si="7"/>
        <v>rf</v>
      </c>
      <c r="D33" s="4">
        <v>2019</v>
      </c>
      <c r="E33" s="3" t="str">
        <f t="shared" si="0"/>
        <v>ANrf_comp_2019</v>
      </c>
      <c r="F33" s="3" t="str">
        <f t="shared" si="1"/>
        <v>ANrf_comp_2019_10-20</v>
      </c>
      <c r="G33" t="str">
        <f t="shared" si="2"/>
        <v>ANrf_comp_10-20</v>
      </c>
      <c r="H33" s="5">
        <v>10</v>
      </c>
      <c r="I33" s="5">
        <v>20</v>
      </c>
      <c r="K33" s="5" t="s">
        <v>35</v>
      </c>
      <c r="L33" s="5" t="s">
        <v>36</v>
      </c>
      <c r="M33" s="5" t="s">
        <v>37</v>
      </c>
      <c r="N33" s="5" t="s">
        <v>243</v>
      </c>
      <c r="O33" s="5">
        <v>331</v>
      </c>
      <c r="P33" s="5">
        <f t="shared" si="5"/>
        <v>1.8</v>
      </c>
      <c r="Q33" s="5" t="str">
        <f t="shared" si="6"/>
        <v>inf</v>
      </c>
      <c r="R33" s="5" t="s">
        <v>31</v>
      </c>
      <c r="S33" s="5">
        <v>10.09</v>
      </c>
      <c r="T33" s="6">
        <v>6.2580000000000098</v>
      </c>
      <c r="U33" s="6"/>
      <c r="V33" s="6"/>
      <c r="X33" s="6">
        <v>0.79250919818878152</v>
      </c>
      <c r="Y33" s="7">
        <v>8.159809932112691E-2</v>
      </c>
      <c r="Z33" s="10">
        <f t="shared" si="4"/>
        <v>9.7123487530007893</v>
      </c>
    </row>
    <row r="34" spans="1:26">
      <c r="A34" s="3">
        <v>4</v>
      </c>
      <c r="B34" s="3" t="s">
        <v>34</v>
      </c>
      <c r="C34" s="3" t="str">
        <f t="shared" si="7"/>
        <v>rf</v>
      </c>
      <c r="D34" s="4">
        <v>2019</v>
      </c>
      <c r="E34" s="3" t="str">
        <f t="shared" ref="E34:E65" si="8">B34&amp;C34&amp;"_comp_"&amp;D34</f>
        <v>ANrf_comp_2019</v>
      </c>
      <c r="F34" s="3" t="str">
        <f t="shared" ref="F34:F65" si="9">E34&amp;"_"&amp;H34&amp;"-"&amp;I34</f>
        <v>ANrf_comp_2019_10-20</v>
      </c>
      <c r="G34" t="str">
        <f t="shared" ref="G34:G65" si="10">LEFT(E34,9)&amp;"_"&amp;H34&amp;"-"&amp;I34</f>
        <v>ANrf_comp_10-20</v>
      </c>
      <c r="H34" s="5">
        <v>10</v>
      </c>
      <c r="I34" s="5">
        <v>20</v>
      </c>
      <c r="K34" s="5" t="s">
        <v>35</v>
      </c>
      <c r="L34" s="5" t="s">
        <v>36</v>
      </c>
      <c r="M34" s="5" t="s">
        <v>37</v>
      </c>
      <c r="N34" s="5" t="s">
        <v>244</v>
      </c>
      <c r="O34" s="5">
        <v>332</v>
      </c>
      <c r="P34" s="5">
        <f t="shared" si="5"/>
        <v>0</v>
      </c>
      <c r="Q34" s="5">
        <f t="shared" si="6"/>
        <v>1.8</v>
      </c>
      <c r="R34" s="5" t="s">
        <v>29</v>
      </c>
      <c r="S34" s="5">
        <v>10.09</v>
      </c>
      <c r="T34" s="6">
        <v>0</v>
      </c>
      <c r="U34" s="6"/>
      <c r="V34" s="6"/>
      <c r="W34" s="9" t="str">
        <f>IF(X34="","",X34*U34/(VLOOKUP(G34,lyr!$E$2:$Q$276,13,FALSE)/100))</f>
        <v/>
      </c>
      <c r="Z34" s="10" t="str">
        <f t="shared" ref="Z34:Z65" si="11">IFERROR(X34/Y34,"")</f>
        <v/>
      </c>
    </row>
    <row r="35" spans="1:26">
      <c r="A35" s="3">
        <v>4</v>
      </c>
      <c r="B35" s="3" t="s">
        <v>34</v>
      </c>
      <c r="C35" s="3" t="str">
        <f t="shared" si="7"/>
        <v>rf</v>
      </c>
      <c r="D35" s="4">
        <v>2019</v>
      </c>
      <c r="E35" s="3" t="str">
        <f t="shared" si="8"/>
        <v>ANrf_comp_2019</v>
      </c>
      <c r="F35" s="3" t="str">
        <f t="shared" si="9"/>
        <v>ANrf_comp_2019_20-30</v>
      </c>
      <c r="G35" t="str">
        <f t="shared" si="10"/>
        <v>ANrf_comp_20-30</v>
      </c>
      <c r="H35" s="5">
        <v>20</v>
      </c>
      <c r="I35" s="5">
        <v>30</v>
      </c>
      <c r="K35" s="5" t="s">
        <v>35</v>
      </c>
      <c r="L35" s="5" t="s">
        <v>36</v>
      </c>
      <c r="M35" s="5" t="s">
        <v>37</v>
      </c>
      <c r="N35" s="5" t="s">
        <v>245</v>
      </c>
      <c r="O35" s="5">
        <v>333</v>
      </c>
      <c r="P35" s="5">
        <f t="shared" si="5"/>
        <v>0</v>
      </c>
      <c r="Q35" s="5">
        <f t="shared" si="6"/>
        <v>1.8</v>
      </c>
      <c r="R35" s="5" t="s">
        <v>28</v>
      </c>
      <c r="S35" s="5">
        <v>10.06</v>
      </c>
      <c r="T35" s="6">
        <v>1.5169999999999959</v>
      </c>
      <c r="U35" s="6"/>
      <c r="V35" s="6"/>
      <c r="W35" s="9" t="str">
        <f>IF(X35="","",X35*U35/(VLOOKUP(G35,lyr!$E$2:$Q$276,13,FALSE)/100))</f>
        <v/>
      </c>
      <c r="Z35" s="10" t="str">
        <f t="shared" si="11"/>
        <v/>
      </c>
    </row>
    <row r="36" spans="1:26">
      <c r="A36" s="3">
        <v>4</v>
      </c>
      <c r="B36" s="3" t="s">
        <v>34</v>
      </c>
      <c r="C36" s="3" t="str">
        <f t="shared" si="7"/>
        <v>rf</v>
      </c>
      <c r="D36" s="4">
        <v>2019</v>
      </c>
      <c r="E36" s="3" t="str">
        <f t="shared" si="8"/>
        <v>ANrf_comp_2019</v>
      </c>
      <c r="F36" s="3" t="str">
        <f t="shared" si="9"/>
        <v>ANrf_comp_2019_20-30</v>
      </c>
      <c r="G36" t="str">
        <f t="shared" si="10"/>
        <v>ANrf_comp_20-30</v>
      </c>
      <c r="H36" s="5">
        <v>20</v>
      </c>
      <c r="I36" s="5">
        <v>30</v>
      </c>
      <c r="K36" s="5" t="s">
        <v>35</v>
      </c>
      <c r="L36" s="5" t="s">
        <v>36</v>
      </c>
      <c r="M36" s="5" t="s">
        <v>37</v>
      </c>
      <c r="N36" s="5" t="s">
        <v>246</v>
      </c>
      <c r="O36" s="5">
        <v>334</v>
      </c>
      <c r="P36" s="5">
        <f t="shared" si="5"/>
        <v>1.8</v>
      </c>
      <c r="Q36" s="5" t="str">
        <f t="shared" si="6"/>
        <v>inf</v>
      </c>
      <c r="R36" s="5" t="s">
        <v>31</v>
      </c>
      <c r="S36" s="5">
        <v>10.06</v>
      </c>
      <c r="T36" s="6">
        <v>7.2680000000000007</v>
      </c>
      <c r="U36" s="6"/>
      <c r="V36" s="6"/>
      <c r="X36" s="6">
        <v>0.78098142147064198</v>
      </c>
      <c r="Y36" s="7">
        <v>7.3842376470565796E-2</v>
      </c>
      <c r="Z36" s="10">
        <f t="shared" si="11"/>
        <v>10.576331082490931</v>
      </c>
    </row>
    <row r="37" spans="1:26">
      <c r="A37" s="3">
        <v>4</v>
      </c>
      <c r="B37" s="3" t="s">
        <v>34</v>
      </c>
      <c r="C37" s="3" t="str">
        <f t="shared" si="7"/>
        <v>rf</v>
      </c>
      <c r="D37" s="4">
        <v>2019</v>
      </c>
      <c r="E37" s="3" t="str">
        <f t="shared" si="8"/>
        <v>ANrf_comp_2019</v>
      </c>
      <c r="F37" s="3" t="str">
        <f t="shared" si="9"/>
        <v>ANrf_comp_2019_20-30</v>
      </c>
      <c r="G37" t="str">
        <f t="shared" si="10"/>
        <v>ANrf_comp_20-30</v>
      </c>
      <c r="H37" s="5">
        <v>20</v>
      </c>
      <c r="I37" s="5">
        <v>30</v>
      </c>
      <c r="K37" s="5" t="s">
        <v>35</v>
      </c>
      <c r="L37" s="5" t="s">
        <v>36</v>
      </c>
      <c r="M37" s="5" t="s">
        <v>37</v>
      </c>
      <c r="N37" s="5" t="s">
        <v>247</v>
      </c>
      <c r="O37" s="5">
        <v>335</v>
      </c>
      <c r="P37" s="5">
        <f t="shared" si="5"/>
        <v>0</v>
      </c>
      <c r="Q37" s="5">
        <f t="shared" si="6"/>
        <v>1.8</v>
      </c>
      <c r="R37" s="5" t="s">
        <v>29</v>
      </c>
      <c r="S37" s="5">
        <v>10.06</v>
      </c>
      <c r="T37" s="6">
        <v>0</v>
      </c>
      <c r="U37" s="6"/>
      <c r="V37" s="6"/>
      <c r="W37" s="9" t="str">
        <f>IF(X37="","",X37*U37/(VLOOKUP(G37,lyr!$E$2:$Q$276,13,FALSE)/100))</f>
        <v/>
      </c>
      <c r="Z37" s="10" t="str">
        <f t="shared" si="11"/>
        <v/>
      </c>
    </row>
    <row r="38" spans="1:26">
      <c r="A38">
        <v>5</v>
      </c>
      <c r="B38" t="s">
        <v>34</v>
      </c>
      <c r="C38" t="s">
        <v>32</v>
      </c>
      <c r="D38" s="2">
        <v>2019</v>
      </c>
      <c r="E38" t="str">
        <f t="shared" si="8"/>
        <v>ANwf_comp_2019</v>
      </c>
      <c r="F38" t="str">
        <f t="shared" si="9"/>
        <v>ANwf_comp_2019_0-10</v>
      </c>
      <c r="G38" t="str">
        <f t="shared" si="10"/>
        <v>ANwf_comp_0-10</v>
      </c>
      <c r="H38" s="5">
        <v>0</v>
      </c>
      <c r="I38" s="5">
        <v>10</v>
      </c>
      <c r="K38" s="5" t="s">
        <v>35</v>
      </c>
      <c r="L38" s="5" t="s">
        <v>36</v>
      </c>
      <c r="M38" s="5" t="s">
        <v>37</v>
      </c>
      <c r="N38" s="5" t="s">
        <v>248</v>
      </c>
      <c r="O38" s="5">
        <v>336</v>
      </c>
      <c r="P38" s="5">
        <f t="shared" si="5"/>
        <v>0</v>
      </c>
      <c r="Q38" s="5">
        <f t="shared" si="6"/>
        <v>1.8</v>
      </c>
      <c r="R38" s="5" t="s">
        <v>28</v>
      </c>
      <c r="S38" s="5">
        <v>10.07</v>
      </c>
      <c r="T38" s="6">
        <v>1.8160000000000025</v>
      </c>
      <c r="U38" s="6">
        <f t="shared" ref="U38:U55" si="12">IFERROR(T38/S38,"")</f>
        <v>0.18033763654419091</v>
      </c>
      <c r="V38" s="6">
        <v>0.96703078450844071</v>
      </c>
      <c r="W38" s="9" t="str">
        <f>IF(X38="","",X38*U38/(VLOOKUP(G38,lyr!$E$2:$Q$276,13,FALSE)/100))</f>
        <v/>
      </c>
      <c r="Z38" s="10" t="str">
        <f t="shared" si="11"/>
        <v/>
      </c>
    </row>
    <row r="39" spans="1:26">
      <c r="A39">
        <v>5</v>
      </c>
      <c r="B39" t="s">
        <v>34</v>
      </c>
      <c r="C39" t="s">
        <v>32</v>
      </c>
      <c r="D39" s="2">
        <v>2019</v>
      </c>
      <c r="E39" t="str">
        <f t="shared" si="8"/>
        <v>ANwf_comp_2019</v>
      </c>
      <c r="F39" t="str">
        <f t="shared" si="9"/>
        <v>ANwf_comp_2019_0-10</v>
      </c>
      <c r="G39" t="str">
        <f t="shared" si="10"/>
        <v>ANwf_comp_0-10</v>
      </c>
      <c r="H39" s="5">
        <v>0</v>
      </c>
      <c r="I39" s="5">
        <v>10</v>
      </c>
      <c r="K39" s="5" t="s">
        <v>35</v>
      </c>
      <c r="L39" s="5" t="s">
        <v>36</v>
      </c>
      <c r="M39" s="5" t="s">
        <v>37</v>
      </c>
      <c r="N39" s="5" t="s">
        <v>249</v>
      </c>
      <c r="O39" s="5">
        <v>337</v>
      </c>
      <c r="P39" s="5">
        <f t="shared" si="5"/>
        <v>1.8</v>
      </c>
      <c r="Q39" s="5" t="str">
        <f t="shared" si="6"/>
        <v>inf</v>
      </c>
      <c r="R39" s="5" t="s">
        <v>31</v>
      </c>
      <c r="S39" s="5">
        <v>10.07</v>
      </c>
      <c r="T39" s="6">
        <v>7.4869999999999948</v>
      </c>
      <c r="U39" s="6">
        <f t="shared" si="12"/>
        <v>0.74349553128103218</v>
      </c>
      <c r="V39" s="6">
        <v>0.96703078450844071</v>
      </c>
      <c r="W39" s="9">
        <f>IF(X39="","",X39*U39/(VLOOKUP(G39,lyr!$E$2:$Q$276,13,FALSE)/100))</f>
        <v>11.68155076726787</v>
      </c>
      <c r="X39" s="6">
        <v>1.3997226953506501</v>
      </c>
      <c r="Y39" s="7">
        <v>0.110432967543602</v>
      </c>
      <c r="Z39" s="10">
        <f t="shared" si="11"/>
        <v>12.6748626473159</v>
      </c>
    </row>
    <row r="40" spans="1:26">
      <c r="A40">
        <v>5</v>
      </c>
      <c r="B40" t="s">
        <v>34</v>
      </c>
      <c r="C40" t="s">
        <v>32</v>
      </c>
      <c r="D40" s="2">
        <v>2019</v>
      </c>
      <c r="E40" t="str">
        <f t="shared" si="8"/>
        <v>ANwf_comp_2019</v>
      </c>
      <c r="F40" t="str">
        <f t="shared" si="9"/>
        <v>ANwf_comp_2019_0-10</v>
      </c>
      <c r="G40" t="str">
        <f t="shared" si="10"/>
        <v>ANwf_comp_0-10</v>
      </c>
      <c r="H40" s="5">
        <v>0</v>
      </c>
      <c r="I40" s="5">
        <v>10</v>
      </c>
      <c r="K40" s="5" t="s">
        <v>35</v>
      </c>
      <c r="L40" s="5" t="s">
        <v>36</v>
      </c>
      <c r="M40" s="5" t="s">
        <v>37</v>
      </c>
      <c r="N40" s="5" t="s">
        <v>250</v>
      </c>
      <c r="O40" s="5">
        <v>338</v>
      </c>
      <c r="P40" s="5">
        <f t="shared" si="5"/>
        <v>0</v>
      </c>
      <c r="Q40" s="5">
        <f t="shared" si="6"/>
        <v>1.8</v>
      </c>
      <c r="R40" s="5" t="s">
        <v>29</v>
      </c>
      <c r="S40" s="5">
        <v>10.07</v>
      </c>
      <c r="T40" s="6">
        <v>0.43500000000000227</v>
      </c>
      <c r="U40" s="6">
        <f t="shared" si="12"/>
        <v>4.3197616683217699E-2</v>
      </c>
      <c r="V40" s="6">
        <v>0.96703078450844071</v>
      </c>
      <c r="W40" s="9" t="str">
        <f>IF(X40="","",X40*U40/(VLOOKUP(G40,lyr!$E$2:$Q$276,13,FALSE)/100))</f>
        <v/>
      </c>
      <c r="Z40" s="10" t="str">
        <f t="shared" si="11"/>
        <v/>
      </c>
    </row>
    <row r="41" spans="1:26">
      <c r="A41">
        <v>5</v>
      </c>
      <c r="B41" t="s">
        <v>34</v>
      </c>
      <c r="C41" t="str">
        <f t="shared" ref="C41:C46" si="13">C40</f>
        <v>wf</v>
      </c>
      <c r="D41" s="2">
        <v>2019</v>
      </c>
      <c r="E41" t="str">
        <f t="shared" si="8"/>
        <v>ANwf_comp_2019</v>
      </c>
      <c r="F41" t="str">
        <f t="shared" si="9"/>
        <v>ANwf_comp_2019_10-20</v>
      </c>
      <c r="G41" t="str">
        <f t="shared" si="10"/>
        <v>ANwf_comp_10-20</v>
      </c>
      <c r="H41" s="5">
        <v>10</v>
      </c>
      <c r="I41" s="5">
        <v>20</v>
      </c>
      <c r="K41" s="5" t="s">
        <v>35</v>
      </c>
      <c r="L41" s="5" t="s">
        <v>36</v>
      </c>
      <c r="M41" s="5" t="s">
        <v>37</v>
      </c>
      <c r="N41" s="5" t="s">
        <v>38</v>
      </c>
      <c r="O41" s="5">
        <v>339</v>
      </c>
      <c r="P41" s="5">
        <f t="shared" si="5"/>
        <v>0</v>
      </c>
      <c r="Q41" s="5">
        <f t="shared" si="6"/>
        <v>1.8</v>
      </c>
      <c r="R41" s="5" t="s">
        <v>28</v>
      </c>
      <c r="S41" s="5">
        <v>10.01</v>
      </c>
      <c r="T41" s="6">
        <v>1.5109999999999957</v>
      </c>
      <c r="U41" s="6">
        <f t="shared" si="12"/>
        <v>0.15094905094905053</v>
      </c>
      <c r="V41" s="6">
        <v>0.95634365634366003</v>
      </c>
      <c r="W41" s="9" t="str">
        <f>IF(X41="","",X41*U41/(VLOOKUP(G41,lyr!$E$2:$Q$276,13,FALSE)/100))</f>
        <v/>
      </c>
      <c r="Z41" s="10" t="str">
        <f t="shared" si="11"/>
        <v/>
      </c>
    </row>
    <row r="42" spans="1:26">
      <c r="A42">
        <v>5</v>
      </c>
      <c r="B42" t="s">
        <v>34</v>
      </c>
      <c r="C42" t="str">
        <f t="shared" si="13"/>
        <v>wf</v>
      </c>
      <c r="D42" s="2">
        <v>2019</v>
      </c>
      <c r="E42" t="str">
        <f t="shared" si="8"/>
        <v>ANwf_comp_2019</v>
      </c>
      <c r="F42" t="str">
        <f t="shared" si="9"/>
        <v>ANwf_comp_2019_10-20</v>
      </c>
      <c r="G42" t="str">
        <f t="shared" si="10"/>
        <v>ANwf_comp_10-20</v>
      </c>
      <c r="H42" s="5">
        <v>10</v>
      </c>
      <c r="I42" s="5">
        <v>20</v>
      </c>
      <c r="K42" s="5" t="s">
        <v>35</v>
      </c>
      <c r="L42" s="5" t="s">
        <v>36</v>
      </c>
      <c r="M42" s="5" t="s">
        <v>37</v>
      </c>
      <c r="N42" s="5" t="s">
        <v>251</v>
      </c>
      <c r="O42" s="5">
        <v>340</v>
      </c>
      <c r="P42" s="5">
        <f t="shared" si="5"/>
        <v>1.8</v>
      </c>
      <c r="Q42" s="5" t="str">
        <f t="shared" si="6"/>
        <v>inf</v>
      </c>
      <c r="R42" s="5" t="s">
        <v>31</v>
      </c>
      <c r="S42" s="5">
        <v>10.01</v>
      </c>
      <c r="T42" s="6">
        <v>7.7140000000000128</v>
      </c>
      <c r="U42" s="6">
        <f t="shared" si="12"/>
        <v>0.77062937062937198</v>
      </c>
      <c r="V42" s="6">
        <v>0.95634365634366003</v>
      </c>
      <c r="W42" s="9">
        <f>IF(X42="","",X42*U42/(VLOOKUP(G42,lyr!$E$2:$Q$276,13,FALSE)/100))</f>
        <v>14.774355155547024</v>
      </c>
      <c r="X42" s="6">
        <v>1.61095070838928</v>
      </c>
      <c r="Y42" s="7">
        <v>0.12737874686718001</v>
      </c>
      <c r="Z42" s="10">
        <f t="shared" si="11"/>
        <v>12.646934814557767</v>
      </c>
    </row>
    <row r="43" spans="1:26">
      <c r="A43">
        <v>5</v>
      </c>
      <c r="B43" t="s">
        <v>34</v>
      </c>
      <c r="C43" t="str">
        <f t="shared" si="13"/>
        <v>wf</v>
      </c>
      <c r="D43" s="2">
        <v>2019</v>
      </c>
      <c r="E43" t="str">
        <f t="shared" si="8"/>
        <v>ANwf_comp_2019</v>
      </c>
      <c r="F43" t="str">
        <f t="shared" si="9"/>
        <v>ANwf_comp_2019_10-20</v>
      </c>
      <c r="G43" t="str">
        <f t="shared" si="10"/>
        <v>ANwf_comp_10-20</v>
      </c>
      <c r="H43" s="5">
        <v>10</v>
      </c>
      <c r="I43" s="5">
        <v>20</v>
      </c>
      <c r="K43" s="5" t="s">
        <v>35</v>
      </c>
      <c r="L43" s="5" t="s">
        <v>36</v>
      </c>
      <c r="M43" s="5" t="s">
        <v>37</v>
      </c>
      <c r="N43" s="5" t="s">
        <v>252</v>
      </c>
      <c r="O43" s="5">
        <v>341</v>
      </c>
      <c r="P43" s="5">
        <f t="shared" si="5"/>
        <v>0</v>
      </c>
      <c r="Q43" s="5">
        <f t="shared" si="6"/>
        <v>1.8</v>
      </c>
      <c r="R43" s="5" t="s">
        <v>29</v>
      </c>
      <c r="S43" s="5">
        <v>10.01</v>
      </c>
      <c r="T43" s="6">
        <v>0.3480000000000274</v>
      </c>
      <c r="U43" s="6">
        <f t="shared" si="12"/>
        <v>3.4765234765237504E-2</v>
      </c>
      <c r="V43" s="6">
        <v>0.95634365634366003</v>
      </c>
      <c r="W43" s="9" t="str">
        <f>IF(X43="","",X43*U43/(VLOOKUP(G43,lyr!$E$2:$Q$276,13,FALSE)/100))</f>
        <v/>
      </c>
      <c r="Z43" s="10" t="str">
        <f t="shared" si="11"/>
        <v/>
      </c>
    </row>
    <row r="44" spans="1:26">
      <c r="A44">
        <v>5</v>
      </c>
      <c r="B44" t="s">
        <v>34</v>
      </c>
      <c r="C44" t="str">
        <f t="shared" si="13"/>
        <v>wf</v>
      </c>
      <c r="D44" s="2">
        <v>2019</v>
      </c>
      <c r="E44" t="str">
        <f t="shared" si="8"/>
        <v>ANwf_comp_2019</v>
      </c>
      <c r="F44" t="str">
        <f t="shared" si="9"/>
        <v>ANwf_comp_2019_20-30</v>
      </c>
      <c r="G44" t="str">
        <f t="shared" si="10"/>
        <v>ANwf_comp_20-30</v>
      </c>
      <c r="H44" s="5">
        <v>20</v>
      </c>
      <c r="I44" s="5">
        <v>30</v>
      </c>
      <c r="K44" s="5" t="s">
        <v>35</v>
      </c>
      <c r="L44" s="5" t="s">
        <v>36</v>
      </c>
      <c r="M44" s="5" t="s">
        <v>37</v>
      </c>
      <c r="N44" s="5" t="s">
        <v>253</v>
      </c>
      <c r="O44" s="5">
        <v>342</v>
      </c>
      <c r="P44" s="5">
        <f t="shared" si="5"/>
        <v>0</v>
      </c>
      <c r="Q44" s="5">
        <f t="shared" si="6"/>
        <v>1.8</v>
      </c>
      <c r="R44" s="5" t="s">
        <v>28</v>
      </c>
      <c r="S44" s="5">
        <v>10.01</v>
      </c>
      <c r="T44" s="6">
        <v>1.4710000000000036</v>
      </c>
      <c r="U44" s="6">
        <f t="shared" si="12"/>
        <v>0.14695304695304731</v>
      </c>
      <c r="V44" s="6">
        <v>0.96593406593406705</v>
      </c>
      <c r="W44" s="9" t="str">
        <f>IF(X44="","",X44*U44/(VLOOKUP(G44,lyr!$E$2:$Q$276,13,FALSE)/100))</f>
        <v/>
      </c>
      <c r="Z44" s="10" t="str">
        <f t="shared" si="11"/>
        <v/>
      </c>
    </row>
    <row r="45" spans="1:26">
      <c r="A45">
        <v>5</v>
      </c>
      <c r="B45" t="s">
        <v>34</v>
      </c>
      <c r="C45" t="str">
        <f t="shared" si="13"/>
        <v>wf</v>
      </c>
      <c r="D45" s="2">
        <v>2019</v>
      </c>
      <c r="E45" t="str">
        <f t="shared" si="8"/>
        <v>ANwf_comp_2019</v>
      </c>
      <c r="F45" t="str">
        <f t="shared" si="9"/>
        <v>ANwf_comp_2019_20-30</v>
      </c>
      <c r="G45" t="str">
        <f t="shared" si="10"/>
        <v>ANwf_comp_20-30</v>
      </c>
      <c r="H45" s="5">
        <v>20</v>
      </c>
      <c r="I45" s="5">
        <v>30</v>
      </c>
      <c r="K45" s="5" t="s">
        <v>35</v>
      </c>
      <c r="L45" s="5" t="s">
        <v>36</v>
      </c>
      <c r="M45" s="5" t="s">
        <v>37</v>
      </c>
      <c r="N45" s="5" t="s">
        <v>252</v>
      </c>
      <c r="O45" s="5">
        <v>343</v>
      </c>
      <c r="P45" s="5">
        <f t="shared" si="5"/>
        <v>1.8</v>
      </c>
      <c r="Q45" s="5" t="str">
        <f t="shared" si="6"/>
        <v>inf</v>
      </c>
      <c r="R45" s="5" t="s">
        <v>31</v>
      </c>
      <c r="S45" s="5">
        <v>10.01</v>
      </c>
      <c r="T45" s="6">
        <v>7.7199999999999989</v>
      </c>
      <c r="U45" s="6">
        <f t="shared" si="12"/>
        <v>0.77122877122877109</v>
      </c>
      <c r="V45" s="6">
        <v>0.96593406593406705</v>
      </c>
      <c r="W45" s="9">
        <f>IF(X45="","",X45*U45/(VLOOKUP(G45,lyr!$E$2:$Q$276,13,FALSE)/100))</f>
        <v>19.512603993434684</v>
      </c>
      <c r="X45" s="6">
        <v>1.89536321163177</v>
      </c>
      <c r="Y45" s="7">
        <v>0.15274769067764299</v>
      </c>
      <c r="Z45" s="10">
        <f t="shared" si="11"/>
        <v>12.408457392863133</v>
      </c>
    </row>
    <row r="46" spans="1:26">
      <c r="A46">
        <v>5</v>
      </c>
      <c r="B46" t="s">
        <v>34</v>
      </c>
      <c r="C46" t="str">
        <f t="shared" si="13"/>
        <v>wf</v>
      </c>
      <c r="D46" s="2">
        <v>2019</v>
      </c>
      <c r="E46" t="str">
        <f t="shared" si="8"/>
        <v>ANwf_comp_2019</v>
      </c>
      <c r="F46" t="str">
        <f t="shared" si="9"/>
        <v>ANwf_comp_2019_20-30</v>
      </c>
      <c r="G46" t="str">
        <f t="shared" si="10"/>
        <v>ANwf_comp_20-30</v>
      </c>
      <c r="H46" s="5">
        <v>20</v>
      </c>
      <c r="I46" s="5">
        <v>30</v>
      </c>
      <c r="K46" s="5" t="s">
        <v>35</v>
      </c>
      <c r="L46" s="5" t="s">
        <v>36</v>
      </c>
      <c r="M46" s="5" t="s">
        <v>37</v>
      </c>
      <c r="N46" s="5" t="s">
        <v>251</v>
      </c>
      <c r="O46" s="5">
        <v>344</v>
      </c>
      <c r="P46" s="5">
        <f t="shared" si="5"/>
        <v>0</v>
      </c>
      <c r="Q46" s="5">
        <f t="shared" si="6"/>
        <v>1.8</v>
      </c>
      <c r="R46" s="5" t="s">
        <v>29</v>
      </c>
      <c r="S46" s="5">
        <v>10.01</v>
      </c>
      <c r="T46" s="6">
        <v>0.47800000000000864</v>
      </c>
      <c r="U46" s="6">
        <f t="shared" si="12"/>
        <v>4.7752247752248615E-2</v>
      </c>
      <c r="V46" s="6">
        <v>0.96593406593406705</v>
      </c>
      <c r="W46" s="9" t="str">
        <f>IF(X46="","",X46*U46/(VLOOKUP(G46,lyr!$E$2:$Q$276,13,FALSE)/100))</f>
        <v/>
      </c>
      <c r="Z46" s="10" t="str">
        <f t="shared" si="11"/>
        <v/>
      </c>
    </row>
    <row r="47" spans="1:26">
      <c r="A47">
        <v>6</v>
      </c>
      <c r="B47" t="s">
        <v>34</v>
      </c>
      <c r="C47" t="s">
        <v>33</v>
      </c>
      <c r="D47" s="2">
        <v>2019</v>
      </c>
      <c r="E47" t="str">
        <f t="shared" si="8"/>
        <v>ANpp_comp_2019</v>
      </c>
      <c r="F47" t="str">
        <f t="shared" si="9"/>
        <v>ANpp_comp_2019_0-10</v>
      </c>
      <c r="G47" t="str">
        <f t="shared" si="10"/>
        <v>ANpp_comp_0-10</v>
      </c>
      <c r="H47" s="5">
        <v>0</v>
      </c>
      <c r="I47" s="5">
        <v>10</v>
      </c>
      <c r="K47" s="5" t="s">
        <v>35</v>
      </c>
      <c r="L47" s="5" t="s">
        <v>36</v>
      </c>
      <c r="M47" s="5" t="s">
        <v>37</v>
      </c>
      <c r="N47" s="5" t="s">
        <v>38</v>
      </c>
      <c r="O47" s="5">
        <v>345</v>
      </c>
      <c r="P47" s="5">
        <f t="shared" si="5"/>
        <v>0</v>
      </c>
      <c r="Q47" s="5">
        <f t="shared" si="6"/>
        <v>1.8</v>
      </c>
      <c r="R47" s="5" t="s">
        <v>28</v>
      </c>
      <c r="S47" s="5">
        <v>10.01</v>
      </c>
      <c r="T47" s="6">
        <v>0.74800000000000466</v>
      </c>
      <c r="U47" s="6">
        <f t="shared" si="12"/>
        <v>7.4725274725275195E-2</v>
      </c>
      <c r="V47" s="6">
        <v>0.97012987012986995</v>
      </c>
      <c r="W47" s="9" t="str">
        <f>IF(X47="","",X47*U47/(VLOOKUP(G47,lyr!$E$2:$Q$276,13,FALSE)/100))</f>
        <v/>
      </c>
      <c r="Z47" s="10" t="str">
        <f t="shared" si="11"/>
        <v/>
      </c>
    </row>
    <row r="48" spans="1:26">
      <c r="A48">
        <v>6</v>
      </c>
      <c r="B48" t="s">
        <v>34</v>
      </c>
      <c r="C48" t="s">
        <v>33</v>
      </c>
      <c r="D48" s="2">
        <v>2019</v>
      </c>
      <c r="E48" t="str">
        <f t="shared" si="8"/>
        <v>ANpp_comp_2019</v>
      </c>
      <c r="F48" t="str">
        <f t="shared" si="9"/>
        <v>ANpp_comp_2019_0-10</v>
      </c>
      <c r="G48" t="str">
        <f t="shared" si="10"/>
        <v>ANpp_comp_0-10</v>
      </c>
      <c r="H48" s="5">
        <v>0</v>
      </c>
      <c r="I48" s="5">
        <v>10</v>
      </c>
      <c r="K48" s="5" t="s">
        <v>35</v>
      </c>
      <c r="L48" s="5" t="s">
        <v>36</v>
      </c>
      <c r="M48" s="5" t="s">
        <v>37</v>
      </c>
      <c r="N48" s="5" t="s">
        <v>250</v>
      </c>
      <c r="O48" s="5">
        <v>346</v>
      </c>
      <c r="P48" s="5">
        <f t="shared" si="5"/>
        <v>1.8</v>
      </c>
      <c r="Q48" s="5" t="str">
        <f t="shared" si="6"/>
        <v>inf</v>
      </c>
      <c r="R48" s="5" t="s">
        <v>31</v>
      </c>
      <c r="S48" s="5">
        <v>10.01</v>
      </c>
      <c r="T48" s="6">
        <v>8.7270000000000039</v>
      </c>
      <c r="U48" s="6">
        <f t="shared" si="12"/>
        <v>0.87182817182817218</v>
      </c>
      <c r="V48" s="6">
        <v>0.97012987012986995</v>
      </c>
      <c r="W48" s="9">
        <f>IF(X48="","",X48*U48/(VLOOKUP(G48,lyr!$E$2:$Q$276,13,FALSE)/100))</f>
        <v>26.443213513566782</v>
      </c>
      <c r="X48" s="6">
        <v>1.4100880622863801</v>
      </c>
      <c r="Y48" s="7">
        <v>0.10859839618206001</v>
      </c>
      <c r="Z48" s="10">
        <f t="shared" si="11"/>
        <v>12.984428056584141</v>
      </c>
    </row>
    <row r="49" spans="1:26">
      <c r="A49">
        <v>6</v>
      </c>
      <c r="B49" t="s">
        <v>34</v>
      </c>
      <c r="C49" t="s">
        <v>33</v>
      </c>
      <c r="D49" s="2">
        <v>2019</v>
      </c>
      <c r="E49" t="str">
        <f t="shared" si="8"/>
        <v>ANpp_comp_2019</v>
      </c>
      <c r="F49" t="str">
        <f t="shared" si="9"/>
        <v>ANpp_comp_2019_0-10</v>
      </c>
      <c r="G49" t="str">
        <f t="shared" si="10"/>
        <v>ANpp_comp_0-10</v>
      </c>
      <c r="H49" s="5">
        <v>0</v>
      </c>
      <c r="I49" s="5">
        <v>10</v>
      </c>
      <c r="K49" s="5" t="s">
        <v>35</v>
      </c>
      <c r="L49" s="5" t="s">
        <v>36</v>
      </c>
      <c r="M49" s="5" t="s">
        <v>37</v>
      </c>
      <c r="N49" s="5" t="s">
        <v>249</v>
      </c>
      <c r="O49" s="5">
        <v>347</v>
      </c>
      <c r="P49" s="5">
        <f t="shared" si="5"/>
        <v>0</v>
      </c>
      <c r="Q49" s="5">
        <f t="shared" si="6"/>
        <v>1.8</v>
      </c>
      <c r="R49" s="5" t="s">
        <v>29</v>
      </c>
      <c r="S49" s="5">
        <v>10.01</v>
      </c>
      <c r="T49" s="6">
        <v>0.23599999999999</v>
      </c>
      <c r="U49" s="6">
        <f t="shared" si="12"/>
        <v>2.3576423576422579E-2</v>
      </c>
      <c r="V49" s="6">
        <v>0.97012987012986995</v>
      </c>
      <c r="W49" s="9" t="str">
        <f>IF(X49="","",X49*U49/(VLOOKUP(G49,lyr!$E$2:$Q$276,13,FALSE)/100))</f>
        <v/>
      </c>
      <c r="Z49" s="10" t="str">
        <f t="shared" si="11"/>
        <v/>
      </c>
    </row>
    <row r="50" spans="1:26">
      <c r="A50">
        <v>6</v>
      </c>
      <c r="B50" t="s">
        <v>34</v>
      </c>
      <c r="C50" t="str">
        <f t="shared" ref="C50:C55" si="14">C49</f>
        <v>pp</v>
      </c>
      <c r="D50" s="2">
        <v>2019</v>
      </c>
      <c r="E50" t="str">
        <f t="shared" si="8"/>
        <v>ANpp_comp_2019</v>
      </c>
      <c r="F50" t="str">
        <f t="shared" si="9"/>
        <v>ANpp_comp_2019_10-20</v>
      </c>
      <c r="G50" t="str">
        <f t="shared" si="10"/>
        <v>ANpp_comp_10-20</v>
      </c>
      <c r="H50" s="5">
        <v>10</v>
      </c>
      <c r="I50" s="5">
        <v>20</v>
      </c>
      <c r="K50" s="5" t="s">
        <v>35</v>
      </c>
      <c r="L50" s="5" t="s">
        <v>36</v>
      </c>
      <c r="M50" s="5" t="s">
        <v>37</v>
      </c>
      <c r="N50" s="5" t="s">
        <v>248</v>
      </c>
      <c r="O50" s="5">
        <v>348</v>
      </c>
      <c r="P50" s="5">
        <f t="shared" si="5"/>
        <v>0</v>
      </c>
      <c r="Q50" s="5">
        <f t="shared" si="6"/>
        <v>1.8</v>
      </c>
      <c r="R50" s="5" t="s">
        <v>28</v>
      </c>
      <c r="S50" s="5">
        <v>10.050000000000001</v>
      </c>
      <c r="T50" s="6">
        <v>0.48000000000001819</v>
      </c>
      <c r="U50" s="6">
        <f t="shared" si="12"/>
        <v>4.7761194029852551E-2</v>
      </c>
      <c r="V50" s="6">
        <v>0.93631840796020149</v>
      </c>
      <c r="W50" s="9" t="str">
        <f>IF(X50="","",X50*U50/(VLOOKUP(G50,lyr!$E$2:$Q$276,13,FALSE)/100))</f>
        <v/>
      </c>
      <c r="Z50" s="10" t="str">
        <f t="shared" si="11"/>
        <v/>
      </c>
    </row>
    <row r="51" spans="1:26">
      <c r="A51">
        <v>6</v>
      </c>
      <c r="B51" t="s">
        <v>34</v>
      </c>
      <c r="C51" t="str">
        <f t="shared" si="14"/>
        <v>pp</v>
      </c>
      <c r="D51" s="2">
        <v>2019</v>
      </c>
      <c r="E51" t="str">
        <f t="shared" si="8"/>
        <v>ANpp_comp_2019</v>
      </c>
      <c r="F51" t="str">
        <f t="shared" si="9"/>
        <v>ANpp_comp_2019_10-20</v>
      </c>
      <c r="G51" t="str">
        <f t="shared" si="10"/>
        <v>ANpp_comp_10-20</v>
      </c>
      <c r="H51" s="5">
        <v>10</v>
      </c>
      <c r="I51" s="5">
        <v>20</v>
      </c>
      <c r="K51" s="5" t="s">
        <v>35</v>
      </c>
      <c r="L51" s="5" t="s">
        <v>36</v>
      </c>
      <c r="M51" s="5" t="s">
        <v>37</v>
      </c>
      <c r="N51" s="5" t="s">
        <v>247</v>
      </c>
      <c r="O51" s="5">
        <v>349</v>
      </c>
      <c r="P51" s="5">
        <f t="shared" si="5"/>
        <v>1.8</v>
      </c>
      <c r="Q51" s="5" t="str">
        <f t="shared" si="6"/>
        <v>inf</v>
      </c>
      <c r="R51" s="5" t="s">
        <v>31</v>
      </c>
      <c r="S51" s="5">
        <v>10.050000000000001</v>
      </c>
      <c r="T51" s="6">
        <v>8.789999999999992</v>
      </c>
      <c r="U51" s="6">
        <f t="shared" si="12"/>
        <v>0.87462686567164094</v>
      </c>
      <c r="V51" s="6">
        <v>0.93631840796020149</v>
      </c>
      <c r="W51" s="9">
        <f>IF(X51="","",X51*U51/(VLOOKUP(G51,lyr!$E$2:$Q$276,13,FALSE)/100))</f>
        <v>30.980219882160995</v>
      </c>
      <c r="X51" s="6">
        <v>1.1016105413436901</v>
      </c>
      <c r="Y51" s="7">
        <v>8.5631690919399303E-2</v>
      </c>
      <c r="Z51" s="10">
        <f t="shared" si="11"/>
        <v>12.86451930956939</v>
      </c>
    </row>
    <row r="52" spans="1:26">
      <c r="A52">
        <v>6</v>
      </c>
      <c r="B52" t="s">
        <v>34</v>
      </c>
      <c r="C52" t="str">
        <f t="shared" si="14"/>
        <v>pp</v>
      </c>
      <c r="D52" s="2">
        <v>2019</v>
      </c>
      <c r="E52" t="str">
        <f t="shared" si="8"/>
        <v>ANpp_comp_2019</v>
      </c>
      <c r="F52" t="str">
        <f t="shared" si="9"/>
        <v>ANpp_comp_2019_10-20</v>
      </c>
      <c r="G52" t="str">
        <f t="shared" si="10"/>
        <v>ANpp_comp_10-20</v>
      </c>
      <c r="H52" s="5">
        <v>10</v>
      </c>
      <c r="I52" s="5">
        <v>20</v>
      </c>
      <c r="K52" s="5" t="s">
        <v>35</v>
      </c>
      <c r="L52" s="5" t="s">
        <v>36</v>
      </c>
      <c r="M52" s="5" t="s">
        <v>37</v>
      </c>
      <c r="N52" s="5" t="s">
        <v>246</v>
      </c>
      <c r="O52" s="5">
        <v>350</v>
      </c>
      <c r="P52" s="5">
        <f t="shared" si="5"/>
        <v>0</v>
      </c>
      <c r="Q52" s="5">
        <f t="shared" si="6"/>
        <v>1.8</v>
      </c>
      <c r="R52" s="5" t="s">
        <v>29</v>
      </c>
      <c r="S52" s="5">
        <v>10.050000000000001</v>
      </c>
      <c r="T52" s="6">
        <v>0.14000000000001478</v>
      </c>
      <c r="U52" s="6">
        <f t="shared" si="12"/>
        <v>1.3930348258707937E-2</v>
      </c>
      <c r="V52" s="6">
        <v>0.93631840796020149</v>
      </c>
      <c r="W52" s="9" t="str">
        <f>IF(X52="","",X52*U52/(VLOOKUP(G52,lyr!$E$2:$Q$276,13,FALSE)/100))</f>
        <v/>
      </c>
      <c r="Z52" s="10" t="str">
        <f t="shared" si="11"/>
        <v/>
      </c>
    </row>
    <row r="53" spans="1:26">
      <c r="A53">
        <v>6</v>
      </c>
      <c r="B53" t="s">
        <v>34</v>
      </c>
      <c r="C53" t="str">
        <f t="shared" si="14"/>
        <v>pp</v>
      </c>
      <c r="D53" s="2">
        <v>2019</v>
      </c>
      <c r="E53" t="str">
        <f t="shared" si="8"/>
        <v>ANpp_comp_2019</v>
      </c>
      <c r="F53" t="str">
        <f t="shared" si="9"/>
        <v>ANpp_comp_2019_20-30</v>
      </c>
      <c r="G53" t="str">
        <f t="shared" si="10"/>
        <v>ANpp_comp_20-30</v>
      </c>
      <c r="H53" s="5">
        <v>20</v>
      </c>
      <c r="I53" s="5">
        <v>30</v>
      </c>
      <c r="K53" s="5" t="s">
        <v>35</v>
      </c>
      <c r="L53" s="5" t="s">
        <v>36</v>
      </c>
      <c r="M53" s="5" t="s">
        <v>37</v>
      </c>
      <c r="N53" s="5" t="s">
        <v>245</v>
      </c>
      <c r="O53" s="5">
        <v>351</v>
      </c>
      <c r="P53" s="5">
        <f t="shared" si="5"/>
        <v>0</v>
      </c>
      <c r="Q53" s="5">
        <f t="shared" si="6"/>
        <v>1.8</v>
      </c>
      <c r="R53" s="5" t="s">
        <v>28</v>
      </c>
      <c r="S53" s="5">
        <v>10.050000000000001</v>
      </c>
      <c r="T53" s="6">
        <v>0.31999999999999318</v>
      </c>
      <c r="U53" s="6">
        <f t="shared" si="12"/>
        <v>3.1840796019899816E-2</v>
      </c>
      <c r="V53" s="6">
        <v>0.93233830845771182</v>
      </c>
      <c r="W53" s="9" t="str">
        <f>IF(X53="","",X53*U53/(VLOOKUP(G53,lyr!$E$2:$Q$276,13,FALSE)/100))</f>
        <v/>
      </c>
      <c r="Z53" s="10" t="str">
        <f t="shared" si="11"/>
        <v/>
      </c>
    </row>
    <row r="54" spans="1:26">
      <c r="A54">
        <v>6</v>
      </c>
      <c r="B54" t="s">
        <v>34</v>
      </c>
      <c r="C54" t="str">
        <f t="shared" si="14"/>
        <v>pp</v>
      </c>
      <c r="D54" s="2">
        <v>2019</v>
      </c>
      <c r="E54" t="str">
        <f t="shared" si="8"/>
        <v>ANpp_comp_2019</v>
      </c>
      <c r="F54" t="str">
        <f t="shared" si="9"/>
        <v>ANpp_comp_2019_20-30</v>
      </c>
      <c r="G54" t="str">
        <f t="shared" si="10"/>
        <v>ANpp_comp_20-30</v>
      </c>
      <c r="H54" s="5">
        <v>20</v>
      </c>
      <c r="I54" s="5">
        <v>30</v>
      </c>
      <c r="K54" s="5" t="s">
        <v>35</v>
      </c>
      <c r="L54" s="5" t="s">
        <v>36</v>
      </c>
      <c r="M54" s="5" t="s">
        <v>37</v>
      </c>
      <c r="N54" s="5" t="s">
        <v>244</v>
      </c>
      <c r="O54" s="5">
        <v>352</v>
      </c>
      <c r="P54" s="5">
        <f t="shared" si="5"/>
        <v>1.8</v>
      </c>
      <c r="Q54" s="5" t="str">
        <f t="shared" si="6"/>
        <v>inf</v>
      </c>
      <c r="R54" s="5" t="s">
        <v>31</v>
      </c>
      <c r="S54" s="5">
        <v>10.050000000000001</v>
      </c>
      <c r="T54" s="6">
        <v>8.960000000000008</v>
      </c>
      <c r="U54" s="6">
        <f t="shared" si="12"/>
        <v>0.89154228855721462</v>
      </c>
      <c r="V54" s="6">
        <v>0.93233830845771182</v>
      </c>
      <c r="W54" s="9">
        <f>IF(X54="","",X54*U54/(VLOOKUP(G54,lyr!$E$2:$Q$276,13,FALSE)/100))</f>
        <v>33.274503648558351</v>
      </c>
      <c r="X54" s="6">
        <v>0.84630131721496604</v>
      </c>
      <c r="Y54" s="7">
        <v>7.6733291149139404E-2</v>
      </c>
      <c r="Z54" s="10">
        <f t="shared" si="11"/>
        <v>11.029128355384737</v>
      </c>
    </row>
    <row r="55" spans="1:26">
      <c r="A55">
        <v>6</v>
      </c>
      <c r="B55" t="s">
        <v>34</v>
      </c>
      <c r="C55" t="str">
        <f t="shared" si="14"/>
        <v>pp</v>
      </c>
      <c r="D55" s="2">
        <v>2019</v>
      </c>
      <c r="E55" t="str">
        <f t="shared" si="8"/>
        <v>ANpp_comp_2019</v>
      </c>
      <c r="F55" t="str">
        <f t="shared" si="9"/>
        <v>ANpp_comp_2019_20-30</v>
      </c>
      <c r="G55" t="str">
        <f t="shared" si="10"/>
        <v>ANpp_comp_20-30</v>
      </c>
      <c r="H55" s="5">
        <v>20</v>
      </c>
      <c r="I55" s="5">
        <v>30</v>
      </c>
      <c r="K55" s="5" t="s">
        <v>35</v>
      </c>
      <c r="L55" s="5" t="s">
        <v>36</v>
      </c>
      <c r="M55" s="5" t="s">
        <v>37</v>
      </c>
      <c r="N55" s="5" t="s">
        <v>243</v>
      </c>
      <c r="O55" s="5">
        <v>353</v>
      </c>
      <c r="P55" s="5">
        <f t="shared" si="5"/>
        <v>0</v>
      </c>
      <c r="Q55" s="5">
        <f t="shared" si="6"/>
        <v>1.8</v>
      </c>
      <c r="R55" s="5" t="s">
        <v>29</v>
      </c>
      <c r="S55" s="5">
        <v>10.050000000000001</v>
      </c>
      <c r="T55" s="6">
        <v>9.0000000000003411E-2</v>
      </c>
      <c r="U55" s="6">
        <f t="shared" si="12"/>
        <v>8.9552238805973537E-3</v>
      </c>
      <c r="V55" s="6">
        <v>0.93233830845771182</v>
      </c>
      <c r="W55" s="9" t="str">
        <f>IF(X55="","",X55*U55/(VLOOKUP(G55,lyr!$E$2:$Q$276,13,FALSE)/100))</f>
        <v/>
      </c>
      <c r="Z55" s="10" t="str">
        <f t="shared" si="11"/>
        <v/>
      </c>
    </row>
    <row r="56" spans="1:26">
      <c r="A56" s="3">
        <v>7</v>
      </c>
      <c r="B56" s="3" t="s">
        <v>39</v>
      </c>
      <c r="C56" s="3" t="s">
        <v>27</v>
      </c>
      <c r="D56" s="4">
        <v>2019</v>
      </c>
      <c r="E56" s="3" t="str">
        <f t="shared" si="8"/>
        <v>BSrf_comp_2019</v>
      </c>
      <c r="F56" s="3" t="str">
        <f t="shared" si="9"/>
        <v>BSrf_comp_2019_0-10</v>
      </c>
      <c r="G56" t="str">
        <f t="shared" si="10"/>
        <v>BSrf_comp_0-10</v>
      </c>
      <c r="H56" s="5">
        <v>0</v>
      </c>
      <c r="I56" s="5">
        <v>10</v>
      </c>
      <c r="K56" s="5" t="s">
        <v>35</v>
      </c>
      <c r="L56" s="5" t="s">
        <v>36</v>
      </c>
      <c r="M56" s="5" t="s">
        <v>37</v>
      </c>
      <c r="N56" s="5" t="s">
        <v>242</v>
      </c>
      <c r="O56" s="5">
        <v>354</v>
      </c>
      <c r="P56" s="5">
        <f t="shared" si="5"/>
        <v>0</v>
      </c>
      <c r="Q56" s="5">
        <f t="shared" si="6"/>
        <v>1.8</v>
      </c>
      <c r="R56" s="5" t="s">
        <v>28</v>
      </c>
      <c r="S56" s="5">
        <v>10.039999999999999</v>
      </c>
      <c r="T56" s="6">
        <v>0.84999999999999432</v>
      </c>
      <c r="U56" s="6"/>
      <c r="V56" s="6"/>
      <c r="W56" s="9" t="str">
        <f>IF(X56="","",X56*U56/(VLOOKUP(G56,lyr!$E$2:$Q$276,13,FALSE)/100))</f>
        <v/>
      </c>
      <c r="Z56" s="10" t="str">
        <f t="shared" si="11"/>
        <v/>
      </c>
    </row>
    <row r="57" spans="1:26">
      <c r="A57" s="3">
        <v>7</v>
      </c>
      <c r="B57" s="3" t="s">
        <v>39</v>
      </c>
      <c r="C57" s="3" t="s">
        <v>27</v>
      </c>
      <c r="D57" s="4">
        <v>2019</v>
      </c>
      <c r="E57" s="3" t="str">
        <f t="shared" si="8"/>
        <v>BSrf_comp_2019</v>
      </c>
      <c r="F57" s="3" t="str">
        <f t="shared" si="9"/>
        <v>BSrf_comp_2019_0-10</v>
      </c>
      <c r="G57" t="str">
        <f t="shared" si="10"/>
        <v>BSrf_comp_0-10</v>
      </c>
      <c r="H57" s="5">
        <v>0</v>
      </c>
      <c r="I57" s="5">
        <v>10</v>
      </c>
      <c r="K57" s="5" t="s">
        <v>35</v>
      </c>
      <c r="L57" s="5" t="s">
        <v>36</v>
      </c>
      <c r="M57" s="5" t="s">
        <v>37</v>
      </c>
      <c r="N57" s="5" t="s">
        <v>241</v>
      </c>
      <c r="O57" s="5">
        <v>355</v>
      </c>
      <c r="P57" s="5">
        <f t="shared" si="5"/>
        <v>1.8</v>
      </c>
      <c r="Q57" s="5" t="str">
        <f t="shared" si="6"/>
        <v>inf</v>
      </c>
      <c r="R57" s="5" t="s">
        <v>31</v>
      </c>
      <c r="S57" s="5">
        <v>10.039999999999999</v>
      </c>
      <c r="T57" s="6">
        <v>0</v>
      </c>
      <c r="U57" s="6"/>
      <c r="V57" s="6"/>
      <c r="W57" s="9" t="str">
        <f>IF(X57="","",X57*U57/(VLOOKUP(G57,lyr!$E$2:$Q$276,13,FALSE)/100))</f>
        <v/>
      </c>
      <c r="Z57" s="10" t="str">
        <f t="shared" si="11"/>
        <v/>
      </c>
    </row>
    <row r="58" spans="1:26">
      <c r="A58" s="3">
        <v>7</v>
      </c>
      <c r="B58" s="3" t="s">
        <v>39</v>
      </c>
      <c r="C58" s="3" t="s">
        <v>27</v>
      </c>
      <c r="D58" s="4">
        <v>2019</v>
      </c>
      <c r="E58" s="3" t="str">
        <f t="shared" si="8"/>
        <v>BSrf_comp_2019</v>
      </c>
      <c r="F58" s="3" t="str">
        <f t="shared" si="9"/>
        <v>BSrf_comp_2019_0-10</v>
      </c>
      <c r="G58" t="str">
        <f t="shared" si="10"/>
        <v>BSrf_comp_0-10</v>
      </c>
      <c r="H58" s="5">
        <v>0</v>
      </c>
      <c r="I58" s="5">
        <v>10</v>
      </c>
      <c r="K58" s="5" t="s">
        <v>35</v>
      </c>
      <c r="L58" s="5" t="s">
        <v>36</v>
      </c>
      <c r="M58" s="5" t="s">
        <v>37</v>
      </c>
      <c r="N58" s="5" t="s">
        <v>240</v>
      </c>
      <c r="O58" s="5">
        <v>356</v>
      </c>
      <c r="P58" s="5">
        <f t="shared" si="5"/>
        <v>0</v>
      </c>
      <c r="Q58" s="5">
        <f t="shared" si="6"/>
        <v>1.8</v>
      </c>
      <c r="R58" s="5" t="s">
        <v>29</v>
      </c>
      <c r="S58" s="5">
        <v>10.039999999999999</v>
      </c>
      <c r="T58" s="6">
        <v>3.0000000000001137E-2</v>
      </c>
      <c r="U58" s="6"/>
      <c r="V58" s="6"/>
      <c r="W58" s="9" t="str">
        <f>IF(X58="","",X58*U58/(VLOOKUP(G58,lyr!$E$2:$Q$276,13,FALSE)/100))</f>
        <v/>
      </c>
      <c r="Z58" s="10" t="str">
        <f t="shared" si="11"/>
        <v/>
      </c>
    </row>
    <row r="59" spans="1:26">
      <c r="A59">
        <v>7</v>
      </c>
      <c r="B59" t="s">
        <v>39</v>
      </c>
      <c r="C59" t="str">
        <f t="shared" ref="C59:C64" si="15">C58</f>
        <v>rf</v>
      </c>
      <c r="D59" s="2">
        <v>2019</v>
      </c>
      <c r="E59" t="str">
        <f t="shared" si="8"/>
        <v>BSrf_comp_2019</v>
      </c>
      <c r="F59" t="str">
        <f t="shared" si="9"/>
        <v>BSrf_comp_2019_10-20</v>
      </c>
      <c r="G59" t="str">
        <f t="shared" si="10"/>
        <v>BSrf_comp_10-20</v>
      </c>
      <c r="H59" s="5">
        <v>10</v>
      </c>
      <c r="I59" s="5">
        <v>20</v>
      </c>
      <c r="K59" s="5" t="s">
        <v>35</v>
      </c>
      <c r="L59" s="5" t="s">
        <v>36</v>
      </c>
      <c r="M59" s="5" t="s">
        <v>37</v>
      </c>
      <c r="N59" s="5" t="s">
        <v>239</v>
      </c>
      <c r="O59" s="5">
        <v>357</v>
      </c>
      <c r="P59" s="5">
        <f t="shared" si="5"/>
        <v>0</v>
      </c>
      <c r="Q59" s="5">
        <f t="shared" si="6"/>
        <v>1.8</v>
      </c>
      <c r="R59" s="5" t="s">
        <v>28</v>
      </c>
      <c r="S59" s="5">
        <v>10.050000000000001</v>
      </c>
      <c r="T59" s="6">
        <v>0.37000000000000455</v>
      </c>
      <c r="U59" s="6">
        <f t="shared" ref="U59:U73" si="16">IFERROR(T59/S59,"")</f>
        <v>3.6815920398010397E-2</v>
      </c>
      <c r="V59" s="6">
        <v>0.98208955223880634</v>
      </c>
      <c r="W59" s="9" t="str">
        <f>IF(X59="","",X59*U59/(VLOOKUP(G59,lyr!$E$2:$Q$276,13,FALSE)/100))</f>
        <v/>
      </c>
      <c r="Z59" s="10" t="str">
        <f t="shared" si="11"/>
        <v/>
      </c>
    </row>
    <row r="60" spans="1:26">
      <c r="A60">
        <v>7</v>
      </c>
      <c r="B60" t="s">
        <v>39</v>
      </c>
      <c r="C60" t="str">
        <f t="shared" si="15"/>
        <v>rf</v>
      </c>
      <c r="D60" s="2">
        <v>2019</v>
      </c>
      <c r="E60" t="str">
        <f t="shared" si="8"/>
        <v>BSrf_comp_2019</v>
      </c>
      <c r="F60" t="str">
        <f t="shared" si="9"/>
        <v>BSrf_comp_2019_10-20</v>
      </c>
      <c r="G60" t="str">
        <f t="shared" si="10"/>
        <v>BSrf_comp_10-20</v>
      </c>
      <c r="H60" s="5">
        <v>10</v>
      </c>
      <c r="I60" s="5">
        <v>20</v>
      </c>
      <c r="K60" s="5" t="s">
        <v>35</v>
      </c>
      <c r="L60" s="5" t="s">
        <v>36</v>
      </c>
      <c r="M60" s="5" t="s">
        <v>37</v>
      </c>
      <c r="N60" s="5" t="s">
        <v>238</v>
      </c>
      <c r="O60" s="5">
        <v>358</v>
      </c>
      <c r="P60" s="5">
        <f t="shared" si="5"/>
        <v>1.8</v>
      </c>
      <c r="Q60" s="5" t="str">
        <f t="shared" si="6"/>
        <v>inf</v>
      </c>
      <c r="R60" s="5" t="s">
        <v>31</v>
      </c>
      <c r="S60" s="5">
        <v>10.050000000000001</v>
      </c>
      <c r="T60" s="6">
        <v>9.4699999999999989</v>
      </c>
      <c r="U60" s="6">
        <f t="shared" si="16"/>
        <v>0.94228855721393012</v>
      </c>
      <c r="V60" s="6">
        <v>0.98208955223880634</v>
      </c>
      <c r="W60" s="9">
        <f>IF(X60="","",X60*U60/(VLOOKUP(G60,lyr!$E$2:$Q$276,13,FALSE)/100))</f>
        <v>33.712447575354773</v>
      </c>
      <c r="X60" s="6">
        <v>0.54654103517532304</v>
      </c>
      <c r="Y60" s="7">
        <v>4.1693169623613399E-2</v>
      </c>
      <c r="Z60" s="10">
        <f t="shared" si="11"/>
        <v>13.108646814556007</v>
      </c>
    </row>
    <row r="61" spans="1:26">
      <c r="A61">
        <v>7</v>
      </c>
      <c r="B61" t="s">
        <v>39</v>
      </c>
      <c r="C61" t="str">
        <f t="shared" si="15"/>
        <v>rf</v>
      </c>
      <c r="D61" s="2">
        <v>2019</v>
      </c>
      <c r="E61" t="str">
        <f t="shared" si="8"/>
        <v>BSrf_comp_2019</v>
      </c>
      <c r="F61" t="str">
        <f t="shared" si="9"/>
        <v>BSrf_comp_2019_10-20</v>
      </c>
      <c r="G61" t="str">
        <f t="shared" si="10"/>
        <v>BSrf_comp_10-20</v>
      </c>
      <c r="H61" s="5">
        <v>10</v>
      </c>
      <c r="I61" s="5">
        <v>20</v>
      </c>
      <c r="K61" s="5" t="s">
        <v>35</v>
      </c>
      <c r="L61" s="5" t="s">
        <v>36</v>
      </c>
      <c r="M61" s="5" t="s">
        <v>37</v>
      </c>
      <c r="N61" s="5" t="s">
        <v>237</v>
      </c>
      <c r="O61" s="5">
        <v>359</v>
      </c>
      <c r="P61" s="5">
        <f t="shared" si="5"/>
        <v>0</v>
      </c>
      <c r="Q61" s="5">
        <f t="shared" si="6"/>
        <v>1.8</v>
      </c>
      <c r="R61" s="5" t="s">
        <v>29</v>
      </c>
      <c r="S61" s="5">
        <v>10.050000000000001</v>
      </c>
      <c r="T61" s="6">
        <v>3.0000000000001137E-2</v>
      </c>
      <c r="U61" s="6">
        <f t="shared" si="16"/>
        <v>2.9850746268657844E-3</v>
      </c>
      <c r="V61" s="6">
        <v>0.98208955223880634</v>
      </c>
      <c r="W61" s="9" t="str">
        <f>IF(X61="","",X61*U61/(VLOOKUP(G61,lyr!$E$2:$Q$276,13,FALSE)/100))</f>
        <v/>
      </c>
      <c r="Z61" s="10" t="str">
        <f t="shared" si="11"/>
        <v/>
      </c>
    </row>
    <row r="62" spans="1:26">
      <c r="A62">
        <v>7</v>
      </c>
      <c r="B62" t="s">
        <v>39</v>
      </c>
      <c r="C62" t="str">
        <f t="shared" si="15"/>
        <v>rf</v>
      </c>
      <c r="D62" s="2">
        <v>2019</v>
      </c>
      <c r="E62" t="str">
        <f t="shared" si="8"/>
        <v>BSrf_comp_2019</v>
      </c>
      <c r="F62" t="str">
        <f t="shared" si="9"/>
        <v>BSrf_comp_2019_20-30</v>
      </c>
      <c r="G62" t="str">
        <f t="shared" si="10"/>
        <v>BSrf_comp_20-30</v>
      </c>
      <c r="H62" s="5">
        <v>20</v>
      </c>
      <c r="I62" s="5">
        <v>30</v>
      </c>
      <c r="K62" s="5" t="s">
        <v>35</v>
      </c>
      <c r="L62" s="5" t="s">
        <v>36</v>
      </c>
      <c r="M62" s="5" t="s">
        <v>37</v>
      </c>
      <c r="N62" s="5" t="s">
        <v>236</v>
      </c>
      <c r="O62" s="5">
        <v>360</v>
      </c>
      <c r="P62" s="5">
        <f t="shared" si="5"/>
        <v>0</v>
      </c>
      <c r="Q62" s="5">
        <f t="shared" si="6"/>
        <v>1.8</v>
      </c>
      <c r="R62" s="5" t="s">
        <v>28</v>
      </c>
      <c r="S62" s="5">
        <v>10.039999999999999</v>
      </c>
      <c r="T62" s="6">
        <v>0.38999999999998636</v>
      </c>
      <c r="U62" s="6">
        <f t="shared" si="16"/>
        <v>3.884462151394287E-2</v>
      </c>
      <c r="V62" s="6">
        <v>0.98326693227091633</v>
      </c>
      <c r="W62" s="9" t="str">
        <f>IF(X62="","",X62*U62/(VLOOKUP(G62,lyr!$E$2:$Q$276,13,FALSE)/100))</f>
        <v/>
      </c>
      <c r="Z62" s="10" t="str">
        <f t="shared" si="11"/>
        <v/>
      </c>
    </row>
    <row r="63" spans="1:26">
      <c r="A63">
        <v>7</v>
      </c>
      <c r="B63" t="s">
        <v>39</v>
      </c>
      <c r="C63" t="str">
        <f t="shared" si="15"/>
        <v>rf</v>
      </c>
      <c r="D63" s="2">
        <v>2019</v>
      </c>
      <c r="E63" t="str">
        <f t="shared" si="8"/>
        <v>BSrf_comp_2019</v>
      </c>
      <c r="F63" t="str">
        <f t="shared" si="9"/>
        <v>BSrf_comp_2019_20-30</v>
      </c>
      <c r="G63" t="str">
        <f t="shared" si="10"/>
        <v>BSrf_comp_20-30</v>
      </c>
      <c r="H63" s="5">
        <v>20</v>
      </c>
      <c r="I63" s="5">
        <v>30</v>
      </c>
      <c r="K63" s="5" t="s">
        <v>35</v>
      </c>
      <c r="L63" s="5" t="s">
        <v>36</v>
      </c>
      <c r="M63" s="5" t="s">
        <v>37</v>
      </c>
      <c r="N63" s="5" t="s">
        <v>235</v>
      </c>
      <c r="O63" s="5">
        <v>361</v>
      </c>
      <c r="P63" s="5">
        <f t="shared" si="5"/>
        <v>1.8</v>
      </c>
      <c r="Q63" s="5" t="str">
        <f t="shared" si="6"/>
        <v>inf</v>
      </c>
      <c r="R63" s="5" t="s">
        <v>31</v>
      </c>
      <c r="S63" s="5">
        <v>10.039999999999999</v>
      </c>
      <c r="T63" s="6">
        <v>9.4330000000000069</v>
      </c>
      <c r="U63" s="6">
        <f t="shared" si="16"/>
        <v>0.93954183266932345</v>
      </c>
      <c r="V63" s="6">
        <v>0.98326693227091633</v>
      </c>
      <c r="W63" s="9">
        <f>IF(X63="","",X63*U63/(VLOOKUP(G63,lyr!$E$2:$Q$276,13,FALSE)/100))</f>
        <v>42.543100466817492</v>
      </c>
      <c r="X63" s="6">
        <v>0.79942825436592102</v>
      </c>
      <c r="Y63" s="7">
        <v>5.5090382695198045E-2</v>
      </c>
      <c r="Z63" s="10">
        <f t="shared" si="11"/>
        <v>14.511212579316556</v>
      </c>
    </row>
    <row r="64" spans="1:26">
      <c r="A64">
        <v>7</v>
      </c>
      <c r="B64" t="s">
        <v>39</v>
      </c>
      <c r="C64" t="str">
        <f t="shared" si="15"/>
        <v>rf</v>
      </c>
      <c r="D64" s="2">
        <v>2019</v>
      </c>
      <c r="E64" t="str">
        <f t="shared" si="8"/>
        <v>BSrf_comp_2019</v>
      </c>
      <c r="F64" t="str">
        <f t="shared" si="9"/>
        <v>BSrf_comp_2019_20-30</v>
      </c>
      <c r="G64" t="str">
        <f t="shared" si="10"/>
        <v>BSrf_comp_20-30</v>
      </c>
      <c r="H64" s="5">
        <v>20</v>
      </c>
      <c r="I64" s="5">
        <v>30</v>
      </c>
      <c r="K64" s="5" t="s">
        <v>35</v>
      </c>
      <c r="L64" s="5" t="s">
        <v>36</v>
      </c>
      <c r="M64" s="5" t="s">
        <v>37</v>
      </c>
      <c r="N64" s="5" t="s">
        <v>234</v>
      </c>
      <c r="O64" s="5">
        <v>362</v>
      </c>
      <c r="P64" s="5">
        <f t="shared" si="5"/>
        <v>0</v>
      </c>
      <c r="Q64" s="5">
        <f t="shared" si="6"/>
        <v>1.8</v>
      </c>
      <c r="R64" s="5" t="s">
        <v>29</v>
      </c>
      <c r="S64" s="5">
        <v>10.039999999999999</v>
      </c>
      <c r="T64" s="6">
        <v>4.9000000000006594E-2</v>
      </c>
      <c r="U64" s="6">
        <f t="shared" si="16"/>
        <v>4.8804780876500597E-3</v>
      </c>
      <c r="V64" s="6">
        <v>0.98326693227091633</v>
      </c>
      <c r="W64" s="9" t="str">
        <f>IF(X64="","",X64*U64/(VLOOKUP(G64,lyr!$E$2:$Q$276,13,FALSE)/100))</f>
        <v/>
      </c>
      <c r="Z64" s="10" t="str">
        <f t="shared" si="11"/>
        <v/>
      </c>
    </row>
    <row r="65" spans="1:26">
      <c r="A65">
        <v>8</v>
      </c>
      <c r="B65" t="s">
        <v>39</v>
      </c>
      <c r="C65" t="s">
        <v>32</v>
      </c>
      <c r="D65" s="2">
        <v>2019</v>
      </c>
      <c r="E65" t="str">
        <f t="shared" si="8"/>
        <v>BSwf_comp_2019</v>
      </c>
      <c r="F65" t="str">
        <f t="shared" si="9"/>
        <v>BSwf_comp_2019_0-10</v>
      </c>
      <c r="G65" t="str">
        <f t="shared" si="10"/>
        <v>BSwf_comp_0-10</v>
      </c>
      <c r="H65" s="5">
        <v>0</v>
      </c>
      <c r="I65" s="5">
        <v>10</v>
      </c>
      <c r="K65" s="5" t="s">
        <v>35</v>
      </c>
      <c r="L65" s="5" t="s">
        <v>36</v>
      </c>
      <c r="M65" s="5" t="s">
        <v>37</v>
      </c>
      <c r="N65" s="5" t="s">
        <v>233</v>
      </c>
      <c r="O65" s="5">
        <v>363</v>
      </c>
      <c r="P65" s="5">
        <f t="shared" si="5"/>
        <v>0</v>
      </c>
      <c r="Q65" s="5">
        <f t="shared" si="6"/>
        <v>1.8</v>
      </c>
      <c r="R65" s="5" t="s">
        <v>28</v>
      </c>
      <c r="S65" s="5">
        <v>10.02</v>
      </c>
      <c r="T65" s="6">
        <v>1.1599999999999966</v>
      </c>
      <c r="U65" s="6">
        <f t="shared" si="16"/>
        <v>0.11576846307385195</v>
      </c>
      <c r="V65" s="6">
        <v>0.97814371257485189</v>
      </c>
      <c r="W65" s="9" t="str">
        <f>IF(X65="","",X65*U65/(VLOOKUP(G65,lyr!$E$2:$Q$276,13,FALSE)/100))</f>
        <v/>
      </c>
      <c r="Z65" s="10" t="str">
        <f t="shared" si="11"/>
        <v/>
      </c>
    </row>
    <row r="66" spans="1:26">
      <c r="A66">
        <v>8</v>
      </c>
      <c r="B66" t="s">
        <v>39</v>
      </c>
      <c r="C66" t="s">
        <v>32</v>
      </c>
      <c r="D66" s="2">
        <v>2019</v>
      </c>
      <c r="E66" t="str">
        <f t="shared" ref="E66:E82" si="17">B66&amp;C66&amp;"_comp_"&amp;D66</f>
        <v>BSwf_comp_2019</v>
      </c>
      <c r="F66" t="str">
        <f t="shared" ref="F66:F82" si="18">E66&amp;"_"&amp;H66&amp;"-"&amp;I66</f>
        <v>BSwf_comp_2019_0-10</v>
      </c>
      <c r="G66" t="str">
        <f t="shared" ref="G66:G97" si="19">LEFT(E66,9)&amp;"_"&amp;H66&amp;"-"&amp;I66</f>
        <v>BSwf_comp_0-10</v>
      </c>
      <c r="H66" s="5">
        <v>0</v>
      </c>
      <c r="I66" s="5">
        <v>10</v>
      </c>
      <c r="K66" s="5" t="s">
        <v>35</v>
      </c>
      <c r="L66" s="5" t="s">
        <v>36</v>
      </c>
      <c r="M66" s="5" t="s">
        <v>37</v>
      </c>
      <c r="N66" s="5" t="s">
        <v>232</v>
      </c>
      <c r="O66" s="5">
        <v>364</v>
      </c>
      <c r="P66" s="5">
        <f t="shared" si="5"/>
        <v>1.8</v>
      </c>
      <c r="Q66" s="5" t="str">
        <f t="shared" si="6"/>
        <v>inf</v>
      </c>
      <c r="R66" s="5" t="s">
        <v>31</v>
      </c>
      <c r="S66" s="5">
        <v>10.02</v>
      </c>
      <c r="T66" s="6">
        <v>8.5200000000000102</v>
      </c>
      <c r="U66" s="6">
        <f t="shared" si="16"/>
        <v>0.85029940119760583</v>
      </c>
      <c r="V66" s="6">
        <v>0.97814371257485189</v>
      </c>
      <c r="W66" s="9">
        <f>IF(X66="","",X66*U66/(VLOOKUP(G66,lyr!$E$2:$Q$276,13,FALSE)/100))</f>
        <v>13.38772082955786</v>
      </c>
      <c r="X66" s="6">
        <v>0.90634804964065596</v>
      </c>
      <c r="Y66" s="7">
        <v>7.5144164264202104E-2</v>
      </c>
      <c r="Z66" s="10">
        <f t="shared" ref="Z66:Z97" si="20">IFERROR(X66/Y66,"")</f>
        <v>12.061456249004165</v>
      </c>
    </row>
    <row r="67" spans="1:26">
      <c r="A67">
        <v>8</v>
      </c>
      <c r="B67" t="s">
        <v>39</v>
      </c>
      <c r="C67" t="s">
        <v>32</v>
      </c>
      <c r="D67" s="2">
        <v>2019</v>
      </c>
      <c r="E67" t="str">
        <f t="shared" si="17"/>
        <v>BSwf_comp_2019</v>
      </c>
      <c r="F67" t="str">
        <f t="shared" si="18"/>
        <v>BSwf_comp_2019_0-10</v>
      </c>
      <c r="G67" t="str">
        <f t="shared" si="19"/>
        <v>BSwf_comp_0-10</v>
      </c>
      <c r="H67" s="5">
        <v>0</v>
      </c>
      <c r="I67" s="5">
        <v>10</v>
      </c>
      <c r="K67" s="5" t="s">
        <v>35</v>
      </c>
      <c r="L67" s="5" t="s">
        <v>36</v>
      </c>
      <c r="M67" s="5" t="s">
        <v>37</v>
      </c>
      <c r="N67" s="5" t="s">
        <v>231</v>
      </c>
      <c r="O67" s="5">
        <v>365</v>
      </c>
      <c r="P67" s="5">
        <f t="shared" ref="P67:P130" si="21">IF(R67="heavy",1.8,0)</f>
        <v>0</v>
      </c>
      <c r="Q67" s="5">
        <f t="shared" ref="Q67:Q130" si="22">IF(P67=0,1.8, "inf")</f>
        <v>1.8</v>
      </c>
      <c r="R67" s="5" t="s">
        <v>29</v>
      </c>
      <c r="S67" s="5">
        <v>10.02</v>
      </c>
      <c r="T67" s="6">
        <v>0.12100000000000932</v>
      </c>
      <c r="U67" s="6">
        <f t="shared" si="16"/>
        <v>1.2075848303394145E-2</v>
      </c>
      <c r="V67" s="6">
        <v>0.97814371257485189</v>
      </c>
      <c r="W67" s="9" t="str">
        <f>IF(X67="","",X67*U67/(VLOOKUP(G67,lyr!$E$2:$Q$276,13,FALSE)/100))</f>
        <v/>
      </c>
      <c r="Z67" s="10" t="str">
        <f t="shared" si="20"/>
        <v/>
      </c>
    </row>
    <row r="68" spans="1:26">
      <c r="A68">
        <v>8</v>
      </c>
      <c r="B68" t="s">
        <v>39</v>
      </c>
      <c r="C68" t="str">
        <f t="shared" ref="C68:C73" si="23">C67</f>
        <v>wf</v>
      </c>
      <c r="D68" s="2">
        <v>2019</v>
      </c>
      <c r="E68" t="str">
        <f t="shared" si="17"/>
        <v>BSwf_comp_2019</v>
      </c>
      <c r="F68" t="str">
        <f t="shared" si="18"/>
        <v>BSwf_comp_2019_10-20</v>
      </c>
      <c r="G68" t="str">
        <f t="shared" si="19"/>
        <v>BSwf_comp_10-20</v>
      </c>
      <c r="H68" s="5">
        <v>10</v>
      </c>
      <c r="I68" s="5">
        <v>20</v>
      </c>
      <c r="K68" s="5" t="s">
        <v>35</v>
      </c>
      <c r="L68" s="5" t="s">
        <v>36</v>
      </c>
      <c r="M68" s="5" t="s">
        <v>37</v>
      </c>
      <c r="N68" s="5" t="s">
        <v>230</v>
      </c>
      <c r="O68" s="5">
        <v>366</v>
      </c>
      <c r="P68" s="5">
        <f t="shared" si="21"/>
        <v>0</v>
      </c>
      <c r="Q68" s="5">
        <f t="shared" si="22"/>
        <v>1.8</v>
      </c>
      <c r="R68" s="5" t="s">
        <v>28</v>
      </c>
      <c r="S68" s="5">
        <v>10.02</v>
      </c>
      <c r="T68" s="6">
        <v>0.59000000000000341</v>
      </c>
      <c r="U68" s="6">
        <f t="shared" si="16"/>
        <v>5.8882235528942457E-2</v>
      </c>
      <c r="V68" s="6">
        <v>0.98193612774451089</v>
      </c>
      <c r="W68" s="9" t="str">
        <f>IF(X68="","",X68*U68/(VLOOKUP(G68,lyr!$E$2:$Q$276,13,FALSE)/100))</f>
        <v/>
      </c>
      <c r="Z68" s="10" t="str">
        <f t="shared" si="20"/>
        <v/>
      </c>
    </row>
    <row r="69" spans="1:26">
      <c r="A69">
        <v>8</v>
      </c>
      <c r="B69" t="s">
        <v>39</v>
      </c>
      <c r="C69" t="str">
        <f t="shared" si="23"/>
        <v>wf</v>
      </c>
      <c r="D69" s="2">
        <v>2019</v>
      </c>
      <c r="E69" t="str">
        <f t="shared" si="17"/>
        <v>BSwf_comp_2019</v>
      </c>
      <c r="F69" t="str">
        <f t="shared" si="18"/>
        <v>BSwf_comp_2019_10-20</v>
      </c>
      <c r="G69" t="str">
        <f t="shared" si="19"/>
        <v>BSwf_comp_10-20</v>
      </c>
      <c r="H69" s="5">
        <v>10</v>
      </c>
      <c r="I69" s="5">
        <v>20</v>
      </c>
      <c r="K69" s="5" t="s">
        <v>35</v>
      </c>
      <c r="L69" s="5" t="s">
        <v>36</v>
      </c>
      <c r="M69" s="5" t="s">
        <v>37</v>
      </c>
      <c r="N69" s="5" t="s">
        <v>229</v>
      </c>
      <c r="O69" s="5">
        <v>367</v>
      </c>
      <c r="P69" s="5">
        <f t="shared" si="21"/>
        <v>1.8</v>
      </c>
      <c r="Q69" s="5" t="str">
        <f t="shared" si="22"/>
        <v>inf</v>
      </c>
      <c r="R69" s="5" t="s">
        <v>31</v>
      </c>
      <c r="S69" s="5">
        <v>10.02</v>
      </c>
      <c r="T69" s="6">
        <v>9.171999999999997</v>
      </c>
      <c r="U69" s="6">
        <f t="shared" si="16"/>
        <v>0.91536926147704567</v>
      </c>
      <c r="V69" s="6">
        <v>0.98193612774451089</v>
      </c>
      <c r="W69" s="9">
        <f>IF(X69="","",X69*U69/(VLOOKUP(G69,lyr!$E$2:$Q$276,13,FALSE)/100))</f>
        <v>30.420970857340002</v>
      </c>
      <c r="X69" s="6">
        <v>0.92985254526138295</v>
      </c>
      <c r="Y69" s="7">
        <v>7.6451599597930894E-2</v>
      </c>
      <c r="Z69" s="10">
        <f t="shared" si="20"/>
        <v>12.16263034588682</v>
      </c>
    </row>
    <row r="70" spans="1:26">
      <c r="A70">
        <v>8</v>
      </c>
      <c r="B70" t="s">
        <v>39</v>
      </c>
      <c r="C70" t="str">
        <f t="shared" si="23"/>
        <v>wf</v>
      </c>
      <c r="D70" s="2">
        <v>2019</v>
      </c>
      <c r="E70" t="str">
        <f t="shared" si="17"/>
        <v>BSwf_comp_2019</v>
      </c>
      <c r="F70" t="str">
        <f t="shared" si="18"/>
        <v>BSwf_comp_2019_10-20</v>
      </c>
      <c r="G70" t="str">
        <f t="shared" si="19"/>
        <v>BSwf_comp_10-20</v>
      </c>
      <c r="H70" s="5">
        <v>10</v>
      </c>
      <c r="I70" s="5">
        <v>20</v>
      </c>
      <c r="K70" s="5" t="s">
        <v>35</v>
      </c>
      <c r="L70" s="5" t="s">
        <v>36</v>
      </c>
      <c r="M70" s="5" t="s">
        <v>37</v>
      </c>
      <c r="N70" s="5" t="s">
        <v>228</v>
      </c>
      <c r="O70" s="5">
        <v>368</v>
      </c>
      <c r="P70" s="5">
        <f t="shared" si="21"/>
        <v>0</v>
      </c>
      <c r="Q70" s="5">
        <f t="shared" si="22"/>
        <v>1.8</v>
      </c>
      <c r="R70" s="5" t="s">
        <v>29</v>
      </c>
      <c r="S70" s="5">
        <v>10.02</v>
      </c>
      <c r="T70" s="6">
        <v>7.6999999999998181E-2</v>
      </c>
      <c r="U70" s="6">
        <f t="shared" si="16"/>
        <v>7.6846307385227729E-3</v>
      </c>
      <c r="V70" s="6">
        <v>0.98193612774451089</v>
      </c>
      <c r="W70" s="9" t="str">
        <f>IF(X70="","",X70*U70/(VLOOKUP(G70,lyr!$E$2:$Q$276,13,FALSE)/100))</f>
        <v/>
      </c>
      <c r="Z70" s="10" t="str">
        <f t="shared" si="20"/>
        <v/>
      </c>
    </row>
    <row r="71" spans="1:26">
      <c r="A71">
        <v>8</v>
      </c>
      <c r="B71" t="s">
        <v>39</v>
      </c>
      <c r="C71" t="str">
        <f t="shared" si="23"/>
        <v>wf</v>
      </c>
      <c r="D71" s="2">
        <v>2019</v>
      </c>
      <c r="E71" t="str">
        <f t="shared" si="17"/>
        <v>BSwf_comp_2019</v>
      </c>
      <c r="F71" t="str">
        <f t="shared" si="18"/>
        <v>BSwf_comp_2019_20-30</v>
      </c>
      <c r="G71" t="str">
        <f t="shared" si="19"/>
        <v>BSwf_comp_20-30</v>
      </c>
      <c r="H71" s="5">
        <v>20</v>
      </c>
      <c r="I71" s="5">
        <v>30</v>
      </c>
      <c r="K71" s="5" t="s">
        <v>35</v>
      </c>
      <c r="L71" s="5" t="s">
        <v>36</v>
      </c>
      <c r="M71" s="5" t="s">
        <v>37</v>
      </c>
      <c r="N71" s="5" t="s">
        <v>227</v>
      </c>
      <c r="O71" s="5">
        <v>369</v>
      </c>
      <c r="P71" s="5">
        <f t="shared" si="21"/>
        <v>0</v>
      </c>
      <c r="Q71" s="5">
        <f t="shared" si="22"/>
        <v>1.8</v>
      </c>
      <c r="R71" s="5" t="s">
        <v>28</v>
      </c>
      <c r="S71" s="5">
        <v>10.01</v>
      </c>
      <c r="T71" s="6">
        <v>0.34000000000000341</v>
      </c>
      <c r="U71" s="6">
        <f t="shared" si="16"/>
        <v>3.3966033966034308E-2</v>
      </c>
      <c r="V71" s="6">
        <v>0.97892107892108104</v>
      </c>
      <c r="W71" s="9" t="str">
        <f>IF(X71="","",X71*U71/(VLOOKUP(G71,lyr!$E$2:$Q$276,13,FALSE)/100))</f>
        <v/>
      </c>
      <c r="Z71" s="10" t="str">
        <f t="shared" si="20"/>
        <v/>
      </c>
    </row>
    <row r="72" spans="1:26">
      <c r="A72">
        <v>8</v>
      </c>
      <c r="B72" t="s">
        <v>39</v>
      </c>
      <c r="C72" t="str">
        <f t="shared" si="23"/>
        <v>wf</v>
      </c>
      <c r="D72" s="2">
        <v>2019</v>
      </c>
      <c r="E72" t="str">
        <f t="shared" si="17"/>
        <v>BSwf_comp_2019</v>
      </c>
      <c r="F72" t="str">
        <f t="shared" si="18"/>
        <v>BSwf_comp_2019_20-30</v>
      </c>
      <c r="G72" t="str">
        <f t="shared" si="19"/>
        <v>BSwf_comp_20-30</v>
      </c>
      <c r="H72" s="5">
        <v>20</v>
      </c>
      <c r="I72" s="5">
        <v>30</v>
      </c>
      <c r="K72" s="5" t="s">
        <v>35</v>
      </c>
      <c r="L72" s="5" t="s">
        <v>36</v>
      </c>
      <c r="M72" s="5" t="s">
        <v>37</v>
      </c>
      <c r="N72" s="5" t="s">
        <v>226</v>
      </c>
      <c r="O72" s="5">
        <v>370</v>
      </c>
      <c r="P72" s="5">
        <f t="shared" si="21"/>
        <v>1.8</v>
      </c>
      <c r="Q72" s="5" t="str">
        <f t="shared" si="22"/>
        <v>inf</v>
      </c>
      <c r="R72" s="5" t="s">
        <v>31</v>
      </c>
      <c r="S72" s="5">
        <v>10.01</v>
      </c>
      <c r="T72" s="6">
        <v>9.4100000000000108</v>
      </c>
      <c r="U72" s="6">
        <f t="shared" si="16"/>
        <v>0.9400599400599412</v>
      </c>
      <c r="V72" s="6">
        <v>0.97892107892108104</v>
      </c>
      <c r="W72" s="9">
        <f>IF(X72="","",X72*U72/(VLOOKUP(G72,lyr!$E$2:$Q$276,13,FALSE)/100))</f>
        <v>44.16027775662284</v>
      </c>
      <c r="X72" s="6">
        <v>0.903422951698303</v>
      </c>
      <c r="Y72" s="7">
        <v>7.4923619627952603E-2</v>
      </c>
      <c r="Z72" s="10">
        <f t="shared" si="20"/>
        <v>12.057919200706271</v>
      </c>
    </row>
    <row r="73" spans="1:26">
      <c r="A73">
        <v>8</v>
      </c>
      <c r="B73" t="s">
        <v>39</v>
      </c>
      <c r="C73" t="str">
        <f t="shared" si="23"/>
        <v>wf</v>
      </c>
      <c r="D73" s="2">
        <v>2019</v>
      </c>
      <c r="E73" t="str">
        <f t="shared" si="17"/>
        <v>BSwf_comp_2019</v>
      </c>
      <c r="F73" t="str">
        <f t="shared" si="18"/>
        <v>BSwf_comp_2019_20-30</v>
      </c>
      <c r="G73" t="str">
        <f t="shared" si="19"/>
        <v>BSwf_comp_20-30</v>
      </c>
      <c r="H73" s="5">
        <v>20</v>
      </c>
      <c r="I73" s="5">
        <v>30</v>
      </c>
      <c r="K73" s="5" t="s">
        <v>35</v>
      </c>
      <c r="L73" s="5" t="s">
        <v>36</v>
      </c>
      <c r="M73" s="5" t="s">
        <v>37</v>
      </c>
      <c r="N73" s="5" t="s">
        <v>225</v>
      </c>
      <c r="O73" s="5">
        <v>371</v>
      </c>
      <c r="P73" s="5">
        <f t="shared" si="21"/>
        <v>0</v>
      </c>
      <c r="Q73" s="5">
        <f t="shared" si="22"/>
        <v>1.8</v>
      </c>
      <c r="R73" s="5" t="s">
        <v>29</v>
      </c>
      <c r="S73" s="5">
        <v>10.01</v>
      </c>
      <c r="T73" s="6">
        <v>4.9000000000006594E-2</v>
      </c>
      <c r="U73" s="6">
        <f t="shared" si="16"/>
        <v>4.8951048951055539E-3</v>
      </c>
      <c r="V73" s="6">
        <v>0.97892107892108104</v>
      </c>
      <c r="W73" s="9" t="str">
        <f>IF(X73="","",X73*U73/(VLOOKUP(G73,lyr!$E$2:$Q$276,13,FALSE)/100))</f>
        <v/>
      </c>
      <c r="Z73" s="10" t="str">
        <f t="shared" si="20"/>
        <v/>
      </c>
    </row>
    <row r="74" spans="1:26">
      <c r="A74" s="3">
        <v>9</v>
      </c>
      <c r="B74" s="3" t="s">
        <v>39</v>
      </c>
      <c r="C74" s="3" t="s">
        <v>33</v>
      </c>
      <c r="D74" s="4">
        <v>2019</v>
      </c>
      <c r="E74" s="3" t="str">
        <f t="shared" si="17"/>
        <v>BSpp_comp_2019</v>
      </c>
      <c r="F74" s="3" t="str">
        <f t="shared" si="18"/>
        <v>BSpp_comp_2019_0-10</v>
      </c>
      <c r="G74" t="str">
        <f t="shared" si="19"/>
        <v>BSpp_comp_0-10</v>
      </c>
      <c r="H74" s="5">
        <v>0</v>
      </c>
      <c r="I74" s="5">
        <v>10</v>
      </c>
      <c r="K74" s="5" t="s">
        <v>35</v>
      </c>
      <c r="L74" s="5" t="s">
        <v>36</v>
      </c>
      <c r="M74" s="5" t="s">
        <v>37</v>
      </c>
      <c r="N74" s="5" t="s">
        <v>224</v>
      </c>
      <c r="O74" s="5">
        <v>372</v>
      </c>
      <c r="P74" s="5">
        <f t="shared" si="21"/>
        <v>0</v>
      </c>
      <c r="Q74" s="5">
        <f t="shared" si="22"/>
        <v>1.8</v>
      </c>
      <c r="R74" s="5" t="s">
        <v>28</v>
      </c>
      <c r="S74" s="5">
        <v>10.06</v>
      </c>
      <c r="T74" s="6">
        <v>0.74500000000000455</v>
      </c>
      <c r="U74" s="6"/>
      <c r="V74" s="6"/>
      <c r="W74" s="9" t="str">
        <f>IF(X74="","",X74*U74/(VLOOKUP(G74,lyr!$E$2:$Q$276,13,FALSE)/100))</f>
        <v/>
      </c>
      <c r="Z74" s="10" t="str">
        <f t="shared" si="20"/>
        <v/>
      </c>
    </row>
    <row r="75" spans="1:26">
      <c r="A75" s="3">
        <v>9</v>
      </c>
      <c r="B75" s="3" t="s">
        <v>39</v>
      </c>
      <c r="C75" s="3" t="s">
        <v>33</v>
      </c>
      <c r="D75" s="4">
        <v>2019</v>
      </c>
      <c r="E75" s="3" t="str">
        <f t="shared" si="17"/>
        <v>BSpp_comp_2019</v>
      </c>
      <c r="F75" s="3" t="str">
        <f t="shared" si="18"/>
        <v>BSpp_comp_2019_0-10</v>
      </c>
      <c r="G75" t="str">
        <f t="shared" si="19"/>
        <v>BSpp_comp_0-10</v>
      </c>
      <c r="H75" s="5">
        <v>0</v>
      </c>
      <c r="I75" s="5">
        <v>10</v>
      </c>
      <c r="K75" s="5" t="s">
        <v>35</v>
      </c>
      <c r="L75" s="5" t="s">
        <v>36</v>
      </c>
      <c r="M75" s="5" t="s">
        <v>37</v>
      </c>
      <c r="N75" s="5" t="s">
        <v>223</v>
      </c>
      <c r="O75" s="5">
        <v>373</v>
      </c>
      <c r="P75" s="5">
        <f t="shared" si="21"/>
        <v>1.8</v>
      </c>
      <c r="Q75" s="5" t="str">
        <f t="shared" si="22"/>
        <v>inf</v>
      </c>
      <c r="R75" s="5" t="s">
        <v>31</v>
      </c>
      <c r="S75" s="5">
        <v>10.06</v>
      </c>
      <c r="T75" s="6">
        <v>0</v>
      </c>
      <c r="U75" s="6"/>
      <c r="V75" s="6"/>
      <c r="W75" s="9" t="str">
        <f>IF(X75="","",X75*U75/(VLOOKUP(G75,lyr!$E$2:$Q$276,13,FALSE)/100))</f>
        <v/>
      </c>
      <c r="Z75" s="10" t="str">
        <f t="shared" si="20"/>
        <v/>
      </c>
    </row>
    <row r="76" spans="1:26">
      <c r="A76" s="3">
        <v>9</v>
      </c>
      <c r="B76" s="3" t="s">
        <v>39</v>
      </c>
      <c r="C76" s="3" t="s">
        <v>33</v>
      </c>
      <c r="D76" s="4">
        <v>2019</v>
      </c>
      <c r="E76" s="3" t="str">
        <f t="shared" si="17"/>
        <v>BSpp_comp_2019</v>
      </c>
      <c r="F76" s="3" t="str">
        <f t="shared" si="18"/>
        <v>BSpp_comp_2019_0-10</v>
      </c>
      <c r="G76" t="str">
        <f t="shared" si="19"/>
        <v>BSpp_comp_0-10</v>
      </c>
      <c r="H76" s="5">
        <v>0</v>
      </c>
      <c r="I76" s="5">
        <v>10</v>
      </c>
      <c r="K76" s="5" t="s">
        <v>35</v>
      </c>
      <c r="L76" s="5" t="s">
        <v>36</v>
      </c>
      <c r="M76" s="5" t="s">
        <v>37</v>
      </c>
      <c r="N76" s="5" t="s">
        <v>222</v>
      </c>
      <c r="O76" s="5">
        <v>374</v>
      </c>
      <c r="P76" s="5">
        <f t="shared" si="21"/>
        <v>0</v>
      </c>
      <c r="Q76" s="5">
        <f t="shared" si="22"/>
        <v>1.8</v>
      </c>
      <c r="R76" s="5" t="s">
        <v>29</v>
      </c>
      <c r="S76" s="5">
        <v>10.06</v>
      </c>
      <c r="T76" s="6">
        <v>0</v>
      </c>
      <c r="U76" s="6"/>
      <c r="V76" s="6"/>
      <c r="W76" s="9" t="str">
        <f>IF(X76="","",X76*U76/(VLOOKUP(G76,lyr!$E$2:$Q$276,13,FALSE)/100))</f>
        <v/>
      </c>
      <c r="Z76" s="10" t="str">
        <f t="shared" si="20"/>
        <v/>
      </c>
    </row>
    <row r="77" spans="1:26">
      <c r="A77">
        <v>9</v>
      </c>
      <c r="B77" t="s">
        <v>39</v>
      </c>
      <c r="C77" t="str">
        <f t="shared" ref="C77:C82" si="24">C76</f>
        <v>pp</v>
      </c>
      <c r="D77" s="2">
        <v>2019</v>
      </c>
      <c r="E77" t="str">
        <f t="shared" si="17"/>
        <v>BSpp_comp_2019</v>
      </c>
      <c r="F77" t="str">
        <f t="shared" si="18"/>
        <v>BSpp_comp_2019_10-20</v>
      </c>
      <c r="G77" t="str">
        <f t="shared" si="19"/>
        <v>BSpp_comp_10-20</v>
      </c>
      <c r="H77" s="5">
        <v>10</v>
      </c>
      <c r="I77" s="5">
        <v>20</v>
      </c>
      <c r="K77" s="5" t="s">
        <v>35</v>
      </c>
      <c r="L77" s="5" t="s">
        <v>36</v>
      </c>
      <c r="M77" s="5" t="s">
        <v>37</v>
      </c>
      <c r="N77" s="5" t="s">
        <v>221</v>
      </c>
      <c r="O77" s="5">
        <v>375</v>
      </c>
      <c r="P77" s="5">
        <f t="shared" si="21"/>
        <v>0</v>
      </c>
      <c r="Q77" s="5">
        <f t="shared" si="22"/>
        <v>1.8</v>
      </c>
      <c r="R77" s="5" t="s">
        <v>28</v>
      </c>
      <c r="S77" s="5">
        <v>10.050000000000001</v>
      </c>
      <c r="T77" s="6">
        <v>0.53000000000000114</v>
      </c>
      <c r="U77" s="6">
        <f t="shared" ref="U77:U108" si="25">IFERROR(T77/S77,"")</f>
        <v>5.2736318407960309E-2</v>
      </c>
      <c r="V77" s="6">
        <v>0.9168159203980083</v>
      </c>
      <c r="W77" s="9" t="str">
        <f>IF(X77="","",X77*U77/(VLOOKUP(G77,lyr!$E$2:$Q$276,13,FALSE)/100))</f>
        <v/>
      </c>
      <c r="Z77" s="10" t="str">
        <f t="shared" si="20"/>
        <v/>
      </c>
    </row>
    <row r="78" spans="1:26">
      <c r="A78">
        <v>9</v>
      </c>
      <c r="B78" t="s">
        <v>39</v>
      </c>
      <c r="C78" t="str">
        <f t="shared" si="24"/>
        <v>pp</v>
      </c>
      <c r="D78" s="2">
        <v>2019</v>
      </c>
      <c r="E78" t="str">
        <f t="shared" si="17"/>
        <v>BSpp_comp_2019</v>
      </c>
      <c r="F78" t="str">
        <f t="shared" si="18"/>
        <v>BSpp_comp_2019_10-20</v>
      </c>
      <c r="G78" t="str">
        <f t="shared" si="19"/>
        <v>BSpp_comp_10-20</v>
      </c>
      <c r="H78" s="5">
        <v>10</v>
      </c>
      <c r="I78" s="5">
        <v>20</v>
      </c>
      <c r="K78" s="5" t="s">
        <v>35</v>
      </c>
      <c r="L78" s="5" t="s">
        <v>36</v>
      </c>
      <c r="M78" s="5" t="s">
        <v>37</v>
      </c>
      <c r="N78" s="5" t="s">
        <v>220</v>
      </c>
      <c r="O78" s="5">
        <v>376</v>
      </c>
      <c r="P78" s="5">
        <f t="shared" si="21"/>
        <v>1.8</v>
      </c>
      <c r="Q78" s="5" t="str">
        <f t="shared" si="22"/>
        <v>inf</v>
      </c>
      <c r="R78" s="5" t="s">
        <v>31</v>
      </c>
      <c r="S78" s="5">
        <v>10.050000000000001</v>
      </c>
      <c r="T78" s="6">
        <v>8.5099999999999909</v>
      </c>
      <c r="U78" s="6">
        <f t="shared" si="25"/>
        <v>0.84676616915422787</v>
      </c>
      <c r="V78" s="6">
        <v>0.9168159203980083</v>
      </c>
      <c r="W78" s="9">
        <f>IF(X78="","",X78*U78/(VLOOKUP(G78,lyr!$E$2:$Q$276,13,FALSE)/100))</f>
        <v>29.312611180105627</v>
      </c>
      <c r="X78" s="6">
        <v>1.2541481256485001</v>
      </c>
      <c r="Y78" s="7">
        <v>9.71106663346291E-2</v>
      </c>
      <c r="Z78" s="10">
        <f t="shared" si="20"/>
        <v>12.914627949589901</v>
      </c>
    </row>
    <row r="79" spans="1:26">
      <c r="A79">
        <v>9</v>
      </c>
      <c r="B79" t="s">
        <v>39</v>
      </c>
      <c r="C79" t="str">
        <f t="shared" si="24"/>
        <v>pp</v>
      </c>
      <c r="D79" s="2">
        <v>2019</v>
      </c>
      <c r="E79" t="str">
        <f t="shared" si="17"/>
        <v>BSpp_comp_2019</v>
      </c>
      <c r="F79" t="str">
        <f t="shared" si="18"/>
        <v>BSpp_comp_2019_10-20</v>
      </c>
      <c r="G79" t="str">
        <f t="shared" si="19"/>
        <v>BSpp_comp_10-20</v>
      </c>
      <c r="H79" s="5">
        <v>10</v>
      </c>
      <c r="I79" s="5">
        <v>20</v>
      </c>
      <c r="K79" s="5" t="s">
        <v>35</v>
      </c>
      <c r="L79" s="5" t="s">
        <v>36</v>
      </c>
      <c r="M79" s="5" t="s">
        <v>37</v>
      </c>
      <c r="N79" s="5" t="s">
        <v>219</v>
      </c>
      <c r="O79" s="5">
        <v>377</v>
      </c>
      <c r="P79" s="5">
        <f t="shared" si="21"/>
        <v>0</v>
      </c>
      <c r="Q79" s="5">
        <f t="shared" si="22"/>
        <v>1.8</v>
      </c>
      <c r="R79" s="5" t="s">
        <v>29</v>
      </c>
      <c r="S79" s="5">
        <v>10.050000000000001</v>
      </c>
      <c r="T79" s="6">
        <v>0.17399999999999238</v>
      </c>
      <c r="U79" s="6">
        <f t="shared" si="25"/>
        <v>1.7313432835820135E-2</v>
      </c>
      <c r="V79" s="6">
        <v>0.9168159203980083</v>
      </c>
      <c r="W79" s="9" t="str">
        <f>IF(X79="","",X79*U79/(VLOOKUP(G79,lyr!$E$2:$Q$276,13,FALSE)/100))</f>
        <v/>
      </c>
      <c r="Z79" s="10" t="str">
        <f t="shared" si="20"/>
        <v/>
      </c>
    </row>
    <row r="80" spans="1:26">
      <c r="A80">
        <v>9</v>
      </c>
      <c r="B80" t="s">
        <v>39</v>
      </c>
      <c r="C80" t="str">
        <f t="shared" si="24"/>
        <v>pp</v>
      </c>
      <c r="D80" s="2">
        <v>2019</v>
      </c>
      <c r="E80" t="str">
        <f t="shared" si="17"/>
        <v>BSpp_comp_2019</v>
      </c>
      <c r="F80" t="str">
        <f t="shared" si="18"/>
        <v>BSpp_comp_2019_20-30</v>
      </c>
      <c r="G80" t="str">
        <f t="shared" si="19"/>
        <v>BSpp_comp_20-30</v>
      </c>
      <c r="H80" s="5">
        <v>20</v>
      </c>
      <c r="I80" s="5">
        <v>30</v>
      </c>
      <c r="K80" s="5" t="s">
        <v>35</v>
      </c>
      <c r="L80" s="5" t="s">
        <v>36</v>
      </c>
      <c r="M80" s="5" t="s">
        <v>37</v>
      </c>
      <c r="N80" s="5" t="s">
        <v>218</v>
      </c>
      <c r="O80" s="5">
        <v>378</v>
      </c>
      <c r="P80" s="5">
        <f t="shared" si="21"/>
        <v>0</v>
      </c>
      <c r="Q80" s="5">
        <f t="shared" si="22"/>
        <v>1.8</v>
      </c>
      <c r="R80" s="5" t="s">
        <v>28</v>
      </c>
      <c r="S80" s="5">
        <v>10.029999999999999</v>
      </c>
      <c r="T80" s="6">
        <v>0.30800000000000693</v>
      </c>
      <c r="U80" s="6">
        <f t="shared" si="25"/>
        <v>3.0707876370888031E-2</v>
      </c>
      <c r="V80" s="6">
        <v>0.92931206380857412</v>
      </c>
      <c r="W80" s="9" t="str">
        <f>IF(X80="","",X80*U80/(VLOOKUP(G80,lyr!$E$2:$Q$276,13,FALSE)/100))</f>
        <v/>
      </c>
      <c r="Z80" s="10" t="str">
        <f t="shared" si="20"/>
        <v/>
      </c>
    </row>
    <row r="81" spans="1:26">
      <c r="A81">
        <v>9</v>
      </c>
      <c r="B81" t="s">
        <v>39</v>
      </c>
      <c r="C81" t="str">
        <f t="shared" si="24"/>
        <v>pp</v>
      </c>
      <c r="D81" s="2">
        <v>2019</v>
      </c>
      <c r="E81" t="str">
        <f t="shared" si="17"/>
        <v>BSpp_comp_2019</v>
      </c>
      <c r="F81" t="str">
        <f t="shared" si="18"/>
        <v>BSpp_comp_2019_20-30</v>
      </c>
      <c r="G81" t="str">
        <f t="shared" si="19"/>
        <v>BSpp_comp_20-30</v>
      </c>
      <c r="H81" s="5">
        <v>20</v>
      </c>
      <c r="I81" s="5">
        <v>30</v>
      </c>
      <c r="K81" s="5" t="s">
        <v>35</v>
      </c>
      <c r="L81" s="5" t="s">
        <v>36</v>
      </c>
      <c r="M81" s="5" t="s">
        <v>37</v>
      </c>
      <c r="N81" s="5" t="s">
        <v>217</v>
      </c>
      <c r="O81" s="5">
        <v>379</v>
      </c>
      <c r="P81" s="5">
        <f t="shared" si="21"/>
        <v>1.8</v>
      </c>
      <c r="Q81" s="5" t="str">
        <f t="shared" si="22"/>
        <v>inf</v>
      </c>
      <c r="R81" s="5" t="s">
        <v>31</v>
      </c>
      <c r="S81" s="5">
        <v>10.029999999999999</v>
      </c>
      <c r="T81" s="6">
        <v>8.789999999999992</v>
      </c>
      <c r="U81" s="6">
        <f t="shared" si="25"/>
        <v>0.87637088733798529</v>
      </c>
      <c r="V81" s="6">
        <v>0.92931206380857412</v>
      </c>
      <c r="W81" s="9">
        <f>IF(X81="","",X81*U81/(VLOOKUP(G81,lyr!$E$2:$Q$276,13,FALSE)/100))</f>
        <v>48.53562220624859</v>
      </c>
      <c r="X81" s="6">
        <v>0.87154978513717696</v>
      </c>
      <c r="Y81" s="7">
        <v>7.1500673890113803E-2</v>
      </c>
      <c r="Z81" s="10">
        <f t="shared" si="20"/>
        <v>12.189392598965192</v>
      </c>
    </row>
    <row r="82" spans="1:26">
      <c r="A82">
        <v>9</v>
      </c>
      <c r="B82" t="s">
        <v>39</v>
      </c>
      <c r="C82" t="str">
        <f t="shared" si="24"/>
        <v>pp</v>
      </c>
      <c r="D82" s="2">
        <v>2019</v>
      </c>
      <c r="E82" t="str">
        <f t="shared" si="17"/>
        <v>BSpp_comp_2019</v>
      </c>
      <c r="F82" t="str">
        <f t="shared" si="18"/>
        <v>BSpp_comp_2019_20-30</v>
      </c>
      <c r="G82" t="str">
        <f t="shared" si="19"/>
        <v>BSpp_comp_20-30</v>
      </c>
      <c r="H82" s="5">
        <v>20</v>
      </c>
      <c r="I82" s="5">
        <v>30</v>
      </c>
      <c r="K82" s="5" t="s">
        <v>35</v>
      </c>
      <c r="L82" s="5" t="s">
        <v>36</v>
      </c>
      <c r="M82" s="5" t="s">
        <v>37</v>
      </c>
      <c r="N82" s="5" t="s">
        <v>216</v>
      </c>
      <c r="O82" s="5">
        <v>380</v>
      </c>
      <c r="P82" s="5">
        <f t="shared" si="21"/>
        <v>0</v>
      </c>
      <c r="Q82" s="5">
        <f t="shared" si="22"/>
        <v>1.8</v>
      </c>
      <c r="R82" s="5" t="s">
        <v>29</v>
      </c>
      <c r="S82" s="5">
        <v>10.029999999999999</v>
      </c>
      <c r="T82" s="6">
        <v>0.22299999999999898</v>
      </c>
      <c r="U82" s="6">
        <f t="shared" si="25"/>
        <v>2.2233300099700797E-2</v>
      </c>
      <c r="V82" s="6">
        <v>0.92931206380857412</v>
      </c>
      <c r="W82" s="9" t="str">
        <f>IF(X82="","",X82*U82/(VLOOKUP(G82,lyr!$E$2:$Q$276,13,FALSE)/100))</f>
        <v/>
      </c>
      <c r="Z82" s="10" t="str">
        <f t="shared" si="20"/>
        <v/>
      </c>
    </row>
    <row r="83" spans="1:26">
      <c r="A83">
        <v>10</v>
      </c>
      <c r="B83" t="str">
        <f t="shared" ref="B83:B114" si="26">LEFT(F83,2)</f>
        <v>GR</v>
      </c>
      <c r="C83" t="str">
        <f t="shared" ref="C83:C114" si="27">RIGHT(LEFT(F83,4),2)</f>
        <v>rf</v>
      </c>
      <c r="D83" s="2">
        <v>2001</v>
      </c>
      <c r="E83" t="str">
        <f t="shared" ref="E83:E114" si="28">LEFT(F83,14)</f>
        <v>GRrf_comp_2001</v>
      </c>
      <c r="F83" t="s">
        <v>40</v>
      </c>
      <c r="G83" t="str">
        <f t="shared" si="19"/>
        <v>GRrf_comp_0-8</v>
      </c>
      <c r="H83" s="5">
        <v>0</v>
      </c>
      <c r="I83" s="5">
        <v>8</v>
      </c>
      <c r="K83" s="5" t="s">
        <v>35</v>
      </c>
      <c r="L83" s="5" t="s">
        <v>36</v>
      </c>
      <c r="M83" s="5" t="s">
        <v>37</v>
      </c>
      <c r="N83" s="5" t="s">
        <v>215</v>
      </c>
      <c r="O83" s="5">
        <v>381</v>
      </c>
      <c r="P83" s="5">
        <f t="shared" si="21"/>
        <v>0</v>
      </c>
      <c r="Q83" s="5">
        <f t="shared" si="22"/>
        <v>1.8</v>
      </c>
      <c r="R83" s="5" t="s">
        <v>28</v>
      </c>
      <c r="S83" s="5">
        <v>10.06</v>
      </c>
      <c r="T83" s="6">
        <v>1.1670000000000016</v>
      </c>
      <c r="U83" s="6">
        <f t="shared" si="25"/>
        <v>0.1160039761431413</v>
      </c>
      <c r="V83" s="6">
        <v>0.97942345924453078</v>
      </c>
      <c r="W83" s="9" t="str">
        <f>IF(X83="","",X83*U83/(VLOOKUP(G83,lyr!$E$2:$Q$276,13,FALSE)/100))</f>
        <v/>
      </c>
      <c r="Z83" s="10" t="str">
        <f t="shared" si="20"/>
        <v/>
      </c>
    </row>
    <row r="84" spans="1:26">
      <c r="A84">
        <v>10</v>
      </c>
      <c r="B84" t="str">
        <f t="shared" si="26"/>
        <v>GR</v>
      </c>
      <c r="C84" t="str">
        <f t="shared" si="27"/>
        <v>rf</v>
      </c>
      <c r="D84" s="2">
        <v>2001</v>
      </c>
      <c r="E84" t="str">
        <f t="shared" si="28"/>
        <v>GRrf_comp_2001</v>
      </c>
      <c r="F84" t="s">
        <v>40</v>
      </c>
      <c r="G84" t="str">
        <f t="shared" si="19"/>
        <v>GRrf_comp_0-8</v>
      </c>
      <c r="H84" s="5">
        <v>0</v>
      </c>
      <c r="I84" s="5">
        <v>8</v>
      </c>
      <c r="K84" s="5" t="s">
        <v>35</v>
      </c>
      <c r="L84" s="5" t="s">
        <v>36</v>
      </c>
      <c r="M84" s="5" t="s">
        <v>37</v>
      </c>
      <c r="N84" s="5" t="s">
        <v>214</v>
      </c>
      <c r="O84" s="5">
        <v>382</v>
      </c>
      <c r="P84" s="5">
        <f t="shared" si="21"/>
        <v>1.8</v>
      </c>
      <c r="Q84" s="5" t="str">
        <f t="shared" si="22"/>
        <v>inf</v>
      </c>
      <c r="R84" s="5" t="s">
        <v>31</v>
      </c>
      <c r="S84" s="5">
        <v>10.06</v>
      </c>
      <c r="T84" s="6">
        <v>8.6399999999999864</v>
      </c>
      <c r="U84" s="6">
        <f t="shared" si="25"/>
        <v>0.85884691848906425</v>
      </c>
      <c r="V84" s="6">
        <v>0.97942345924453078</v>
      </c>
      <c r="W84" s="9" t="str">
        <f>IF(X84="","",X84*U84/(VLOOKUP(G84,lyr!$E$2:$Q$276,13,FALSE)/100))</f>
        <v/>
      </c>
      <c r="Z84" s="10" t="str">
        <f t="shared" si="20"/>
        <v/>
      </c>
    </row>
    <row r="85" spans="1:26">
      <c r="A85">
        <v>10</v>
      </c>
      <c r="B85" t="str">
        <f t="shared" si="26"/>
        <v>GR</v>
      </c>
      <c r="C85" t="str">
        <f t="shared" si="27"/>
        <v>rf</v>
      </c>
      <c r="D85" s="2">
        <v>2001</v>
      </c>
      <c r="E85" t="str">
        <f t="shared" si="28"/>
        <v>GRrf_comp_2001</v>
      </c>
      <c r="F85" t="s">
        <v>40</v>
      </c>
      <c r="G85" t="str">
        <f t="shared" si="19"/>
        <v>GRrf_comp_0-8</v>
      </c>
      <c r="H85" s="5">
        <v>0</v>
      </c>
      <c r="I85" s="5">
        <v>8</v>
      </c>
      <c r="K85" s="5" t="s">
        <v>35</v>
      </c>
      <c r="L85" s="5" t="s">
        <v>36</v>
      </c>
      <c r="M85" s="5" t="s">
        <v>37</v>
      </c>
      <c r="N85" s="5" t="s">
        <v>213</v>
      </c>
      <c r="O85" s="5">
        <v>383</v>
      </c>
      <c r="P85" s="5">
        <f t="shared" si="21"/>
        <v>0</v>
      </c>
      <c r="Q85" s="5">
        <f t="shared" si="22"/>
        <v>1.8</v>
      </c>
      <c r="R85" s="5" t="s">
        <v>29</v>
      </c>
      <c r="S85" s="5">
        <v>10.06</v>
      </c>
      <c r="T85" s="6">
        <v>4.5999999999992269E-2</v>
      </c>
      <c r="U85" s="6">
        <f t="shared" si="25"/>
        <v>4.572564612325275E-3</v>
      </c>
      <c r="V85" s="6">
        <v>0.97942345924453078</v>
      </c>
      <c r="W85" s="9" t="str">
        <f>IF(X85="","",X85*U85/(VLOOKUP(G85,lyr!$E$2:$Q$276,13,FALSE)/100))</f>
        <v/>
      </c>
      <c r="Z85" s="10" t="str">
        <f t="shared" si="20"/>
        <v/>
      </c>
    </row>
    <row r="86" spans="1:26">
      <c r="A86">
        <v>10</v>
      </c>
      <c r="B86" t="str">
        <f t="shared" si="26"/>
        <v>GR</v>
      </c>
      <c r="C86" t="str">
        <f t="shared" si="27"/>
        <v>rf</v>
      </c>
      <c r="D86" s="2">
        <v>2001</v>
      </c>
      <c r="E86" t="str">
        <f t="shared" si="28"/>
        <v>GRrf_comp_2001</v>
      </c>
      <c r="F86" t="s">
        <v>41</v>
      </c>
      <c r="G86" t="str">
        <f t="shared" si="19"/>
        <v>GRrf_comp_8-27</v>
      </c>
      <c r="H86" s="5">
        <v>8</v>
      </c>
      <c r="I86" s="5">
        <v>27</v>
      </c>
      <c r="K86" s="5" t="s">
        <v>35</v>
      </c>
      <c r="L86" s="5" t="s">
        <v>36</v>
      </c>
      <c r="M86" s="5" t="s">
        <v>37</v>
      </c>
      <c r="N86" s="5" t="s">
        <v>212</v>
      </c>
      <c r="O86" s="5">
        <v>384</v>
      </c>
      <c r="P86" s="5">
        <f t="shared" si="21"/>
        <v>0</v>
      </c>
      <c r="Q86" s="5">
        <f t="shared" si="22"/>
        <v>1.8</v>
      </c>
      <c r="R86" s="5" t="s">
        <v>28</v>
      </c>
      <c r="S86" s="5">
        <v>10.039999999999999</v>
      </c>
      <c r="T86" s="6">
        <v>0.29599999999999227</v>
      </c>
      <c r="U86" s="6">
        <f t="shared" si="25"/>
        <v>2.9482071713146644E-2</v>
      </c>
      <c r="V86" s="6">
        <v>0.98984063745020101</v>
      </c>
      <c r="W86" s="9" t="str">
        <f>IF(X86="","",X86*U86/(VLOOKUP(G86,lyr!$E$2:$Q$276,13,FALSE)/100))</f>
        <v/>
      </c>
      <c r="Z86" s="10" t="str">
        <f t="shared" si="20"/>
        <v/>
      </c>
    </row>
    <row r="87" spans="1:26">
      <c r="A87">
        <v>10</v>
      </c>
      <c r="B87" t="str">
        <f t="shared" si="26"/>
        <v>GR</v>
      </c>
      <c r="C87" t="str">
        <f t="shared" si="27"/>
        <v>rf</v>
      </c>
      <c r="D87" s="2">
        <v>2001</v>
      </c>
      <c r="E87" t="str">
        <f t="shared" si="28"/>
        <v>GRrf_comp_2001</v>
      </c>
      <c r="F87" t="s">
        <v>41</v>
      </c>
      <c r="G87" t="str">
        <f t="shared" si="19"/>
        <v>GRrf_comp_8-27</v>
      </c>
      <c r="H87" s="5">
        <v>8</v>
      </c>
      <c r="I87" s="5">
        <v>27</v>
      </c>
      <c r="K87" s="5" t="s">
        <v>35</v>
      </c>
      <c r="L87" s="5" t="s">
        <v>36</v>
      </c>
      <c r="M87" s="5" t="s">
        <v>37</v>
      </c>
      <c r="N87" s="5" t="s">
        <v>254</v>
      </c>
      <c r="O87" s="5">
        <v>385</v>
      </c>
      <c r="P87" s="5">
        <f t="shared" si="21"/>
        <v>1.8</v>
      </c>
      <c r="Q87" s="5" t="str">
        <f t="shared" si="22"/>
        <v>inf</v>
      </c>
      <c r="R87" s="5" t="s">
        <v>31</v>
      </c>
      <c r="S87" s="5">
        <v>10.039999999999999</v>
      </c>
      <c r="T87" s="6">
        <v>9.6300000000000239</v>
      </c>
      <c r="U87" s="6">
        <f t="shared" si="25"/>
        <v>0.9591633466135483</v>
      </c>
      <c r="V87" s="6">
        <v>0.98984063745020101</v>
      </c>
      <c r="W87" s="9" t="str">
        <f>IF(X87="","",X87*U87/(VLOOKUP(G87,lyr!$E$2:$Q$276,13,FALSE)/100))</f>
        <v/>
      </c>
      <c r="Z87" s="10" t="str">
        <f t="shared" si="20"/>
        <v/>
      </c>
    </row>
    <row r="88" spans="1:26">
      <c r="A88">
        <v>10</v>
      </c>
      <c r="B88" t="str">
        <f t="shared" si="26"/>
        <v>GR</v>
      </c>
      <c r="C88" t="str">
        <f t="shared" si="27"/>
        <v>rf</v>
      </c>
      <c r="D88" s="2">
        <v>2001</v>
      </c>
      <c r="E88" t="str">
        <f t="shared" si="28"/>
        <v>GRrf_comp_2001</v>
      </c>
      <c r="F88" t="s">
        <v>41</v>
      </c>
      <c r="G88" t="str">
        <f t="shared" si="19"/>
        <v>GRrf_comp_8-27</v>
      </c>
      <c r="H88" s="5">
        <v>8</v>
      </c>
      <c r="I88" s="5">
        <v>27</v>
      </c>
      <c r="K88" s="5" t="s">
        <v>35</v>
      </c>
      <c r="L88" s="5" t="s">
        <v>36</v>
      </c>
      <c r="M88" s="5" t="s">
        <v>37</v>
      </c>
      <c r="N88" s="5" t="s">
        <v>255</v>
      </c>
      <c r="O88" s="5">
        <v>386</v>
      </c>
      <c r="P88" s="5">
        <f t="shared" si="21"/>
        <v>0</v>
      </c>
      <c r="Q88" s="5">
        <f t="shared" si="22"/>
        <v>1.8</v>
      </c>
      <c r="R88" s="5" t="s">
        <v>29</v>
      </c>
      <c r="S88" s="5">
        <v>10.039999999999999</v>
      </c>
      <c r="T88" s="6">
        <v>1.2000000000000455E-2</v>
      </c>
      <c r="U88" s="6">
        <f t="shared" si="25"/>
        <v>1.1952191235060216E-3</v>
      </c>
      <c r="V88" s="6">
        <v>0.98984063745020101</v>
      </c>
      <c r="W88" s="9" t="str">
        <f>IF(X88="","",X88*U88/(VLOOKUP(G88,lyr!$E$2:$Q$276,13,FALSE)/100))</f>
        <v/>
      </c>
      <c r="Z88" s="10" t="str">
        <f t="shared" si="20"/>
        <v/>
      </c>
    </row>
    <row r="89" spans="1:26">
      <c r="A89">
        <v>11</v>
      </c>
      <c r="B89" t="str">
        <f t="shared" si="26"/>
        <v>GR</v>
      </c>
      <c r="C89" t="str">
        <f t="shared" si="27"/>
        <v>wf</v>
      </c>
      <c r="D89" s="2">
        <v>2001</v>
      </c>
      <c r="E89" t="str">
        <f t="shared" si="28"/>
        <v>GRwf_comp_2001</v>
      </c>
      <c r="F89" t="s">
        <v>42</v>
      </c>
      <c r="G89" t="str">
        <f t="shared" si="19"/>
        <v>GRwf_comp_0-4</v>
      </c>
      <c r="H89" s="5">
        <v>0</v>
      </c>
      <c r="I89" s="5">
        <v>4</v>
      </c>
      <c r="K89" s="5" t="s">
        <v>35</v>
      </c>
      <c r="L89" s="5" t="s">
        <v>36</v>
      </c>
      <c r="M89" s="5" t="s">
        <v>37</v>
      </c>
      <c r="N89" s="5" t="s">
        <v>256</v>
      </c>
      <c r="O89" s="5">
        <v>387</v>
      </c>
      <c r="P89" s="5">
        <f t="shared" si="21"/>
        <v>0</v>
      </c>
      <c r="Q89" s="5">
        <f t="shared" si="22"/>
        <v>1.8</v>
      </c>
      <c r="R89" s="5" t="s">
        <v>28</v>
      </c>
      <c r="S89" s="5">
        <v>10.01</v>
      </c>
      <c r="T89" s="6">
        <v>3.0099999999999909</v>
      </c>
      <c r="U89" s="6">
        <f t="shared" si="25"/>
        <v>0.30069930069929979</v>
      </c>
      <c r="V89" s="6">
        <v>0.92817182817182786</v>
      </c>
      <c r="W89" s="9" t="str">
        <f>IF(X89="","",X89*U89/(VLOOKUP(G89,lyr!$E$2:$Q$276,13,FALSE)/100))</f>
        <v/>
      </c>
      <c r="Z89" s="10" t="str">
        <f t="shared" si="20"/>
        <v/>
      </c>
    </row>
    <row r="90" spans="1:26">
      <c r="A90">
        <v>11</v>
      </c>
      <c r="B90" t="str">
        <f t="shared" si="26"/>
        <v>GR</v>
      </c>
      <c r="C90" t="str">
        <f t="shared" si="27"/>
        <v>wf</v>
      </c>
      <c r="D90" s="2">
        <v>2001</v>
      </c>
      <c r="E90" t="str">
        <f t="shared" si="28"/>
        <v>GRwf_comp_2001</v>
      </c>
      <c r="F90" t="s">
        <v>42</v>
      </c>
      <c r="G90" t="str">
        <f t="shared" si="19"/>
        <v>GRwf_comp_0-4</v>
      </c>
      <c r="H90" s="5">
        <v>0</v>
      </c>
      <c r="I90" s="5">
        <v>4</v>
      </c>
      <c r="K90" s="5" t="s">
        <v>35</v>
      </c>
      <c r="L90" s="5" t="s">
        <v>36</v>
      </c>
      <c r="M90" s="5" t="s">
        <v>37</v>
      </c>
      <c r="N90" s="5" t="s">
        <v>257</v>
      </c>
      <c r="O90" s="5">
        <v>388</v>
      </c>
      <c r="P90" s="5">
        <f t="shared" si="21"/>
        <v>1.8</v>
      </c>
      <c r="Q90" s="5" t="str">
        <f t="shared" si="22"/>
        <v>inf</v>
      </c>
      <c r="R90" s="5" t="s">
        <v>31</v>
      </c>
      <c r="S90" s="5">
        <v>10.01</v>
      </c>
      <c r="T90" s="6">
        <v>6.210000000000008</v>
      </c>
      <c r="U90" s="6">
        <f t="shared" si="25"/>
        <v>0.62037962037962113</v>
      </c>
      <c r="V90" s="6">
        <v>0.92817182817182786</v>
      </c>
      <c r="W90" s="9" t="str">
        <f>IF(X90="","",X90*U90/(VLOOKUP(G90,lyr!$E$2:$Q$276,13,FALSE)/100))</f>
        <v/>
      </c>
      <c r="Z90" s="10" t="str">
        <f t="shared" si="20"/>
        <v/>
      </c>
    </row>
    <row r="91" spans="1:26">
      <c r="A91">
        <v>11</v>
      </c>
      <c r="B91" t="str">
        <f t="shared" si="26"/>
        <v>GR</v>
      </c>
      <c r="C91" t="str">
        <f t="shared" si="27"/>
        <v>wf</v>
      </c>
      <c r="D91" s="2">
        <v>2001</v>
      </c>
      <c r="E91" t="str">
        <f t="shared" si="28"/>
        <v>GRwf_comp_2001</v>
      </c>
      <c r="F91" t="s">
        <v>42</v>
      </c>
      <c r="G91" t="str">
        <f t="shared" si="19"/>
        <v>GRwf_comp_0-4</v>
      </c>
      <c r="H91" s="5">
        <v>0</v>
      </c>
      <c r="I91" s="5">
        <v>4</v>
      </c>
      <c r="K91" s="5" t="s">
        <v>35</v>
      </c>
      <c r="L91" s="5" t="s">
        <v>36</v>
      </c>
      <c r="M91" s="5" t="s">
        <v>37</v>
      </c>
      <c r="N91" s="5" t="s">
        <v>258</v>
      </c>
      <c r="O91" s="5">
        <v>389</v>
      </c>
      <c r="P91" s="5">
        <f t="shared" si="21"/>
        <v>0</v>
      </c>
      <c r="Q91" s="5">
        <f t="shared" si="22"/>
        <v>1.8</v>
      </c>
      <c r="R91" s="5" t="s">
        <v>29</v>
      </c>
      <c r="S91" s="5">
        <v>10.01</v>
      </c>
      <c r="T91" s="6">
        <v>7.0999999999997954E-2</v>
      </c>
      <c r="U91" s="6">
        <f t="shared" si="25"/>
        <v>7.0929070929068886E-3</v>
      </c>
      <c r="V91" s="6">
        <v>0.92817182817182786</v>
      </c>
      <c r="W91" s="9" t="str">
        <f>IF(X91="","",X91*U91/(VLOOKUP(G91,lyr!$E$2:$Q$276,13,FALSE)/100))</f>
        <v/>
      </c>
      <c r="Z91" s="10" t="str">
        <f t="shared" si="20"/>
        <v/>
      </c>
    </row>
    <row r="92" spans="1:26">
      <c r="A92">
        <v>11</v>
      </c>
      <c r="B92" t="str">
        <f t="shared" si="26"/>
        <v>GR</v>
      </c>
      <c r="C92" t="str">
        <f t="shared" si="27"/>
        <v>wf</v>
      </c>
      <c r="D92" s="2">
        <v>2001</v>
      </c>
      <c r="E92" t="str">
        <f t="shared" si="28"/>
        <v>GRwf_comp_2001</v>
      </c>
      <c r="F92" t="s">
        <v>44</v>
      </c>
      <c r="G92" t="str">
        <f t="shared" si="19"/>
        <v>GRwf_comp_13-28</v>
      </c>
      <c r="H92" s="5">
        <v>13</v>
      </c>
      <c r="I92" s="5">
        <v>28</v>
      </c>
      <c r="K92" s="5" t="s">
        <v>35</v>
      </c>
      <c r="L92" s="5" t="s">
        <v>36</v>
      </c>
      <c r="M92" s="5" t="s">
        <v>37</v>
      </c>
      <c r="N92" s="5" t="s">
        <v>259</v>
      </c>
      <c r="O92" s="5">
        <v>390</v>
      </c>
      <c r="P92" s="5">
        <f t="shared" si="21"/>
        <v>0</v>
      </c>
      <c r="Q92" s="5">
        <f t="shared" si="22"/>
        <v>1.8</v>
      </c>
      <c r="R92" s="5" t="s">
        <v>28</v>
      </c>
      <c r="S92" s="5">
        <v>10.029999999999999</v>
      </c>
      <c r="T92" s="6">
        <v>0.28999999999999204</v>
      </c>
      <c r="U92" s="6">
        <f t="shared" si="25"/>
        <v>2.8913260219341184E-2</v>
      </c>
      <c r="V92" s="6">
        <v>0.98404785643070702</v>
      </c>
      <c r="W92" s="9" t="str">
        <f>IF(X92="","",X92*U92/(VLOOKUP(G92,lyr!$E$2:$Q$276,13,FALSE)/100))</f>
        <v/>
      </c>
      <c r="Z92" s="10" t="str">
        <f t="shared" si="20"/>
        <v/>
      </c>
    </row>
    <row r="93" spans="1:26">
      <c r="A93">
        <v>11</v>
      </c>
      <c r="B93" t="str">
        <f t="shared" si="26"/>
        <v>GR</v>
      </c>
      <c r="C93" t="str">
        <f t="shared" si="27"/>
        <v>wf</v>
      </c>
      <c r="D93" s="2">
        <v>2001</v>
      </c>
      <c r="E93" t="str">
        <f t="shared" si="28"/>
        <v>GRwf_comp_2001</v>
      </c>
      <c r="F93" t="s">
        <v>44</v>
      </c>
      <c r="G93" t="str">
        <f t="shared" si="19"/>
        <v>GRwf_comp_13-28</v>
      </c>
      <c r="H93" s="5">
        <v>13</v>
      </c>
      <c r="I93" s="5">
        <v>28</v>
      </c>
      <c r="K93" s="5" t="s">
        <v>35</v>
      </c>
      <c r="L93" s="5" t="s">
        <v>36</v>
      </c>
      <c r="M93" s="5" t="s">
        <v>37</v>
      </c>
      <c r="N93" s="5" t="s">
        <v>260</v>
      </c>
      <c r="O93" s="5">
        <v>391</v>
      </c>
      <c r="P93" s="5">
        <f t="shared" si="21"/>
        <v>1.8</v>
      </c>
      <c r="Q93" s="5" t="str">
        <f t="shared" si="22"/>
        <v>inf</v>
      </c>
      <c r="R93" s="5" t="s">
        <v>31</v>
      </c>
      <c r="S93" s="5">
        <v>10.029999999999999</v>
      </c>
      <c r="T93" s="6">
        <v>9.5600000000000023</v>
      </c>
      <c r="U93" s="6">
        <f t="shared" si="25"/>
        <v>0.95314057826520471</v>
      </c>
      <c r="V93" s="6">
        <v>0.98404785643070702</v>
      </c>
      <c r="W93" s="9" t="str">
        <f>IF(X93="","",X93*U93/(VLOOKUP(G93,lyr!$E$2:$Q$276,13,FALSE)/100))</f>
        <v/>
      </c>
      <c r="Z93" s="10" t="str">
        <f t="shared" si="20"/>
        <v/>
      </c>
    </row>
    <row r="94" spans="1:26">
      <c r="A94">
        <v>11</v>
      </c>
      <c r="B94" t="str">
        <f t="shared" si="26"/>
        <v>GR</v>
      </c>
      <c r="C94" t="str">
        <f t="shared" si="27"/>
        <v>wf</v>
      </c>
      <c r="D94" s="2">
        <v>2001</v>
      </c>
      <c r="E94" t="str">
        <f t="shared" si="28"/>
        <v>GRwf_comp_2001</v>
      </c>
      <c r="F94" t="s">
        <v>44</v>
      </c>
      <c r="G94" t="str">
        <f t="shared" si="19"/>
        <v>GRwf_comp_13-28</v>
      </c>
      <c r="H94" s="5">
        <v>13</v>
      </c>
      <c r="I94" s="5">
        <v>28</v>
      </c>
      <c r="K94" s="5" t="s">
        <v>35</v>
      </c>
      <c r="L94" s="5" t="s">
        <v>36</v>
      </c>
      <c r="M94" s="5" t="s">
        <v>37</v>
      </c>
      <c r="N94" s="5" t="s">
        <v>261</v>
      </c>
      <c r="O94" s="5">
        <v>392</v>
      </c>
      <c r="P94" s="5">
        <f t="shared" si="21"/>
        <v>0</v>
      </c>
      <c r="Q94" s="5">
        <f t="shared" si="22"/>
        <v>1.8</v>
      </c>
      <c r="R94" s="5" t="s">
        <v>29</v>
      </c>
      <c r="S94" s="5">
        <v>10.029999999999999</v>
      </c>
      <c r="T94" s="6">
        <v>1.9999999999996021E-2</v>
      </c>
      <c r="U94" s="6">
        <f t="shared" si="25"/>
        <v>1.9940179461611189E-3</v>
      </c>
      <c r="V94" s="6">
        <v>0.98404785643070702</v>
      </c>
      <c r="W94" s="9" t="str">
        <f>IF(X94="","",X94*U94/(VLOOKUP(G94,lyr!$E$2:$Q$276,13,FALSE)/100))</f>
        <v/>
      </c>
      <c r="Z94" s="10" t="str">
        <f t="shared" si="20"/>
        <v/>
      </c>
    </row>
    <row r="95" spans="1:26">
      <c r="A95">
        <v>11</v>
      </c>
      <c r="B95" t="str">
        <f t="shared" si="26"/>
        <v>GR</v>
      </c>
      <c r="C95" t="str">
        <f t="shared" si="27"/>
        <v>wf</v>
      </c>
      <c r="D95" s="2">
        <v>2001</v>
      </c>
      <c r="E95" t="str">
        <f t="shared" si="28"/>
        <v>GRwf_comp_2001</v>
      </c>
      <c r="F95" t="s">
        <v>43</v>
      </c>
      <c r="G95" t="str">
        <f t="shared" si="19"/>
        <v>GRwf_comp_4-13</v>
      </c>
      <c r="H95" s="5">
        <v>4</v>
      </c>
      <c r="I95" s="5">
        <v>13</v>
      </c>
      <c r="K95" s="5" t="s">
        <v>35</v>
      </c>
      <c r="L95" s="5" t="s">
        <v>36</v>
      </c>
      <c r="M95" s="5" t="s">
        <v>37</v>
      </c>
      <c r="N95" s="5" t="s">
        <v>262</v>
      </c>
      <c r="O95" s="5">
        <v>393</v>
      </c>
      <c r="P95" s="5">
        <f t="shared" si="21"/>
        <v>0</v>
      </c>
      <c r="Q95" s="5">
        <f t="shared" si="22"/>
        <v>1.8</v>
      </c>
      <c r="R95" s="5" t="s">
        <v>28</v>
      </c>
      <c r="S95" s="5">
        <v>10.029999999999999</v>
      </c>
      <c r="T95" s="6">
        <v>0.67000000000001592</v>
      </c>
      <c r="U95" s="6">
        <f t="shared" si="25"/>
        <v>6.6799601196412359E-2</v>
      </c>
      <c r="V95" s="6">
        <v>0.98025922233300045</v>
      </c>
      <c r="W95" s="9" t="str">
        <f>IF(X95="","",X95*U95/(VLOOKUP(G95,lyr!$E$2:$Q$276,13,FALSE)/100))</f>
        <v/>
      </c>
      <c r="Z95" s="10" t="str">
        <f t="shared" si="20"/>
        <v/>
      </c>
    </row>
    <row r="96" spans="1:26">
      <c r="A96">
        <v>11</v>
      </c>
      <c r="B96" t="str">
        <f t="shared" si="26"/>
        <v>GR</v>
      </c>
      <c r="C96" t="str">
        <f t="shared" si="27"/>
        <v>wf</v>
      </c>
      <c r="D96" s="2">
        <v>2001</v>
      </c>
      <c r="E96" t="str">
        <f t="shared" si="28"/>
        <v>GRwf_comp_2001</v>
      </c>
      <c r="F96" t="s">
        <v>43</v>
      </c>
      <c r="G96" t="str">
        <f t="shared" si="19"/>
        <v>GRwf_comp_4-13</v>
      </c>
      <c r="H96" s="5">
        <v>4</v>
      </c>
      <c r="I96" s="5">
        <v>13</v>
      </c>
      <c r="K96" s="5" t="s">
        <v>35</v>
      </c>
      <c r="L96" s="5" t="s">
        <v>36</v>
      </c>
      <c r="M96" s="5" t="s">
        <v>37</v>
      </c>
      <c r="N96" s="5" t="s">
        <v>263</v>
      </c>
      <c r="O96" s="5">
        <v>394</v>
      </c>
      <c r="P96" s="5">
        <f t="shared" si="21"/>
        <v>1.8</v>
      </c>
      <c r="Q96" s="5" t="str">
        <f t="shared" si="22"/>
        <v>inf</v>
      </c>
      <c r="R96" s="5" t="s">
        <v>31</v>
      </c>
      <c r="S96" s="5">
        <v>10.029999999999999</v>
      </c>
      <c r="T96" s="6">
        <v>9.0799999999999841</v>
      </c>
      <c r="U96" s="6">
        <f t="shared" si="25"/>
        <v>0.90528414755732645</v>
      </c>
      <c r="V96" s="6">
        <v>0.98025922233300045</v>
      </c>
      <c r="W96" s="9" t="str">
        <f>IF(X96="","",X96*U96/(VLOOKUP(G96,lyr!$E$2:$Q$276,13,FALSE)/100))</f>
        <v/>
      </c>
      <c r="Z96" s="10" t="str">
        <f t="shared" si="20"/>
        <v/>
      </c>
    </row>
    <row r="97" spans="1:30">
      <c r="A97">
        <v>11</v>
      </c>
      <c r="B97" t="str">
        <f t="shared" si="26"/>
        <v>GR</v>
      </c>
      <c r="C97" t="str">
        <f t="shared" si="27"/>
        <v>wf</v>
      </c>
      <c r="D97" s="2">
        <v>2001</v>
      </c>
      <c r="E97" t="str">
        <f t="shared" si="28"/>
        <v>GRwf_comp_2001</v>
      </c>
      <c r="F97" t="s">
        <v>43</v>
      </c>
      <c r="G97" t="str">
        <f t="shared" si="19"/>
        <v>GRwf_comp_4-13</v>
      </c>
      <c r="H97" s="5">
        <v>4</v>
      </c>
      <c r="I97" s="5">
        <v>13</v>
      </c>
      <c r="K97" s="5" t="s">
        <v>35</v>
      </c>
      <c r="L97" s="5" t="s">
        <v>36</v>
      </c>
      <c r="M97" s="5" t="s">
        <v>37</v>
      </c>
      <c r="N97" s="5" t="s">
        <v>264</v>
      </c>
      <c r="O97" s="5">
        <v>395</v>
      </c>
      <c r="P97" s="5">
        <f t="shared" si="21"/>
        <v>0</v>
      </c>
      <c r="Q97" s="5">
        <f t="shared" si="22"/>
        <v>1.8</v>
      </c>
      <c r="R97" s="5" t="s">
        <v>29</v>
      </c>
      <c r="S97" s="5">
        <v>10.029999999999999</v>
      </c>
      <c r="T97" s="6">
        <v>8.1999999999993634E-2</v>
      </c>
      <c r="U97" s="6">
        <f t="shared" si="25"/>
        <v>8.1754735792615787E-3</v>
      </c>
      <c r="V97" s="6">
        <v>0.98025922233300045</v>
      </c>
      <c r="W97" s="9" t="str">
        <f>IF(X97="","",X97*U97/(VLOOKUP(G97,lyr!$E$2:$Q$276,13,FALSE)/100))</f>
        <v/>
      </c>
      <c r="Z97" s="10" t="str">
        <f t="shared" si="20"/>
        <v/>
      </c>
    </row>
    <row r="98" spans="1:30">
      <c r="A98">
        <v>12</v>
      </c>
      <c r="B98" t="str">
        <f t="shared" si="26"/>
        <v>GR</v>
      </c>
      <c r="C98" t="str">
        <f t="shared" si="27"/>
        <v>pp</v>
      </c>
      <c r="D98" s="2">
        <v>2001</v>
      </c>
      <c r="E98" t="str">
        <f t="shared" si="28"/>
        <v>GRpp_comp_2001</v>
      </c>
      <c r="F98" t="s">
        <v>45</v>
      </c>
      <c r="G98" t="str">
        <f t="shared" ref="G98:G129" si="29">LEFT(E98,9)&amp;"_"&amp;H98&amp;"-"&amp;I98</f>
        <v>GRpp_comp_0-7</v>
      </c>
      <c r="H98" s="5">
        <v>0</v>
      </c>
      <c r="I98" s="5">
        <v>7</v>
      </c>
      <c r="K98" s="5" t="s">
        <v>35</v>
      </c>
      <c r="L98" s="5" t="s">
        <v>36</v>
      </c>
      <c r="M98" s="5" t="s">
        <v>37</v>
      </c>
      <c r="N98" s="5" t="s">
        <v>265</v>
      </c>
      <c r="O98" s="5">
        <v>396</v>
      </c>
      <c r="P98" s="5">
        <f t="shared" si="21"/>
        <v>0</v>
      </c>
      <c r="Q98" s="5">
        <f t="shared" si="22"/>
        <v>1.8</v>
      </c>
      <c r="R98" s="5" t="s">
        <v>28</v>
      </c>
      <c r="S98" s="5">
        <v>10.08</v>
      </c>
      <c r="T98" s="6">
        <v>1.2699999999999818</v>
      </c>
      <c r="U98" s="6">
        <f t="shared" si="25"/>
        <v>0.12599206349206168</v>
      </c>
      <c r="V98" s="6">
        <v>0.96785714285714142</v>
      </c>
      <c r="W98" s="9" t="str">
        <f>IF(X98="","",X98*U98/(VLOOKUP(G98,lyr!$E$2:$Q$276,13,FALSE)/100))</f>
        <v/>
      </c>
      <c r="Z98" s="10" t="str">
        <f t="shared" ref="Z98:Z129" si="30">IFERROR(X98/Y98,"")</f>
        <v/>
      </c>
    </row>
    <row r="99" spans="1:30">
      <c r="A99">
        <v>12</v>
      </c>
      <c r="B99" t="str">
        <f t="shared" si="26"/>
        <v>GR</v>
      </c>
      <c r="C99" t="str">
        <f t="shared" si="27"/>
        <v>pp</v>
      </c>
      <c r="D99" s="2">
        <v>2001</v>
      </c>
      <c r="E99" t="str">
        <f t="shared" si="28"/>
        <v>GRpp_comp_2001</v>
      </c>
      <c r="F99" t="s">
        <v>45</v>
      </c>
      <c r="G99" t="str">
        <f t="shared" si="29"/>
        <v>GRpp_comp_0-7</v>
      </c>
      <c r="H99" s="5">
        <v>0</v>
      </c>
      <c r="I99" s="5">
        <v>7</v>
      </c>
      <c r="K99" s="5" t="s">
        <v>35</v>
      </c>
      <c r="L99" s="5" t="s">
        <v>36</v>
      </c>
      <c r="M99" s="5" t="s">
        <v>37</v>
      </c>
      <c r="N99" s="5" t="s">
        <v>266</v>
      </c>
      <c r="O99" s="5">
        <v>397</v>
      </c>
      <c r="P99" s="5">
        <f t="shared" si="21"/>
        <v>1.8</v>
      </c>
      <c r="Q99" s="5" t="str">
        <f t="shared" si="22"/>
        <v>inf</v>
      </c>
      <c r="R99" s="5" t="s">
        <v>31</v>
      </c>
      <c r="S99" s="5">
        <v>10.08</v>
      </c>
      <c r="T99" s="6">
        <v>8.2400000000000091</v>
      </c>
      <c r="U99" s="6">
        <f t="shared" si="25"/>
        <v>0.81746031746031833</v>
      </c>
      <c r="V99" s="6">
        <v>0.96785714285714142</v>
      </c>
      <c r="W99" s="9" t="str">
        <f>IF(X99="","",X99*U99/(VLOOKUP(G99,lyr!$E$2:$Q$276,13,FALSE)/100))</f>
        <v/>
      </c>
      <c r="Z99" s="10" t="str">
        <f t="shared" si="30"/>
        <v/>
      </c>
    </row>
    <row r="100" spans="1:30">
      <c r="A100">
        <v>12</v>
      </c>
      <c r="B100" t="str">
        <f t="shared" si="26"/>
        <v>GR</v>
      </c>
      <c r="C100" t="str">
        <f t="shared" si="27"/>
        <v>pp</v>
      </c>
      <c r="D100" s="2">
        <v>2001</v>
      </c>
      <c r="E100" t="str">
        <f t="shared" si="28"/>
        <v>GRpp_comp_2001</v>
      </c>
      <c r="F100" t="s">
        <v>45</v>
      </c>
      <c r="G100" t="str">
        <f t="shared" si="29"/>
        <v>GRpp_comp_0-7</v>
      </c>
      <c r="H100" s="5">
        <v>0</v>
      </c>
      <c r="I100" s="5">
        <v>7</v>
      </c>
      <c r="K100" s="5" t="s">
        <v>35</v>
      </c>
      <c r="L100" s="5" t="s">
        <v>36</v>
      </c>
      <c r="M100" s="5" t="s">
        <v>37</v>
      </c>
      <c r="N100" s="5" t="s">
        <v>267</v>
      </c>
      <c r="O100" s="5">
        <v>398</v>
      </c>
      <c r="P100" s="5">
        <f t="shared" si="21"/>
        <v>0</v>
      </c>
      <c r="Q100" s="5">
        <f t="shared" si="22"/>
        <v>1.8</v>
      </c>
      <c r="R100" s="5" t="s">
        <v>29</v>
      </c>
      <c r="S100" s="5">
        <v>10.08</v>
      </c>
      <c r="T100" s="6">
        <v>0.24599999999999511</v>
      </c>
      <c r="U100" s="6">
        <f t="shared" si="25"/>
        <v>2.4404761904761419E-2</v>
      </c>
      <c r="V100" s="6">
        <v>0.96785714285714142</v>
      </c>
      <c r="W100" s="9" t="str">
        <f>IF(X100="","",X100*U100/(VLOOKUP(G100,lyr!$E$2:$Q$276,13,FALSE)/100))</f>
        <v/>
      </c>
      <c r="Z100" s="10" t="str">
        <f t="shared" si="30"/>
        <v/>
      </c>
    </row>
    <row r="101" spans="1:30">
      <c r="A101">
        <v>12</v>
      </c>
      <c r="B101" t="str">
        <f t="shared" si="26"/>
        <v>GR</v>
      </c>
      <c r="C101" t="str">
        <f t="shared" si="27"/>
        <v>pp</v>
      </c>
      <c r="D101" s="2">
        <v>2001</v>
      </c>
      <c r="E101" t="str">
        <f t="shared" si="28"/>
        <v>GRpp_comp_2001</v>
      </c>
      <c r="F101" t="s">
        <v>47</v>
      </c>
      <c r="G101" t="str">
        <f t="shared" si="29"/>
        <v>GRpp_comp_15-27</v>
      </c>
      <c r="H101" s="5">
        <v>15</v>
      </c>
      <c r="I101" s="5">
        <v>27</v>
      </c>
      <c r="K101" s="5" t="s">
        <v>35</v>
      </c>
      <c r="L101" s="5" t="s">
        <v>36</v>
      </c>
      <c r="M101" s="5" t="s">
        <v>37</v>
      </c>
      <c r="N101" s="5" t="s">
        <v>268</v>
      </c>
      <c r="O101" s="5">
        <v>399</v>
      </c>
      <c r="P101" s="5">
        <f t="shared" si="21"/>
        <v>0</v>
      </c>
      <c r="Q101" s="5">
        <f t="shared" si="22"/>
        <v>1.8</v>
      </c>
      <c r="R101" s="5" t="s">
        <v>28</v>
      </c>
      <c r="S101" s="5">
        <v>10.06</v>
      </c>
      <c r="T101" s="6">
        <v>0.12999999999999545</v>
      </c>
      <c r="U101" s="6">
        <f t="shared" si="25"/>
        <v>1.2922465208747062E-2</v>
      </c>
      <c r="V101" s="6">
        <v>0.96083499005964323</v>
      </c>
      <c r="W101" s="9" t="str">
        <f>IF(X101="","",X101*U101/(VLOOKUP(G101,lyr!$E$2:$Q$276,13,FALSE)/100))</f>
        <v/>
      </c>
      <c r="Z101" s="10" t="str">
        <f t="shared" si="30"/>
        <v/>
      </c>
    </row>
    <row r="102" spans="1:30">
      <c r="A102">
        <v>12</v>
      </c>
      <c r="B102" t="str">
        <f t="shared" si="26"/>
        <v>GR</v>
      </c>
      <c r="C102" t="str">
        <f t="shared" si="27"/>
        <v>pp</v>
      </c>
      <c r="D102" s="2">
        <v>2001</v>
      </c>
      <c r="E102" t="str">
        <f t="shared" si="28"/>
        <v>GRpp_comp_2001</v>
      </c>
      <c r="F102" t="s">
        <v>47</v>
      </c>
      <c r="G102" t="str">
        <f t="shared" si="29"/>
        <v>GRpp_comp_15-27</v>
      </c>
      <c r="H102" s="5">
        <v>15</v>
      </c>
      <c r="I102" s="5">
        <v>27</v>
      </c>
      <c r="K102" s="5" t="s">
        <v>35</v>
      </c>
      <c r="L102" s="5" t="s">
        <v>36</v>
      </c>
      <c r="M102" s="5" t="s">
        <v>37</v>
      </c>
      <c r="N102" s="5" t="s">
        <v>269</v>
      </c>
      <c r="O102" s="5">
        <v>400</v>
      </c>
      <c r="P102" s="5">
        <f t="shared" si="21"/>
        <v>1.8</v>
      </c>
      <c r="Q102" s="5" t="str">
        <f t="shared" si="22"/>
        <v>inf</v>
      </c>
      <c r="R102" s="5" t="s">
        <v>31</v>
      </c>
      <c r="S102" s="5">
        <v>10.06</v>
      </c>
      <c r="T102" s="6">
        <v>9.5100000000000193</v>
      </c>
      <c r="U102" s="6">
        <f t="shared" si="25"/>
        <v>0.94532803180914704</v>
      </c>
      <c r="V102" s="6">
        <v>0.96083499005964323</v>
      </c>
      <c r="W102" s="9" t="str">
        <f>IF(X102="","",X102*U102/(VLOOKUP(G102,lyr!$E$2:$Q$276,13,FALSE)/100))</f>
        <v/>
      </c>
      <c r="Z102" s="10" t="str">
        <f t="shared" si="30"/>
        <v/>
      </c>
    </row>
    <row r="103" spans="1:30">
      <c r="A103">
        <v>12</v>
      </c>
      <c r="B103" t="str">
        <f t="shared" si="26"/>
        <v>GR</v>
      </c>
      <c r="C103" t="str">
        <f t="shared" si="27"/>
        <v>pp</v>
      </c>
      <c r="D103" s="2">
        <v>2001</v>
      </c>
      <c r="E103" t="str">
        <f t="shared" si="28"/>
        <v>GRpp_comp_2001</v>
      </c>
      <c r="F103" t="s">
        <v>47</v>
      </c>
      <c r="G103" t="str">
        <f t="shared" si="29"/>
        <v>GRpp_comp_15-27</v>
      </c>
      <c r="H103" s="5">
        <v>15</v>
      </c>
      <c r="I103" s="5">
        <v>27</v>
      </c>
      <c r="K103" s="5" t="s">
        <v>35</v>
      </c>
      <c r="L103" s="5" t="s">
        <v>36</v>
      </c>
      <c r="M103" s="5" t="s">
        <v>37</v>
      </c>
      <c r="N103" s="5" t="s">
        <v>270</v>
      </c>
      <c r="O103" s="5">
        <v>401</v>
      </c>
      <c r="P103" s="5">
        <f t="shared" si="21"/>
        <v>0</v>
      </c>
      <c r="Q103" s="5">
        <f t="shared" si="22"/>
        <v>1.8</v>
      </c>
      <c r="R103" s="5" t="s">
        <v>29</v>
      </c>
      <c r="S103" s="5">
        <v>10.06</v>
      </c>
      <c r="T103" s="6">
        <v>2.5999999999996248E-2</v>
      </c>
      <c r="U103" s="6">
        <f t="shared" si="25"/>
        <v>2.58449304174913E-3</v>
      </c>
      <c r="V103" s="6">
        <v>0.96083499005964323</v>
      </c>
      <c r="W103" s="9" t="str">
        <f>IF(X103="","",X103*U103/(VLOOKUP(G103,lyr!$E$2:$Q$276,13,FALSE)/100))</f>
        <v/>
      </c>
      <c r="Z103" s="10" t="str">
        <f t="shared" si="30"/>
        <v/>
      </c>
    </row>
    <row r="104" spans="1:30">
      <c r="A104">
        <v>12</v>
      </c>
      <c r="B104" t="str">
        <f t="shared" si="26"/>
        <v>GR</v>
      </c>
      <c r="C104" t="str">
        <f t="shared" si="27"/>
        <v>pp</v>
      </c>
      <c r="D104" s="2">
        <v>2001</v>
      </c>
      <c r="E104" t="str">
        <f t="shared" si="28"/>
        <v>GRpp_comp_2001</v>
      </c>
      <c r="F104" t="s">
        <v>46</v>
      </c>
      <c r="G104" t="str">
        <f t="shared" si="29"/>
        <v>GRpp_comp_7-15</v>
      </c>
      <c r="H104" s="5">
        <v>7</v>
      </c>
      <c r="I104" s="5">
        <v>15</v>
      </c>
      <c r="K104" s="5" t="s">
        <v>35</v>
      </c>
      <c r="L104" s="5" t="s">
        <v>36</v>
      </c>
      <c r="M104" s="5" t="s">
        <v>37</v>
      </c>
      <c r="N104" s="5" t="s">
        <v>271</v>
      </c>
      <c r="O104" s="5">
        <v>402</v>
      </c>
      <c r="P104" s="5">
        <f t="shared" si="21"/>
        <v>0</v>
      </c>
      <c r="Q104" s="5">
        <f t="shared" si="22"/>
        <v>1.8</v>
      </c>
      <c r="R104" s="5" t="s">
        <v>28</v>
      </c>
      <c r="S104" s="5">
        <v>10.01</v>
      </c>
      <c r="T104" s="6">
        <v>0.53999999999999204</v>
      </c>
      <c r="U104" s="6">
        <f t="shared" si="25"/>
        <v>5.3946053946053153E-2</v>
      </c>
      <c r="V104" s="6">
        <v>0.97622377622377676</v>
      </c>
      <c r="W104" s="9" t="str">
        <f>IF(X104="","",X104*U104/(VLOOKUP(G104,lyr!$E$2:$Q$276,13,FALSE)/100))</f>
        <v/>
      </c>
      <c r="Z104" s="10" t="str">
        <f t="shared" si="30"/>
        <v/>
      </c>
    </row>
    <row r="105" spans="1:30">
      <c r="A105">
        <v>12</v>
      </c>
      <c r="B105" t="str">
        <f t="shared" si="26"/>
        <v>GR</v>
      </c>
      <c r="C105" t="str">
        <f t="shared" si="27"/>
        <v>pp</v>
      </c>
      <c r="D105" s="2">
        <v>2001</v>
      </c>
      <c r="E105" t="str">
        <f t="shared" si="28"/>
        <v>GRpp_comp_2001</v>
      </c>
      <c r="F105" t="s">
        <v>46</v>
      </c>
      <c r="G105" t="str">
        <f t="shared" si="29"/>
        <v>GRpp_comp_7-15</v>
      </c>
      <c r="H105" s="5">
        <v>7</v>
      </c>
      <c r="I105" s="5">
        <v>15</v>
      </c>
      <c r="K105" s="5" t="s">
        <v>35</v>
      </c>
      <c r="L105" s="5" t="s">
        <v>36</v>
      </c>
      <c r="M105" s="5" t="s">
        <v>37</v>
      </c>
      <c r="N105" s="5" t="s">
        <v>272</v>
      </c>
      <c r="O105" s="5">
        <v>403</v>
      </c>
      <c r="P105" s="5">
        <f t="shared" si="21"/>
        <v>1.8</v>
      </c>
      <c r="Q105" s="5" t="str">
        <f t="shared" si="22"/>
        <v>inf</v>
      </c>
      <c r="R105" s="5" t="s">
        <v>31</v>
      </c>
      <c r="S105" s="5">
        <v>10.01</v>
      </c>
      <c r="T105" s="6">
        <v>9.0800000000000125</v>
      </c>
      <c r="U105" s="6">
        <f t="shared" si="25"/>
        <v>0.90709290709290835</v>
      </c>
      <c r="V105" s="6">
        <v>0.97622377622377676</v>
      </c>
      <c r="W105" s="9" t="str">
        <f>IF(X105="","",X105*U105/(VLOOKUP(G105,lyr!$E$2:$Q$276,13,FALSE)/100))</f>
        <v/>
      </c>
      <c r="Z105" s="10" t="str">
        <f t="shared" si="30"/>
        <v/>
      </c>
    </row>
    <row r="106" spans="1:30">
      <c r="A106">
        <v>12</v>
      </c>
      <c r="B106" t="str">
        <f t="shared" si="26"/>
        <v>GR</v>
      </c>
      <c r="C106" t="str">
        <f t="shared" si="27"/>
        <v>pp</v>
      </c>
      <c r="D106" s="2">
        <v>2001</v>
      </c>
      <c r="E106" t="str">
        <f t="shared" si="28"/>
        <v>GRpp_comp_2001</v>
      </c>
      <c r="F106" t="s">
        <v>46</v>
      </c>
      <c r="G106" t="str">
        <f t="shared" si="29"/>
        <v>GRpp_comp_7-15</v>
      </c>
      <c r="H106" s="5">
        <v>7</v>
      </c>
      <c r="I106" s="5">
        <v>15</v>
      </c>
      <c r="K106" s="5" t="s">
        <v>35</v>
      </c>
      <c r="L106" s="5" t="s">
        <v>36</v>
      </c>
      <c r="M106" s="5" t="s">
        <v>37</v>
      </c>
      <c r="N106" s="5" t="s">
        <v>273</v>
      </c>
      <c r="O106" s="5">
        <v>404</v>
      </c>
      <c r="P106" s="5">
        <f t="shared" si="21"/>
        <v>0</v>
      </c>
      <c r="Q106" s="5">
        <f t="shared" si="22"/>
        <v>1.8</v>
      </c>
      <c r="R106" s="5" t="s">
        <v>29</v>
      </c>
      <c r="S106" s="5">
        <v>10.01</v>
      </c>
      <c r="T106" s="6">
        <v>0.15200000000000102</v>
      </c>
      <c r="U106" s="6">
        <f t="shared" si="25"/>
        <v>1.5184815184815287E-2</v>
      </c>
      <c r="V106" s="6">
        <v>0.97622377622377676</v>
      </c>
      <c r="W106" s="9" t="str">
        <f>IF(X106="","",X106*U106/(VLOOKUP(G106,lyr!$E$2:$Q$276,13,FALSE)/100))</f>
        <v/>
      </c>
      <c r="Z106" s="10" t="str">
        <f t="shared" si="30"/>
        <v/>
      </c>
    </row>
    <row r="107" spans="1:30">
      <c r="A107">
        <v>13</v>
      </c>
      <c r="B107" t="str">
        <f t="shared" si="26"/>
        <v>AN</v>
      </c>
      <c r="C107" t="str">
        <f t="shared" si="27"/>
        <v>rf</v>
      </c>
      <c r="D107" s="2">
        <v>2001</v>
      </c>
      <c r="E107" t="str">
        <f t="shared" si="28"/>
        <v>ANrf_comp_2001</v>
      </c>
      <c r="F107" t="s">
        <v>48</v>
      </c>
      <c r="G107" t="str">
        <f t="shared" si="29"/>
        <v>ANrf_comp_0-11</v>
      </c>
      <c r="H107" s="5">
        <v>0</v>
      </c>
      <c r="I107" s="5">
        <v>11</v>
      </c>
      <c r="K107" s="5" t="s">
        <v>35</v>
      </c>
      <c r="L107" s="5" t="s">
        <v>36</v>
      </c>
      <c r="M107" s="5" t="s">
        <v>37</v>
      </c>
      <c r="N107" s="5" t="s">
        <v>274</v>
      </c>
      <c r="O107" s="5">
        <v>405</v>
      </c>
      <c r="P107" s="5">
        <f t="shared" si="21"/>
        <v>0</v>
      </c>
      <c r="Q107" s="5">
        <f t="shared" si="22"/>
        <v>1.8</v>
      </c>
      <c r="R107" s="5" t="s">
        <v>28</v>
      </c>
      <c r="S107" s="5">
        <v>10.1</v>
      </c>
      <c r="T107" s="6">
        <v>1.9399999999999977</v>
      </c>
      <c r="U107" s="6">
        <f t="shared" si="25"/>
        <v>0.19207920792079186</v>
      </c>
      <c r="V107" s="6">
        <v>0.97415841584158414</v>
      </c>
      <c r="W107" s="9" t="str">
        <f>IF(X107="","",X107*U107/(VLOOKUP(G107,lyr!$E$2:$Q$276,13,FALSE)/100))</f>
        <v/>
      </c>
      <c r="Z107" s="10" t="str">
        <f t="shared" si="30"/>
        <v/>
      </c>
    </row>
    <row r="108" spans="1:30">
      <c r="A108">
        <v>13</v>
      </c>
      <c r="B108" t="str">
        <f t="shared" si="26"/>
        <v>AN</v>
      </c>
      <c r="C108" t="str">
        <f t="shared" si="27"/>
        <v>rf</v>
      </c>
      <c r="D108" s="2">
        <v>2001</v>
      </c>
      <c r="E108" t="str">
        <f t="shared" si="28"/>
        <v>ANrf_comp_2001</v>
      </c>
      <c r="F108" t="s">
        <v>48</v>
      </c>
      <c r="G108" t="str">
        <f t="shared" si="29"/>
        <v>ANrf_comp_9-11</v>
      </c>
      <c r="H108" s="5">
        <v>9</v>
      </c>
      <c r="I108" s="5">
        <v>11</v>
      </c>
      <c r="K108" s="5" t="s">
        <v>35</v>
      </c>
      <c r="L108" s="5" t="s">
        <v>36</v>
      </c>
      <c r="M108" s="5" t="s">
        <v>37</v>
      </c>
      <c r="N108" s="5" t="s">
        <v>275</v>
      </c>
      <c r="O108" s="5">
        <v>406</v>
      </c>
      <c r="P108" s="5">
        <f t="shared" si="21"/>
        <v>1.8</v>
      </c>
      <c r="Q108" s="5" t="str">
        <f t="shared" si="22"/>
        <v>inf</v>
      </c>
      <c r="R108" s="5" t="s">
        <v>31</v>
      </c>
      <c r="S108" s="5">
        <v>10.1</v>
      </c>
      <c r="T108" s="6">
        <v>7.7199999999999989</v>
      </c>
      <c r="U108" s="6">
        <f t="shared" si="25"/>
        <v>0.76435643564356426</v>
      </c>
      <c r="V108" s="6">
        <v>0.97415841584158414</v>
      </c>
      <c r="W108" s="9" t="str">
        <f>IF(X108="","",X108*U108/(VLOOKUP(G108,lyr!$E$2:$Q$276,13,FALSE)/100))</f>
        <v/>
      </c>
      <c r="Z108" s="10" t="str">
        <f t="shared" si="30"/>
        <v/>
      </c>
    </row>
    <row r="109" spans="1:30">
      <c r="A109">
        <v>13</v>
      </c>
      <c r="B109" t="str">
        <f t="shared" si="26"/>
        <v>AN</v>
      </c>
      <c r="C109" t="str">
        <f t="shared" si="27"/>
        <v>rf</v>
      </c>
      <c r="D109" s="2">
        <v>2001</v>
      </c>
      <c r="E109" t="str">
        <f t="shared" si="28"/>
        <v>ANrf_comp_2001</v>
      </c>
      <c r="F109" t="s">
        <v>48</v>
      </c>
      <c r="G109" t="str">
        <f t="shared" si="29"/>
        <v>ANrf_comp_9-11</v>
      </c>
      <c r="H109" s="5">
        <v>9</v>
      </c>
      <c r="I109" s="5">
        <v>11</v>
      </c>
      <c r="K109" s="5" t="s">
        <v>35</v>
      </c>
      <c r="L109" s="5" t="s">
        <v>36</v>
      </c>
      <c r="M109" s="5" t="s">
        <v>37</v>
      </c>
      <c r="N109" s="5" t="s">
        <v>276</v>
      </c>
      <c r="O109" s="5">
        <v>407</v>
      </c>
      <c r="P109" s="5">
        <f t="shared" si="21"/>
        <v>0</v>
      </c>
      <c r="Q109" s="5">
        <f t="shared" si="22"/>
        <v>1.8</v>
      </c>
      <c r="R109" s="5" t="s">
        <v>29</v>
      </c>
      <c r="S109" s="5">
        <v>10.1</v>
      </c>
      <c r="T109" s="6">
        <v>0.17900000000000205</v>
      </c>
      <c r="U109" s="6">
        <f t="shared" ref="U109:U140" si="31">IFERROR(T109/S109,"")</f>
        <v>1.7722772277227926E-2</v>
      </c>
      <c r="V109" s="6">
        <v>0.97415841584158414</v>
      </c>
      <c r="W109" s="9" t="str">
        <f>IF(X109="","",X109*U109/(VLOOKUP(G109,lyr!$E$2:$Q$276,13,FALSE)/100))</f>
        <v/>
      </c>
      <c r="Z109" s="10" t="str">
        <f t="shared" si="30"/>
        <v/>
      </c>
    </row>
    <row r="110" spans="1:30">
      <c r="A110">
        <v>13</v>
      </c>
      <c r="B110" t="str">
        <f t="shared" si="26"/>
        <v>AN</v>
      </c>
      <c r="C110" t="str">
        <f t="shared" si="27"/>
        <v>rf</v>
      </c>
      <c r="D110" s="2">
        <v>2001</v>
      </c>
      <c r="E110" t="str">
        <f t="shared" si="28"/>
        <v>ANrf_comp_2001</v>
      </c>
      <c r="F110" t="s">
        <v>49</v>
      </c>
      <c r="G110" t="str">
        <f t="shared" si="29"/>
        <v>ANrf_comp_11-32</v>
      </c>
      <c r="H110" s="5">
        <v>11</v>
      </c>
      <c r="I110" s="5">
        <v>32</v>
      </c>
      <c r="K110" s="5" t="s">
        <v>35</v>
      </c>
      <c r="L110" s="5" t="s">
        <v>36</v>
      </c>
      <c r="M110" s="5" t="s">
        <v>37</v>
      </c>
      <c r="N110" s="5" t="s">
        <v>277</v>
      </c>
      <c r="O110" s="5">
        <v>408</v>
      </c>
      <c r="P110" s="5">
        <f t="shared" si="21"/>
        <v>0</v>
      </c>
      <c r="Q110" s="5">
        <f t="shared" si="22"/>
        <v>1.8</v>
      </c>
      <c r="R110" s="5" t="s">
        <v>28</v>
      </c>
      <c r="S110" s="5">
        <v>10.11</v>
      </c>
      <c r="T110" s="6">
        <v>0.56999999999999318</v>
      </c>
      <c r="U110" s="6">
        <f t="shared" si="31"/>
        <v>5.6379821958456304E-2</v>
      </c>
      <c r="V110" s="6">
        <v>0.97131552917902997</v>
      </c>
      <c r="W110" s="9" t="str">
        <f>IF(X110="","",X110*U110/(VLOOKUP(G110,lyr!$E$2:$Q$276,13,FALSE)/100))</f>
        <v/>
      </c>
      <c r="Z110" s="10" t="str">
        <f t="shared" si="30"/>
        <v/>
      </c>
    </row>
    <row r="111" spans="1:30">
      <c r="A111">
        <v>13</v>
      </c>
      <c r="B111" t="str">
        <f t="shared" si="26"/>
        <v>AN</v>
      </c>
      <c r="C111" t="str">
        <f t="shared" si="27"/>
        <v>rf</v>
      </c>
      <c r="D111" s="2">
        <v>2001</v>
      </c>
      <c r="E111" t="str">
        <f t="shared" si="28"/>
        <v>ANrf_comp_2001</v>
      </c>
      <c r="F111" t="s">
        <v>49</v>
      </c>
      <c r="G111" t="str">
        <f t="shared" si="29"/>
        <v>ANrf_comp_11-32</v>
      </c>
      <c r="H111" s="5">
        <v>11</v>
      </c>
      <c r="I111" s="5">
        <v>32</v>
      </c>
      <c r="K111" s="5" t="s">
        <v>35</v>
      </c>
      <c r="L111" s="5" t="s">
        <v>36</v>
      </c>
      <c r="M111" s="5" t="s">
        <v>37</v>
      </c>
      <c r="N111" s="5" t="s">
        <v>278</v>
      </c>
      <c r="O111" s="5">
        <v>409</v>
      </c>
      <c r="P111" s="5">
        <f t="shared" si="21"/>
        <v>1.8</v>
      </c>
      <c r="Q111" s="5" t="str">
        <f t="shared" si="22"/>
        <v>inf</v>
      </c>
      <c r="R111" s="5" t="s">
        <v>31</v>
      </c>
      <c r="S111" s="5">
        <v>10.11</v>
      </c>
      <c r="T111" s="6">
        <v>9.25</v>
      </c>
      <c r="U111" s="6">
        <f t="shared" si="31"/>
        <v>0.91493570722057371</v>
      </c>
      <c r="V111" s="6">
        <v>0.97131552917902997</v>
      </c>
      <c r="W111" s="9" t="str">
        <f>IF(X111="","",X111*U111/(VLOOKUP(G111,lyr!$E$2:$Q$276,13,FALSE)/100))</f>
        <v/>
      </c>
      <c r="Z111" s="10" t="str">
        <f t="shared" si="30"/>
        <v/>
      </c>
    </row>
    <row r="112" spans="1:30">
      <c r="A112">
        <v>13</v>
      </c>
      <c r="B112" t="str">
        <f t="shared" si="26"/>
        <v>AN</v>
      </c>
      <c r="C112" t="str">
        <f t="shared" si="27"/>
        <v>rf</v>
      </c>
      <c r="D112" s="2">
        <v>2001</v>
      </c>
      <c r="E112" t="str">
        <f t="shared" si="28"/>
        <v>ANrf_comp_2001</v>
      </c>
      <c r="F112" t="s">
        <v>49</v>
      </c>
      <c r="G112" t="str">
        <f t="shared" si="29"/>
        <v>ANrf_comp_11-32</v>
      </c>
      <c r="H112" s="5">
        <v>11</v>
      </c>
      <c r="I112" s="5">
        <v>32</v>
      </c>
      <c r="K112" s="5" t="s">
        <v>35</v>
      </c>
      <c r="L112" s="5" t="s">
        <v>36</v>
      </c>
      <c r="M112" s="5" t="s">
        <v>37</v>
      </c>
      <c r="N112" s="5" t="s">
        <v>279</v>
      </c>
      <c r="O112" s="5">
        <v>410</v>
      </c>
      <c r="P112" s="5">
        <f t="shared" si="21"/>
        <v>0</v>
      </c>
      <c r="Q112" s="5">
        <f t="shared" si="22"/>
        <v>1.8</v>
      </c>
      <c r="R112" s="5" t="s">
        <v>29</v>
      </c>
      <c r="S112" s="5">
        <v>10.11</v>
      </c>
      <c r="T112" s="6"/>
      <c r="U112" s="6">
        <f t="shared" si="31"/>
        <v>0</v>
      </c>
      <c r="V112" s="6">
        <v>0.97131552917902997</v>
      </c>
      <c r="W112" s="9" t="str">
        <f>IF(X112="","",X112*U112/(VLOOKUP(G112,lyr!$E$2:$Q$276,13,FALSE)/100))</f>
        <v/>
      </c>
      <c r="Z112" s="10" t="str">
        <f t="shared" si="30"/>
        <v/>
      </c>
      <c r="AD112" s="5" t="s">
        <v>30</v>
      </c>
    </row>
    <row r="113" spans="1:26">
      <c r="A113">
        <v>14</v>
      </c>
      <c r="B113" t="str">
        <f t="shared" si="26"/>
        <v>AN</v>
      </c>
      <c r="C113" t="str">
        <f t="shared" si="27"/>
        <v>wf</v>
      </c>
      <c r="D113" s="2">
        <v>2001</v>
      </c>
      <c r="E113" t="str">
        <f t="shared" si="28"/>
        <v>ANwf_comp_2001</v>
      </c>
      <c r="F113" t="s">
        <v>50</v>
      </c>
      <c r="G113" t="str">
        <f t="shared" si="29"/>
        <v>ANwf_comp_0-11</v>
      </c>
      <c r="H113" s="5">
        <v>0</v>
      </c>
      <c r="I113" s="5">
        <v>11</v>
      </c>
      <c r="K113" s="5" t="s">
        <v>35</v>
      </c>
      <c r="L113" s="5" t="s">
        <v>36</v>
      </c>
      <c r="M113" s="5" t="s">
        <v>37</v>
      </c>
      <c r="N113" s="5" t="s">
        <v>280</v>
      </c>
      <c r="O113" s="5">
        <v>411</v>
      </c>
      <c r="P113" s="5">
        <f t="shared" si="21"/>
        <v>0</v>
      </c>
      <c r="Q113" s="5">
        <f t="shared" si="22"/>
        <v>1.8</v>
      </c>
      <c r="R113" s="5" t="s">
        <v>28</v>
      </c>
      <c r="S113" s="5">
        <v>10.01</v>
      </c>
      <c r="T113" s="6">
        <v>1.8899999999999864</v>
      </c>
      <c r="U113" s="6">
        <f t="shared" si="31"/>
        <v>0.18881118881118744</v>
      </c>
      <c r="V113" s="6">
        <v>0.96923076923076623</v>
      </c>
      <c r="W113" s="9" t="str">
        <f>IF(X113="","",X113*U113/(VLOOKUP(G113,lyr!$E$2:$Q$276,13,FALSE)/100))</f>
        <v/>
      </c>
      <c r="Z113" s="10" t="str">
        <f t="shared" si="30"/>
        <v/>
      </c>
    </row>
    <row r="114" spans="1:26">
      <c r="A114">
        <v>14</v>
      </c>
      <c r="B114" t="str">
        <f t="shared" si="26"/>
        <v>AN</v>
      </c>
      <c r="C114" t="str">
        <f t="shared" si="27"/>
        <v>wf</v>
      </c>
      <c r="D114" s="2">
        <v>2001</v>
      </c>
      <c r="E114" t="str">
        <f t="shared" si="28"/>
        <v>ANwf_comp_2001</v>
      </c>
      <c r="F114" t="s">
        <v>50</v>
      </c>
      <c r="G114" t="str">
        <f t="shared" si="29"/>
        <v>ANwf_comp_9-11</v>
      </c>
      <c r="H114" s="5">
        <v>9</v>
      </c>
      <c r="I114" s="5">
        <v>11</v>
      </c>
      <c r="K114" s="5" t="s">
        <v>35</v>
      </c>
      <c r="L114" s="5" t="s">
        <v>36</v>
      </c>
      <c r="M114" s="5" t="s">
        <v>37</v>
      </c>
      <c r="N114" s="5" t="s">
        <v>281</v>
      </c>
      <c r="O114" s="5">
        <v>412</v>
      </c>
      <c r="P114" s="5">
        <f t="shared" si="21"/>
        <v>1.8</v>
      </c>
      <c r="Q114" s="5" t="str">
        <f t="shared" si="22"/>
        <v>inf</v>
      </c>
      <c r="R114" s="5" t="s">
        <v>31</v>
      </c>
      <c r="S114" s="5">
        <v>10.01</v>
      </c>
      <c r="T114" s="6">
        <v>7.4499999999999886</v>
      </c>
      <c r="U114" s="6">
        <f t="shared" si="31"/>
        <v>0.74425574425574315</v>
      </c>
      <c r="V114" s="6">
        <v>0.96923076923076623</v>
      </c>
      <c r="W114" s="9" t="str">
        <f>IF(X114="","",X114*U114/(VLOOKUP(G114,lyr!$E$2:$Q$276,13,FALSE)/100))</f>
        <v/>
      </c>
      <c r="Z114" s="10" t="str">
        <f t="shared" si="30"/>
        <v/>
      </c>
    </row>
    <row r="115" spans="1:26">
      <c r="A115">
        <v>14</v>
      </c>
      <c r="B115" t="str">
        <f t="shared" ref="B115:B151" si="32">LEFT(F115,2)</f>
        <v>AN</v>
      </c>
      <c r="C115" t="str">
        <f t="shared" ref="C115:C151" si="33">RIGHT(LEFT(F115,4),2)</f>
        <v>wf</v>
      </c>
      <c r="D115" s="2">
        <v>2001</v>
      </c>
      <c r="E115" t="str">
        <f t="shared" ref="E115:E146" si="34">LEFT(F115,14)</f>
        <v>ANwf_comp_2001</v>
      </c>
      <c r="F115" t="s">
        <v>50</v>
      </c>
      <c r="G115" t="str">
        <f t="shared" si="29"/>
        <v>ANwf_comp_9-11</v>
      </c>
      <c r="H115" s="5">
        <v>9</v>
      </c>
      <c r="I115" s="5">
        <v>11</v>
      </c>
      <c r="K115" s="5" t="s">
        <v>35</v>
      </c>
      <c r="L115" s="5" t="s">
        <v>36</v>
      </c>
      <c r="M115" s="5" t="s">
        <v>37</v>
      </c>
      <c r="N115" s="5" t="s">
        <v>282</v>
      </c>
      <c r="O115" s="5">
        <v>413</v>
      </c>
      <c r="P115" s="5">
        <f t="shared" si="21"/>
        <v>0</v>
      </c>
      <c r="Q115" s="5">
        <f t="shared" si="22"/>
        <v>1.8</v>
      </c>
      <c r="R115" s="5" t="s">
        <v>29</v>
      </c>
      <c r="S115" s="5">
        <v>10.01</v>
      </c>
      <c r="T115" s="6">
        <v>0.36199999999999477</v>
      </c>
      <c r="U115" s="6">
        <f t="shared" si="31"/>
        <v>3.6163836163835644E-2</v>
      </c>
      <c r="V115" s="6">
        <v>0.96923076923076623</v>
      </c>
      <c r="W115" s="9" t="str">
        <f>IF(X115="","",X115*U115/(VLOOKUP(G115,lyr!$E$2:$Q$276,13,FALSE)/100))</f>
        <v/>
      </c>
      <c r="Z115" s="10" t="str">
        <f t="shared" si="30"/>
        <v/>
      </c>
    </row>
    <row r="116" spans="1:26">
      <c r="A116">
        <v>14</v>
      </c>
      <c r="B116" t="str">
        <f t="shared" si="32"/>
        <v>AN</v>
      </c>
      <c r="C116" t="str">
        <f t="shared" si="33"/>
        <v>wf</v>
      </c>
      <c r="D116" s="2">
        <v>2001</v>
      </c>
      <c r="E116" t="str">
        <f t="shared" si="34"/>
        <v>ANwf_comp_2001</v>
      </c>
      <c r="F116" t="s">
        <v>51</v>
      </c>
      <c r="G116" t="str">
        <f t="shared" si="29"/>
        <v>ANwf_comp_11-35</v>
      </c>
      <c r="H116" s="5">
        <v>11</v>
      </c>
      <c r="I116" s="5">
        <v>35</v>
      </c>
      <c r="K116" s="5" t="s">
        <v>35</v>
      </c>
      <c r="L116" s="5" t="s">
        <v>36</v>
      </c>
      <c r="M116" s="5" t="s">
        <v>37</v>
      </c>
      <c r="N116" s="5" t="s">
        <v>283</v>
      </c>
      <c r="O116" s="5">
        <v>414</v>
      </c>
      <c r="P116" s="5">
        <f t="shared" si="21"/>
        <v>0</v>
      </c>
      <c r="Q116" s="5">
        <f t="shared" si="22"/>
        <v>1.8</v>
      </c>
      <c r="R116" s="5" t="s">
        <v>28</v>
      </c>
      <c r="S116" s="5">
        <v>10.02</v>
      </c>
      <c r="T116" s="6">
        <v>1.9499999999999886</v>
      </c>
      <c r="U116" s="6">
        <f t="shared" si="31"/>
        <v>0.19461077844311264</v>
      </c>
      <c r="V116" s="6">
        <v>0.9367265469061844</v>
      </c>
      <c r="W116" s="9" t="str">
        <f>IF(X116="","",X116*U116/(VLOOKUP(G116,lyr!$E$2:$Q$276,13,FALSE)/100))</f>
        <v/>
      </c>
      <c r="Z116" s="10" t="str">
        <f t="shared" si="30"/>
        <v/>
      </c>
    </row>
    <row r="117" spans="1:26">
      <c r="A117">
        <v>14</v>
      </c>
      <c r="B117" t="str">
        <f t="shared" si="32"/>
        <v>AN</v>
      </c>
      <c r="C117" t="str">
        <f t="shared" si="33"/>
        <v>wf</v>
      </c>
      <c r="D117" s="2">
        <v>2001</v>
      </c>
      <c r="E117" t="str">
        <f t="shared" si="34"/>
        <v>ANwf_comp_2001</v>
      </c>
      <c r="F117" t="s">
        <v>51</v>
      </c>
      <c r="G117" t="str">
        <f t="shared" si="29"/>
        <v>ANwf_comp_11-35</v>
      </c>
      <c r="H117" s="5">
        <v>11</v>
      </c>
      <c r="I117" s="5">
        <v>35</v>
      </c>
      <c r="K117" s="5" t="s">
        <v>35</v>
      </c>
      <c r="L117" s="5" t="s">
        <v>36</v>
      </c>
      <c r="M117" s="5" t="s">
        <v>37</v>
      </c>
      <c r="N117" s="5" t="s">
        <v>284</v>
      </c>
      <c r="O117" s="5">
        <v>415</v>
      </c>
      <c r="P117" s="5">
        <f t="shared" si="21"/>
        <v>1.8</v>
      </c>
      <c r="Q117" s="5" t="str">
        <f t="shared" si="22"/>
        <v>inf</v>
      </c>
      <c r="R117" s="5" t="s">
        <v>31</v>
      </c>
      <c r="S117" s="5">
        <v>10.02</v>
      </c>
      <c r="T117" s="6">
        <v>7.2999999999999829</v>
      </c>
      <c r="U117" s="6">
        <f t="shared" si="31"/>
        <v>0.72854291417165506</v>
      </c>
      <c r="V117" s="6">
        <v>0.9367265469061844</v>
      </c>
      <c r="W117" s="9" t="str">
        <f>IF(X117="","",X117*U117/(VLOOKUP(G117,lyr!$E$2:$Q$276,13,FALSE)/100))</f>
        <v/>
      </c>
      <c r="Z117" s="10" t="str">
        <f t="shared" si="30"/>
        <v/>
      </c>
    </row>
    <row r="118" spans="1:26">
      <c r="A118">
        <v>14</v>
      </c>
      <c r="B118" t="str">
        <f t="shared" si="32"/>
        <v>AN</v>
      </c>
      <c r="C118" t="str">
        <f t="shared" si="33"/>
        <v>wf</v>
      </c>
      <c r="D118" s="2">
        <v>2001</v>
      </c>
      <c r="E118" t="str">
        <f t="shared" si="34"/>
        <v>ANwf_comp_2001</v>
      </c>
      <c r="F118" t="s">
        <v>51</v>
      </c>
      <c r="G118" t="str">
        <f t="shared" si="29"/>
        <v>ANwf_comp_11-35</v>
      </c>
      <c r="H118" s="5">
        <v>11</v>
      </c>
      <c r="I118" s="5">
        <v>35</v>
      </c>
      <c r="K118" s="5" t="s">
        <v>35</v>
      </c>
      <c r="L118" s="5" t="s">
        <v>36</v>
      </c>
      <c r="M118" s="5" t="s">
        <v>37</v>
      </c>
      <c r="N118" s="5" t="s">
        <v>285</v>
      </c>
      <c r="O118" s="5">
        <v>416</v>
      </c>
      <c r="P118" s="5">
        <f t="shared" si="21"/>
        <v>0</v>
      </c>
      <c r="Q118" s="5">
        <f t="shared" si="22"/>
        <v>1.8</v>
      </c>
      <c r="R118" s="5" t="s">
        <v>29</v>
      </c>
      <c r="S118" s="5">
        <v>10.02</v>
      </c>
      <c r="T118" s="6">
        <v>0.13599999999999568</v>
      </c>
      <c r="U118" s="6">
        <f t="shared" si="31"/>
        <v>1.3572854291416735E-2</v>
      </c>
      <c r="V118" s="6">
        <v>0.9367265469061844</v>
      </c>
      <c r="W118" s="9" t="str">
        <f>IF(X118="","",X118*U118/(VLOOKUP(G118,lyr!$E$2:$Q$276,13,FALSE)/100))</f>
        <v/>
      </c>
      <c r="Z118" s="10" t="str">
        <f t="shared" si="30"/>
        <v/>
      </c>
    </row>
    <row r="119" spans="1:26">
      <c r="A119">
        <v>15</v>
      </c>
      <c r="B119" t="str">
        <f t="shared" si="32"/>
        <v>AN</v>
      </c>
      <c r="C119" t="str">
        <f t="shared" si="33"/>
        <v>pp</v>
      </c>
      <c r="D119" s="2">
        <v>2001</v>
      </c>
      <c r="E119" t="str">
        <f t="shared" si="34"/>
        <v>ANpp_comp_2001</v>
      </c>
      <c r="F119" t="s">
        <v>52</v>
      </c>
      <c r="G119" t="str">
        <f t="shared" si="29"/>
        <v>ANpp_comp_0-6</v>
      </c>
      <c r="H119" s="5">
        <v>0</v>
      </c>
      <c r="I119" s="5">
        <v>6</v>
      </c>
      <c r="K119" s="5" t="s">
        <v>35</v>
      </c>
      <c r="L119" s="5" t="s">
        <v>36</v>
      </c>
      <c r="M119" s="5" t="s">
        <v>37</v>
      </c>
      <c r="N119" s="5" t="s">
        <v>286</v>
      </c>
      <c r="O119" s="5">
        <v>417</v>
      </c>
      <c r="P119" s="5">
        <f t="shared" si="21"/>
        <v>0</v>
      </c>
      <c r="Q119" s="5">
        <f t="shared" si="22"/>
        <v>1.8</v>
      </c>
      <c r="R119" s="5" t="s">
        <v>28</v>
      </c>
      <c r="S119" s="5">
        <v>10.050000000000001</v>
      </c>
      <c r="T119" s="6">
        <v>1.75</v>
      </c>
      <c r="U119" s="6">
        <f t="shared" si="31"/>
        <v>0.17412935323383083</v>
      </c>
      <c r="V119" s="6">
        <v>1.0741293532338323</v>
      </c>
      <c r="W119" s="9" t="str">
        <f>IF(X119="","",X119*U119/(VLOOKUP(G119,lyr!$E$2:$Q$276,13,FALSE)/100))</f>
        <v/>
      </c>
      <c r="Z119" s="10" t="str">
        <f t="shared" si="30"/>
        <v/>
      </c>
    </row>
    <row r="120" spans="1:26">
      <c r="A120">
        <v>15</v>
      </c>
      <c r="B120" t="str">
        <f t="shared" si="32"/>
        <v>AN</v>
      </c>
      <c r="C120" t="str">
        <f t="shared" si="33"/>
        <v>pp</v>
      </c>
      <c r="D120" s="2">
        <v>2001</v>
      </c>
      <c r="E120" t="str">
        <f t="shared" si="34"/>
        <v>ANpp_comp_2001</v>
      </c>
      <c r="F120" t="s">
        <v>52</v>
      </c>
      <c r="G120" t="str">
        <f t="shared" si="29"/>
        <v>ANpp_comp_9-6</v>
      </c>
      <c r="H120" s="5">
        <v>9</v>
      </c>
      <c r="I120" s="5">
        <v>6</v>
      </c>
      <c r="K120" s="5" t="s">
        <v>35</v>
      </c>
      <c r="L120" s="5" t="s">
        <v>36</v>
      </c>
      <c r="M120" s="5" t="s">
        <v>37</v>
      </c>
      <c r="N120" s="5" t="s">
        <v>287</v>
      </c>
      <c r="O120" s="5">
        <v>418</v>
      </c>
      <c r="P120" s="5">
        <f t="shared" si="21"/>
        <v>1.8</v>
      </c>
      <c r="Q120" s="5" t="str">
        <f t="shared" si="22"/>
        <v>inf</v>
      </c>
      <c r="R120" s="5" t="s">
        <v>31</v>
      </c>
      <c r="S120" s="5">
        <v>10.050000000000001</v>
      </c>
      <c r="T120" s="6">
        <v>7.4300000000000068</v>
      </c>
      <c r="U120" s="6">
        <f t="shared" si="31"/>
        <v>0.73930348258706535</v>
      </c>
      <c r="V120" s="6">
        <v>1.0741293532338323</v>
      </c>
      <c r="W120" s="9" t="str">
        <f>IF(X120="","",X120*U120/(VLOOKUP(G120,lyr!$E$2:$Q$276,13,FALSE)/100))</f>
        <v/>
      </c>
      <c r="Z120" s="10" t="str">
        <f t="shared" si="30"/>
        <v/>
      </c>
    </row>
    <row r="121" spans="1:26">
      <c r="A121">
        <v>15</v>
      </c>
      <c r="B121" t="str">
        <f t="shared" si="32"/>
        <v>AN</v>
      </c>
      <c r="C121" t="str">
        <f t="shared" si="33"/>
        <v>pp</v>
      </c>
      <c r="D121" s="2">
        <v>2001</v>
      </c>
      <c r="E121" t="str">
        <f t="shared" si="34"/>
        <v>ANpp_comp_2001</v>
      </c>
      <c r="F121" t="s">
        <v>52</v>
      </c>
      <c r="G121" t="str">
        <f t="shared" si="29"/>
        <v>ANpp_comp_9-6</v>
      </c>
      <c r="H121" s="5">
        <v>9</v>
      </c>
      <c r="I121" s="5">
        <v>6</v>
      </c>
      <c r="K121" s="5" t="s">
        <v>35</v>
      </c>
      <c r="L121" s="5" t="s">
        <v>36</v>
      </c>
      <c r="M121" s="5" t="s">
        <v>37</v>
      </c>
      <c r="N121" s="5" t="s">
        <v>288</v>
      </c>
      <c r="O121" s="5">
        <v>419</v>
      </c>
      <c r="P121" s="5">
        <f t="shared" si="21"/>
        <v>0</v>
      </c>
      <c r="Q121" s="5">
        <f t="shared" si="22"/>
        <v>1.8</v>
      </c>
      <c r="R121" s="5" t="s">
        <v>29</v>
      </c>
      <c r="S121" s="5">
        <v>10.050000000000001</v>
      </c>
      <c r="T121" s="6">
        <v>0.30100000000000193</v>
      </c>
      <c r="U121" s="6">
        <f t="shared" si="31"/>
        <v>2.9950248756219097E-2</v>
      </c>
      <c r="V121" s="6">
        <v>1.0741293532338323</v>
      </c>
      <c r="W121" s="9" t="str">
        <f>IF(X121="","",X121*U121/(VLOOKUP(G121,lyr!$E$2:$Q$276,13,FALSE)/100))</f>
        <v/>
      </c>
      <c r="Z121" s="10" t="str">
        <f t="shared" si="30"/>
        <v/>
      </c>
    </row>
    <row r="122" spans="1:26">
      <c r="A122">
        <v>15</v>
      </c>
      <c r="B122" t="str">
        <f t="shared" si="32"/>
        <v>AN</v>
      </c>
      <c r="C122" t="str">
        <f t="shared" si="33"/>
        <v>pp</v>
      </c>
      <c r="D122" s="2">
        <v>2001</v>
      </c>
      <c r="E122" t="str">
        <f t="shared" si="34"/>
        <v>ANpp_comp_2001</v>
      </c>
      <c r="F122" t="s">
        <v>54</v>
      </c>
      <c r="G122" t="str">
        <f t="shared" si="29"/>
        <v>ANpp_comp_13-33</v>
      </c>
      <c r="H122" s="5">
        <v>13</v>
      </c>
      <c r="I122" s="5">
        <v>33</v>
      </c>
      <c r="K122" s="5" t="s">
        <v>35</v>
      </c>
      <c r="L122" s="5" t="s">
        <v>36</v>
      </c>
      <c r="M122" s="5" t="s">
        <v>37</v>
      </c>
      <c r="N122" s="5" t="s">
        <v>289</v>
      </c>
      <c r="O122" s="5">
        <v>420</v>
      </c>
      <c r="P122" s="5">
        <f t="shared" si="21"/>
        <v>0</v>
      </c>
      <c r="Q122" s="5">
        <f t="shared" si="22"/>
        <v>1.8</v>
      </c>
      <c r="R122" s="5" t="s">
        <v>28</v>
      </c>
      <c r="S122" s="5">
        <v>10.119999999999999</v>
      </c>
      <c r="T122" s="6">
        <v>0.45000000000001705</v>
      </c>
      <c r="U122" s="6">
        <f t="shared" si="31"/>
        <v>4.4466403162057022E-2</v>
      </c>
      <c r="V122" s="6">
        <v>0.974703557312255</v>
      </c>
      <c r="W122" s="9" t="str">
        <f>IF(X122="","",X122*U122/(VLOOKUP(G122,lyr!$E$2:$Q$276,13,FALSE)/100))</f>
        <v/>
      </c>
      <c r="Z122" s="10" t="str">
        <f t="shared" si="30"/>
        <v/>
      </c>
    </row>
    <row r="123" spans="1:26">
      <c r="A123">
        <v>15</v>
      </c>
      <c r="B123" t="str">
        <f t="shared" si="32"/>
        <v>AN</v>
      </c>
      <c r="C123" t="str">
        <f t="shared" si="33"/>
        <v>pp</v>
      </c>
      <c r="D123" s="2">
        <v>2001</v>
      </c>
      <c r="E123" t="str">
        <f t="shared" si="34"/>
        <v>ANpp_comp_2001</v>
      </c>
      <c r="F123" t="s">
        <v>54</v>
      </c>
      <c r="G123" t="str">
        <f t="shared" si="29"/>
        <v>ANpp_comp_13-33</v>
      </c>
      <c r="H123" s="5">
        <v>13</v>
      </c>
      <c r="I123" s="5">
        <v>33</v>
      </c>
      <c r="K123" s="5" t="s">
        <v>35</v>
      </c>
      <c r="L123" s="5" t="s">
        <v>36</v>
      </c>
      <c r="M123" s="5" t="s">
        <v>37</v>
      </c>
      <c r="N123" s="5" t="s">
        <v>290</v>
      </c>
      <c r="O123" s="5">
        <v>421</v>
      </c>
      <c r="P123" s="5">
        <f t="shared" si="21"/>
        <v>1.8</v>
      </c>
      <c r="Q123" s="5" t="str">
        <f t="shared" si="22"/>
        <v>inf</v>
      </c>
      <c r="R123" s="5" t="s">
        <v>31</v>
      </c>
      <c r="S123" s="5">
        <v>10.119999999999999</v>
      </c>
      <c r="T123" s="6">
        <v>9.2610000000000099</v>
      </c>
      <c r="U123" s="6">
        <f t="shared" si="31"/>
        <v>0.91511857707509991</v>
      </c>
      <c r="V123" s="6">
        <v>0.974703557312255</v>
      </c>
      <c r="W123" s="9" t="str">
        <f>IF(X123="","",X123*U123/(VLOOKUP(G123,lyr!$E$2:$Q$276,13,FALSE)/100))</f>
        <v/>
      </c>
      <c r="Z123" s="10" t="str">
        <f t="shared" si="30"/>
        <v/>
      </c>
    </row>
    <row r="124" spans="1:26">
      <c r="A124">
        <v>15</v>
      </c>
      <c r="B124" t="str">
        <f t="shared" si="32"/>
        <v>AN</v>
      </c>
      <c r="C124" t="str">
        <f t="shared" si="33"/>
        <v>pp</v>
      </c>
      <c r="D124" s="2">
        <v>2001</v>
      </c>
      <c r="E124" t="str">
        <f t="shared" si="34"/>
        <v>ANpp_comp_2001</v>
      </c>
      <c r="F124" t="s">
        <v>54</v>
      </c>
      <c r="G124" t="str">
        <f t="shared" si="29"/>
        <v>ANpp_comp_13-33</v>
      </c>
      <c r="H124" s="5">
        <v>13</v>
      </c>
      <c r="I124" s="5">
        <v>33</v>
      </c>
      <c r="K124" s="5" t="s">
        <v>35</v>
      </c>
      <c r="L124" s="5" t="s">
        <v>36</v>
      </c>
      <c r="M124" s="5" t="s">
        <v>37</v>
      </c>
      <c r="N124" s="5" t="s">
        <v>291</v>
      </c>
      <c r="O124" s="5">
        <v>422</v>
      </c>
      <c r="P124" s="5">
        <f t="shared" si="21"/>
        <v>0</v>
      </c>
      <c r="Q124" s="5">
        <f t="shared" si="22"/>
        <v>1.8</v>
      </c>
      <c r="R124" s="5" t="s">
        <v>29</v>
      </c>
      <c r="S124" s="5">
        <v>10.119999999999999</v>
      </c>
      <c r="T124" s="6">
        <v>0.15299999999999159</v>
      </c>
      <c r="U124" s="6">
        <f t="shared" si="31"/>
        <v>1.5118577075097984E-2</v>
      </c>
      <c r="V124" s="6">
        <v>0.974703557312255</v>
      </c>
      <c r="W124" s="9" t="str">
        <f>IF(X124="","",X124*U124/(VLOOKUP(G124,lyr!$E$2:$Q$276,13,FALSE)/100))</f>
        <v/>
      </c>
      <c r="Z124" s="10" t="str">
        <f t="shared" si="30"/>
        <v/>
      </c>
    </row>
    <row r="125" spans="1:26">
      <c r="A125">
        <v>15</v>
      </c>
      <c r="B125" t="str">
        <f t="shared" si="32"/>
        <v>AN</v>
      </c>
      <c r="C125" t="str">
        <f t="shared" si="33"/>
        <v>pp</v>
      </c>
      <c r="D125" s="2">
        <v>2001</v>
      </c>
      <c r="E125" t="str">
        <f t="shared" si="34"/>
        <v>ANpp_comp_2001</v>
      </c>
      <c r="F125" t="s">
        <v>53</v>
      </c>
      <c r="G125" t="str">
        <f t="shared" si="29"/>
        <v>ANpp_comp_6-13</v>
      </c>
      <c r="H125" s="5">
        <v>6</v>
      </c>
      <c r="I125" s="5">
        <v>13</v>
      </c>
      <c r="K125" s="5" t="s">
        <v>35</v>
      </c>
      <c r="L125" s="5" t="s">
        <v>36</v>
      </c>
      <c r="M125" s="5" t="s">
        <v>37</v>
      </c>
      <c r="N125" s="5" t="s">
        <v>292</v>
      </c>
      <c r="O125" s="5">
        <v>423</v>
      </c>
      <c r="P125" s="5">
        <f t="shared" si="21"/>
        <v>0</v>
      </c>
      <c r="Q125" s="5">
        <f t="shared" si="22"/>
        <v>1.8</v>
      </c>
      <c r="R125" s="5" t="s">
        <v>28</v>
      </c>
      <c r="S125" s="5">
        <v>10.1</v>
      </c>
      <c r="T125" s="6">
        <v>0.82999999999998408</v>
      </c>
      <c r="U125" s="6">
        <f t="shared" si="31"/>
        <v>8.21782178217806E-2</v>
      </c>
      <c r="V125" s="6">
        <v>0.9777227722772277</v>
      </c>
      <c r="W125" s="9" t="str">
        <f>IF(X125="","",X125*U125/(VLOOKUP(G125,lyr!$E$2:$Q$276,13,FALSE)/100))</f>
        <v/>
      </c>
      <c r="Z125" s="10" t="str">
        <f t="shared" si="30"/>
        <v/>
      </c>
    </row>
    <row r="126" spans="1:26">
      <c r="A126">
        <v>15</v>
      </c>
      <c r="B126" t="str">
        <f t="shared" si="32"/>
        <v>AN</v>
      </c>
      <c r="C126" t="str">
        <f t="shared" si="33"/>
        <v>pp</v>
      </c>
      <c r="D126" s="2">
        <v>2001</v>
      </c>
      <c r="E126" t="str">
        <f t="shared" si="34"/>
        <v>ANpp_comp_2001</v>
      </c>
      <c r="F126" t="s">
        <v>53</v>
      </c>
      <c r="G126" t="str">
        <f t="shared" si="29"/>
        <v>ANpp_comp_6-13</v>
      </c>
      <c r="H126" s="5">
        <v>6</v>
      </c>
      <c r="I126" s="5">
        <v>13</v>
      </c>
      <c r="K126" s="5" t="s">
        <v>35</v>
      </c>
      <c r="L126" s="5" t="s">
        <v>36</v>
      </c>
      <c r="M126" s="5" t="s">
        <v>37</v>
      </c>
      <c r="N126" s="5" t="s">
        <v>293</v>
      </c>
      <c r="O126" s="5">
        <v>424</v>
      </c>
      <c r="P126" s="5">
        <f t="shared" si="21"/>
        <v>1.8</v>
      </c>
      <c r="Q126" s="5" t="str">
        <f t="shared" si="22"/>
        <v>inf</v>
      </c>
      <c r="R126" s="5" t="s">
        <v>31</v>
      </c>
      <c r="S126" s="5">
        <v>10.1</v>
      </c>
      <c r="T126" s="6">
        <v>8.710000000000008</v>
      </c>
      <c r="U126" s="6">
        <f t="shared" si="31"/>
        <v>0.86237623762376314</v>
      </c>
      <c r="V126" s="6">
        <v>0.9777227722772277</v>
      </c>
      <c r="W126" s="9" t="str">
        <f>IF(X126="","",X126*U126/(VLOOKUP(G126,lyr!$E$2:$Q$276,13,FALSE)/100))</f>
        <v/>
      </c>
      <c r="Z126" s="10" t="str">
        <f t="shared" si="30"/>
        <v/>
      </c>
    </row>
    <row r="127" spans="1:26">
      <c r="A127">
        <v>15</v>
      </c>
      <c r="B127" t="str">
        <f t="shared" si="32"/>
        <v>AN</v>
      </c>
      <c r="C127" t="str">
        <f t="shared" si="33"/>
        <v>pp</v>
      </c>
      <c r="D127" s="2">
        <v>2001</v>
      </c>
      <c r="E127" t="str">
        <f t="shared" si="34"/>
        <v>ANpp_comp_2001</v>
      </c>
      <c r="F127" t="s">
        <v>53</v>
      </c>
      <c r="G127" t="str">
        <f t="shared" si="29"/>
        <v>ANpp_comp_6-13</v>
      </c>
      <c r="H127" s="5">
        <v>6</v>
      </c>
      <c r="I127" s="5">
        <v>13</v>
      </c>
      <c r="K127" s="5" t="s">
        <v>35</v>
      </c>
      <c r="L127" s="5" t="s">
        <v>36</v>
      </c>
      <c r="M127" s="5" t="s">
        <v>37</v>
      </c>
      <c r="N127" s="5" t="s">
        <v>294</v>
      </c>
      <c r="O127" s="5">
        <v>425</v>
      </c>
      <c r="P127" s="5">
        <f t="shared" si="21"/>
        <v>0</v>
      </c>
      <c r="Q127" s="5">
        <f t="shared" si="22"/>
        <v>1.8</v>
      </c>
      <c r="R127" s="5" t="s">
        <v>29</v>
      </c>
      <c r="S127" s="5">
        <v>10.1</v>
      </c>
      <c r="T127" s="6">
        <v>0.33500000000000796</v>
      </c>
      <c r="U127" s="6">
        <f t="shared" si="31"/>
        <v>3.3168316831683954E-2</v>
      </c>
      <c r="V127" s="6">
        <v>0.9777227722772277</v>
      </c>
      <c r="W127" s="9" t="str">
        <f>IF(X127="","",X127*U127/(VLOOKUP(G127,lyr!$E$2:$Q$276,13,FALSE)/100))</f>
        <v/>
      </c>
      <c r="Z127" s="10" t="str">
        <f t="shared" si="30"/>
        <v/>
      </c>
    </row>
    <row r="128" spans="1:26">
      <c r="A128">
        <v>16</v>
      </c>
      <c r="B128" t="str">
        <f t="shared" si="32"/>
        <v>BS</v>
      </c>
      <c r="C128" t="str">
        <f t="shared" si="33"/>
        <v>rf</v>
      </c>
      <c r="D128" s="2">
        <v>2001</v>
      </c>
      <c r="E128" t="str">
        <f t="shared" si="34"/>
        <v>BSrf_comp_2001</v>
      </c>
      <c r="F128" t="s">
        <v>55</v>
      </c>
      <c r="G128" t="str">
        <f t="shared" si="29"/>
        <v>BSrf_comp_0-8</v>
      </c>
      <c r="H128" s="5">
        <v>0</v>
      </c>
      <c r="I128" s="5">
        <v>8</v>
      </c>
      <c r="K128" s="5" t="s">
        <v>35</v>
      </c>
      <c r="L128" s="5" t="s">
        <v>36</v>
      </c>
      <c r="M128" s="5" t="s">
        <v>37</v>
      </c>
      <c r="N128" s="5" t="s">
        <v>295</v>
      </c>
      <c r="O128" s="5">
        <v>426</v>
      </c>
      <c r="P128" s="5">
        <f t="shared" si="21"/>
        <v>0</v>
      </c>
      <c r="Q128" s="5">
        <f t="shared" si="22"/>
        <v>1.8</v>
      </c>
      <c r="R128" s="5" t="s">
        <v>28</v>
      </c>
      <c r="S128" s="5">
        <v>10</v>
      </c>
      <c r="T128" s="6">
        <v>3.789999999999992</v>
      </c>
      <c r="U128" s="6">
        <f t="shared" si="31"/>
        <v>0.37899999999999923</v>
      </c>
      <c r="V128" s="6">
        <v>0.92839999999999911</v>
      </c>
      <c r="W128" s="9" t="str">
        <f>IF(X128="","",X128*U128/(VLOOKUP(G128,lyr!$E$2:$Q$276,13,FALSE)/100))</f>
        <v/>
      </c>
      <c r="Z128" s="10" t="str">
        <f t="shared" si="30"/>
        <v/>
      </c>
    </row>
    <row r="129" spans="1:26">
      <c r="A129">
        <v>16</v>
      </c>
      <c r="B129" t="str">
        <f t="shared" si="32"/>
        <v>BS</v>
      </c>
      <c r="C129" t="str">
        <f t="shared" si="33"/>
        <v>rf</v>
      </c>
      <c r="D129" s="2">
        <v>2001</v>
      </c>
      <c r="E129" t="str">
        <f t="shared" si="34"/>
        <v>BSrf_comp_2001</v>
      </c>
      <c r="F129" t="s">
        <v>55</v>
      </c>
      <c r="G129" t="str">
        <f t="shared" si="29"/>
        <v>BSrf_comp_0-8</v>
      </c>
      <c r="H129" s="5">
        <v>0</v>
      </c>
      <c r="I129" s="5">
        <v>8</v>
      </c>
      <c r="K129" s="5" t="s">
        <v>35</v>
      </c>
      <c r="L129" s="5" t="s">
        <v>36</v>
      </c>
      <c r="M129" s="5" t="s">
        <v>37</v>
      </c>
      <c r="N129" s="5" t="s">
        <v>296</v>
      </c>
      <c r="O129" s="5">
        <v>427</v>
      </c>
      <c r="P129" s="5">
        <f t="shared" si="21"/>
        <v>1.8</v>
      </c>
      <c r="Q129" s="5" t="str">
        <f t="shared" si="22"/>
        <v>inf</v>
      </c>
      <c r="R129" s="5" t="s">
        <v>31</v>
      </c>
      <c r="S129" s="5">
        <v>10</v>
      </c>
      <c r="T129" s="6">
        <v>5.4199999999999875</v>
      </c>
      <c r="U129" s="6">
        <f t="shared" si="31"/>
        <v>0.54199999999999871</v>
      </c>
      <c r="V129" s="6">
        <v>0.92839999999999911</v>
      </c>
      <c r="W129" s="9" t="str">
        <f>IF(X129="","",X129*U129/(VLOOKUP(G129,lyr!$E$2:$Q$276,13,FALSE)/100))</f>
        <v/>
      </c>
      <c r="Z129" s="10" t="str">
        <f t="shared" si="30"/>
        <v/>
      </c>
    </row>
    <row r="130" spans="1:26">
      <c r="A130">
        <v>16</v>
      </c>
      <c r="B130" t="str">
        <f t="shared" si="32"/>
        <v>BS</v>
      </c>
      <c r="C130" t="str">
        <f t="shared" si="33"/>
        <v>rf</v>
      </c>
      <c r="D130" s="2">
        <v>2001</v>
      </c>
      <c r="E130" t="str">
        <f t="shared" si="34"/>
        <v>BSrf_comp_2001</v>
      </c>
      <c r="F130" t="s">
        <v>55</v>
      </c>
      <c r="G130" t="str">
        <f t="shared" ref="G130:G151" si="35">LEFT(E130,9)&amp;"_"&amp;H130&amp;"-"&amp;I130</f>
        <v>BSrf_comp_0-8</v>
      </c>
      <c r="H130" s="5">
        <v>0</v>
      </c>
      <c r="I130" s="5">
        <v>8</v>
      </c>
      <c r="K130" s="5" t="s">
        <v>35</v>
      </c>
      <c r="L130" s="5" t="s">
        <v>36</v>
      </c>
      <c r="M130" s="5" t="s">
        <v>37</v>
      </c>
      <c r="N130" s="5" t="s">
        <v>297</v>
      </c>
      <c r="O130" s="5">
        <v>428</v>
      </c>
      <c r="P130" s="5">
        <f t="shared" si="21"/>
        <v>0</v>
      </c>
      <c r="Q130" s="5">
        <f t="shared" si="22"/>
        <v>1.8</v>
      </c>
      <c r="R130" s="5" t="s">
        <v>29</v>
      </c>
      <c r="S130" s="5">
        <v>10</v>
      </c>
      <c r="T130" s="6">
        <v>7.4000000000012278E-2</v>
      </c>
      <c r="U130" s="6">
        <f t="shared" si="31"/>
        <v>7.4000000000012276E-3</v>
      </c>
      <c r="V130" s="6">
        <v>0.92839999999999911</v>
      </c>
      <c r="W130" s="9" t="str">
        <f>IF(X130="","",X130*U130/(VLOOKUP(G130,lyr!$E$2:$Q$276,13,FALSE)/100))</f>
        <v/>
      </c>
      <c r="Z130" s="10" t="str">
        <f t="shared" ref="Z130:Z151" si="36">IFERROR(X130/Y130,"")</f>
        <v/>
      </c>
    </row>
    <row r="131" spans="1:26">
      <c r="A131">
        <v>16</v>
      </c>
      <c r="B131" t="str">
        <f t="shared" si="32"/>
        <v>BS</v>
      </c>
      <c r="C131" t="str">
        <f t="shared" si="33"/>
        <v>rf</v>
      </c>
      <c r="D131" s="2">
        <v>2001</v>
      </c>
      <c r="E131" t="str">
        <f t="shared" si="34"/>
        <v>BSrf_comp_2001</v>
      </c>
      <c r="F131" t="s">
        <v>57</v>
      </c>
      <c r="G131" t="str">
        <f t="shared" si="35"/>
        <v>BSrf_comp_15-30</v>
      </c>
      <c r="H131" s="5">
        <v>15</v>
      </c>
      <c r="I131" s="5">
        <v>30</v>
      </c>
      <c r="K131" s="5" t="s">
        <v>35</v>
      </c>
      <c r="L131" s="5" t="s">
        <v>36</v>
      </c>
      <c r="M131" s="5" t="s">
        <v>37</v>
      </c>
      <c r="N131" s="5" t="s">
        <v>298</v>
      </c>
      <c r="O131" s="5">
        <v>429</v>
      </c>
      <c r="P131" s="5">
        <f t="shared" ref="P131:P151" si="37">IF(R131="heavy",1.8,0)</f>
        <v>0</v>
      </c>
      <c r="Q131" s="5">
        <f t="shared" ref="Q131:Q151" si="38">IF(P131=0,1.8, "inf")</f>
        <v>1.8</v>
      </c>
      <c r="R131" s="5" t="s">
        <v>28</v>
      </c>
      <c r="S131" s="5">
        <v>10.050000000000001</v>
      </c>
      <c r="T131" s="6">
        <v>0.37999999999999545</v>
      </c>
      <c r="U131" s="6">
        <f t="shared" si="31"/>
        <v>3.7810945273631387E-2</v>
      </c>
      <c r="V131" s="6">
        <v>0.97711442786069713</v>
      </c>
      <c r="W131" s="9" t="str">
        <f>IF(X131="","",X131*U131/(VLOOKUP(G131,lyr!$E$2:$Q$276,13,FALSE)/100))</f>
        <v/>
      </c>
      <c r="Z131" s="10" t="str">
        <f t="shared" si="36"/>
        <v/>
      </c>
    </row>
    <row r="132" spans="1:26">
      <c r="A132">
        <v>16</v>
      </c>
      <c r="B132" t="str">
        <f t="shared" si="32"/>
        <v>BS</v>
      </c>
      <c r="C132" t="str">
        <f t="shared" si="33"/>
        <v>rf</v>
      </c>
      <c r="D132" s="2">
        <v>2001</v>
      </c>
      <c r="E132" t="str">
        <f t="shared" si="34"/>
        <v>BSrf_comp_2001</v>
      </c>
      <c r="F132" t="s">
        <v>57</v>
      </c>
      <c r="G132" t="str">
        <f t="shared" si="35"/>
        <v>BSrf_comp_15-30</v>
      </c>
      <c r="H132" s="5">
        <v>15</v>
      </c>
      <c r="I132" s="5">
        <v>30</v>
      </c>
      <c r="K132" s="5" t="s">
        <v>35</v>
      </c>
      <c r="L132" s="5" t="s">
        <v>36</v>
      </c>
      <c r="M132" s="5" t="s">
        <v>37</v>
      </c>
      <c r="N132" s="5" t="s">
        <v>299</v>
      </c>
      <c r="O132" s="5">
        <v>430</v>
      </c>
      <c r="P132" s="5">
        <f t="shared" si="37"/>
        <v>1.8</v>
      </c>
      <c r="Q132" s="5" t="str">
        <f t="shared" si="38"/>
        <v>inf</v>
      </c>
      <c r="R132" s="5" t="s">
        <v>31</v>
      </c>
      <c r="S132" s="5">
        <v>10.050000000000001</v>
      </c>
      <c r="T132" s="6">
        <v>9.4200000000000159</v>
      </c>
      <c r="U132" s="6">
        <f t="shared" si="31"/>
        <v>0.93731343283582236</v>
      </c>
      <c r="V132" s="6">
        <v>0.97711442786069713</v>
      </c>
      <c r="W132" s="9" t="str">
        <f>IF(X132="","",X132*U132/(VLOOKUP(G132,lyr!$E$2:$Q$276,13,FALSE)/100))</f>
        <v/>
      </c>
      <c r="Z132" s="10" t="str">
        <f t="shared" si="36"/>
        <v/>
      </c>
    </row>
    <row r="133" spans="1:26">
      <c r="A133">
        <v>16</v>
      </c>
      <c r="B133" t="str">
        <f t="shared" si="32"/>
        <v>BS</v>
      </c>
      <c r="C133" t="str">
        <f t="shared" si="33"/>
        <v>rf</v>
      </c>
      <c r="D133" s="2">
        <v>2001</v>
      </c>
      <c r="E133" t="str">
        <f t="shared" si="34"/>
        <v>BSrf_comp_2001</v>
      </c>
      <c r="F133" t="s">
        <v>57</v>
      </c>
      <c r="G133" t="str">
        <f t="shared" si="35"/>
        <v>BSrf_comp_15-30</v>
      </c>
      <c r="H133" s="5">
        <v>15</v>
      </c>
      <c r="I133" s="5">
        <v>30</v>
      </c>
      <c r="K133" s="5" t="s">
        <v>35</v>
      </c>
      <c r="L133" s="5" t="s">
        <v>36</v>
      </c>
      <c r="M133" s="5" t="s">
        <v>37</v>
      </c>
      <c r="N133" s="5" t="s">
        <v>300</v>
      </c>
      <c r="O133" s="5">
        <v>431</v>
      </c>
      <c r="P133" s="5">
        <f t="shared" si="37"/>
        <v>0</v>
      </c>
      <c r="Q133" s="5">
        <f t="shared" si="38"/>
        <v>1.8</v>
      </c>
      <c r="R133" s="5" t="s">
        <v>29</v>
      </c>
      <c r="S133" s="5">
        <v>10.050000000000001</v>
      </c>
      <c r="T133" s="6">
        <v>1.9999999999996021E-2</v>
      </c>
      <c r="U133" s="6">
        <f t="shared" si="31"/>
        <v>1.990049751243385E-3</v>
      </c>
      <c r="V133" s="6">
        <v>0.97711442786069713</v>
      </c>
      <c r="W133" s="9" t="str">
        <f>IF(X133="","",X133*U133/(VLOOKUP(G133,lyr!$E$2:$Q$276,13,FALSE)/100))</f>
        <v/>
      </c>
      <c r="Z133" s="10" t="str">
        <f t="shared" si="36"/>
        <v/>
      </c>
    </row>
    <row r="134" spans="1:26">
      <c r="A134">
        <v>16</v>
      </c>
      <c r="B134" t="str">
        <f t="shared" si="32"/>
        <v>BS</v>
      </c>
      <c r="C134" t="str">
        <f t="shared" si="33"/>
        <v>rf</v>
      </c>
      <c r="D134" s="2">
        <v>2001</v>
      </c>
      <c r="E134" t="str">
        <f t="shared" si="34"/>
        <v>BSrf_comp_2001</v>
      </c>
      <c r="F134" t="s">
        <v>56</v>
      </c>
      <c r="G134" t="str">
        <f t="shared" si="35"/>
        <v>BSrf_comp_8-15</v>
      </c>
      <c r="H134" s="5">
        <v>8</v>
      </c>
      <c r="I134" s="5">
        <v>15</v>
      </c>
      <c r="K134" s="5" t="s">
        <v>35</v>
      </c>
      <c r="L134" s="5" t="s">
        <v>36</v>
      </c>
      <c r="M134" s="5" t="s">
        <v>37</v>
      </c>
      <c r="N134" s="5" t="s">
        <v>301</v>
      </c>
      <c r="O134" s="5">
        <v>432</v>
      </c>
      <c r="P134" s="5">
        <f t="shared" si="37"/>
        <v>0</v>
      </c>
      <c r="Q134" s="5">
        <f t="shared" si="38"/>
        <v>1.8</v>
      </c>
      <c r="R134" s="5" t="s">
        <v>28</v>
      </c>
      <c r="S134" s="5">
        <v>10.130000000000001</v>
      </c>
      <c r="T134" s="6">
        <v>0.62000000000000455</v>
      </c>
      <c r="U134" s="6">
        <f t="shared" si="31"/>
        <v>6.1204343534057702E-2</v>
      </c>
      <c r="V134" s="6">
        <v>0.97907206317867634</v>
      </c>
      <c r="W134" s="9" t="str">
        <f>IF(X134="","",X134*U134/(VLOOKUP(G134,lyr!$E$2:$Q$276,13,FALSE)/100))</f>
        <v/>
      </c>
      <c r="Z134" s="10" t="str">
        <f t="shared" si="36"/>
        <v/>
      </c>
    </row>
    <row r="135" spans="1:26">
      <c r="A135">
        <v>16</v>
      </c>
      <c r="B135" t="str">
        <f t="shared" si="32"/>
        <v>BS</v>
      </c>
      <c r="C135" t="str">
        <f t="shared" si="33"/>
        <v>rf</v>
      </c>
      <c r="D135" s="2">
        <v>2001</v>
      </c>
      <c r="E135" t="str">
        <f t="shared" si="34"/>
        <v>BSrf_comp_2001</v>
      </c>
      <c r="F135" t="s">
        <v>56</v>
      </c>
      <c r="G135" t="str">
        <f t="shared" si="35"/>
        <v>BSrf_comp_8-15</v>
      </c>
      <c r="H135" s="5">
        <v>8</v>
      </c>
      <c r="I135" s="5">
        <v>15</v>
      </c>
      <c r="K135" s="5" t="s">
        <v>35</v>
      </c>
      <c r="L135" s="5" t="s">
        <v>36</v>
      </c>
      <c r="M135" s="5" t="s">
        <v>37</v>
      </c>
      <c r="N135" s="5" t="s">
        <v>302</v>
      </c>
      <c r="O135" s="5">
        <v>433</v>
      </c>
      <c r="P135" s="5">
        <f t="shared" si="37"/>
        <v>1.8</v>
      </c>
      <c r="Q135" s="5" t="str">
        <f t="shared" si="38"/>
        <v>inf</v>
      </c>
      <c r="R135" s="5" t="s">
        <v>31</v>
      </c>
      <c r="S135" s="5">
        <v>10.130000000000001</v>
      </c>
      <c r="T135" s="6">
        <v>9.2599999999999909</v>
      </c>
      <c r="U135" s="6">
        <f t="shared" si="31"/>
        <v>0.91411648568607995</v>
      </c>
      <c r="V135" s="6">
        <v>0.97907206317867634</v>
      </c>
      <c r="W135" s="9" t="str">
        <f>IF(X135="","",X135*U135/(VLOOKUP(G135,lyr!$E$2:$Q$276,13,FALSE)/100))</f>
        <v/>
      </c>
      <c r="Z135" s="10" t="str">
        <f t="shared" si="36"/>
        <v/>
      </c>
    </row>
    <row r="136" spans="1:26">
      <c r="A136">
        <v>16</v>
      </c>
      <c r="B136" t="str">
        <f t="shared" si="32"/>
        <v>BS</v>
      </c>
      <c r="C136" t="str">
        <f t="shared" si="33"/>
        <v>rf</v>
      </c>
      <c r="D136" s="2">
        <v>2001</v>
      </c>
      <c r="E136" t="str">
        <f t="shared" si="34"/>
        <v>BSrf_comp_2001</v>
      </c>
      <c r="F136" t="s">
        <v>56</v>
      </c>
      <c r="G136" t="str">
        <f t="shared" si="35"/>
        <v>BSrf_comp_8-15</v>
      </c>
      <c r="H136" s="5">
        <v>8</v>
      </c>
      <c r="I136" s="5">
        <v>15</v>
      </c>
      <c r="K136" s="5" t="s">
        <v>35</v>
      </c>
      <c r="L136" s="5" t="s">
        <v>36</v>
      </c>
      <c r="M136" s="5" t="s">
        <v>37</v>
      </c>
      <c r="N136" s="5" t="s">
        <v>303</v>
      </c>
      <c r="O136" s="5">
        <v>434</v>
      </c>
      <c r="P136" s="5">
        <f t="shared" si="37"/>
        <v>0</v>
      </c>
      <c r="Q136" s="5">
        <f t="shared" si="38"/>
        <v>1.8</v>
      </c>
      <c r="R136" s="5" t="s">
        <v>29</v>
      </c>
      <c r="S136" s="5">
        <v>10.130000000000001</v>
      </c>
      <c r="T136" s="6">
        <v>3.7999999999996703E-2</v>
      </c>
      <c r="U136" s="6">
        <f t="shared" si="31"/>
        <v>3.7512339585386674E-3</v>
      </c>
      <c r="V136" s="6">
        <v>0.97907206317867634</v>
      </c>
      <c r="W136" s="9" t="str">
        <f>IF(X136="","",X136*U136/(VLOOKUP(G136,lyr!$E$2:$Q$276,13,FALSE)/100))</f>
        <v/>
      </c>
      <c r="Z136" s="10" t="str">
        <f t="shared" si="36"/>
        <v/>
      </c>
    </row>
    <row r="137" spans="1:26">
      <c r="A137">
        <v>17</v>
      </c>
      <c r="B137" t="str">
        <f t="shared" si="32"/>
        <v>BS</v>
      </c>
      <c r="C137" t="str">
        <f t="shared" si="33"/>
        <v>wf</v>
      </c>
      <c r="D137" s="2">
        <v>2001</v>
      </c>
      <c r="E137" t="str">
        <f t="shared" si="34"/>
        <v>BSwf_comp_2001</v>
      </c>
      <c r="F137" t="s">
        <v>58</v>
      </c>
      <c r="G137" t="str">
        <f t="shared" si="35"/>
        <v>BSwf_comp_0-10</v>
      </c>
      <c r="H137" s="5">
        <v>0</v>
      </c>
      <c r="I137" s="5">
        <v>10</v>
      </c>
      <c r="K137" s="5" t="s">
        <v>35</v>
      </c>
      <c r="L137" s="5" t="s">
        <v>36</v>
      </c>
      <c r="M137" s="5" t="s">
        <v>37</v>
      </c>
      <c r="N137" s="5" t="s">
        <v>304</v>
      </c>
      <c r="O137" s="5">
        <v>435</v>
      </c>
      <c r="P137" s="5">
        <f t="shared" si="37"/>
        <v>0</v>
      </c>
      <c r="Q137" s="5">
        <f t="shared" si="38"/>
        <v>1.8</v>
      </c>
      <c r="R137" s="5" t="s">
        <v>28</v>
      </c>
      <c r="S137" s="5">
        <v>10.15</v>
      </c>
      <c r="T137" s="6">
        <v>2.25</v>
      </c>
      <c r="U137" s="6">
        <f t="shared" si="31"/>
        <v>0.22167487684729062</v>
      </c>
      <c r="V137" s="6">
        <v>0.95438423645320025</v>
      </c>
      <c r="W137" s="9" t="str">
        <f>IF(X137="","",X137*U137/(VLOOKUP(G137,lyr!$E$2:$Q$276,13,FALSE)/100))</f>
        <v/>
      </c>
      <c r="Z137" s="10" t="str">
        <f t="shared" si="36"/>
        <v/>
      </c>
    </row>
    <row r="138" spans="1:26">
      <c r="A138">
        <v>17</v>
      </c>
      <c r="B138" t="str">
        <f t="shared" si="32"/>
        <v>BS</v>
      </c>
      <c r="C138" t="str">
        <f t="shared" si="33"/>
        <v>wf</v>
      </c>
      <c r="D138" s="2">
        <v>2001</v>
      </c>
      <c r="E138" t="str">
        <f t="shared" si="34"/>
        <v>BSwf_comp_2001</v>
      </c>
      <c r="F138" t="s">
        <v>58</v>
      </c>
      <c r="G138" t="str">
        <f t="shared" si="35"/>
        <v>BSwf_comp_0-10</v>
      </c>
      <c r="H138" s="5">
        <v>0</v>
      </c>
      <c r="I138" s="5">
        <v>10</v>
      </c>
      <c r="K138" s="5" t="s">
        <v>35</v>
      </c>
      <c r="L138" s="5" t="s">
        <v>36</v>
      </c>
      <c r="M138" s="5" t="s">
        <v>37</v>
      </c>
      <c r="N138" s="5" t="s">
        <v>305</v>
      </c>
      <c r="O138" s="5">
        <v>436</v>
      </c>
      <c r="P138" s="5">
        <f t="shared" si="37"/>
        <v>1.8</v>
      </c>
      <c r="Q138" s="5" t="str">
        <f t="shared" si="38"/>
        <v>inf</v>
      </c>
      <c r="R138" s="5" t="s">
        <v>31</v>
      </c>
      <c r="S138" s="5">
        <v>10.15</v>
      </c>
      <c r="T138" s="6">
        <v>7.289999999999992</v>
      </c>
      <c r="U138" s="6">
        <f t="shared" si="31"/>
        <v>0.71822660098522084</v>
      </c>
      <c r="V138" s="6">
        <v>0.95438423645320025</v>
      </c>
      <c r="W138" s="9" t="str">
        <f>IF(X138="","",X138*U138/(VLOOKUP(G138,lyr!$E$2:$Q$276,13,FALSE)/100))</f>
        <v/>
      </c>
      <c r="Z138" s="10" t="str">
        <f t="shared" si="36"/>
        <v/>
      </c>
    </row>
    <row r="139" spans="1:26">
      <c r="A139">
        <v>17</v>
      </c>
      <c r="B139" t="str">
        <f t="shared" si="32"/>
        <v>BS</v>
      </c>
      <c r="C139" t="str">
        <f t="shared" si="33"/>
        <v>wf</v>
      </c>
      <c r="D139" s="2">
        <v>2001</v>
      </c>
      <c r="E139" t="str">
        <f t="shared" si="34"/>
        <v>BSwf_comp_2001</v>
      </c>
      <c r="F139" t="s">
        <v>58</v>
      </c>
      <c r="G139" t="str">
        <f t="shared" si="35"/>
        <v>BSwf_comp_0-10</v>
      </c>
      <c r="H139" s="5">
        <v>0</v>
      </c>
      <c r="I139" s="5">
        <v>10</v>
      </c>
      <c r="K139" s="5" t="s">
        <v>35</v>
      </c>
      <c r="L139" s="5" t="s">
        <v>36</v>
      </c>
      <c r="M139" s="5" t="s">
        <v>37</v>
      </c>
      <c r="N139" s="5" t="s">
        <v>306</v>
      </c>
      <c r="O139" s="5">
        <v>437</v>
      </c>
      <c r="P139" s="5">
        <f t="shared" si="37"/>
        <v>0</v>
      </c>
      <c r="Q139" s="5">
        <f t="shared" si="38"/>
        <v>1.8</v>
      </c>
      <c r="R139" s="5" t="s">
        <v>29</v>
      </c>
      <c r="S139" s="5">
        <v>10.15</v>
      </c>
      <c r="T139" s="6">
        <v>0.14699999999999136</v>
      </c>
      <c r="U139" s="6">
        <f t="shared" si="31"/>
        <v>1.4482758620688804E-2</v>
      </c>
      <c r="V139" s="6">
        <v>0.95438423645320025</v>
      </c>
      <c r="W139" s="9" t="str">
        <f>IF(X139="","",X139*U139/(VLOOKUP(G139,lyr!$E$2:$Q$276,13,FALSE)/100))</f>
        <v/>
      </c>
      <c r="Z139" s="10" t="str">
        <f t="shared" si="36"/>
        <v/>
      </c>
    </row>
    <row r="140" spans="1:26">
      <c r="A140">
        <v>17</v>
      </c>
      <c r="B140" t="str">
        <f t="shared" si="32"/>
        <v>BS</v>
      </c>
      <c r="C140" t="str">
        <f t="shared" si="33"/>
        <v>wf</v>
      </c>
      <c r="D140" s="2">
        <v>2001</v>
      </c>
      <c r="E140" t="str">
        <f t="shared" si="34"/>
        <v>BSwf_comp_2001</v>
      </c>
      <c r="F140" t="s">
        <v>59</v>
      </c>
      <c r="G140" t="str">
        <f t="shared" si="35"/>
        <v>BSwf_comp_10-19</v>
      </c>
      <c r="H140" s="5">
        <v>10</v>
      </c>
      <c r="I140" s="5">
        <v>19</v>
      </c>
      <c r="K140" s="5" t="s">
        <v>35</v>
      </c>
      <c r="L140" s="5" t="s">
        <v>36</v>
      </c>
      <c r="M140" s="5" t="s">
        <v>37</v>
      </c>
      <c r="N140" s="5" t="s">
        <v>307</v>
      </c>
      <c r="O140" s="5">
        <v>438</v>
      </c>
      <c r="P140" s="5">
        <f t="shared" si="37"/>
        <v>0</v>
      </c>
      <c r="Q140" s="5">
        <f t="shared" si="38"/>
        <v>1.8</v>
      </c>
      <c r="R140" s="5" t="s">
        <v>28</v>
      </c>
      <c r="S140" s="5">
        <v>10.029999999999999</v>
      </c>
      <c r="T140" s="6">
        <v>0.88500000000000512</v>
      </c>
      <c r="U140" s="6">
        <f t="shared" si="31"/>
        <v>8.8235294117647578E-2</v>
      </c>
      <c r="V140" s="6">
        <v>0.97258225324028025</v>
      </c>
      <c r="W140" s="9" t="str">
        <f>IF(X140="","",X140*U140/(VLOOKUP(G140,lyr!$E$2:$Q$276,13,FALSE)/100))</f>
        <v/>
      </c>
      <c r="Z140" s="10" t="str">
        <f t="shared" si="36"/>
        <v/>
      </c>
    </row>
    <row r="141" spans="1:26">
      <c r="A141">
        <v>17</v>
      </c>
      <c r="B141" t="str">
        <f t="shared" si="32"/>
        <v>BS</v>
      </c>
      <c r="C141" t="str">
        <f t="shared" si="33"/>
        <v>wf</v>
      </c>
      <c r="D141" s="2">
        <v>2001</v>
      </c>
      <c r="E141" t="str">
        <f t="shared" si="34"/>
        <v>BSwf_comp_2001</v>
      </c>
      <c r="F141" t="s">
        <v>59</v>
      </c>
      <c r="G141" t="str">
        <f t="shared" si="35"/>
        <v>BSwf_comp_10-19</v>
      </c>
      <c r="H141" s="5">
        <v>10</v>
      </c>
      <c r="I141" s="5">
        <v>19</v>
      </c>
      <c r="K141" s="5" t="s">
        <v>35</v>
      </c>
      <c r="L141" s="5" t="s">
        <v>36</v>
      </c>
      <c r="M141" s="5" t="s">
        <v>37</v>
      </c>
      <c r="N141" s="5" t="s">
        <v>308</v>
      </c>
      <c r="O141" s="5">
        <v>439</v>
      </c>
      <c r="P141" s="5">
        <f t="shared" si="37"/>
        <v>1.8</v>
      </c>
      <c r="Q141" s="5" t="str">
        <f t="shared" si="38"/>
        <v>inf</v>
      </c>
      <c r="R141" s="5" t="s">
        <v>31</v>
      </c>
      <c r="S141" s="5">
        <v>10.029999999999999</v>
      </c>
      <c r="T141" s="6">
        <v>8.8100000000000023</v>
      </c>
      <c r="U141" s="6">
        <f t="shared" ref="U141:U151" si="39">IFERROR(T141/S141,"")</f>
        <v>0.87836490528414779</v>
      </c>
      <c r="V141" s="6">
        <v>0.97258225324028025</v>
      </c>
      <c r="W141" s="9" t="str">
        <f>IF(X141="","",X141*U141/(VLOOKUP(G141,lyr!$E$2:$Q$276,13,FALSE)/100))</f>
        <v/>
      </c>
      <c r="Z141" s="10" t="str">
        <f t="shared" si="36"/>
        <v/>
      </c>
    </row>
    <row r="142" spans="1:26">
      <c r="A142">
        <v>17</v>
      </c>
      <c r="B142" t="str">
        <f t="shared" si="32"/>
        <v>BS</v>
      </c>
      <c r="C142" t="str">
        <f t="shared" si="33"/>
        <v>wf</v>
      </c>
      <c r="D142" s="2">
        <v>2001</v>
      </c>
      <c r="E142" t="str">
        <f t="shared" si="34"/>
        <v>BSwf_comp_2001</v>
      </c>
      <c r="F142" t="s">
        <v>59</v>
      </c>
      <c r="G142" t="str">
        <f t="shared" si="35"/>
        <v>BSwf_comp_10-19</v>
      </c>
      <c r="H142" s="5">
        <v>10</v>
      </c>
      <c r="I142" s="5">
        <v>19</v>
      </c>
      <c r="K142" s="5" t="s">
        <v>35</v>
      </c>
      <c r="L142" s="5" t="s">
        <v>36</v>
      </c>
      <c r="M142" s="5" t="s">
        <v>37</v>
      </c>
      <c r="N142" s="5" t="s">
        <v>309</v>
      </c>
      <c r="O142" s="5">
        <v>440</v>
      </c>
      <c r="P142" s="5">
        <f t="shared" si="37"/>
        <v>0</v>
      </c>
      <c r="Q142" s="5">
        <f t="shared" si="38"/>
        <v>1.8</v>
      </c>
      <c r="R142" s="5" t="s">
        <v>29</v>
      </c>
      <c r="S142" s="5">
        <v>10.029999999999999</v>
      </c>
      <c r="T142" s="6">
        <v>6.0000000000002274E-2</v>
      </c>
      <c r="U142" s="6">
        <f t="shared" si="39"/>
        <v>5.9820538384847731E-3</v>
      </c>
      <c r="V142" s="6">
        <v>0.97258225324028025</v>
      </c>
      <c r="W142" s="9" t="str">
        <f>IF(X142="","",X142*U142/(VLOOKUP(G142,lyr!$E$2:$Q$276,13,FALSE)/100))</f>
        <v/>
      </c>
      <c r="Z142" s="10" t="str">
        <f t="shared" si="36"/>
        <v/>
      </c>
    </row>
    <row r="143" spans="1:26">
      <c r="A143">
        <v>18</v>
      </c>
      <c r="B143" t="str">
        <f t="shared" si="32"/>
        <v>BS</v>
      </c>
      <c r="C143" t="str">
        <f t="shared" si="33"/>
        <v>pp</v>
      </c>
      <c r="D143" s="2">
        <v>2001</v>
      </c>
      <c r="E143" t="str">
        <f t="shared" si="34"/>
        <v>BSpp_comp_2001</v>
      </c>
      <c r="F143" t="s">
        <v>60</v>
      </c>
      <c r="G143" t="str">
        <f t="shared" si="35"/>
        <v>BSpp_comp_0-7</v>
      </c>
      <c r="H143" s="5">
        <v>0</v>
      </c>
      <c r="I143" s="5">
        <v>7</v>
      </c>
      <c r="K143" s="5" t="s">
        <v>35</v>
      </c>
      <c r="L143" s="5" t="s">
        <v>36</v>
      </c>
      <c r="M143" s="5" t="s">
        <v>37</v>
      </c>
      <c r="N143" s="5" t="s">
        <v>310</v>
      </c>
      <c r="O143" s="5">
        <v>441</v>
      </c>
      <c r="P143" s="5">
        <f t="shared" si="37"/>
        <v>0</v>
      </c>
      <c r="Q143" s="5">
        <f t="shared" si="38"/>
        <v>1.8</v>
      </c>
      <c r="R143" s="5" t="s">
        <v>28</v>
      </c>
      <c r="S143" s="5">
        <v>10.08</v>
      </c>
      <c r="T143" s="6">
        <v>1.1840000000000117</v>
      </c>
      <c r="U143" s="6">
        <f t="shared" si="39"/>
        <v>0.11746031746031863</v>
      </c>
      <c r="V143" s="6">
        <v>0.95724206349206209</v>
      </c>
      <c r="W143" s="9" t="str">
        <f>IF(X143="","",X143*U143/(VLOOKUP(G143,lyr!$E$2:$Q$276,13,FALSE)/100))</f>
        <v/>
      </c>
      <c r="Z143" s="10" t="str">
        <f t="shared" si="36"/>
        <v/>
      </c>
    </row>
    <row r="144" spans="1:26">
      <c r="A144">
        <v>18</v>
      </c>
      <c r="B144" t="str">
        <f t="shared" si="32"/>
        <v>BS</v>
      </c>
      <c r="C144" t="str">
        <f t="shared" si="33"/>
        <v>pp</v>
      </c>
      <c r="D144" s="2">
        <v>2001</v>
      </c>
      <c r="E144" t="str">
        <f t="shared" si="34"/>
        <v>BSpp_comp_2001</v>
      </c>
      <c r="F144" t="s">
        <v>60</v>
      </c>
      <c r="G144" t="str">
        <f t="shared" si="35"/>
        <v>BSpp_comp_0-7</v>
      </c>
      <c r="H144" s="5">
        <v>0</v>
      </c>
      <c r="I144" s="5">
        <v>7</v>
      </c>
      <c r="K144" s="5" t="s">
        <v>35</v>
      </c>
      <c r="L144" s="5" t="s">
        <v>36</v>
      </c>
      <c r="M144" s="5" t="s">
        <v>37</v>
      </c>
      <c r="N144" s="5" t="s">
        <v>311</v>
      </c>
      <c r="O144" s="5">
        <v>442</v>
      </c>
      <c r="P144" s="5">
        <f t="shared" si="37"/>
        <v>1.8</v>
      </c>
      <c r="Q144" s="5" t="str">
        <f t="shared" si="38"/>
        <v>inf</v>
      </c>
      <c r="R144" s="5" t="s">
        <v>31</v>
      </c>
      <c r="S144" s="5">
        <v>10.08</v>
      </c>
      <c r="T144" s="6">
        <v>8.0799999999999841</v>
      </c>
      <c r="U144" s="6">
        <f t="shared" si="39"/>
        <v>0.80158730158729996</v>
      </c>
      <c r="V144" s="6">
        <v>0.95724206349206209</v>
      </c>
      <c r="W144" s="9" t="str">
        <f>IF(X144="","",X144*U144/(VLOOKUP(G144,lyr!$E$2:$Q$276,13,FALSE)/100))</f>
        <v/>
      </c>
      <c r="Z144" s="10" t="str">
        <f t="shared" si="36"/>
        <v/>
      </c>
    </row>
    <row r="145" spans="1:26">
      <c r="A145">
        <v>18</v>
      </c>
      <c r="B145" t="str">
        <f t="shared" si="32"/>
        <v>BS</v>
      </c>
      <c r="C145" t="str">
        <f t="shared" si="33"/>
        <v>pp</v>
      </c>
      <c r="D145" s="2">
        <v>2001</v>
      </c>
      <c r="E145" t="str">
        <f t="shared" si="34"/>
        <v>BSpp_comp_2001</v>
      </c>
      <c r="F145" t="s">
        <v>60</v>
      </c>
      <c r="G145" t="str">
        <f t="shared" si="35"/>
        <v>BSpp_comp_0-7</v>
      </c>
      <c r="H145" s="5">
        <v>0</v>
      </c>
      <c r="I145" s="5">
        <v>7</v>
      </c>
      <c r="K145" s="5" t="s">
        <v>35</v>
      </c>
      <c r="L145" s="5" t="s">
        <v>36</v>
      </c>
      <c r="M145" s="5" t="s">
        <v>37</v>
      </c>
      <c r="N145" s="5" t="s">
        <v>312</v>
      </c>
      <c r="O145" s="5">
        <v>443</v>
      </c>
      <c r="P145" s="5">
        <f t="shared" si="37"/>
        <v>0</v>
      </c>
      <c r="Q145" s="5">
        <f t="shared" si="38"/>
        <v>1.8</v>
      </c>
      <c r="R145" s="5" t="s">
        <v>29</v>
      </c>
      <c r="S145" s="5">
        <v>10.08</v>
      </c>
      <c r="T145" s="6">
        <v>0.38499999999999091</v>
      </c>
      <c r="U145" s="6">
        <f t="shared" si="39"/>
        <v>3.8194444444443539E-2</v>
      </c>
      <c r="V145" s="6">
        <v>0.95724206349206209</v>
      </c>
      <c r="W145" s="9" t="str">
        <f>IF(X145="","",X145*U145/(VLOOKUP(G145,lyr!$E$2:$Q$276,13,FALSE)/100))</f>
        <v/>
      </c>
      <c r="Z145" s="10" t="str">
        <f t="shared" si="36"/>
        <v/>
      </c>
    </row>
    <row r="146" spans="1:26">
      <c r="A146">
        <v>18</v>
      </c>
      <c r="B146" t="str">
        <f t="shared" si="32"/>
        <v>BS</v>
      </c>
      <c r="C146" t="str">
        <f t="shared" si="33"/>
        <v>pp</v>
      </c>
      <c r="D146" s="2">
        <v>2001</v>
      </c>
      <c r="E146" t="str">
        <f t="shared" si="34"/>
        <v>BSpp_comp_2001</v>
      </c>
      <c r="F146" t="s">
        <v>62</v>
      </c>
      <c r="G146" t="str">
        <f t="shared" si="35"/>
        <v>BSpp_comp_18-28</v>
      </c>
      <c r="H146" s="5">
        <v>18</v>
      </c>
      <c r="I146" s="5">
        <v>28</v>
      </c>
      <c r="K146" s="5" t="s">
        <v>35</v>
      </c>
      <c r="L146" s="5" t="s">
        <v>36</v>
      </c>
      <c r="M146" s="5" t="s">
        <v>37</v>
      </c>
      <c r="N146" s="5" t="s">
        <v>313</v>
      </c>
      <c r="O146" s="5">
        <v>444</v>
      </c>
      <c r="P146" s="5">
        <f t="shared" si="37"/>
        <v>0</v>
      </c>
      <c r="Q146" s="5">
        <f t="shared" si="38"/>
        <v>1.8</v>
      </c>
      <c r="R146" s="5" t="s">
        <v>28</v>
      </c>
      <c r="S146" s="5">
        <v>10.06</v>
      </c>
      <c r="T146" s="6">
        <v>0.19299999999999784</v>
      </c>
      <c r="U146" s="6">
        <f t="shared" si="39"/>
        <v>1.9184890656063401E-2</v>
      </c>
      <c r="V146" s="6">
        <v>1.0732604373757466</v>
      </c>
      <c r="W146" s="9" t="str">
        <f>IF(X146="","",X146*U146/(VLOOKUP(G146,lyr!$E$2:$Q$276,13,FALSE)/100))</f>
        <v/>
      </c>
      <c r="Z146" s="10" t="str">
        <f t="shared" si="36"/>
        <v/>
      </c>
    </row>
    <row r="147" spans="1:26">
      <c r="A147">
        <v>18</v>
      </c>
      <c r="B147" t="str">
        <f t="shared" si="32"/>
        <v>BS</v>
      </c>
      <c r="C147" t="str">
        <f t="shared" si="33"/>
        <v>pp</v>
      </c>
      <c r="D147" s="2">
        <v>2001</v>
      </c>
      <c r="E147" t="str">
        <f t="shared" ref="E147:E151" si="40">LEFT(F147,14)</f>
        <v>BSpp_comp_2001</v>
      </c>
      <c r="F147" t="s">
        <v>62</v>
      </c>
      <c r="G147" t="str">
        <f t="shared" si="35"/>
        <v>BSpp_comp_18-28</v>
      </c>
      <c r="H147" s="5">
        <v>18</v>
      </c>
      <c r="I147" s="5">
        <v>28</v>
      </c>
      <c r="K147" s="5" t="s">
        <v>35</v>
      </c>
      <c r="L147" s="5" t="s">
        <v>36</v>
      </c>
      <c r="M147" s="5" t="s">
        <v>37</v>
      </c>
      <c r="N147" s="5" t="s">
        <v>314</v>
      </c>
      <c r="O147" s="5">
        <v>445</v>
      </c>
      <c r="P147" s="5">
        <f t="shared" si="37"/>
        <v>1.8</v>
      </c>
      <c r="Q147" s="5" t="str">
        <f t="shared" si="38"/>
        <v>inf</v>
      </c>
      <c r="R147" s="5" t="s">
        <v>31</v>
      </c>
      <c r="S147" s="5">
        <v>10.06</v>
      </c>
      <c r="T147" s="6">
        <v>10.550000000000011</v>
      </c>
      <c r="U147" s="6">
        <f t="shared" si="39"/>
        <v>1.0487077534791263</v>
      </c>
      <c r="V147" s="6">
        <v>1.0732604373757466</v>
      </c>
      <c r="W147" s="9" t="str">
        <f>IF(X147="","",X147*U147/(VLOOKUP(G147,lyr!$E$2:$Q$276,13,FALSE)/100))</f>
        <v/>
      </c>
      <c r="Z147" s="10" t="str">
        <f t="shared" si="36"/>
        <v/>
      </c>
    </row>
    <row r="148" spans="1:26">
      <c r="A148">
        <v>18</v>
      </c>
      <c r="B148" t="str">
        <f t="shared" si="32"/>
        <v>BS</v>
      </c>
      <c r="C148" t="str">
        <f t="shared" si="33"/>
        <v>pp</v>
      </c>
      <c r="D148" s="2">
        <v>2001</v>
      </c>
      <c r="E148" t="str">
        <f t="shared" si="40"/>
        <v>BSpp_comp_2001</v>
      </c>
      <c r="F148" t="s">
        <v>62</v>
      </c>
      <c r="G148" t="str">
        <f t="shared" si="35"/>
        <v>BSpp_comp_18-28</v>
      </c>
      <c r="H148" s="5">
        <v>18</v>
      </c>
      <c r="I148" s="5">
        <v>28</v>
      </c>
      <c r="K148" s="5" t="s">
        <v>35</v>
      </c>
      <c r="L148" s="5" t="s">
        <v>36</v>
      </c>
      <c r="M148" s="5" t="s">
        <v>37</v>
      </c>
      <c r="N148" s="5" t="s">
        <v>315</v>
      </c>
      <c r="O148" s="5">
        <v>446</v>
      </c>
      <c r="P148" s="5">
        <f t="shared" si="37"/>
        <v>0</v>
      </c>
      <c r="Q148" s="5">
        <f t="shared" si="38"/>
        <v>1.8</v>
      </c>
      <c r="R148" s="5" t="s">
        <v>29</v>
      </c>
      <c r="S148" s="5">
        <v>10.06</v>
      </c>
      <c r="T148" s="6">
        <v>5.4000000000002046E-2</v>
      </c>
      <c r="U148" s="6">
        <f t="shared" si="39"/>
        <v>5.3677932405568635E-3</v>
      </c>
      <c r="V148" s="6">
        <v>1.0732604373757466</v>
      </c>
      <c r="W148" s="9" t="str">
        <f>IF(X148="","",X148*U148/(VLOOKUP(G148,lyr!$E$2:$Q$276,13,FALSE)/100))</f>
        <v/>
      </c>
      <c r="Z148" s="10" t="str">
        <f t="shared" si="36"/>
        <v/>
      </c>
    </row>
    <row r="149" spans="1:26">
      <c r="A149">
        <v>18</v>
      </c>
      <c r="B149" t="str">
        <f t="shared" si="32"/>
        <v>BS</v>
      </c>
      <c r="C149" t="str">
        <f t="shared" si="33"/>
        <v>pp</v>
      </c>
      <c r="D149" s="2">
        <v>2001</v>
      </c>
      <c r="E149" t="str">
        <f t="shared" si="40"/>
        <v>BSpp_comp_2001</v>
      </c>
      <c r="F149" t="s">
        <v>61</v>
      </c>
      <c r="G149" t="str">
        <f t="shared" si="35"/>
        <v>BSpp_comp_7-18</v>
      </c>
      <c r="H149" s="5">
        <v>7</v>
      </c>
      <c r="I149" s="5">
        <v>18</v>
      </c>
      <c r="K149" s="5" t="s">
        <v>35</v>
      </c>
      <c r="L149" s="5" t="s">
        <v>36</v>
      </c>
      <c r="M149" s="5" t="s">
        <v>37</v>
      </c>
      <c r="N149" s="5" t="s">
        <v>316</v>
      </c>
      <c r="O149" s="5">
        <v>447</v>
      </c>
      <c r="P149" s="5">
        <f t="shared" si="37"/>
        <v>0</v>
      </c>
      <c r="Q149" s="5">
        <f t="shared" si="38"/>
        <v>1.8</v>
      </c>
      <c r="R149" s="5" t="s">
        <v>28</v>
      </c>
      <c r="S149" s="5">
        <v>10.1</v>
      </c>
      <c r="T149" s="6">
        <v>0.50699999999999079</v>
      </c>
      <c r="U149" s="6">
        <f t="shared" si="39"/>
        <v>5.0198019801979285E-2</v>
      </c>
      <c r="V149" s="6">
        <v>0.95455445544554229</v>
      </c>
      <c r="W149" s="9" t="str">
        <f>IF(X149="","",X149*U149/(VLOOKUP(G149,lyr!$E$2:$Q$276,13,FALSE)/100))</f>
        <v/>
      </c>
      <c r="Z149" s="10" t="str">
        <f t="shared" si="36"/>
        <v/>
      </c>
    </row>
    <row r="150" spans="1:26">
      <c r="A150">
        <v>18</v>
      </c>
      <c r="B150" t="str">
        <f t="shared" si="32"/>
        <v>BS</v>
      </c>
      <c r="C150" t="str">
        <f t="shared" si="33"/>
        <v>pp</v>
      </c>
      <c r="D150" s="2">
        <v>2001</v>
      </c>
      <c r="E150" t="str">
        <f t="shared" si="40"/>
        <v>BSpp_comp_2001</v>
      </c>
      <c r="F150" t="s">
        <v>61</v>
      </c>
      <c r="G150" t="str">
        <f t="shared" si="35"/>
        <v>BSpp_comp_7-18</v>
      </c>
      <c r="H150" s="5">
        <v>7</v>
      </c>
      <c r="I150" s="5">
        <v>18</v>
      </c>
      <c r="K150" s="5" t="s">
        <v>35</v>
      </c>
      <c r="L150" s="5" t="s">
        <v>36</v>
      </c>
      <c r="M150" s="5" t="s">
        <v>37</v>
      </c>
      <c r="N150" s="5" t="s">
        <v>317</v>
      </c>
      <c r="O150" s="5">
        <v>448</v>
      </c>
      <c r="P150" s="5">
        <f t="shared" si="37"/>
        <v>1.8</v>
      </c>
      <c r="Q150" s="5" t="str">
        <f t="shared" si="38"/>
        <v>inf</v>
      </c>
      <c r="R150" s="5" t="s">
        <v>31</v>
      </c>
      <c r="S150" s="5">
        <v>10.1</v>
      </c>
      <c r="T150" s="6">
        <v>8.9799999999999898</v>
      </c>
      <c r="U150" s="6">
        <f t="shared" si="39"/>
        <v>0.88910891089108812</v>
      </c>
      <c r="V150" s="6">
        <v>0.95455445544554229</v>
      </c>
      <c r="W150" s="9" t="str">
        <f>IF(X150="","",X150*U150/(VLOOKUP(G150,lyr!$E$2:$Q$276,13,FALSE)/100))</f>
        <v/>
      </c>
      <c r="Z150" s="10" t="str">
        <f t="shared" si="36"/>
        <v/>
      </c>
    </row>
    <row r="151" spans="1:26">
      <c r="A151">
        <v>18</v>
      </c>
      <c r="B151" t="str">
        <f t="shared" si="32"/>
        <v>BS</v>
      </c>
      <c r="C151" t="str">
        <f t="shared" si="33"/>
        <v>pp</v>
      </c>
      <c r="D151" s="2">
        <v>2001</v>
      </c>
      <c r="E151" t="str">
        <f t="shared" si="40"/>
        <v>BSpp_comp_2001</v>
      </c>
      <c r="F151" t="s">
        <v>61</v>
      </c>
      <c r="G151" t="str">
        <f t="shared" si="35"/>
        <v>BSpp_comp_7-18</v>
      </c>
      <c r="H151" s="5">
        <v>7</v>
      </c>
      <c r="I151" s="5">
        <v>18</v>
      </c>
      <c r="K151" s="5" t="s">
        <v>35</v>
      </c>
      <c r="L151" s="5" t="s">
        <v>36</v>
      </c>
      <c r="M151" s="5" t="s">
        <v>37</v>
      </c>
      <c r="N151" s="5" t="s">
        <v>318</v>
      </c>
      <c r="O151" s="5">
        <v>449</v>
      </c>
      <c r="P151" s="5">
        <f t="shared" si="37"/>
        <v>0</v>
      </c>
      <c r="Q151" s="5">
        <f t="shared" si="38"/>
        <v>1.8</v>
      </c>
      <c r="R151" s="5" t="s">
        <v>29</v>
      </c>
      <c r="S151" s="5">
        <v>10.1</v>
      </c>
      <c r="T151" s="6">
        <v>0.15399999999999636</v>
      </c>
      <c r="U151" s="6">
        <f t="shared" si="39"/>
        <v>1.5247524752474888E-2</v>
      </c>
      <c r="V151" s="6">
        <v>0.95455445544554229</v>
      </c>
      <c r="W151" s="9" t="str">
        <f>IF(X151="","",X151*U151/(VLOOKUP(G151,lyr!$E$2:$Q$276,13,FALSE)/100))</f>
        <v/>
      </c>
      <c r="Z151" s="10" t="str">
        <f t="shared" si="36"/>
        <v/>
      </c>
    </row>
  </sheetData>
  <sortState ref="A2:AD151">
    <sortCondition ref="A2:A1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workbookViewId="0">
      <selection activeCell="E2" sqref="E2"/>
    </sheetView>
  </sheetViews>
  <sheetFormatPr baseColWidth="10" defaultRowHeight="15" x14ac:dyDescent="0"/>
  <cols>
    <col min="1" max="1" width="22" bestFit="1" customWidth="1"/>
    <col min="2" max="2" width="8.33203125" bestFit="1" customWidth="1"/>
    <col min="3" max="3" width="8.5" bestFit="1" customWidth="1"/>
    <col min="4" max="4" width="11.5" bestFit="1" customWidth="1"/>
  </cols>
  <sheetData>
    <row r="1" spans="1:4">
      <c r="A1" t="s">
        <v>5</v>
      </c>
      <c r="B1" t="s">
        <v>210</v>
      </c>
      <c r="C1" t="s">
        <v>211</v>
      </c>
      <c r="D1" t="s">
        <v>14</v>
      </c>
    </row>
    <row r="2" spans="1:4">
      <c r="A2" t="s">
        <v>52</v>
      </c>
      <c r="B2">
        <v>10.050000000000001</v>
      </c>
      <c r="C2">
        <v>1.75</v>
      </c>
      <c r="D2" t="s">
        <v>28</v>
      </c>
    </row>
    <row r="3" spans="1:4">
      <c r="A3" t="s">
        <v>52</v>
      </c>
      <c r="B3">
        <v>10.050000000000001</v>
      </c>
      <c r="C3">
        <v>7.4300000000000068</v>
      </c>
      <c r="D3" t="s">
        <v>31</v>
      </c>
    </row>
    <row r="4" spans="1:4">
      <c r="A4" t="s">
        <v>52</v>
      </c>
      <c r="B4">
        <v>10.050000000000001</v>
      </c>
      <c r="C4">
        <v>0.30100000000000193</v>
      </c>
      <c r="D4" t="s">
        <v>29</v>
      </c>
    </row>
    <row r="5" spans="1:4">
      <c r="A5" t="s">
        <v>54</v>
      </c>
      <c r="B5">
        <v>10.119999999999999</v>
      </c>
      <c r="C5">
        <v>0.45000000000001705</v>
      </c>
      <c r="D5" t="s">
        <v>28</v>
      </c>
    </row>
    <row r="6" spans="1:4">
      <c r="A6" t="s">
        <v>54</v>
      </c>
      <c r="B6">
        <v>10.119999999999999</v>
      </c>
      <c r="C6">
        <v>9.2610000000000099</v>
      </c>
      <c r="D6" t="s">
        <v>31</v>
      </c>
    </row>
    <row r="7" spans="1:4">
      <c r="A7" t="s">
        <v>54</v>
      </c>
      <c r="B7">
        <v>10.119999999999999</v>
      </c>
      <c r="C7">
        <v>0.15299999999999159</v>
      </c>
      <c r="D7" t="s">
        <v>29</v>
      </c>
    </row>
    <row r="8" spans="1:4">
      <c r="A8" t="s">
        <v>53</v>
      </c>
      <c r="B8">
        <v>10.1</v>
      </c>
      <c r="C8">
        <v>0.82999999999998408</v>
      </c>
      <c r="D8" t="s">
        <v>28</v>
      </c>
    </row>
    <row r="9" spans="1:4">
      <c r="A9" t="s">
        <v>53</v>
      </c>
      <c r="B9">
        <v>10.1</v>
      </c>
      <c r="C9">
        <v>8.710000000000008</v>
      </c>
      <c r="D9" t="s">
        <v>31</v>
      </c>
    </row>
    <row r="10" spans="1:4">
      <c r="A10" t="s">
        <v>53</v>
      </c>
      <c r="B10">
        <v>10.1</v>
      </c>
      <c r="C10">
        <v>0.33500000000000796</v>
      </c>
      <c r="D10" t="s">
        <v>29</v>
      </c>
    </row>
    <row r="11" spans="1:4">
      <c r="A11" t="s">
        <v>183</v>
      </c>
      <c r="B11">
        <v>10.01</v>
      </c>
      <c r="C11">
        <v>0.74800000000000466</v>
      </c>
      <c r="D11" t="s">
        <v>28</v>
      </c>
    </row>
    <row r="12" spans="1:4">
      <c r="A12" t="s">
        <v>183</v>
      </c>
      <c r="B12">
        <v>10.01</v>
      </c>
      <c r="C12">
        <v>8.7270000000000039</v>
      </c>
      <c r="D12" t="s">
        <v>31</v>
      </c>
    </row>
    <row r="13" spans="1:4">
      <c r="A13" t="s">
        <v>183</v>
      </c>
      <c r="B13">
        <v>10.01</v>
      </c>
      <c r="C13">
        <v>0.23599999999999</v>
      </c>
      <c r="D13" t="s">
        <v>29</v>
      </c>
    </row>
    <row r="14" spans="1:4">
      <c r="A14" t="s">
        <v>184</v>
      </c>
      <c r="B14">
        <v>10.050000000000001</v>
      </c>
      <c r="C14">
        <v>0.48000000000001819</v>
      </c>
      <c r="D14" t="s">
        <v>28</v>
      </c>
    </row>
    <row r="15" spans="1:4">
      <c r="A15" t="s">
        <v>184</v>
      </c>
      <c r="B15">
        <v>10.050000000000001</v>
      </c>
      <c r="C15">
        <v>8.789999999999992</v>
      </c>
      <c r="D15" t="s">
        <v>31</v>
      </c>
    </row>
    <row r="16" spans="1:4">
      <c r="A16" t="s">
        <v>184</v>
      </c>
      <c r="B16">
        <v>10.050000000000001</v>
      </c>
      <c r="C16">
        <v>0.14000000000001478</v>
      </c>
      <c r="D16" t="s">
        <v>29</v>
      </c>
    </row>
    <row r="17" spans="1:4">
      <c r="A17" t="s">
        <v>185</v>
      </c>
      <c r="B17">
        <v>10.050000000000001</v>
      </c>
      <c r="C17">
        <v>0.31999999999999318</v>
      </c>
      <c r="D17" t="s">
        <v>28</v>
      </c>
    </row>
    <row r="18" spans="1:4">
      <c r="A18" t="s">
        <v>185</v>
      </c>
      <c r="B18">
        <v>10.050000000000001</v>
      </c>
      <c r="C18">
        <v>8.960000000000008</v>
      </c>
      <c r="D18" t="s">
        <v>31</v>
      </c>
    </row>
    <row r="19" spans="1:4">
      <c r="A19" t="s">
        <v>185</v>
      </c>
      <c r="B19">
        <v>10.050000000000001</v>
      </c>
      <c r="C19">
        <v>9.0000000000003411E-2</v>
      </c>
      <c r="D19" t="s">
        <v>29</v>
      </c>
    </row>
    <row r="20" spans="1:4">
      <c r="A20" t="s">
        <v>48</v>
      </c>
      <c r="B20">
        <v>10.1</v>
      </c>
      <c r="C20">
        <v>1.9399999999999977</v>
      </c>
      <c r="D20" t="s">
        <v>28</v>
      </c>
    </row>
    <row r="21" spans="1:4">
      <c r="A21" t="s">
        <v>48</v>
      </c>
      <c r="B21">
        <v>10.1</v>
      </c>
      <c r="C21">
        <v>7.7199999999999989</v>
      </c>
      <c r="D21" t="s">
        <v>31</v>
      </c>
    </row>
    <row r="22" spans="1:4">
      <c r="A22" t="s">
        <v>48</v>
      </c>
      <c r="B22">
        <v>10.1</v>
      </c>
      <c r="C22">
        <v>0.17900000000000205</v>
      </c>
      <c r="D22" t="s">
        <v>29</v>
      </c>
    </row>
    <row r="23" spans="1:4">
      <c r="A23" t="s">
        <v>49</v>
      </c>
      <c r="B23">
        <v>10.11</v>
      </c>
      <c r="C23">
        <v>0.56999999999999318</v>
      </c>
      <c r="D23" t="s">
        <v>28</v>
      </c>
    </row>
    <row r="24" spans="1:4">
      <c r="A24" t="s">
        <v>49</v>
      </c>
      <c r="B24">
        <v>10.11</v>
      </c>
      <c r="C24">
        <v>9.25</v>
      </c>
      <c r="D24" t="s">
        <v>31</v>
      </c>
    </row>
    <row r="25" spans="1:4">
      <c r="A25" t="s">
        <v>49</v>
      </c>
      <c r="B25">
        <v>10.11</v>
      </c>
      <c r="C25">
        <v>0</v>
      </c>
      <c r="D25" t="s">
        <v>29</v>
      </c>
    </row>
    <row r="26" spans="1:4">
      <c r="A26" t="s">
        <v>186</v>
      </c>
      <c r="B26">
        <v>10.029999999999999</v>
      </c>
      <c r="C26">
        <v>2.7980000000000018</v>
      </c>
      <c r="D26" t="s">
        <v>28</v>
      </c>
    </row>
    <row r="27" spans="1:4">
      <c r="A27" t="s">
        <v>186</v>
      </c>
      <c r="B27">
        <v>10.029999999999999</v>
      </c>
      <c r="C27">
        <v>6.5040000000000191</v>
      </c>
      <c r="D27" t="s">
        <v>31</v>
      </c>
    </row>
    <row r="28" spans="1:4">
      <c r="A28" t="s">
        <v>186</v>
      </c>
      <c r="B28">
        <v>10.029999999999999</v>
      </c>
      <c r="C28">
        <v>0</v>
      </c>
      <c r="D28" t="s">
        <v>29</v>
      </c>
    </row>
    <row r="29" spans="1:4">
      <c r="A29" t="s">
        <v>187</v>
      </c>
      <c r="B29">
        <v>10.09</v>
      </c>
      <c r="C29">
        <v>2.1680000000000064</v>
      </c>
      <c r="D29" t="s">
        <v>28</v>
      </c>
    </row>
    <row r="30" spans="1:4">
      <c r="A30" t="s">
        <v>187</v>
      </c>
      <c r="B30">
        <v>10.09</v>
      </c>
      <c r="C30">
        <v>6.2580000000000098</v>
      </c>
      <c r="D30" t="s">
        <v>31</v>
      </c>
    </row>
    <row r="31" spans="1:4">
      <c r="A31" t="s">
        <v>187</v>
      </c>
      <c r="B31">
        <v>10.09</v>
      </c>
      <c r="C31">
        <v>0</v>
      </c>
      <c r="D31" t="s">
        <v>29</v>
      </c>
    </row>
    <row r="32" spans="1:4">
      <c r="A32" t="s">
        <v>188</v>
      </c>
      <c r="B32">
        <v>10.06</v>
      </c>
      <c r="C32">
        <v>1.5169999999999959</v>
      </c>
      <c r="D32" t="s">
        <v>28</v>
      </c>
    </row>
    <row r="33" spans="1:4">
      <c r="A33" t="s">
        <v>188</v>
      </c>
      <c r="B33">
        <v>10.06</v>
      </c>
      <c r="C33">
        <v>7.2680000000000007</v>
      </c>
      <c r="D33" t="s">
        <v>31</v>
      </c>
    </row>
    <row r="34" spans="1:4">
      <c r="A34" t="s">
        <v>188</v>
      </c>
      <c r="B34">
        <v>10.06</v>
      </c>
      <c r="C34">
        <v>0</v>
      </c>
      <c r="D34" t="s">
        <v>29</v>
      </c>
    </row>
    <row r="35" spans="1:4">
      <c r="A35" t="s">
        <v>50</v>
      </c>
      <c r="B35">
        <v>10.01</v>
      </c>
      <c r="C35">
        <v>1.8899999999999864</v>
      </c>
      <c r="D35" t="s">
        <v>28</v>
      </c>
    </row>
    <row r="36" spans="1:4">
      <c r="A36" t="s">
        <v>50</v>
      </c>
      <c r="B36">
        <v>10.01</v>
      </c>
      <c r="C36">
        <v>7.4499999999999886</v>
      </c>
      <c r="D36" t="s">
        <v>31</v>
      </c>
    </row>
    <row r="37" spans="1:4">
      <c r="A37" t="s">
        <v>50</v>
      </c>
      <c r="B37">
        <v>10.01</v>
      </c>
      <c r="C37">
        <v>0.36199999999999477</v>
      </c>
      <c r="D37" t="s">
        <v>29</v>
      </c>
    </row>
    <row r="38" spans="1:4">
      <c r="A38" t="s">
        <v>51</v>
      </c>
      <c r="B38">
        <v>10.02</v>
      </c>
      <c r="C38">
        <v>1.9499999999999886</v>
      </c>
      <c r="D38" t="s">
        <v>28</v>
      </c>
    </row>
    <row r="39" spans="1:4">
      <c r="A39" t="s">
        <v>51</v>
      </c>
      <c r="B39">
        <v>10.02</v>
      </c>
      <c r="C39">
        <v>7.2999999999999829</v>
      </c>
      <c r="D39" t="s">
        <v>31</v>
      </c>
    </row>
    <row r="40" spans="1:4">
      <c r="A40" t="s">
        <v>51</v>
      </c>
      <c r="B40">
        <v>10.02</v>
      </c>
      <c r="C40">
        <v>0.13599999999999568</v>
      </c>
      <c r="D40" t="s">
        <v>29</v>
      </c>
    </row>
    <row r="41" spans="1:4">
      <c r="A41" t="s">
        <v>189</v>
      </c>
      <c r="B41">
        <v>10.07</v>
      </c>
      <c r="C41">
        <v>1.8160000000000025</v>
      </c>
      <c r="D41" t="s">
        <v>28</v>
      </c>
    </row>
    <row r="42" spans="1:4">
      <c r="A42" t="s">
        <v>189</v>
      </c>
      <c r="B42">
        <v>10.07</v>
      </c>
      <c r="C42">
        <v>7.4869999999999948</v>
      </c>
      <c r="D42" t="s">
        <v>31</v>
      </c>
    </row>
    <row r="43" spans="1:4">
      <c r="A43" t="s">
        <v>189</v>
      </c>
      <c r="B43">
        <v>10.07</v>
      </c>
      <c r="C43">
        <v>0.43500000000000227</v>
      </c>
      <c r="D43" t="s">
        <v>29</v>
      </c>
    </row>
    <row r="44" spans="1:4">
      <c r="A44" t="s">
        <v>190</v>
      </c>
      <c r="B44">
        <v>10.01</v>
      </c>
      <c r="C44">
        <v>1.5109999999999957</v>
      </c>
      <c r="D44" t="s">
        <v>28</v>
      </c>
    </row>
    <row r="45" spans="1:4">
      <c r="A45" t="s">
        <v>190</v>
      </c>
      <c r="B45">
        <v>10.01</v>
      </c>
      <c r="C45">
        <v>7.7140000000000128</v>
      </c>
      <c r="D45" t="s">
        <v>31</v>
      </c>
    </row>
    <row r="46" spans="1:4">
      <c r="A46" t="s">
        <v>190</v>
      </c>
      <c r="B46">
        <v>10.01</v>
      </c>
      <c r="C46">
        <v>0.3480000000000274</v>
      </c>
      <c r="D46" t="s">
        <v>29</v>
      </c>
    </row>
    <row r="47" spans="1:4">
      <c r="A47" t="s">
        <v>191</v>
      </c>
      <c r="B47">
        <v>10.01</v>
      </c>
      <c r="C47">
        <v>1.4710000000000036</v>
      </c>
      <c r="D47" t="s">
        <v>28</v>
      </c>
    </row>
    <row r="48" spans="1:4">
      <c r="A48" t="s">
        <v>191</v>
      </c>
      <c r="B48">
        <v>10.01</v>
      </c>
      <c r="C48">
        <v>7.7199999999999989</v>
      </c>
      <c r="D48" t="s">
        <v>31</v>
      </c>
    </row>
    <row r="49" spans="1:4">
      <c r="A49" t="s">
        <v>191</v>
      </c>
      <c r="B49">
        <v>10.01</v>
      </c>
      <c r="C49">
        <v>0.47800000000000864</v>
      </c>
      <c r="D49" t="s">
        <v>29</v>
      </c>
    </row>
    <row r="50" spans="1:4">
      <c r="A50" t="s">
        <v>60</v>
      </c>
      <c r="B50">
        <v>10.08</v>
      </c>
      <c r="C50">
        <v>1.1840000000000117</v>
      </c>
      <c r="D50" t="s">
        <v>28</v>
      </c>
    </row>
    <row r="51" spans="1:4">
      <c r="A51" t="s">
        <v>60</v>
      </c>
      <c r="B51">
        <v>10.08</v>
      </c>
      <c r="C51">
        <v>8.0799999999999841</v>
      </c>
      <c r="D51" t="s">
        <v>31</v>
      </c>
    </row>
    <row r="52" spans="1:4">
      <c r="A52" t="s">
        <v>60</v>
      </c>
      <c r="B52">
        <v>10.08</v>
      </c>
      <c r="C52">
        <v>0.38499999999999091</v>
      </c>
      <c r="D52" t="s">
        <v>29</v>
      </c>
    </row>
    <row r="53" spans="1:4">
      <c r="A53" t="s">
        <v>62</v>
      </c>
      <c r="B53">
        <v>10.06</v>
      </c>
      <c r="C53">
        <v>0.19299999999999784</v>
      </c>
      <c r="D53" t="s">
        <v>28</v>
      </c>
    </row>
    <row r="54" spans="1:4">
      <c r="A54" t="s">
        <v>62</v>
      </c>
      <c r="B54">
        <v>10.06</v>
      </c>
      <c r="C54">
        <v>10.550000000000011</v>
      </c>
      <c r="D54" t="s">
        <v>31</v>
      </c>
    </row>
    <row r="55" spans="1:4">
      <c r="A55" t="s">
        <v>62</v>
      </c>
      <c r="B55">
        <v>10.06</v>
      </c>
      <c r="C55">
        <v>5.4000000000002046E-2</v>
      </c>
      <c r="D55" t="s">
        <v>29</v>
      </c>
    </row>
    <row r="56" spans="1:4">
      <c r="A56" t="s">
        <v>61</v>
      </c>
      <c r="B56">
        <v>10.1</v>
      </c>
      <c r="C56">
        <v>0.50699999999999079</v>
      </c>
      <c r="D56" t="s">
        <v>28</v>
      </c>
    </row>
    <row r="57" spans="1:4">
      <c r="A57" t="s">
        <v>61</v>
      </c>
      <c r="B57">
        <v>10.1</v>
      </c>
      <c r="C57">
        <v>8.9799999999999898</v>
      </c>
      <c r="D57" t="s">
        <v>31</v>
      </c>
    </row>
    <row r="58" spans="1:4">
      <c r="A58" t="s">
        <v>61</v>
      </c>
      <c r="B58">
        <v>10.1</v>
      </c>
      <c r="C58">
        <v>0.15399999999999636</v>
      </c>
      <c r="D58" t="s">
        <v>29</v>
      </c>
    </row>
    <row r="59" spans="1:4">
      <c r="A59" t="s">
        <v>192</v>
      </c>
      <c r="B59">
        <v>10.06</v>
      </c>
      <c r="C59">
        <v>0.74500000000000455</v>
      </c>
      <c r="D59" t="s">
        <v>28</v>
      </c>
    </row>
    <row r="60" spans="1:4">
      <c r="A60" t="s">
        <v>192</v>
      </c>
      <c r="B60">
        <v>10.06</v>
      </c>
      <c r="C60">
        <v>0</v>
      </c>
      <c r="D60" t="s">
        <v>31</v>
      </c>
    </row>
    <row r="61" spans="1:4">
      <c r="A61" t="s">
        <v>192</v>
      </c>
      <c r="B61">
        <v>10.06</v>
      </c>
      <c r="C61">
        <v>0</v>
      </c>
      <c r="D61" t="s">
        <v>29</v>
      </c>
    </row>
    <row r="62" spans="1:4">
      <c r="A62" t="s">
        <v>193</v>
      </c>
      <c r="B62">
        <v>10.050000000000001</v>
      </c>
      <c r="C62">
        <v>0.53000000000000114</v>
      </c>
      <c r="D62" t="s">
        <v>28</v>
      </c>
    </row>
    <row r="63" spans="1:4">
      <c r="A63" t="s">
        <v>193</v>
      </c>
      <c r="B63">
        <v>10.050000000000001</v>
      </c>
      <c r="C63">
        <v>8.5099999999999909</v>
      </c>
      <c r="D63" t="s">
        <v>31</v>
      </c>
    </row>
    <row r="64" spans="1:4">
      <c r="A64" t="s">
        <v>193</v>
      </c>
      <c r="B64">
        <v>10.050000000000001</v>
      </c>
      <c r="C64">
        <v>0.17399999999999238</v>
      </c>
      <c r="D64" t="s">
        <v>29</v>
      </c>
    </row>
    <row r="65" spans="1:4">
      <c r="A65" t="s">
        <v>194</v>
      </c>
      <c r="B65">
        <v>10.029999999999999</v>
      </c>
      <c r="C65">
        <v>0.30800000000000693</v>
      </c>
      <c r="D65" t="s">
        <v>28</v>
      </c>
    </row>
    <row r="66" spans="1:4">
      <c r="A66" t="s">
        <v>194</v>
      </c>
      <c r="B66">
        <v>10.029999999999999</v>
      </c>
      <c r="C66">
        <v>8.789999999999992</v>
      </c>
      <c r="D66" t="s">
        <v>31</v>
      </c>
    </row>
    <row r="67" spans="1:4">
      <c r="A67" t="s">
        <v>194</v>
      </c>
      <c r="B67">
        <v>10.029999999999999</v>
      </c>
      <c r="C67">
        <v>0.22299999999999898</v>
      </c>
      <c r="D67" t="s">
        <v>29</v>
      </c>
    </row>
    <row r="68" spans="1:4">
      <c r="A68" t="s">
        <v>55</v>
      </c>
      <c r="B68">
        <v>10</v>
      </c>
      <c r="C68">
        <v>3.789999999999992</v>
      </c>
      <c r="D68" t="s">
        <v>28</v>
      </c>
    </row>
    <row r="69" spans="1:4">
      <c r="A69" t="s">
        <v>55</v>
      </c>
      <c r="B69">
        <v>10</v>
      </c>
      <c r="C69">
        <v>5.4199999999999875</v>
      </c>
      <c r="D69" t="s">
        <v>31</v>
      </c>
    </row>
    <row r="70" spans="1:4">
      <c r="A70" t="s">
        <v>55</v>
      </c>
      <c r="B70">
        <v>10</v>
      </c>
      <c r="C70">
        <v>7.4000000000012278E-2</v>
      </c>
      <c r="D70" t="s">
        <v>29</v>
      </c>
    </row>
    <row r="71" spans="1:4">
      <c r="A71" t="s">
        <v>57</v>
      </c>
      <c r="B71">
        <v>10.050000000000001</v>
      </c>
      <c r="C71">
        <v>0.37999999999999545</v>
      </c>
      <c r="D71" t="s">
        <v>28</v>
      </c>
    </row>
    <row r="72" spans="1:4">
      <c r="A72" t="s">
        <v>57</v>
      </c>
      <c r="B72">
        <v>10.050000000000001</v>
      </c>
      <c r="C72">
        <v>9.4200000000000159</v>
      </c>
      <c r="D72" t="s">
        <v>31</v>
      </c>
    </row>
    <row r="73" spans="1:4">
      <c r="A73" t="s">
        <v>57</v>
      </c>
      <c r="B73">
        <v>10.050000000000001</v>
      </c>
      <c r="C73">
        <v>1.9999999999996021E-2</v>
      </c>
      <c r="D73" t="s">
        <v>29</v>
      </c>
    </row>
    <row r="74" spans="1:4">
      <c r="A74" t="s">
        <v>56</v>
      </c>
      <c r="B74">
        <v>10.130000000000001</v>
      </c>
      <c r="C74">
        <v>0.62000000000000455</v>
      </c>
      <c r="D74" t="s">
        <v>28</v>
      </c>
    </row>
    <row r="75" spans="1:4">
      <c r="A75" t="s">
        <v>56</v>
      </c>
      <c r="B75">
        <v>10.130000000000001</v>
      </c>
      <c r="C75">
        <v>9.2599999999999909</v>
      </c>
      <c r="D75" t="s">
        <v>31</v>
      </c>
    </row>
    <row r="76" spans="1:4">
      <c r="A76" t="s">
        <v>56</v>
      </c>
      <c r="B76">
        <v>10.130000000000001</v>
      </c>
      <c r="C76">
        <v>3.7999999999996703E-2</v>
      </c>
      <c r="D76" t="s">
        <v>29</v>
      </c>
    </row>
    <row r="77" spans="1:4">
      <c r="A77" t="s">
        <v>195</v>
      </c>
      <c r="B77">
        <v>10.039999999999999</v>
      </c>
      <c r="C77">
        <v>0.84999999999999432</v>
      </c>
      <c r="D77" t="s">
        <v>28</v>
      </c>
    </row>
    <row r="78" spans="1:4">
      <c r="A78" t="s">
        <v>195</v>
      </c>
      <c r="B78">
        <v>10.039999999999999</v>
      </c>
      <c r="C78">
        <v>0</v>
      </c>
      <c r="D78" t="s">
        <v>31</v>
      </c>
    </row>
    <row r="79" spans="1:4">
      <c r="A79" t="s">
        <v>195</v>
      </c>
      <c r="B79">
        <v>10.039999999999999</v>
      </c>
      <c r="C79">
        <v>3.0000000000001137E-2</v>
      </c>
      <c r="D79" t="s">
        <v>29</v>
      </c>
    </row>
    <row r="80" spans="1:4">
      <c r="A80" t="s">
        <v>196</v>
      </c>
      <c r="B80">
        <v>10.050000000000001</v>
      </c>
      <c r="C80">
        <v>0.37000000000000455</v>
      </c>
      <c r="D80" t="s">
        <v>28</v>
      </c>
    </row>
    <row r="81" spans="1:4">
      <c r="A81" t="s">
        <v>196</v>
      </c>
      <c r="B81">
        <v>10.050000000000001</v>
      </c>
      <c r="C81">
        <v>9.4699999999999989</v>
      </c>
      <c r="D81" t="s">
        <v>31</v>
      </c>
    </row>
    <row r="82" spans="1:4">
      <c r="A82" t="s">
        <v>196</v>
      </c>
      <c r="B82">
        <v>10.050000000000001</v>
      </c>
      <c r="C82">
        <v>3.0000000000001137E-2</v>
      </c>
      <c r="D82" t="s">
        <v>29</v>
      </c>
    </row>
    <row r="83" spans="1:4">
      <c r="A83" t="s">
        <v>197</v>
      </c>
      <c r="B83">
        <v>10.039999999999999</v>
      </c>
      <c r="C83">
        <v>0.38999999999998636</v>
      </c>
      <c r="D83" t="s">
        <v>28</v>
      </c>
    </row>
    <row r="84" spans="1:4">
      <c r="A84" t="s">
        <v>197</v>
      </c>
      <c r="B84">
        <v>10.039999999999999</v>
      </c>
      <c r="C84">
        <v>9.4330000000000069</v>
      </c>
      <c r="D84" t="s">
        <v>31</v>
      </c>
    </row>
    <row r="85" spans="1:4">
      <c r="A85" t="s">
        <v>197</v>
      </c>
      <c r="B85">
        <v>10.039999999999999</v>
      </c>
      <c r="C85">
        <v>4.9000000000006594E-2</v>
      </c>
      <c r="D85" t="s">
        <v>29</v>
      </c>
    </row>
    <row r="86" spans="1:4">
      <c r="A86" t="s">
        <v>58</v>
      </c>
      <c r="B86">
        <v>10.15</v>
      </c>
      <c r="C86">
        <v>2.25</v>
      </c>
      <c r="D86" t="s">
        <v>28</v>
      </c>
    </row>
    <row r="87" spans="1:4">
      <c r="A87" t="s">
        <v>58</v>
      </c>
      <c r="B87">
        <v>10.15</v>
      </c>
      <c r="C87">
        <v>7.289999999999992</v>
      </c>
      <c r="D87" t="s">
        <v>31</v>
      </c>
    </row>
    <row r="88" spans="1:4">
      <c r="A88" t="s">
        <v>58</v>
      </c>
      <c r="B88">
        <v>10.15</v>
      </c>
      <c r="C88">
        <v>0.14699999999999136</v>
      </c>
      <c r="D88" t="s">
        <v>29</v>
      </c>
    </row>
    <row r="89" spans="1:4">
      <c r="A89" t="s">
        <v>59</v>
      </c>
      <c r="B89">
        <v>10.029999999999999</v>
      </c>
      <c r="C89">
        <v>0.88500000000000512</v>
      </c>
      <c r="D89" t="s">
        <v>28</v>
      </c>
    </row>
    <row r="90" spans="1:4">
      <c r="A90" t="s">
        <v>59</v>
      </c>
      <c r="B90">
        <v>10.029999999999999</v>
      </c>
      <c r="C90">
        <v>8.8100000000000023</v>
      </c>
      <c r="D90" t="s">
        <v>31</v>
      </c>
    </row>
    <row r="91" spans="1:4">
      <c r="A91" t="s">
        <v>59</v>
      </c>
      <c r="B91">
        <v>10.029999999999999</v>
      </c>
      <c r="C91">
        <v>6.0000000000002274E-2</v>
      </c>
      <c r="D91" t="s">
        <v>29</v>
      </c>
    </row>
    <row r="92" spans="1:4">
      <c r="A92" t="s">
        <v>198</v>
      </c>
      <c r="B92">
        <v>10.02</v>
      </c>
      <c r="C92">
        <v>1.1599999999999966</v>
      </c>
      <c r="D92" t="s">
        <v>28</v>
      </c>
    </row>
    <row r="93" spans="1:4">
      <c r="A93" t="s">
        <v>198</v>
      </c>
      <c r="B93">
        <v>10.02</v>
      </c>
      <c r="C93">
        <v>8.5200000000000102</v>
      </c>
      <c r="D93" t="s">
        <v>31</v>
      </c>
    </row>
    <row r="94" spans="1:4">
      <c r="A94" t="s">
        <v>198</v>
      </c>
      <c r="B94">
        <v>10.02</v>
      </c>
      <c r="C94">
        <v>0.12100000000000932</v>
      </c>
      <c r="D94" t="s">
        <v>29</v>
      </c>
    </row>
    <row r="95" spans="1:4">
      <c r="A95" t="s">
        <v>199</v>
      </c>
      <c r="B95">
        <v>10.02</v>
      </c>
      <c r="C95">
        <v>0.59000000000000341</v>
      </c>
      <c r="D95" t="s">
        <v>28</v>
      </c>
    </row>
    <row r="96" spans="1:4">
      <c r="A96" t="s">
        <v>199</v>
      </c>
      <c r="B96">
        <v>10.02</v>
      </c>
      <c r="C96">
        <v>9.171999999999997</v>
      </c>
      <c r="D96" t="s">
        <v>31</v>
      </c>
    </row>
    <row r="97" spans="1:4">
      <c r="A97" t="s">
        <v>199</v>
      </c>
      <c r="B97">
        <v>10.02</v>
      </c>
      <c r="C97">
        <v>7.6999999999998181E-2</v>
      </c>
      <c r="D97" t="s">
        <v>29</v>
      </c>
    </row>
    <row r="98" spans="1:4">
      <c r="A98" t="s">
        <v>200</v>
      </c>
      <c r="B98">
        <v>10.01</v>
      </c>
      <c r="C98">
        <v>0.34000000000000341</v>
      </c>
      <c r="D98" t="s">
        <v>28</v>
      </c>
    </row>
    <row r="99" spans="1:4">
      <c r="A99" t="s">
        <v>200</v>
      </c>
      <c r="B99">
        <v>10.01</v>
      </c>
      <c r="C99">
        <v>9.4100000000000108</v>
      </c>
      <c r="D99" t="s">
        <v>31</v>
      </c>
    </row>
    <row r="100" spans="1:4">
      <c r="A100" t="s">
        <v>200</v>
      </c>
      <c r="B100">
        <v>10.01</v>
      </c>
      <c r="C100">
        <v>4.9000000000006594E-2</v>
      </c>
      <c r="D100" t="s">
        <v>29</v>
      </c>
    </row>
    <row r="101" spans="1:4">
      <c r="A101" t="s">
        <v>45</v>
      </c>
      <c r="B101">
        <v>10.08</v>
      </c>
      <c r="C101">
        <v>1.2699999999999818</v>
      </c>
      <c r="D101" t="s">
        <v>28</v>
      </c>
    </row>
    <row r="102" spans="1:4">
      <c r="A102" t="s">
        <v>45</v>
      </c>
      <c r="B102">
        <v>10.08</v>
      </c>
      <c r="C102">
        <v>8.2400000000000091</v>
      </c>
      <c r="D102" t="s">
        <v>31</v>
      </c>
    </row>
    <row r="103" spans="1:4">
      <c r="A103" t="s">
        <v>45</v>
      </c>
      <c r="B103">
        <v>10.08</v>
      </c>
      <c r="C103">
        <v>0.24599999999999511</v>
      </c>
      <c r="D103" t="s">
        <v>29</v>
      </c>
    </row>
    <row r="104" spans="1:4">
      <c r="A104" t="s">
        <v>47</v>
      </c>
      <c r="B104">
        <v>10.06</v>
      </c>
      <c r="C104">
        <v>0.12999999999999545</v>
      </c>
      <c r="D104" t="s">
        <v>28</v>
      </c>
    </row>
    <row r="105" spans="1:4">
      <c r="A105" t="s">
        <v>47</v>
      </c>
      <c r="B105">
        <v>10.06</v>
      </c>
      <c r="C105">
        <v>9.5100000000000193</v>
      </c>
      <c r="D105" t="s">
        <v>31</v>
      </c>
    </row>
    <row r="106" spans="1:4">
      <c r="A106" t="s">
        <v>47</v>
      </c>
      <c r="B106">
        <v>10.06</v>
      </c>
      <c r="C106">
        <v>2.5999999999996248E-2</v>
      </c>
      <c r="D106" t="s">
        <v>29</v>
      </c>
    </row>
    <row r="107" spans="1:4">
      <c r="A107" t="s">
        <v>46</v>
      </c>
      <c r="B107">
        <v>10.01</v>
      </c>
      <c r="C107">
        <v>0.53999999999999204</v>
      </c>
      <c r="D107" t="s">
        <v>28</v>
      </c>
    </row>
    <row r="108" spans="1:4">
      <c r="A108" t="s">
        <v>46</v>
      </c>
      <c r="B108">
        <v>10.01</v>
      </c>
      <c r="C108">
        <v>9.0800000000000125</v>
      </c>
      <c r="D108" t="s">
        <v>31</v>
      </c>
    </row>
    <row r="109" spans="1:4">
      <c r="A109" t="s">
        <v>46</v>
      </c>
      <c r="B109">
        <v>10.01</v>
      </c>
      <c r="C109">
        <v>0.15200000000000102</v>
      </c>
      <c r="D109" t="s">
        <v>29</v>
      </c>
    </row>
    <row r="110" spans="1:4">
      <c r="A110" t="s">
        <v>201</v>
      </c>
      <c r="B110">
        <v>10.050000000000001</v>
      </c>
      <c r="C110">
        <v>0.95400000000000773</v>
      </c>
      <c r="D110" t="s">
        <v>28</v>
      </c>
    </row>
    <row r="111" spans="1:4">
      <c r="A111" t="s">
        <v>201</v>
      </c>
      <c r="B111">
        <v>10.050000000000001</v>
      </c>
      <c r="C111">
        <v>8.5409999999999968</v>
      </c>
      <c r="D111" t="s">
        <v>31</v>
      </c>
    </row>
    <row r="112" spans="1:4">
      <c r="A112" t="s">
        <v>201</v>
      </c>
      <c r="B112">
        <v>10.050000000000001</v>
      </c>
      <c r="C112">
        <v>0.35800000000000409</v>
      </c>
      <c r="D112" t="s">
        <v>29</v>
      </c>
    </row>
    <row r="113" spans="1:4">
      <c r="A113" t="s">
        <v>202</v>
      </c>
      <c r="B113">
        <v>10.17</v>
      </c>
      <c r="C113">
        <v>0.70999999999999375</v>
      </c>
      <c r="D113" t="s">
        <v>28</v>
      </c>
    </row>
    <row r="114" spans="1:4">
      <c r="A114" t="s">
        <v>202</v>
      </c>
      <c r="B114">
        <v>10.17</v>
      </c>
      <c r="C114">
        <v>8.9969999999999857</v>
      </c>
      <c r="D114" t="s">
        <v>31</v>
      </c>
    </row>
    <row r="115" spans="1:4">
      <c r="A115" t="s">
        <v>202</v>
      </c>
      <c r="B115">
        <v>10.17</v>
      </c>
      <c r="C115">
        <v>0.31400000000000716</v>
      </c>
      <c r="D115" t="s">
        <v>29</v>
      </c>
    </row>
    <row r="116" spans="1:4">
      <c r="A116" t="s">
        <v>203</v>
      </c>
      <c r="B116">
        <v>10.07</v>
      </c>
      <c r="C116">
        <v>0.31199999999999761</v>
      </c>
      <c r="D116" t="s">
        <v>28</v>
      </c>
    </row>
    <row r="117" spans="1:4">
      <c r="A117" t="s">
        <v>203</v>
      </c>
      <c r="B117">
        <v>10.07</v>
      </c>
      <c r="C117">
        <v>9.7339999999999804</v>
      </c>
      <c r="D117" t="s">
        <v>31</v>
      </c>
    </row>
    <row r="118" spans="1:4">
      <c r="A118" t="s">
        <v>203</v>
      </c>
      <c r="B118">
        <v>10.07</v>
      </c>
      <c r="C118">
        <v>0.20300000000000296</v>
      </c>
      <c r="D118" t="s">
        <v>29</v>
      </c>
    </row>
    <row r="119" spans="1:4">
      <c r="A119" t="s">
        <v>40</v>
      </c>
      <c r="B119">
        <v>10.06</v>
      </c>
      <c r="C119">
        <v>1.1670000000000016</v>
      </c>
      <c r="D119" t="s">
        <v>28</v>
      </c>
    </row>
    <row r="120" spans="1:4">
      <c r="A120" t="s">
        <v>40</v>
      </c>
      <c r="B120">
        <v>10.06</v>
      </c>
      <c r="C120">
        <v>8.6399999999999864</v>
      </c>
      <c r="D120" t="s">
        <v>31</v>
      </c>
    </row>
    <row r="121" spans="1:4">
      <c r="A121" t="s">
        <v>40</v>
      </c>
      <c r="B121">
        <v>10.06</v>
      </c>
      <c r="C121">
        <v>4.5999999999992269E-2</v>
      </c>
      <c r="D121" t="s">
        <v>29</v>
      </c>
    </row>
    <row r="122" spans="1:4">
      <c r="A122" t="s">
        <v>41</v>
      </c>
      <c r="B122">
        <v>10.039999999999999</v>
      </c>
      <c r="C122">
        <v>0.29599999999999227</v>
      </c>
      <c r="D122" t="s">
        <v>28</v>
      </c>
    </row>
    <row r="123" spans="1:4">
      <c r="A123" t="s">
        <v>41</v>
      </c>
      <c r="B123">
        <v>10.039999999999999</v>
      </c>
      <c r="C123">
        <v>9.6300000000000239</v>
      </c>
      <c r="D123" t="s">
        <v>31</v>
      </c>
    </row>
    <row r="124" spans="1:4">
      <c r="A124" t="s">
        <v>41</v>
      </c>
      <c r="B124">
        <v>10.039999999999999</v>
      </c>
      <c r="C124">
        <v>1.2000000000000455E-2</v>
      </c>
      <c r="D124" t="s">
        <v>29</v>
      </c>
    </row>
    <row r="125" spans="1:4">
      <c r="A125" t="s">
        <v>204</v>
      </c>
      <c r="B125">
        <v>10</v>
      </c>
      <c r="C125">
        <v>0.95099999999999341</v>
      </c>
      <c r="D125" t="s">
        <v>28</v>
      </c>
    </row>
    <row r="126" spans="1:4">
      <c r="A126" t="s">
        <v>204</v>
      </c>
      <c r="B126">
        <v>10</v>
      </c>
      <c r="C126">
        <v>8.8309999999999889</v>
      </c>
      <c r="D126" t="s">
        <v>31</v>
      </c>
    </row>
    <row r="127" spans="1:4">
      <c r="A127" t="s">
        <v>204</v>
      </c>
      <c r="B127">
        <v>10</v>
      </c>
      <c r="C127">
        <v>0</v>
      </c>
      <c r="D127" t="s">
        <v>29</v>
      </c>
    </row>
    <row r="128" spans="1:4">
      <c r="A128" t="s">
        <v>205</v>
      </c>
      <c r="B128">
        <v>10.029999999999999</v>
      </c>
      <c r="C128">
        <v>0.35500000000000398</v>
      </c>
      <c r="D128" t="s">
        <v>28</v>
      </c>
    </row>
    <row r="129" spans="1:4">
      <c r="A129" t="s">
        <v>205</v>
      </c>
      <c r="B129">
        <v>10.029999999999999</v>
      </c>
      <c r="C129">
        <v>9.554000000000002</v>
      </c>
      <c r="D129" t="s">
        <v>31</v>
      </c>
    </row>
    <row r="130" spans="1:4">
      <c r="A130" t="s">
        <v>205</v>
      </c>
      <c r="B130">
        <v>10.029999999999999</v>
      </c>
      <c r="C130">
        <v>0</v>
      </c>
      <c r="D130" t="s">
        <v>29</v>
      </c>
    </row>
    <row r="131" spans="1:4">
      <c r="A131" t="s">
        <v>206</v>
      </c>
      <c r="B131">
        <v>10.199999999999999</v>
      </c>
      <c r="C131">
        <v>0.20399999999999352</v>
      </c>
      <c r="D131" t="s">
        <v>28</v>
      </c>
    </row>
    <row r="132" spans="1:4">
      <c r="A132" t="s">
        <v>206</v>
      </c>
      <c r="B132">
        <v>10.199999999999999</v>
      </c>
      <c r="C132">
        <v>9.8760000000000048</v>
      </c>
      <c r="D132" t="s">
        <v>31</v>
      </c>
    </row>
    <row r="133" spans="1:4">
      <c r="A133" t="s">
        <v>206</v>
      </c>
      <c r="B133">
        <v>10.199999999999999</v>
      </c>
      <c r="C133">
        <v>0</v>
      </c>
      <c r="D133" t="s">
        <v>29</v>
      </c>
    </row>
    <row r="134" spans="1:4">
      <c r="A134" t="s">
        <v>42</v>
      </c>
      <c r="B134">
        <v>10.01</v>
      </c>
      <c r="C134">
        <v>3.0099999999999909</v>
      </c>
      <c r="D134" t="s">
        <v>28</v>
      </c>
    </row>
    <row r="135" spans="1:4">
      <c r="A135" t="s">
        <v>42</v>
      </c>
      <c r="B135">
        <v>10.01</v>
      </c>
      <c r="C135">
        <v>6.210000000000008</v>
      </c>
      <c r="D135" t="s">
        <v>31</v>
      </c>
    </row>
    <row r="136" spans="1:4">
      <c r="A136" t="s">
        <v>42</v>
      </c>
      <c r="B136">
        <v>10.01</v>
      </c>
      <c r="C136">
        <v>7.0999999999997954E-2</v>
      </c>
      <c r="D136" t="s">
        <v>29</v>
      </c>
    </row>
    <row r="137" spans="1:4">
      <c r="A137" t="s">
        <v>44</v>
      </c>
      <c r="B137">
        <v>10.029999999999999</v>
      </c>
      <c r="C137">
        <v>0.28999999999999204</v>
      </c>
      <c r="D137" t="s">
        <v>28</v>
      </c>
    </row>
    <row r="138" spans="1:4">
      <c r="A138" t="s">
        <v>44</v>
      </c>
      <c r="B138">
        <v>10.029999999999999</v>
      </c>
      <c r="C138">
        <v>9.5600000000000023</v>
      </c>
      <c r="D138" t="s">
        <v>31</v>
      </c>
    </row>
    <row r="139" spans="1:4">
      <c r="A139" t="s">
        <v>44</v>
      </c>
      <c r="B139">
        <v>10.029999999999999</v>
      </c>
      <c r="C139">
        <v>1.9999999999996021E-2</v>
      </c>
      <c r="D139" t="s">
        <v>29</v>
      </c>
    </row>
    <row r="140" spans="1:4">
      <c r="A140" t="s">
        <v>43</v>
      </c>
      <c r="B140">
        <v>10.029999999999999</v>
      </c>
      <c r="C140">
        <v>0.67000000000001592</v>
      </c>
      <c r="D140" t="s">
        <v>28</v>
      </c>
    </row>
    <row r="141" spans="1:4">
      <c r="A141" t="s">
        <v>43</v>
      </c>
      <c r="B141">
        <v>10.029999999999999</v>
      </c>
      <c r="C141">
        <v>9.0799999999999841</v>
      </c>
      <c r="D141" t="s">
        <v>31</v>
      </c>
    </row>
    <row r="142" spans="1:4">
      <c r="A142" t="s">
        <v>43</v>
      </c>
      <c r="B142">
        <v>10.029999999999999</v>
      </c>
      <c r="C142">
        <v>8.1999999999993634E-2</v>
      </c>
      <c r="D142" t="s">
        <v>29</v>
      </c>
    </row>
    <row r="143" spans="1:4">
      <c r="A143" t="s">
        <v>207</v>
      </c>
      <c r="B143">
        <v>10.01</v>
      </c>
      <c r="C143">
        <v>0.59899999999998954</v>
      </c>
      <c r="D143" t="s">
        <v>28</v>
      </c>
    </row>
    <row r="144" spans="1:4">
      <c r="A144" t="s">
        <v>207</v>
      </c>
      <c r="B144">
        <v>10.01</v>
      </c>
      <c r="C144">
        <v>8.9989999999999952</v>
      </c>
      <c r="D144" t="s">
        <v>31</v>
      </c>
    </row>
    <row r="145" spans="1:4">
      <c r="A145" t="s">
        <v>207</v>
      </c>
      <c r="B145">
        <v>10.01</v>
      </c>
      <c r="C145">
        <v>0</v>
      </c>
      <c r="D145" t="s">
        <v>29</v>
      </c>
    </row>
    <row r="146" spans="1:4">
      <c r="A146" t="s">
        <v>208</v>
      </c>
      <c r="B146">
        <v>10.07</v>
      </c>
      <c r="C146">
        <v>0.60699999999999932</v>
      </c>
      <c r="D146" t="s">
        <v>28</v>
      </c>
    </row>
    <row r="147" spans="1:4">
      <c r="A147" t="s">
        <v>208</v>
      </c>
      <c r="B147">
        <v>10.07</v>
      </c>
      <c r="C147">
        <v>9.1459999999999866</v>
      </c>
      <c r="D147" t="s">
        <v>31</v>
      </c>
    </row>
    <row r="148" spans="1:4">
      <c r="A148" t="s">
        <v>208</v>
      </c>
      <c r="B148">
        <v>10.07</v>
      </c>
      <c r="C148">
        <v>0.25199999999999534</v>
      </c>
      <c r="D148" t="s">
        <v>29</v>
      </c>
    </row>
    <row r="149" spans="1:4">
      <c r="A149" t="s">
        <v>209</v>
      </c>
      <c r="B149">
        <v>10</v>
      </c>
      <c r="C149">
        <v>0.4030000000000058</v>
      </c>
      <c r="D149" t="s">
        <v>28</v>
      </c>
    </row>
    <row r="150" spans="1:4">
      <c r="A150" t="s">
        <v>209</v>
      </c>
      <c r="B150">
        <v>10</v>
      </c>
      <c r="C150">
        <v>9.3449999999999989</v>
      </c>
      <c r="D150" t="s">
        <v>31</v>
      </c>
    </row>
    <row r="151" spans="1:4">
      <c r="A151" t="s">
        <v>209</v>
      </c>
      <c r="B151">
        <v>10</v>
      </c>
      <c r="C151">
        <v>0.20400000000000773</v>
      </c>
      <c r="D151" t="s">
        <v>29</v>
      </c>
    </row>
  </sheetData>
  <sortState ref="A2:E151">
    <sortCondition ref="A2:A151"/>
    <sortCondition ref="D2:D1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lyr</vt:lpstr>
      <vt:lpstr>frc</vt:lpstr>
      <vt:lpstr>rawFrc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2021-05-05T10:44:42Z</dcterms:created>
  <dcterms:modified xsi:type="dcterms:W3CDTF">2022-02-09T13:00:39Z</dcterms:modified>
</cp:coreProperties>
</file>