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PycharmProjects\pythonProject\"/>
    </mc:Choice>
  </mc:AlternateContent>
  <xr:revisionPtr revIDLastSave="0" documentId="13_ncr:1_{E72366D4-9B2C-4361-A74B-1BD6383C30A6}" xr6:coauthVersionLast="47" xr6:coauthVersionMax="47" xr10:uidLastSave="{00000000-0000-0000-0000-000000000000}"/>
  <bookViews>
    <workbookView xWindow="-120" yWindow="-120" windowWidth="29040" windowHeight="15840" activeTab="1" xr2:uid="{00000000-000D-0000-FFFF-FFFF00000000}"/>
  </bookViews>
  <sheets>
    <sheet name="DCF (Investigate)" sheetId="1" r:id="rId1"/>
    <sheet name="DCF (Yahoo)" sheetId="2" r:id="rId2"/>
    <sheet name="DCF (Temp)" sheetId="3" r:id="rId3"/>
    <sheet name="Historical Data" sheetId="4" r:id="rId4"/>
    <sheet name="Income Statement" sheetId="5" r:id="rId5"/>
    <sheet name="Balance Sheet" sheetId="6" r:id="rId6"/>
    <sheet name="Cash Flow" sheetId="7" r:id="rId7"/>
    <sheet name="Info"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4" i="1" l="1"/>
  <c r="G30" i="1" s="1"/>
  <c r="H30" i="1" s="1"/>
  <c r="I30" i="1" s="1"/>
  <c r="J30" i="1" s="1"/>
  <c r="K30" i="1" s="1"/>
  <c r="F26" i="1"/>
  <c r="E26" i="1"/>
  <c r="D26" i="1"/>
  <c r="I2" i="1"/>
  <c r="I6" i="1"/>
  <c r="F2" i="1"/>
  <c r="C36" i="3"/>
  <c r="E24" i="3"/>
  <c r="E23" i="3"/>
  <c r="C23" i="3"/>
  <c r="E22" i="3"/>
  <c r="C22" i="3"/>
  <c r="K21" i="3"/>
  <c r="J21" i="3"/>
  <c r="I21" i="3"/>
  <c r="H21" i="3"/>
  <c r="G21" i="3"/>
  <c r="C21" i="3"/>
  <c r="C18" i="3"/>
  <c r="C19" i="3" s="1"/>
  <c r="F15" i="3"/>
  <c r="F16" i="3" s="1"/>
  <c r="E15" i="3"/>
  <c r="C15" i="3"/>
  <c r="F13" i="3"/>
  <c r="C13" i="3"/>
  <c r="C17" i="3" s="1"/>
  <c r="C20" i="3" s="1"/>
  <c r="F12" i="3"/>
  <c r="G12" i="3" s="1"/>
  <c r="H12" i="3" s="1"/>
  <c r="I12" i="3" s="1"/>
  <c r="J12" i="3" s="1"/>
  <c r="K12" i="3" s="1"/>
  <c r="L12" i="3" s="1"/>
  <c r="E12" i="3"/>
  <c r="E25" i="3" s="1"/>
  <c r="D12" i="3"/>
  <c r="D24" i="3" s="1"/>
  <c r="C12" i="3"/>
  <c r="C24" i="3" s="1"/>
  <c r="L7" i="3"/>
  <c r="K7" i="3"/>
  <c r="J7" i="3"/>
  <c r="I7" i="3"/>
  <c r="K5" i="3"/>
  <c r="I4" i="3"/>
  <c r="C4" i="3"/>
  <c r="K3" i="3"/>
  <c r="K6" i="3" s="1"/>
  <c r="I3" i="3"/>
  <c r="F3" i="3"/>
  <c r="F2" i="3" s="1"/>
  <c r="C1" i="3"/>
  <c r="C24" i="2"/>
  <c r="C22" i="2"/>
  <c r="C19" i="2"/>
  <c r="F15" i="2"/>
  <c r="E15" i="2"/>
  <c r="C15" i="2"/>
  <c r="E13" i="2"/>
  <c r="C13" i="2"/>
  <c r="H12" i="2"/>
  <c r="I12" i="2" s="1"/>
  <c r="J12" i="2" s="1"/>
  <c r="K12" i="2" s="1"/>
  <c r="G12" i="2"/>
  <c r="F12" i="2"/>
  <c r="F13" i="2" s="1"/>
  <c r="E12" i="2"/>
  <c r="K3" i="2" s="1"/>
  <c r="D12" i="2"/>
  <c r="D13" i="2" s="1"/>
  <c r="D14" i="2" s="1"/>
  <c r="C12" i="2"/>
  <c r="L7" i="2"/>
  <c r="K7" i="2"/>
  <c r="J7" i="2"/>
  <c r="I7" i="2"/>
  <c r="I5" i="2"/>
  <c r="C4" i="2"/>
  <c r="L3" i="2"/>
  <c r="I3" i="2"/>
  <c r="I4" i="2" s="1"/>
  <c r="F3" i="2"/>
  <c r="F2" i="2"/>
  <c r="C1" i="2"/>
  <c r="C39" i="1"/>
  <c r="D27" i="1"/>
  <c r="D29" i="1" s="1"/>
  <c r="C27" i="1"/>
  <c r="C29" i="1" s="1"/>
  <c r="F25" i="1"/>
  <c r="E25" i="1"/>
  <c r="F19" i="1"/>
  <c r="D19" i="1"/>
  <c r="E18" i="1"/>
  <c r="D18" i="1"/>
  <c r="D17" i="1"/>
  <c r="C17" i="1"/>
  <c r="D15" i="1"/>
  <c r="C15" i="1"/>
  <c r="D13" i="1"/>
  <c r="C13" i="1"/>
  <c r="F12" i="1"/>
  <c r="C37" i="1" s="1"/>
  <c r="E12" i="1"/>
  <c r="E15" i="1" s="1"/>
  <c r="D12" i="1"/>
  <c r="D25" i="1" s="1"/>
  <c r="C12" i="1"/>
  <c r="C25" i="1" s="1"/>
  <c r="M25" i="1" s="1"/>
  <c r="L7" i="1"/>
  <c r="K7" i="1"/>
  <c r="J7" i="1"/>
  <c r="I7" i="1"/>
  <c r="C4" i="1"/>
  <c r="J3" i="1"/>
  <c r="I3" i="1"/>
  <c r="F3" i="1"/>
  <c r="C1" i="1"/>
  <c r="K25" i="1" l="1"/>
  <c r="J25" i="1"/>
  <c r="I25" i="1"/>
  <c r="H25" i="1"/>
  <c r="G25" i="1"/>
  <c r="M26" i="1"/>
  <c r="I8" i="2"/>
  <c r="E14" i="2"/>
  <c r="M14" i="2" s="1"/>
  <c r="K5" i="2"/>
  <c r="K8" i="2" s="1"/>
  <c r="K4" i="2"/>
  <c r="E16" i="1"/>
  <c r="E23" i="1"/>
  <c r="F14" i="2"/>
  <c r="J4" i="1"/>
  <c r="F17" i="3"/>
  <c r="F20" i="3" s="1"/>
  <c r="I5" i="1"/>
  <c r="C19" i="1"/>
  <c r="K4" i="3"/>
  <c r="J5" i="1"/>
  <c r="D14" i="1"/>
  <c r="F15" i="1"/>
  <c r="C18" i="1"/>
  <c r="M18" i="1" s="1"/>
  <c r="E19" i="1"/>
  <c r="I5" i="3"/>
  <c r="I8" i="3" s="1"/>
  <c r="D15" i="3"/>
  <c r="D16" i="3" s="1"/>
  <c r="F24" i="3"/>
  <c r="M24" i="3" s="1"/>
  <c r="L4" i="2"/>
  <c r="D15" i="2"/>
  <c r="D23" i="3"/>
  <c r="F18" i="1"/>
  <c r="D18" i="3"/>
  <c r="F23" i="3"/>
  <c r="L3" i="1"/>
  <c r="E13" i="1"/>
  <c r="E17" i="1"/>
  <c r="M17" i="1" s="1"/>
  <c r="F27" i="1"/>
  <c r="F29" i="1" s="1"/>
  <c r="J3" i="3"/>
  <c r="F14" i="3"/>
  <c r="E18" i="3"/>
  <c r="D22" i="3"/>
  <c r="C26" i="3"/>
  <c r="F13" i="1"/>
  <c r="D16" i="1"/>
  <c r="D23" i="1" s="1"/>
  <c r="L5" i="2"/>
  <c r="L6" i="2" s="1"/>
  <c r="F18" i="3"/>
  <c r="F19" i="3" s="1"/>
  <c r="K3" i="1"/>
  <c r="E27" i="1"/>
  <c r="E29" i="1" s="1"/>
  <c r="F17" i="1"/>
  <c r="D26" i="3"/>
  <c r="I4" i="1"/>
  <c r="J3" i="2"/>
  <c r="I6" i="2"/>
  <c r="I9" i="2" s="1"/>
  <c r="L3" i="3"/>
  <c r="D13" i="3"/>
  <c r="F22" i="3"/>
  <c r="E26" i="3"/>
  <c r="E27" i="3" s="1"/>
  <c r="C31" i="3"/>
  <c r="C34" i="1"/>
  <c r="E13" i="3"/>
  <c r="D21" i="3"/>
  <c r="D25" i="3"/>
  <c r="M25" i="3" s="1"/>
  <c r="F26" i="3"/>
  <c r="E21" i="3"/>
  <c r="F21" i="3"/>
  <c r="F25" i="3"/>
  <c r="C34" i="3"/>
  <c r="G12" i="1"/>
  <c r="H12" i="1" s="1"/>
  <c r="I12" i="1" s="1"/>
  <c r="J12" i="1" s="1"/>
  <c r="K12" i="1" s="1"/>
  <c r="D30" i="1" l="1"/>
  <c r="K14" i="2"/>
  <c r="J14" i="2"/>
  <c r="H14" i="2"/>
  <c r="G14" i="2"/>
  <c r="I14" i="2"/>
  <c r="G15" i="2"/>
  <c r="G13" i="2"/>
  <c r="H13" i="2" s="1"/>
  <c r="I13" i="2" s="1"/>
  <c r="J13" i="2" s="1"/>
  <c r="K13" i="2" s="1"/>
  <c r="K24" i="3"/>
  <c r="J24" i="3"/>
  <c r="I24" i="3"/>
  <c r="H24" i="3"/>
  <c r="G24" i="3"/>
  <c r="K17" i="1"/>
  <c r="G17" i="1"/>
  <c r="J17" i="1"/>
  <c r="I17" i="1"/>
  <c r="H17" i="1"/>
  <c r="J4" i="3"/>
  <c r="J6" i="3"/>
  <c r="J5" i="3"/>
  <c r="K5" i="1"/>
  <c r="K8" i="1" s="1"/>
  <c r="K4" i="1"/>
  <c r="E30" i="1"/>
  <c r="E14" i="1"/>
  <c r="J18" i="1"/>
  <c r="K18" i="1"/>
  <c r="I18" i="1"/>
  <c r="H18" i="1"/>
  <c r="G18" i="1"/>
  <c r="K6" i="2"/>
  <c r="K9" i="2" s="1"/>
  <c r="L4" i="1"/>
  <c r="L5" i="1"/>
  <c r="F16" i="1"/>
  <c r="F23" i="1" s="1"/>
  <c r="I6" i="3"/>
  <c r="I9" i="3" s="1"/>
  <c r="H25" i="3"/>
  <c r="G25" i="3"/>
  <c r="K25" i="3"/>
  <c r="J25" i="3"/>
  <c r="I25" i="3"/>
  <c r="C20" i="2"/>
  <c r="L8" i="2"/>
  <c r="F27" i="3"/>
  <c r="E24" i="1"/>
  <c r="M16" i="1"/>
  <c r="G15" i="1" s="1"/>
  <c r="H15" i="1" s="1"/>
  <c r="I15" i="1" s="1"/>
  <c r="J15" i="1" s="1"/>
  <c r="K15" i="1" s="1"/>
  <c r="D19" i="3"/>
  <c r="J8" i="1"/>
  <c r="J9" i="1" s="1"/>
  <c r="C23" i="1"/>
  <c r="D17" i="3"/>
  <c r="D20" i="3" s="1"/>
  <c r="D14" i="3"/>
  <c r="F14" i="1"/>
  <c r="J6" i="1"/>
  <c r="E17" i="3"/>
  <c r="E20" i="3" s="1"/>
  <c r="E14" i="3"/>
  <c r="L4" i="3"/>
  <c r="L5" i="3"/>
  <c r="L6" i="3" s="1"/>
  <c r="M26" i="3"/>
  <c r="D27" i="3"/>
  <c r="M27" i="1"/>
  <c r="E16" i="3"/>
  <c r="M16" i="3" s="1"/>
  <c r="M19" i="1"/>
  <c r="K8" i="3"/>
  <c r="K9" i="3" s="1"/>
  <c r="J4" i="2"/>
  <c r="J5" i="2"/>
  <c r="J8" i="2" s="1"/>
  <c r="E19" i="3"/>
  <c r="I8" i="1"/>
  <c r="I9" i="1" s="1"/>
  <c r="G16" i="3" l="1"/>
  <c r="J16" i="3"/>
  <c r="K16" i="3"/>
  <c r="I16" i="3"/>
  <c r="H16" i="3"/>
  <c r="F24" i="1"/>
  <c r="F30" i="1"/>
  <c r="G14" i="1"/>
  <c r="K14" i="1"/>
  <c r="J14" i="1"/>
  <c r="H14" i="1"/>
  <c r="I14" i="1"/>
  <c r="G13" i="1"/>
  <c r="H13" i="1" s="1"/>
  <c r="I13" i="1" s="1"/>
  <c r="J13" i="1" s="1"/>
  <c r="K13" i="1" s="1"/>
  <c r="M23" i="1"/>
  <c r="G23" i="1" s="1"/>
  <c r="C32" i="3"/>
  <c r="L8" i="3"/>
  <c r="G17" i="2"/>
  <c r="H15" i="2"/>
  <c r="M19" i="3"/>
  <c r="J6" i="2"/>
  <c r="J9" i="2" s="1"/>
  <c r="I2" i="2" s="1"/>
  <c r="K19" i="1"/>
  <c r="H19" i="1"/>
  <c r="J19" i="1"/>
  <c r="I19" i="1"/>
  <c r="G19" i="1"/>
  <c r="C35" i="1"/>
  <c r="L8" i="1"/>
  <c r="K16" i="1"/>
  <c r="J16" i="1"/>
  <c r="I16" i="1"/>
  <c r="H16" i="1"/>
  <c r="G16" i="1"/>
  <c r="L6" i="1"/>
  <c r="J27" i="1"/>
  <c r="K27" i="1"/>
  <c r="I27" i="1"/>
  <c r="H27" i="1"/>
  <c r="G27" i="1"/>
  <c r="K6" i="1"/>
  <c r="K9" i="1" s="1"/>
  <c r="M14" i="3"/>
  <c r="J26" i="3"/>
  <c r="I26" i="3"/>
  <c r="H26" i="3"/>
  <c r="G26" i="3"/>
  <c r="K26" i="3"/>
  <c r="J8" i="3"/>
  <c r="J9" i="3" s="1"/>
  <c r="I2" i="3" s="1"/>
  <c r="D24" i="1"/>
  <c r="K14" i="3" l="1"/>
  <c r="I14" i="3"/>
  <c r="H14" i="3"/>
  <c r="G14" i="3"/>
  <c r="J14" i="3"/>
  <c r="G13" i="3"/>
  <c r="M24" i="1"/>
  <c r="K19" i="3"/>
  <c r="J19" i="3"/>
  <c r="I19" i="3"/>
  <c r="H19" i="3"/>
  <c r="G19" i="3"/>
  <c r="H17" i="2"/>
  <c r="I15" i="2"/>
  <c r="G32" i="1"/>
  <c r="G18" i="3" l="1"/>
  <c r="G15" i="3"/>
  <c r="G17" i="3" s="1"/>
  <c r="G20" i="3" s="1"/>
  <c r="H13" i="3"/>
  <c r="K24" i="1"/>
  <c r="I24" i="1"/>
  <c r="H24" i="1"/>
  <c r="G24" i="1"/>
  <c r="J24" i="1"/>
  <c r="H32" i="1"/>
  <c r="J15" i="2"/>
  <c r="I17" i="2"/>
  <c r="G22" i="3" l="1"/>
  <c r="G23" i="3"/>
  <c r="G27" i="3" s="1"/>
  <c r="G29" i="3" s="1"/>
  <c r="I32" i="1"/>
  <c r="I13" i="3"/>
  <c r="H18" i="3"/>
  <c r="H15" i="3"/>
  <c r="H17" i="3" s="1"/>
  <c r="H20" i="3" s="1"/>
  <c r="K15" i="2"/>
  <c r="J17" i="2"/>
  <c r="H22" i="3" l="1"/>
  <c r="H23" i="3" s="1"/>
  <c r="H27" i="3" s="1"/>
  <c r="H29" i="3" s="1"/>
  <c r="I15" i="3"/>
  <c r="I17" i="3" s="1"/>
  <c r="I20" i="3" s="1"/>
  <c r="J13" i="3"/>
  <c r="I18" i="3"/>
  <c r="J32" i="1"/>
  <c r="L15" i="2"/>
  <c r="L17" i="2" s="1"/>
  <c r="K17" i="2"/>
  <c r="C18" i="2" s="1"/>
  <c r="C21" i="2" s="1"/>
  <c r="C23" i="2" s="1"/>
  <c r="I22" i="3" l="1"/>
  <c r="I23" i="3" s="1"/>
  <c r="I27" i="3" s="1"/>
  <c r="I29" i="3" s="1"/>
  <c r="L30" i="1"/>
  <c r="L32" i="1" s="1"/>
  <c r="K32" i="1"/>
  <c r="J18" i="3"/>
  <c r="J15" i="3"/>
  <c r="J17" i="3" s="1"/>
  <c r="J20" i="3" s="1"/>
  <c r="K13" i="3"/>
  <c r="C33" i="1" l="1"/>
  <c r="C36" i="1" s="1"/>
  <c r="C38" i="1" s="1"/>
  <c r="J22" i="3"/>
  <c r="J23" i="3" s="1"/>
  <c r="J27" i="3" s="1"/>
  <c r="J29" i="3" s="1"/>
  <c r="K18" i="3"/>
  <c r="K15" i="3"/>
  <c r="K17" i="3" s="1"/>
  <c r="K20" i="3" s="1"/>
  <c r="K22" i="3" l="1"/>
  <c r="K23" i="3"/>
  <c r="K27" i="3" s="1"/>
  <c r="L27" i="3" l="1"/>
  <c r="L29" i="3" s="1"/>
  <c r="C30" i="3" s="1"/>
  <c r="C33" i="3" s="1"/>
  <c r="C35" i="3" s="1"/>
  <c r="K29" i="3"/>
</calcChain>
</file>

<file path=xl/sharedStrings.xml><?xml version="1.0" encoding="utf-8"?>
<sst xmlns="http://schemas.openxmlformats.org/spreadsheetml/2006/main" count="500" uniqueCount="387">
  <si>
    <t>shortName</t>
  </si>
  <si>
    <t>DCF Valuation</t>
  </si>
  <si>
    <t>Capm</t>
  </si>
  <si>
    <t>WACC</t>
  </si>
  <si>
    <t>Assumptions</t>
  </si>
  <si>
    <t>Beta</t>
  </si>
  <si>
    <t>Valuation date</t>
  </si>
  <si>
    <t>Rf</t>
  </si>
  <si>
    <t>Stockholders Equity</t>
  </si>
  <si>
    <t>Terminal growth rate</t>
  </si>
  <si>
    <t>Rm</t>
  </si>
  <si>
    <t>Total Debt</t>
  </si>
  <si>
    <t>Tax rate</t>
  </si>
  <si>
    <t>COD</t>
  </si>
  <si>
    <t>Data Comes in 1000s, Addition xxx:</t>
  </si>
  <si>
    <t>TAX</t>
  </si>
  <si>
    <t>D + E</t>
  </si>
  <si>
    <t>Actual</t>
  </si>
  <si>
    <t>Estimated</t>
  </si>
  <si>
    <t>Terminal value</t>
  </si>
  <si>
    <t>Assumptions Workings</t>
  </si>
  <si>
    <t>Rev</t>
  </si>
  <si>
    <t>Net Income From Continuing Operations</t>
  </si>
  <si>
    <t>%</t>
  </si>
  <si>
    <t>Non Cash</t>
  </si>
  <si>
    <t>Depreciation Amortization Depletion</t>
  </si>
  <si>
    <t>Stock Based Compensation</t>
  </si>
  <si>
    <t>Other Non Cash Items</t>
  </si>
  <si>
    <t>Deferred Tax</t>
  </si>
  <si>
    <t>Total Non Cash</t>
  </si>
  <si>
    <t>Δwrkcap</t>
  </si>
  <si>
    <t>Capital Expenditure</t>
  </si>
  <si>
    <t>Other</t>
  </si>
  <si>
    <t>Operating Gains Losses</t>
  </si>
  <si>
    <t>Total</t>
  </si>
  <si>
    <t>Free Cash Flow</t>
  </si>
  <si>
    <t>Time</t>
  </si>
  <si>
    <t>PV of free cash flow</t>
  </si>
  <si>
    <t>Value of the Firm</t>
  </si>
  <si>
    <t>Cash Cash Equivalents And Short Term Investments</t>
  </si>
  <si>
    <t>Debt</t>
  </si>
  <si>
    <t>Equity value of the firm</t>
  </si>
  <si>
    <t>Ordinary Shares Number</t>
  </si>
  <si>
    <t>Estimated Share price ($)</t>
  </si>
  <si>
    <t>currentPrice</t>
  </si>
  <si>
    <t>Total Revenue</t>
  </si>
  <si>
    <t>Growth rate</t>
  </si>
  <si>
    <t>V</t>
  </si>
  <si>
    <t>Cost Of Revenue</t>
  </si>
  <si>
    <t>Cost of sales as a % of revenue</t>
  </si>
  <si>
    <t>Gross profit</t>
  </si>
  <si>
    <t>Operating Expense</t>
  </si>
  <si>
    <t>Operating exp. as a % of revenue</t>
  </si>
  <si>
    <t>Operating profit</t>
  </si>
  <si>
    <t>Tax Rate For Calcs</t>
  </si>
  <si>
    <t>Taxation</t>
  </si>
  <si>
    <t>Net Income</t>
  </si>
  <si>
    <t>Depreciation and amortization</t>
  </si>
  <si>
    <t>Changes in working capital</t>
  </si>
  <si>
    <t>Capital expenditure</t>
  </si>
  <si>
    <t>Open</t>
  </si>
  <si>
    <t>High</t>
  </si>
  <si>
    <t>Low</t>
  </si>
  <si>
    <t>Close</t>
  </si>
  <si>
    <t>Volume</t>
  </si>
  <si>
    <t>Dividends</t>
  </si>
  <si>
    <t>Stock Splits</t>
  </si>
  <si>
    <t>Date</t>
  </si>
  <si>
    <t>Tax Effect Of Unusual Items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</si>
  <si>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</si>
  <si>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</si>
  <si>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</si>
  <si>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</si>
  <si>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</si>
  <si>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</si>
  <si>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</si>
  <si>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</si>
  <si>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</si>
  <si>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</si>
  <si>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</si>
  <si>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</si>
  <si>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</si>
  <si>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</si>
  <si>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Rent Expense Supplemental</t>
  </si>
  <si>
    <t>Total Operating Income As Reported</t>
  </si>
  <si>
    <t>Diluted Average Shares</t>
  </si>
  <si>
    <t>Basic Average Shares</t>
  </si>
  <si>
    <t>Diluted EPS</t>
  </si>
  <si>
    <t>Basic EPS</t>
  </si>
  <si>
    <t>Diluted NI Availto Com Stockholders</t>
  </si>
  <si>
    <t>Average Dilution Earnings</t>
  </si>
  <si>
    <t>Net Income Common Stockholders</t>
  </si>
  <si>
    <t>Otherunder Preferred Stock Dividend</t>
  </si>
  <si>
    <t>Minority Interests</t>
  </si>
  <si>
    <t>Net Income Including Noncontrolling Interests</t>
  </si>
  <si>
    <t>Net Income Continuous Operations</t>
  </si>
  <si>
    <t>Tax Provision</t>
  </si>
  <si>
    <t>Pretax Income</t>
  </si>
  <si>
    <t>Other Income Expense</t>
  </si>
  <si>
    <t>Other Non Operating Income Expenses</t>
  </si>
  <si>
    <t>Special Income Charges</t>
  </si>
  <si>
    <t>Restructuring And Mergern Acquisition</t>
  </si>
  <si>
    <t>Net Non Operating Interest Income Expense</t>
  </si>
  <si>
    <t>Interest Expense Non Operating</t>
  </si>
  <si>
    <t>Interest Income Non Operating</t>
  </si>
  <si>
    <t>Operating Income</t>
  </si>
  <si>
    <t>Research And Development</t>
  </si>
  <si>
    <t>Selling General And Administration</t>
  </si>
  <si>
    <t>Gross Profit</t>
  </si>
  <si>
    <t>Operating Revenue</t>
  </si>
  <si>
    <t>Treasury Shares Number</t>
  </si>
  <si>
    <t>Share Issued</t>
  </si>
  <si>
    <t>Net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</si>
  <si>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</si>
  <si>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</si>
  <si>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</si>
  <si>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</si>
  <si>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</si>
  <si>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</si>
  <si>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</si>
  <si>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</si>
  <si>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</si>
  <si>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Gains Losses Not Affecting Retained Earnings</t>
  </si>
  <si>
    <t>Other Equity Adjustments</t>
  </si>
  <si>
    <t>Retained Earnings</t>
  </si>
  <si>
    <t>Additional Paid In Capital</t>
  </si>
  <si>
    <t>Capital Stock</t>
  </si>
  <si>
    <t>Common Stock</t>
  </si>
  <si>
    <t>Preferred Stock</t>
  </si>
  <si>
    <t>Total Liabilities Net Minority Interest</t>
  </si>
  <si>
    <t>Total Non Current Liabilities Net Minority Interest</t>
  </si>
  <si>
    <t>Other Non Current Liabilities</t>
  </si>
  <si>
    <t>Preferred Securities Outside Stock Equity</t>
  </si>
  <si>
    <t>Non Current Accrued Expenses</t>
  </si>
  <si>
    <t>Non Current Deferred Liabilities</t>
  </si>
  <si>
    <t>Non Current Deferred Revenue</t>
  </si>
  <si>
    <t>Non Current Deferred Taxes Liabilities</t>
  </si>
  <si>
    <t>Long Term Debt And Capital Lease Obligation</t>
  </si>
  <si>
    <t>Long Term Capital Lease Obligation</t>
  </si>
  <si>
    <t>Long Term Debt</t>
  </si>
  <si>
    <t>Long Term Provisions</t>
  </si>
  <si>
    <t>Current Liabilities</t>
  </si>
  <si>
    <t>Other Current Liabilities</t>
  </si>
  <si>
    <t>Current Deferred Liabilities</t>
  </si>
  <si>
    <t>Current Deferred Revenue</t>
  </si>
  <si>
    <t>Current Debt And Capital Lease Obligation</t>
  </si>
  <si>
    <t>Current Capital Lease Obligation</t>
  </si>
  <si>
    <t>Current Debt</t>
  </si>
  <si>
    <t>Other Current Borrowings</t>
  </si>
  <si>
    <t>Line Of Credit</t>
  </si>
  <si>
    <t>Current Provisions</t>
  </si>
  <si>
    <t>Payables And Accrued Expenses</t>
  </si>
  <si>
    <t>Current Accrued Expenses</t>
  </si>
  <si>
    <t>Interest Payable</t>
  </si>
  <si>
    <t>Payables</t>
  </si>
  <si>
    <t>Total Tax Payable</t>
  </si>
  <si>
    <t>Accounts Payable</t>
  </si>
  <si>
    <t>Total Assets</t>
  </si>
  <si>
    <t>Total Non Current Assets</t>
  </si>
  <si>
    <t>Other Non Current Assets</t>
  </si>
  <si>
    <t>Non Current Deferred Assets</t>
  </si>
  <si>
    <t>Non Current Deferred Taxes Assets</t>
  </si>
  <si>
    <t>Non Current Note Receivables</t>
  </si>
  <si>
    <t>Goodwill And Other Intangible Assets</t>
  </si>
  <si>
    <t>Other Intangible Assets</t>
  </si>
  <si>
    <t>Goodwill</t>
  </si>
  <si>
    <t>Net PPE</t>
  </si>
  <si>
    <t>Accumulated Depreciation</t>
  </si>
  <si>
    <t>Gross PPE</t>
  </si>
  <si>
    <t>Leases</t>
  </si>
  <si>
    <t>Construction In Progress</t>
  </si>
  <si>
    <t>Other Properties</t>
  </si>
  <si>
    <t>Machinery Furniture Equipment</t>
  </si>
  <si>
    <t>Land And Improvements</t>
  </si>
  <si>
    <t>Properties</t>
  </si>
  <si>
    <t>Current Assets</t>
  </si>
  <si>
    <t>Other Current Assets</t>
  </si>
  <si>
    <t>Restricted Cash</t>
  </si>
  <si>
    <t>Prepaid Assets</t>
  </si>
  <si>
    <t>Inventory</t>
  </si>
  <si>
    <t>Other Inventories</t>
  </si>
  <si>
    <t>Finished Goods</t>
  </si>
  <si>
    <t>Work In Process</t>
  </si>
  <si>
    <t>Raw Materials</t>
  </si>
  <si>
    <t>Receivables</t>
  </si>
  <si>
    <t>Accounts Receivable</t>
  </si>
  <si>
    <t>Other Short Term Investments</t>
  </si>
  <si>
    <t>Cash And Cash Equivalents</t>
  </si>
  <si>
    <t>Cash Equivalents</t>
  </si>
  <si>
    <t>Cash Financial</t>
  </si>
  <si>
    <t>Repayment Of Debt</t>
  </si>
  <si>
    <t>Issuance Of Debt</t>
  </si>
  <si>
    <t>Issuance Of Capital Stock</t>
  </si>
  <si>
    <t>Interest Paid Supplemental Data</t>
  </si>
  <si>
    <t>Income Tax Paid Supplemental Data</t>
  </si>
  <si>
    <t>End Cash Position</t>
  </si>
  <si>
    <t>Beginning Cash Position</t>
  </si>
  <si>
    <t>Effect Of Exchange Rate Changes</t>
  </si>
  <si>
    <t>Changes In Cash</t>
  </si>
  <si>
    <t>Financing Cash Flow</t>
  </si>
  <si>
    <t>Cash Flow From Continuing Financing Activities</t>
  </si>
  <si>
    <t>Net Other Financing Charges</t>
  </si>
  <si>
    <t>Proceeds From Stock Option Exercised</t>
  </si>
  <si>
    <t>Net Common Stock Issuance</t>
  </si>
  <si>
    <t>Common Stock Issuance</t>
  </si>
  <si>
    <t>Net Issuance Payments Of Debt</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</si>
  <si>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</si>
  <si>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</si>
  <si>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</si>
  <si>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</si>
  <si>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</si>
  <si>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</si>
  <si>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</si>
  <si>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</si>
  <si>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</si>
  <si>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Business Purchase And Sale</t>
  </si>
  <si>
    <t>Sale Of Business</t>
  </si>
  <si>
    <t>Purchase Of Business</t>
  </si>
  <si>
    <t>Net Intangibles Purchase And Sale</t>
  </si>
  <si>
    <t>Sale Of Intangibles</t>
  </si>
  <si>
    <t>Purchase Of Intangibles</t>
  </si>
  <si>
    <t>Net PPE Purchase And Sale</t>
  </si>
  <si>
    <t>Purchase Of PPE</t>
  </si>
  <si>
    <t>Operating Cash Flow</t>
  </si>
  <si>
    <t>Cash Flow From Continuing Operating Activities</t>
  </si>
  <si>
    <t>Change In Working Capital</t>
  </si>
  <si>
    <t>Change In Other Working Capital</t>
  </si>
  <si>
    <t>Change In Other Current Liabilities</t>
  </si>
  <si>
    <t>Change In Other Current Assets</t>
  </si>
  <si>
    <t>Change In Payables And Accrued Expense</t>
  </si>
  <si>
    <t>Change In Payable</t>
  </si>
  <si>
    <t>Change In Account Payable</t>
  </si>
  <si>
    <t>Change In Prepaid Assets</t>
  </si>
  <si>
    <t>Change In Inventory</t>
  </si>
  <si>
    <t>Change In Receivables</t>
  </si>
  <si>
    <t>Changes In Account Receivables</t>
  </si>
  <si>
    <t>Asset Impairment Charge</t>
  </si>
  <si>
    <t>Deferred Income Tax</t>
  </si>
  <si>
    <t>Depreciation And Amortization</t>
  </si>
  <si>
    <t>Depreciation</t>
  </si>
  <si>
    <t>Net Foreign Currency Exchange Gain Loss</t>
  </si>
  <si>
    <t>Gain Loss On Sale Of PPE</t>
  </si>
  <si>
    <t>Statistic</t>
  </si>
  <si>
    <t>Value</t>
  </si>
  <si>
    <t>address1</t>
  </si>
  <si>
    <t>1 Tesla Road</t>
  </si>
  <si>
    <t>city</t>
  </si>
  <si>
    <t>Austin</t>
  </si>
  <si>
    <t>state</t>
  </si>
  <si>
    <t>TX</t>
  </si>
  <si>
    <t>zip</t>
  </si>
  <si>
    <t>78725</t>
  </si>
  <si>
    <t>country</t>
  </si>
  <si>
    <t>United States</t>
  </si>
  <si>
    <t>phone</t>
  </si>
  <si>
    <t>512 516 8177</t>
  </si>
  <si>
    <t>website</t>
  </si>
  <si>
    <t>https://www.tesla.com</t>
  </si>
  <si>
    <t>industry</t>
  </si>
  <si>
    <t>Auto Manufacturers</t>
  </si>
  <si>
    <t>industryKey</t>
  </si>
  <si>
    <t>auto-manufacturers</t>
  </si>
  <si>
    <t>industryDisp</t>
  </si>
  <si>
    <t>sector</t>
  </si>
  <si>
    <t>Consumer Cyclical</t>
  </si>
  <si>
    <t>sectorKey</t>
  </si>
  <si>
    <t>consumer-cyclical</t>
  </si>
  <si>
    <t>sectorDisp</t>
  </si>
  <si>
    <t>longBusinessSummary</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</si>
  <si>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</si>
  <si>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fullTimeEmployees</t>
  </si>
  <si>
    <t>companyOfficers</t>
  </si>
  <si>
    <t>[{'maxAge': 1, 'name': 'Mr. Elon R. Musk', 'age': 51, 'title': 'Co-Founder, Technoking of Tesla, CEO &amp; Director', 'yearBorn': 1972, 'fiscalYear': 2023, 'exercisedValue': 0, 'unexercisedValue': 0}, {'maxAge': 1, 'name': 'Mr. Vaibhav  Taneja', 'age': 45, 'title': 'Chief Financial Officer', 'yearBorn': 1978, 'fiscalYear': 2023, 'totalPay': 278000, 'exercisedValue': 8517957, 'unexercisedValue': 202075632}, {'maxAge': 1, 'name': 'Mr. Xiaotong  Zhu', 'age': 43, 'title': 'Senior Vice President of Automotive', 'yearBorn': 1980, 'fiscalYear': 2023, 'totalPay': 926877, 'exercisedValue': 0, 'unexercisedValue': 344144320}, {'maxAge': 1, 'name': 'Travis  Axelrod', 'title': 'Head of Investor Relations', 'fiscalYear': 2023, 'exercisedValue': 0, 'unexercisedValue': 0}, {'maxAge': 1, 'name': 'Brian  Scelfo', 'title': 'Senior Director of Corporate Development', 'fiscalYear': 2023, 'exercisedValue': 0, 'unexercisedValue': 0}, {'maxAge': 1, 'name': 'Mr. Franz  von Holzhausen', 'title': 'Chief Designer', 'fiscalYear': 2023, 'exercisedValue': 0, 'unexercisedValue': 0}, {'maxAge': 1, 'name': 'Mr. John  Walker', 'age': 60, 'title': 'Vice President of Sales - North America', 'yearBorn': 1963, 'fiscalYear': 2023, 'totalPay': 121550, 'exercisedValue': 0, 'unexercisedValue': 0}, {'maxAge': 1, 'name': 'Mr. Peter  Bannon', 'title': 'Chip Architect', 'fiscalYear': 2023, 'exercisedValue': 0, 'unexercisedValue': 0}, {'maxAge': 1, 'name': 'Mr. Turner  Caldwell', 'title': 'Engineering Manager', 'fiscalYear': 2023, 'exercisedValue': 0, 'unexercisedValue': 0}, {'maxAge': 1, 'name': 'Mr. Rodney D. Westmoreland Jr.', 'title': 'Director of Construction Management', 'fiscalYear': 2023, 'exercisedValue': 0, 'unexercisedValue': 0}]</t>
  </si>
  <si>
    <t>auditRisk</t>
  </si>
  <si>
    <t>boardRisk</t>
  </si>
  <si>
    <t>compensationRisk</t>
  </si>
  <si>
    <t>shareHolderRightsRisk</t>
  </si>
  <si>
    <t>overallRisk</t>
  </si>
  <si>
    <t>governanceEpochDate</t>
  </si>
  <si>
    <t>compensationAsOfEpochDate</t>
  </si>
  <si>
    <t>maxAge</t>
  </si>
  <si>
    <t>priceHint</t>
  </si>
  <si>
    <t>previousClose</t>
  </si>
  <si>
    <t>open</t>
  </si>
  <si>
    <t>dayLow</t>
  </si>
  <si>
    <t>dayHigh</t>
  </si>
  <si>
    <t>regularMarketPreviousClose</t>
  </si>
  <si>
    <t>regularMarketOpen</t>
  </si>
  <si>
    <t>regularMarketDayLow</t>
  </si>
  <si>
    <t>regularMarketDayHigh</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</si>
  <si>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</si>
  <si>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</si>
  <si>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</si>
  <si>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</si>
  <si>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</si>
  <si>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</si>
  <si>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</si>
  <si>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</si>
  <si>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</si>
  <si>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</si>
  <si>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</si>
  <si>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</si>
  <si>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</si>
  <si>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</si>
  <si>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</si>
  <si>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</si>
  <si>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</si>
  <si>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</si>
  <si>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</si>
  <si>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</si>
  <si>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</si>
  <si>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</si>
  <si>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</si>
  <si>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</si>
  <si>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</si>
  <si>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</si>
  <si>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</si>
  <si>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</si>
  <si>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</si>
  <si>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</si>
  <si>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</si>
  <si>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</si>
  <si>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</si>
  <si>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</si>
  <si>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</si>
  <si>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</si>
  <si>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</si>
  <si>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</si>
  <si>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</si>
  <si>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</si>
  <si>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</si>
  <si>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</si>
  <si>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</si>
  <si>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</si>
  <si>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3:1</t>
  </si>
  <si>
    <t>lastSplitDate</t>
  </si>
  <si>
    <t>enterpriseToRevenue</t>
  </si>
  <si>
    <t>enterpriseToEbitda</t>
  </si>
  <si>
    <t>52WeekChange</t>
  </si>
  <si>
    <t>SandP52WeekChange</t>
  </si>
  <si>
    <t>exchange</t>
  </si>
  <si>
    <t>NMS</t>
  </si>
  <si>
    <t>quoteType</t>
  </si>
  <si>
    <t>EQUITY</t>
  </si>
  <si>
    <t>symbol</t>
  </si>
  <si>
    <t>TSLA</t>
  </si>
  <si>
    <t>underlyingSymbol</t>
  </si>
  <si>
    <t>Tesla, Inc.</t>
  </si>
  <si>
    <t>longName</t>
  </si>
  <si>
    <t>firstTradeDateEpochUtc</t>
  </si>
  <si>
    <t>timeZoneFullName</t>
  </si>
  <si>
    <t>America/New_York</t>
  </si>
  <si>
    <t>timeZoneShortName</t>
  </si>
  <si>
    <t>EST</t>
  </si>
  <si>
    <t>uuid</t>
  </si>
  <si>
    <t>ec367bc4-f92c-397c-ac81-bf7b43cffaf7</t>
  </si>
  <si>
    <t>messageBoardId</t>
  </si>
  <si>
    <t>finmb_27444752</t>
  </si>
  <si>
    <t>gmtOffSetMilliseconds</t>
  </si>
  <si>
    <t>targetHighPrice</t>
  </si>
  <si>
    <t>targetLowPrice</t>
  </si>
  <si>
    <t>targetMeanPrice</t>
  </si>
  <si>
    <t>targetMedianPrice</t>
  </si>
  <si>
    <t>recommendationMean</t>
  </si>
  <si>
    <t>recommendationKey</t>
  </si>
  <si>
    <t>hold</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</si>
  <si>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</si>
  <si>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</si>
  <si>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</si>
  <si>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</si>
  <si>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</si>
  <si>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</si>
  <si>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</si>
  <si>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</si>
  <si>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</si>
  <si>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</si>
  <si>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</si>
  <si>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</si>
  <si>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</si>
  <si>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</si>
  <si>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</si>
  <si>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</si>
  <si>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</si>
  <si>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</si>
  <si>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</si>
  <si>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</si>
  <si>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trailingPegRatio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</si>
</sst>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yyyy\-mm\-dd\ h:mm:ss"/>
    <numFmt numFmtId="165" formatCode="0.000%"/>
    <numFmt numFmtId="166" formatCode="0.00000%"/>
    <numFmt numFmtId="167" formatCode="0.0%"/>
    <numFmt numFmtId="168" formatCode="0.00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0" tint="-0.14999847407452621"/>
        <bgColor indexed="64"/>
      </patternFill>
    </fill>
  </fills>
  <borders count="14">
    <border>
      <left/>
      <right/>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style="medium">
        <color indexed="64"/>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s>
  <cellStyleXfs count="3">
    <xf numFmtId="0" fontId="0" fillId="0" borderId="0"/>
    <xf numFmtId="9" fontId="1" fillId="0" borderId="0"/>
    <xf numFmtId="43" fontId="1" fillId="0" borderId="0"/>
  </cellStyleXfs>
  <cellXfs count="83">
    <xf numFmtId="0" fontId="0" fillId="0" borderId="0" xfId="0"/>
    <xf numFmtId="164" fontId="0" fillId="0" borderId="0" xfId="0" applyNumberFormat="1"/>
    <xf numFmtId="165" fontId="1" fillId="0" borderId="0" xfId="1" applyNumberFormat="1"/>
    <xf numFmtId="0" fontId="2" fillId="2" borderId="6" xfId="0" applyFont="1" applyFill="1" applyBorder="1"/>
    <xf numFmtId="0" fontId="0" fillId="2" borderId="6" xfId="0" applyFill="1" applyBorder="1" applyAlignment="1">
      <alignment horizontal="center"/>
    </xf>
    <xf numFmtId="0" fontId="0" fillId="2" borderId="0" xfId="0" applyFill="1" applyAlignment="1">
      <alignment horizontal="center"/>
    </xf>
    <xf numFmtId="0" fontId="0" fillId="2" borderId="0" xfId="0" applyFill="1"/>
    <xf numFmtId="166" fontId="0" fillId="2" borderId="6" xfId="0" applyNumberFormat="1" applyFill="1" applyBorder="1" applyAlignment="1">
      <alignment horizontal="center"/>
    </xf>
    <xf numFmtId="0" fontId="0" fillId="2" borderId="5" xfId="0" applyFill="1" applyBorder="1"/>
    <xf numFmtId="0" fontId="0" fillId="2" borderId="5" xfId="0" applyFill="1" applyBorder="1" applyAlignment="1">
      <alignment horizontal="center"/>
    </xf>
    <xf numFmtId="14" fontId="0" fillId="2" borderId="5" xfId="0" applyNumberFormat="1" applyFill="1" applyBorder="1" applyAlignment="1">
      <alignment horizontal="center"/>
    </xf>
    <xf numFmtId="14" fontId="0" fillId="2" borderId="0" xfId="0" applyNumberFormat="1" applyFill="1" applyAlignment="1">
      <alignment horizontal="center"/>
    </xf>
    <xf numFmtId="10" fontId="0" fillId="2" borderId="0" xfId="0" applyNumberFormat="1" applyFill="1" applyAlignment="1">
      <alignment horizontal="center"/>
    </xf>
    <xf numFmtId="43" fontId="0" fillId="2" borderId="0" xfId="0" applyNumberFormat="1" applyFill="1" applyAlignment="1">
      <alignment horizontal="center" vertical="center"/>
    </xf>
    <xf numFmtId="0" fontId="0" fillId="2" borderId="0" xfId="2" applyNumberFormat="1" applyFont="1" applyFill="1" applyAlignment="1">
      <alignment horizontal="center"/>
    </xf>
    <xf numFmtId="0" fontId="0" fillId="2" borderId="4" xfId="0" applyFill="1" applyBorder="1"/>
    <xf numFmtId="2" fontId="0" fillId="2" borderId="7" xfId="0" applyNumberFormat="1" applyFill="1" applyBorder="1" applyAlignment="1">
      <alignment horizontal="center"/>
    </xf>
    <xf numFmtId="2" fontId="0" fillId="2" borderId="3" xfId="0" applyNumberFormat="1" applyFill="1" applyBorder="1" applyAlignment="1">
      <alignment horizontal="center"/>
    </xf>
    <xf numFmtId="0" fontId="0" fillId="2" borderId="7" xfId="0" applyFill="1" applyBorder="1"/>
    <xf numFmtId="0" fontId="0" fillId="2" borderId="3" xfId="0" applyFill="1" applyBorder="1"/>
    <xf numFmtId="0" fontId="0" fillId="2" borderId="3" xfId="0" applyFill="1" applyBorder="1" applyAlignment="1">
      <alignment horizontal="center"/>
    </xf>
    <xf numFmtId="0" fontId="0" fillId="2" borderId="1" xfId="0" applyFill="1" applyBorder="1"/>
    <xf numFmtId="14" fontId="0" fillId="2" borderId="8" xfId="0" applyNumberFormat="1" applyFill="1" applyBorder="1" applyAlignment="1">
      <alignment horizontal="center"/>
    </xf>
    <xf numFmtId="2" fontId="0" fillId="2" borderId="7" xfId="0" applyNumberFormat="1" applyFill="1" applyBorder="1" applyAlignment="1">
      <alignment horizontal="center" vertical="center"/>
    </xf>
    <xf numFmtId="0" fontId="0" fillId="2" borderId="2" xfId="0" applyFill="1" applyBorder="1"/>
    <xf numFmtId="2" fontId="0" fillId="2" borderId="9" xfId="0" applyNumberFormat="1" applyFill="1" applyBorder="1" applyAlignment="1">
      <alignment horizontal="center" vertical="center"/>
    </xf>
    <xf numFmtId="10" fontId="0" fillId="2" borderId="9" xfId="0" applyNumberFormat="1" applyFill="1" applyBorder="1" applyAlignment="1">
      <alignment horizontal="center"/>
    </xf>
    <xf numFmtId="2" fontId="0" fillId="2" borderId="0" xfId="0" applyNumberFormat="1" applyFill="1" applyAlignment="1">
      <alignment horizontal="center"/>
    </xf>
    <xf numFmtId="2" fontId="0" fillId="2" borderId="9" xfId="0" applyNumberFormat="1" applyFill="1" applyBorder="1" applyAlignment="1">
      <alignment horizontal="center"/>
    </xf>
    <xf numFmtId="10" fontId="0" fillId="2" borderId="9" xfId="0" applyNumberFormat="1" applyFill="1" applyBorder="1" applyAlignment="1">
      <alignment horizontal="center" vertical="center"/>
    </xf>
    <xf numFmtId="2" fontId="0" fillId="2" borderId="8" xfId="0" applyNumberFormat="1" applyFill="1" applyBorder="1" applyAlignment="1">
      <alignment horizontal="center" vertical="center"/>
    </xf>
    <xf numFmtId="2" fontId="0" fillId="2" borderId="5" xfId="0" applyNumberFormat="1" applyFill="1" applyBorder="1" applyAlignment="1">
      <alignment horizontal="center"/>
    </xf>
    <xf numFmtId="2" fontId="0" fillId="2" borderId="8" xfId="0" applyNumberFormat="1" applyFill="1" applyBorder="1" applyAlignment="1">
      <alignment horizontal="center"/>
    </xf>
    <xf numFmtId="1" fontId="0" fillId="2" borderId="9" xfId="0" applyNumberFormat="1" applyFill="1" applyBorder="1" applyAlignment="1">
      <alignment horizontal="center"/>
    </xf>
    <xf numFmtId="1" fontId="0" fillId="2" borderId="0" xfId="0" applyNumberFormat="1" applyFill="1" applyAlignment="1">
      <alignment horizontal="center"/>
    </xf>
    <xf numFmtId="43" fontId="0" fillId="2" borderId="0" xfId="2" applyFont="1" applyFill="1" applyAlignment="1">
      <alignment horizontal="center"/>
    </xf>
    <xf numFmtId="2" fontId="0" fillId="2" borderId="0" xfId="0" applyNumberFormat="1" applyFill="1"/>
    <xf numFmtId="43" fontId="0" fillId="2" borderId="0" xfId="0" applyNumberFormat="1" applyFill="1" applyAlignment="1">
      <alignment horizontal="center"/>
    </xf>
    <xf numFmtId="0" fontId="0" fillId="2" borderId="5" xfId="0" applyFill="1" applyBorder="1" applyAlignment="1">
      <alignment horizontal="center" vertical="center"/>
    </xf>
    <xf numFmtId="10" fontId="0" fillId="2" borderId="0" xfId="0" applyNumberFormat="1" applyFill="1" applyAlignment="1">
      <alignment horizontal="center" vertical="center"/>
    </xf>
    <xf numFmtId="10" fontId="1" fillId="0" borderId="0" xfId="1" applyNumberFormat="1" applyAlignment="1">
      <alignment horizontal="center" vertical="center"/>
    </xf>
    <xf numFmtId="10" fontId="2" fillId="0" borderId="10" xfId="1" applyNumberFormat="1" applyFont="1" applyBorder="1"/>
    <xf numFmtId="166" fontId="2" fillId="2" borderId="10" xfId="0" applyNumberFormat="1" applyFont="1" applyFill="1" applyBorder="1" applyAlignment="1">
      <alignment horizontal="center"/>
    </xf>
    <xf numFmtId="2" fontId="2" fillId="2" borderId="0" xfId="0" applyNumberFormat="1" applyFont="1" applyFill="1" applyAlignment="1">
      <alignment horizontal="center"/>
    </xf>
    <xf numFmtId="2" fontId="2" fillId="2" borderId="5" xfId="0" applyNumberFormat="1" applyFont="1" applyFill="1" applyBorder="1" applyAlignment="1">
      <alignment horizontal="center"/>
    </xf>
    <xf numFmtId="0" fontId="0" fillId="4" borderId="0" xfId="0" applyFill="1"/>
    <xf numFmtId="0" fontId="0" fillId="5" borderId="0" xfId="0" applyFill="1"/>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2" borderId="9" xfId="0" applyFill="1" applyBorder="1" applyAlignment="1">
      <alignment horizontal="center"/>
    </xf>
    <xf numFmtId="10" fontId="1" fillId="2" borderId="0" xfId="1" applyNumberFormat="1" applyFill="1"/>
    <xf numFmtId="9" fontId="1" fillId="2" borderId="0" xfId="1" applyFill="1"/>
    <xf numFmtId="9" fontId="1" fillId="2" borderId="9" xfId="1" applyFill="1" applyBorder="1"/>
    <xf numFmtId="165" fontId="1" fillId="2" borderId="0" xfId="1" applyNumberFormat="1" applyFill="1"/>
    <xf numFmtId="0" fontId="2" fillId="4" borderId="4" xfId="0" applyFont="1" applyFill="1" applyBorder="1"/>
    <xf numFmtId="0" fontId="0" fillId="2" borderId="7" xfId="0" applyFill="1" applyBorder="1" applyAlignment="1">
      <alignment horizontal="center"/>
    </xf>
    <xf numFmtId="0" fontId="4" fillId="2" borderId="5" xfId="0" applyFont="1" applyFill="1" applyBorder="1" applyAlignment="1">
      <alignment horizontal="center" vertical="center"/>
    </xf>
    <xf numFmtId="0" fontId="3" fillId="0" borderId="0" xfId="0" applyFont="1"/>
    <xf numFmtId="0" fontId="0" fillId="7" borderId="2" xfId="0" applyFill="1" applyBorder="1"/>
    <xf numFmtId="0" fontId="0" fillId="2" borderId="0" xfId="0" applyFill="1" applyAlignment="1">
      <alignment horizontal="center" vertical="center"/>
    </xf>
    <xf numFmtId="0" fontId="0" fillId="2" borderId="3" xfId="0" applyFill="1" applyBorder="1" applyAlignment="1">
      <alignment horizontal="center" vertical="center"/>
    </xf>
    <xf numFmtId="0" fontId="0" fillId="6" borderId="2" xfId="0" applyFill="1" applyBorder="1"/>
    <xf numFmtId="0" fontId="2" fillId="6" borderId="1" xfId="0" applyFont="1" applyFill="1" applyBorder="1"/>
    <xf numFmtId="0" fontId="0" fillId="2" borderId="8" xfId="0" applyFill="1" applyBorder="1" applyAlignment="1">
      <alignment horizontal="center" vertical="center"/>
    </xf>
    <xf numFmtId="167" fontId="0" fillId="2" borderId="0" xfId="0" applyNumberFormat="1" applyFill="1" applyAlignment="1">
      <alignment horizontal="center"/>
    </xf>
    <xf numFmtId="0" fontId="0" fillId="3" borderId="1" xfId="0" applyFill="1" applyBorder="1"/>
    <xf numFmtId="167" fontId="1" fillId="2" borderId="0" xfId="1" applyNumberFormat="1" applyFill="1"/>
    <xf numFmtId="0" fontId="2" fillId="3" borderId="2" xfId="0" applyFont="1" applyFill="1" applyBorder="1"/>
    <xf numFmtId="9" fontId="1" fillId="0" borderId="0" xfId="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10" fontId="0" fillId="2" borderId="11" xfId="0" applyNumberFormat="1" applyFill="1" applyBorder="1" applyAlignment="1">
      <alignment horizontal="center"/>
    </xf>
    <xf numFmtId="0" fontId="0" fillId="0" borderId="11" xfId="0" applyBorder="1"/>
    <xf numFmtId="0" fontId="0" fillId="2" borderId="12" xfId="0" applyFill="1" applyBorder="1" applyAlignment="1">
      <alignment horizontal="center" vertical="center"/>
    </xf>
    <xf numFmtId="0" fontId="0" fillId="6" borderId="4" xfId="0" applyFill="1" applyBorder="1"/>
    <xf numFmtId="0" fontId="0" fillId="2" borderId="13" xfId="0" applyFill="1" applyBorder="1" applyAlignment="1">
      <alignment horizontal="center"/>
    </xf>
    <xf numFmtId="0" fontId="0" fillId="8" borderId="0" xfId="0" applyFill="1"/>
    <xf numFmtId="2" fontId="0" fillId="8" borderId="7" xfId="0" applyNumberFormat="1" applyFill="1" applyBorder="1" applyAlignment="1">
      <alignment horizontal="center"/>
    </xf>
    <xf numFmtId="2" fontId="0" fillId="8" borderId="3" xfId="0" applyNumberFormat="1" applyFill="1" applyBorder="1" applyAlignment="1">
      <alignment horizontal="center"/>
    </xf>
    <xf numFmtId="10" fontId="0" fillId="3" borderId="0" xfId="0" applyNumberFormat="1" applyFill="1" applyAlignment="1">
      <alignment horizontal="center"/>
    </xf>
    <xf numFmtId="0" fontId="0" fillId="0" borderId="0" xfId="0" applyAlignment="1">
      <alignment horizontal="center"/>
    </xf>
    <xf numFmtId="10" fontId="0" fillId="2" borderId="0" xfId="0" applyNumberFormat="1" applyFill="1"/>
    <xf numFmtId="168" fontId="1" fillId="0" borderId="0" xfId="1" applyNumberFormat="1"/>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zoomScale="85" zoomScaleNormal="85" workbookViewId="0">
      <selection activeCell="M14" sqref="M14"/>
    </sheetView>
  </sheetViews>
  <sheetFormatPr defaultRowHeight="15" x14ac:dyDescent="0.25"/>
  <cols>
    <col min="1" max="1" width="10.42578125" bestFit="1" customWidth="1"/>
    <col min="2" max="2" width="50.7109375" bestFit="1" customWidth="1"/>
    <col min="3" max="3" width="34.7109375" bestFit="1" customWidth="1"/>
    <col min="4" max="4" width="12.7109375" customWidth="1"/>
    <col min="5" max="5" width="14.85546875" bestFit="1" customWidth="1"/>
    <col min="6" max="6" width="15.85546875" bestFit="1" customWidth="1"/>
    <col min="7" max="7" width="14.85546875" bestFit="1" customWidth="1"/>
    <col min="8" max="8" width="20.140625" bestFit="1" customWidth="1"/>
    <col min="9" max="12" width="16.85546875" bestFit="1" customWidth="1"/>
    <col min="13" max="13" width="22.85546875" bestFit="1" customWidth="1"/>
    <col min="14" max="14" width="4.5703125" bestFit="1" customWidth="1"/>
    <col min="16" max="16" width="18.42578125" bestFit="1" customWidth="1"/>
  </cols>
  <sheetData>
    <row r="1" spans="1:13" ht="18.75" customHeight="1" x14ac:dyDescent="0.25">
      <c r="A1" s="6"/>
      <c r="B1" s="57" t="s">
        <v>0</v>
      </c>
      <c r="C1" s="56" t="str">
        <f>VLOOKUP(B1,Info!B:C,2,FALSE)</f>
        <v>Tesla, Inc.</v>
      </c>
      <c r="D1" s="6"/>
      <c r="E1" s="6"/>
      <c r="F1" s="6"/>
      <c r="G1" s="6"/>
      <c r="H1" s="6"/>
      <c r="I1" s="6"/>
      <c r="J1" s="6"/>
      <c r="K1" s="6"/>
      <c r="L1" s="6"/>
      <c r="M1" s="6"/>
    </row>
    <row r="2" spans="1:13" ht="15.75" customHeight="1" thickBot="1" x14ac:dyDescent="0.3">
      <c r="A2" s="6"/>
      <c r="B2" s="3" t="s">
        <v>1</v>
      </c>
      <c r="C2" s="4"/>
      <c r="D2" s="5"/>
      <c r="E2" s="3" t="s">
        <v>2</v>
      </c>
      <c r="F2" s="41">
        <f>F4+F3*(F5-F4)</f>
        <v>0.135325</v>
      </c>
      <c r="G2" s="6"/>
      <c r="H2" s="3" t="s">
        <v>3</v>
      </c>
      <c r="I2" s="42">
        <f>AVERAGE(I9:K9)</f>
        <v>0.11280115064803596</v>
      </c>
      <c r="J2" s="3"/>
      <c r="K2" s="7"/>
      <c r="L2" s="3"/>
      <c r="M2" s="7"/>
    </row>
    <row r="3" spans="1:13" x14ac:dyDescent="0.25">
      <c r="A3" s="6"/>
      <c r="B3" s="8" t="s">
        <v>4</v>
      </c>
      <c r="C3" s="9"/>
      <c r="D3" s="5"/>
      <c r="E3" s="8" t="s">
        <v>5</v>
      </c>
      <c r="F3" s="38">
        <f>VLOOKUP(E3,Info!B:C,2,FALSE)</f>
        <v>2.2949999999999999</v>
      </c>
      <c r="G3" s="6"/>
      <c r="H3" s="8"/>
      <c r="I3" s="10">
        <f>C12</f>
        <v>44196</v>
      </c>
      <c r="J3" s="10">
        <f>D12</f>
        <v>44561</v>
      </c>
      <c r="K3" s="10">
        <f>E12</f>
        <v>44926</v>
      </c>
      <c r="L3" s="10">
        <f>F12</f>
        <v>45291</v>
      </c>
      <c r="M3" s="9"/>
    </row>
    <row r="4" spans="1:13" x14ac:dyDescent="0.25">
      <c r="A4" s="6"/>
      <c r="B4" s="6" t="s">
        <v>6</v>
      </c>
      <c r="C4" s="11">
        <f ca="1">TODAY()</f>
        <v>45610</v>
      </c>
      <c r="D4" s="5"/>
      <c r="E4" s="6" t="s">
        <v>7</v>
      </c>
      <c r="F4" s="40">
        <v>5.5E-2</v>
      </c>
      <c r="G4" s="6"/>
      <c r="H4" s="5" t="s">
        <v>8</v>
      </c>
      <c r="I4" s="13">
        <f>INDEX('Balance Sheet'!$A:$F, MATCH($H$4,'Balance Sheet'!$A:$A, 0), MATCH(I$3, 'Balance Sheet'!$A$1:$F$1, 0))/$C$7</f>
        <v>22225000</v>
      </c>
      <c r="J4" s="13">
        <f>INDEX('Balance Sheet'!$A:$F, MATCH($H$4,'Balance Sheet'!$A:$A, 0), MATCH(J$3, 'Balance Sheet'!$A$1:$F$1, 0))/$C$7</f>
        <v>30189000</v>
      </c>
      <c r="K4" s="13">
        <f>INDEX('Balance Sheet'!$A:$F, MATCH($H$4,'Balance Sheet'!$A:$A, 0), MATCH(K$3, 'Balance Sheet'!$A$1:$F$1, 0))/$C$7</f>
        <v>44704000</v>
      </c>
      <c r="L4" s="13">
        <f>INDEX('Balance Sheet'!$A:$F, MATCH($H$4,'Balance Sheet'!$A:$A, 0), MATCH(L$3, 'Balance Sheet'!$A$1:$F$1, 0))/$C$7</f>
        <v>62634000</v>
      </c>
      <c r="M4" s="12"/>
    </row>
    <row r="5" spans="1:13" x14ac:dyDescent="0.25">
      <c r="A5" s="6"/>
      <c r="B5" s="6" t="s">
        <v>9</v>
      </c>
      <c r="C5" s="12">
        <v>1.4999999999999999E-2</v>
      </c>
      <c r="D5" s="5"/>
      <c r="E5" s="6" t="s">
        <v>10</v>
      </c>
      <c r="F5" s="39">
        <v>0.09</v>
      </c>
      <c r="G5" s="6"/>
      <c r="H5" s="5" t="s">
        <v>11</v>
      </c>
      <c r="I5" s="13">
        <f>INDEX('Balance Sheet'!$A:$F, MATCH($H$5,'Balance Sheet'!$A:$A, 0), MATCH(I$3, 'Balance Sheet'!$A$1:$F$1, 0))/$C$7</f>
        <v>13279000</v>
      </c>
      <c r="J5" s="13">
        <f>INDEX('Balance Sheet'!$A:$F, MATCH($H$5,'Balance Sheet'!$A:$A, 0), MATCH(J$3, 'Balance Sheet'!$A$1:$F$1, 0))/$C$7</f>
        <v>8873000</v>
      </c>
      <c r="K5" s="13">
        <f>INDEX('Balance Sheet'!$A:$F, MATCH($H$5,'Balance Sheet'!$A:$A, 0), MATCH(K$3, 'Balance Sheet'!$A$1:$F$1, 0))/$C$7</f>
        <v>5748000</v>
      </c>
      <c r="L5" s="13">
        <f>INDEX('Balance Sheet'!$A:$F, MATCH($H$5,'Balance Sheet'!$A:$A, 0), MATCH(L$3, 'Balance Sheet'!$A$1:$F$1, 0))/$C$7</f>
        <v>9573000</v>
      </c>
      <c r="M5" s="12"/>
    </row>
    <row r="6" spans="1:13" x14ac:dyDescent="0.25">
      <c r="A6" s="6"/>
      <c r="B6" s="6" t="s">
        <v>12</v>
      </c>
      <c r="C6" s="12">
        <v>0.15</v>
      </c>
      <c r="D6" s="5"/>
      <c r="E6" s="6"/>
      <c r="G6" s="12"/>
      <c r="H6" s="12" t="s">
        <v>13</v>
      </c>
      <c r="I6" s="53">
        <f>(INDEX('Income Statement'!$A:$F, MATCH("Interest Expense",'Income Statement'!$A:$A, 0), MATCH(I3, 'Income Statement'!$A$1:$F$1, 0))/$C$7)/I5</f>
        <v>5.6329542887265605E-2</v>
      </c>
      <c r="J6" s="53">
        <f>(INDEX('Income Statement'!$A:$F, MATCH("Interest Expense",'Income Statement'!$A:$A, 0), MATCH(J3, 'Income Statement'!$A$1:$F$1, 0))/$C$7)/J5</f>
        <v>4.1812239377887972E-2</v>
      </c>
      <c r="K6" s="53">
        <f>(INDEX('Income Statement'!$A:$F, MATCH("Interest Expense",'Income Statement'!$A:$A, 0), MATCH(K3, 'Income Statement'!$A$1:$F$1, 0))/$C$7)/K5</f>
        <v>3.3228949199721643E-2</v>
      </c>
      <c r="L6" s="53">
        <f>(INDEX('Income Statement'!$A:$F, MATCH("Interest Expense",'Income Statement'!$A:$A, 0), MATCH(L3, 'Income Statement'!$A$1:$F$1, 0))/$C$7)/L5</f>
        <v>1.6295832027577561E-2</v>
      </c>
      <c r="M6" s="12"/>
    </row>
    <row r="7" spans="1:13" x14ac:dyDescent="0.25">
      <c r="A7" s="6"/>
      <c r="B7" s="6" t="s">
        <v>14</v>
      </c>
      <c r="C7" s="14">
        <v>1000</v>
      </c>
      <c r="D7" s="5"/>
      <c r="E7" s="6"/>
      <c r="F7" s="12"/>
      <c r="G7" s="12"/>
      <c r="H7" s="12" t="s">
        <v>15</v>
      </c>
      <c r="I7" s="53">
        <f>$C$6</f>
        <v>0.15</v>
      </c>
      <c r="J7" s="53">
        <f>$C$6</f>
        <v>0.15</v>
      </c>
      <c r="K7" s="53">
        <f>$C$6</f>
        <v>0.15</v>
      </c>
      <c r="L7" s="53">
        <f>$C$6</f>
        <v>0.15</v>
      </c>
      <c r="M7" s="12"/>
    </row>
    <row r="8" spans="1:13" x14ac:dyDescent="0.25">
      <c r="A8" s="6"/>
      <c r="C8" s="6"/>
      <c r="D8" s="5"/>
      <c r="E8" s="5"/>
      <c r="F8" s="5"/>
      <c r="G8" s="6"/>
      <c r="H8" s="12" t="s">
        <v>16</v>
      </c>
      <c r="I8" s="37">
        <f>I5+I4</f>
        <v>35504000</v>
      </c>
      <c r="J8" s="37">
        <f>J5+J4</f>
        <v>39062000</v>
      </c>
      <c r="K8" s="37">
        <f>K5+K4</f>
        <v>50452000</v>
      </c>
      <c r="L8" s="37">
        <f>L5+L4</f>
        <v>72207000</v>
      </c>
      <c r="M8" s="12"/>
    </row>
    <row r="9" spans="1:13" x14ac:dyDescent="0.25">
      <c r="A9" s="6"/>
      <c r="B9" s="6"/>
      <c r="C9" s="14"/>
      <c r="D9" s="5"/>
      <c r="E9" s="5"/>
      <c r="F9" s="5"/>
      <c r="G9" s="6"/>
      <c r="H9" s="12" t="s">
        <v>3</v>
      </c>
      <c r="I9" s="12">
        <f>(I4/I8)*$F$2+((I5/I8)*I6*(1-$C$6))</f>
        <v>0.10261937035263632</v>
      </c>
      <c r="J9" s="12">
        <f>(J4/J8)*$F$2+((J5/J8)*J6*(1-$C$6))</f>
        <v>0.11265875851210896</v>
      </c>
      <c r="K9" s="12">
        <f>(K4/K8)*$F$2+((K5/K8)*K6*(1-$C$6))</f>
        <v>0.12312532307936257</v>
      </c>
      <c r="L9" s="12"/>
      <c r="M9" s="12"/>
    </row>
    <row r="10" spans="1:13" x14ac:dyDescent="0.25">
      <c r="A10" s="6"/>
      <c r="C10" s="6"/>
      <c r="D10" s="5"/>
      <c r="E10" s="5"/>
      <c r="F10" s="5"/>
      <c r="G10" s="6"/>
      <c r="H10" s="6"/>
      <c r="I10" s="6"/>
      <c r="J10" s="6"/>
      <c r="K10" s="6"/>
      <c r="L10" s="6"/>
      <c r="M10" s="5"/>
    </row>
    <row r="11" spans="1:13" x14ac:dyDescent="0.25">
      <c r="A11" s="6"/>
      <c r="B11" s="15"/>
      <c r="C11" s="16" t="s">
        <v>17</v>
      </c>
      <c r="D11" s="17" t="s">
        <v>17</v>
      </c>
      <c r="E11" s="17" t="s">
        <v>17</v>
      </c>
      <c r="F11" s="17" t="s">
        <v>17</v>
      </c>
      <c r="G11" s="18" t="s">
        <v>18</v>
      </c>
      <c r="H11" s="19" t="s">
        <v>18</v>
      </c>
      <c r="I11" s="19" t="s">
        <v>18</v>
      </c>
      <c r="J11" s="19" t="s">
        <v>18</v>
      </c>
      <c r="K11" s="19" t="s">
        <v>18</v>
      </c>
      <c r="L11" s="19" t="s">
        <v>19</v>
      </c>
      <c r="M11" s="20" t="s">
        <v>20</v>
      </c>
    </row>
    <row r="12" spans="1:13" x14ac:dyDescent="0.25">
      <c r="A12" s="6"/>
      <c r="B12" s="21"/>
      <c r="C12" s="22">
        <f>'Income Statement'!E1</f>
        <v>44196</v>
      </c>
      <c r="D12" s="10">
        <f>'Income Statement'!D1</f>
        <v>44561</v>
      </c>
      <c r="E12" s="10">
        <f>'Income Statement'!C1</f>
        <v>44926</v>
      </c>
      <c r="F12" s="10">
        <f>'Income Statement'!B1</f>
        <v>45291</v>
      </c>
      <c r="G12" s="22">
        <f>F12+365</f>
        <v>45656</v>
      </c>
      <c r="H12" s="10">
        <f>G12+365</f>
        <v>46021</v>
      </c>
      <c r="I12" s="10">
        <f>H12+365</f>
        <v>46386</v>
      </c>
      <c r="J12" s="10">
        <f>I12+365</f>
        <v>46751</v>
      </c>
      <c r="K12" s="10">
        <f>J12+365</f>
        <v>47116</v>
      </c>
      <c r="L12" s="9">
        <v>2023</v>
      </c>
      <c r="M12" s="9"/>
    </row>
    <row r="13" spans="1:13" x14ac:dyDescent="0.25">
      <c r="A13" s="6" t="s">
        <v>21</v>
      </c>
      <c r="B13" s="46" t="s">
        <v>22</v>
      </c>
      <c r="C13" s="47">
        <f>IFERROR(INDEX('Cash Flow'!$A:$F, MATCH($B13,'Cash Flow'!$A:$A, 0), MATCH(C$12, 'Cash Flow'!$A$1:$F$1, 0))/$C$7,"")</f>
        <v>862000</v>
      </c>
      <c r="D13" s="17">
        <f>IFERROR(INDEX('Cash Flow'!$A:$F, MATCH($B13,'Cash Flow'!$A:$A, 0), MATCH(D$12, 'Cash Flow'!$A$1:$F$1, 0))/$C$7,"")</f>
        <v>5644000</v>
      </c>
      <c r="E13" s="17">
        <f>IFERROR(INDEX('Cash Flow'!$A:$F, MATCH($B13,'Cash Flow'!$A:$A, 0), MATCH(E$12, 'Cash Flow'!$A$1:$F$1, 0))/$C$7,"")</f>
        <v>12587000</v>
      </c>
      <c r="F13" s="17">
        <f>IFERROR(INDEX('Cash Flow'!$A:$F, MATCH($B13,'Cash Flow'!$A:$A, 0), MATCH(F$12, 'Cash Flow'!$A$1:$F$1, 0))/$C$7,"")</f>
        <v>14974000</v>
      </c>
      <c r="G13" s="16">
        <f>IFERROR(F13*(1+$M$14),"")</f>
        <v>49750415.353642628</v>
      </c>
      <c r="H13" s="17">
        <f>IFERROR(G13*(1+$M$14),"")</f>
        <v>165293430.47014558</v>
      </c>
      <c r="I13" s="17">
        <f>IFERROR(H13*(1+$M$14),"")</f>
        <v>549179699.55377257</v>
      </c>
      <c r="J13" s="17">
        <f>IFERROR(I13*(1+$M$14),"")</f>
        <v>1824623891.8518</v>
      </c>
      <c r="K13" s="17">
        <f>IFERROR(J13*(1+$M$14),"")</f>
        <v>6062227626.8069286</v>
      </c>
      <c r="L13" s="17"/>
      <c r="M13" s="20"/>
    </row>
    <row r="14" spans="1:13" x14ac:dyDescent="0.25">
      <c r="A14" s="6"/>
      <c r="B14" s="46" t="s">
        <v>23</v>
      </c>
      <c r="C14" s="48"/>
      <c r="D14" s="50">
        <f>(D13-C13)/C13</f>
        <v>5.5475638051044083</v>
      </c>
      <c r="E14" s="50">
        <f>(E13-D13)/D13</f>
        <v>1.2301559177888022</v>
      </c>
      <c r="F14" s="50">
        <f>(F13-E13)/E13</f>
        <v>0.18964010487010408</v>
      </c>
      <c r="G14" s="26">
        <f>$M$14</f>
        <v>2.322453275921105</v>
      </c>
      <c r="H14" s="12">
        <f>$M$14</f>
        <v>2.322453275921105</v>
      </c>
      <c r="I14" s="12">
        <f>$M$14</f>
        <v>2.322453275921105</v>
      </c>
      <c r="J14" s="12">
        <f>$M$14</f>
        <v>2.322453275921105</v>
      </c>
      <c r="K14" s="12">
        <f>$M$14</f>
        <v>2.322453275921105</v>
      </c>
      <c r="L14" s="12"/>
      <c r="M14" s="12">
        <f>AVERAGE(D14:F14)</f>
        <v>2.322453275921105</v>
      </c>
    </row>
    <row r="15" spans="1:13" x14ac:dyDescent="0.25">
      <c r="A15" s="6" t="s">
        <v>24</v>
      </c>
      <c r="B15" s="45" t="s">
        <v>25</v>
      </c>
      <c r="C15" s="73">
        <f>IFERROR(INDEX('Cash Flow'!$A:$F, MATCH($B15,'Cash Flow'!$A:$A, 0), MATCH(C$12, 'Cash Flow'!$A$1:$F$1, 0))/$C$7,"")</f>
        <v>2322000</v>
      </c>
      <c r="D15" s="69">
        <f>IFERROR(INDEX('Cash Flow'!$A:$F, MATCH($B15,'Cash Flow'!$A:$A, 0), MATCH(D$12, 'Cash Flow'!$A$1:$F$1, 0))/$C$7,"")</f>
        <v>2911000</v>
      </c>
      <c r="E15" s="69">
        <f>IFERROR(INDEX('Cash Flow'!$A:$F, MATCH($B15,'Cash Flow'!$A:$A, 0), MATCH(E$12, 'Cash Flow'!$A$1:$F$1, 0))/$C$7,"")</f>
        <v>3747000</v>
      </c>
      <c r="F15" s="69">
        <f>IFERROR(INDEX('Cash Flow'!$A:$F, MATCH($B15,'Cash Flow'!$A:$A, 0), MATCH(F$12, 'Cash Flow'!$A$1:$F$1, 0))/$C$7,"")</f>
        <v>4667000</v>
      </c>
      <c r="G15" s="70">
        <f>IFERROR(F15*(1+M16),"")</f>
        <v>5890340.3748819232</v>
      </c>
      <c r="H15" s="69">
        <f>IFERROR(G15*(1+N16),"")</f>
        <v>5890340.3748819232</v>
      </c>
      <c r="I15" s="69">
        <f>IFERROR(H15*(1+O16),"")</f>
        <v>5890340.3748819232</v>
      </c>
      <c r="J15" s="69">
        <f>IFERROR(I15*(1+P16),"")</f>
        <v>5890340.3748819232</v>
      </c>
      <c r="K15" s="69">
        <f>IFERROR(J15*(1+Q16),"")</f>
        <v>5890340.3748819232</v>
      </c>
      <c r="L15" s="71"/>
      <c r="M15" s="72"/>
    </row>
    <row r="16" spans="1:13" x14ac:dyDescent="0.25">
      <c r="A16" s="6"/>
      <c r="B16" s="45" t="s">
        <v>23</v>
      </c>
      <c r="C16" s="48"/>
      <c r="D16" s="50">
        <f>(D15-C15)/C15</f>
        <v>0.25366063738156763</v>
      </c>
      <c r="E16" s="50">
        <f>(E15-D15)/D15</f>
        <v>0.28718653383716936</v>
      </c>
      <c r="F16" s="50">
        <f>(F15-E15)/E15</f>
        <v>0.24552975713904457</v>
      </c>
      <c r="G16" s="52">
        <f>$M$16</f>
        <v>0.2621256427859272</v>
      </c>
      <c r="H16" s="51">
        <f>$M$16</f>
        <v>0.2621256427859272</v>
      </c>
      <c r="I16" s="51">
        <f>$M$16</f>
        <v>0.2621256427859272</v>
      </c>
      <c r="J16" s="51">
        <f>$M$16</f>
        <v>0.2621256427859272</v>
      </c>
      <c r="K16" s="51">
        <f>$M$16</f>
        <v>0.2621256427859272</v>
      </c>
      <c r="L16" s="12"/>
      <c r="M16" s="12">
        <f>AVERAGE(D16:F16)</f>
        <v>0.2621256427859272</v>
      </c>
    </row>
    <row r="17" spans="1:13" x14ac:dyDescent="0.25">
      <c r="A17" s="6"/>
      <c r="B17" s="45" t="s">
        <v>26</v>
      </c>
      <c r="C17" s="48">
        <f>IFERROR(INDEX('Cash Flow'!$A:$F, MATCH($B17,'Cash Flow'!$A:$A, 0), MATCH(C$12, 'Cash Flow'!$A$1:$F$1, 0))/$C$7,"")</f>
        <v>1734000</v>
      </c>
      <c r="D17" s="5">
        <f>IFERROR(INDEX('Cash Flow'!$A:$F, MATCH($B17,'Cash Flow'!$A:$A, 0), MATCH(D$12, 'Cash Flow'!$A$1:$F$1, 0))/$C$7,"")</f>
        <v>2121000</v>
      </c>
      <c r="E17" s="5">
        <f>IFERROR(INDEX('Cash Flow'!$A:$F, MATCH($B17,'Cash Flow'!$A:$A, 0), MATCH(E$12, 'Cash Flow'!$A$1:$F$1, 0))/$C$7,"")</f>
        <v>1560000</v>
      </c>
      <c r="F17" s="5">
        <f>IFERROR(INDEX('Cash Flow'!$A:$F, MATCH($B17,'Cash Flow'!$A:$A, 0), MATCH(F$12, 'Cash Flow'!$A$1:$F$1, 0))/$C$7,"")</f>
        <v>1812000</v>
      </c>
      <c r="G17" s="49">
        <f>IFERROR($M$17,"")</f>
        <v>1806750</v>
      </c>
      <c r="H17" s="5">
        <f>IFERROR($M$17,"")</f>
        <v>1806750</v>
      </c>
      <c r="I17" s="5">
        <f>IFERROR($M$17,"")</f>
        <v>1806750</v>
      </c>
      <c r="J17" s="5">
        <f>IFERROR($M$17,"")</f>
        <v>1806750</v>
      </c>
      <c r="K17" s="5">
        <f>IFERROR($M$17,"")</f>
        <v>1806750</v>
      </c>
      <c r="L17" s="27"/>
      <c r="M17" s="5">
        <f>AVERAGE(C17:F17)</f>
        <v>1806750</v>
      </c>
    </row>
    <row r="18" spans="1:13" x14ac:dyDescent="0.25">
      <c r="A18" s="6"/>
      <c r="B18" s="45" t="s">
        <v>27</v>
      </c>
      <c r="C18" s="48">
        <f>IFERROR(INDEX('Cash Flow'!$A:$F, MATCH($B18,'Cash Flow'!$A:$A, 0), MATCH(C$12, 'Cash Flow'!$A$1:$F$1, 0))/$C$7,"")</f>
        <v>525000</v>
      </c>
      <c r="D18" s="5">
        <f>IFERROR(INDEX('Cash Flow'!$A:$F, MATCH($B18,'Cash Flow'!$A:$A, 0), MATCH(D$12, 'Cash Flow'!$A$1:$F$1, 0))/$C$7,"")</f>
        <v>245000</v>
      </c>
      <c r="E18" s="5">
        <f>IFERROR(INDEX('Cash Flow'!$A:$F, MATCH($B18,'Cash Flow'!$A:$A, 0), MATCH(E$12, 'Cash Flow'!$A$1:$F$1, 0))/$C$7,"")</f>
        <v>340000</v>
      </c>
      <c r="F18" s="5">
        <f>IFERROR(INDEX('Cash Flow'!$A:$F, MATCH($B18,'Cash Flow'!$A:$A, 0), MATCH(F$12, 'Cash Flow'!$A$1:$F$1, 0))/$C$7,"")</f>
        <v>81000</v>
      </c>
      <c r="G18" s="49">
        <f>IFERROR($M$18,"")</f>
        <v>297750</v>
      </c>
      <c r="H18" s="5">
        <f>IFERROR($M$18,"")</f>
        <v>297750</v>
      </c>
      <c r="I18" s="5">
        <f>IFERROR($M$18,"")</f>
        <v>297750</v>
      </c>
      <c r="J18" s="5">
        <f>IFERROR($M$18,"")</f>
        <v>297750</v>
      </c>
      <c r="K18" s="5">
        <f>IFERROR($M$18,"")</f>
        <v>297750</v>
      </c>
      <c r="L18" s="12"/>
      <c r="M18" s="5">
        <f>IFERROR(AVERAGE(C18:F18),"")</f>
        <v>297750</v>
      </c>
    </row>
    <row r="19" spans="1:13" x14ac:dyDescent="0.25">
      <c r="A19" s="6"/>
      <c r="B19" s="45" t="s">
        <v>28</v>
      </c>
      <c r="C19" s="48">
        <f>IFERROR(INDEX('Cash Flow'!$A:$F, MATCH($B19,'Cash Flow'!$A:$A, 0), MATCH(C$12, 'Cash Flow'!$A$1:$F$1, 0))/$C$7,"")</f>
        <v>0</v>
      </c>
      <c r="D19" s="5">
        <f>INDEX('Cash Flow'!$A:$F, MATCH($B19,'Cash Flow'!$A:$A, 0), MATCH(D$12, 'Cash Flow'!$A$1:$F$1, 0))/$C$7</f>
        <v>-149000</v>
      </c>
      <c r="E19" s="5">
        <f>INDEX('Cash Flow'!$A:$F, MATCH($B19,'Cash Flow'!$A:$A, 0), MATCH(E$12, 'Cash Flow'!$A$1:$F$1, 0))/$C$7</f>
        <v>-196000</v>
      </c>
      <c r="F19" s="5">
        <f>INDEX('Cash Flow'!$A:$F, MATCH($B19,'Cash Flow'!$A:$A, 0), MATCH(F$12, 'Cash Flow'!$A$1:$F$1, 0))/$C$7</f>
        <v>-6349000</v>
      </c>
      <c r="G19" s="49">
        <f>IFERROR($M$19,"")</f>
        <v>-1673500</v>
      </c>
      <c r="H19" s="5">
        <f>IFERROR($M$19,"")</f>
        <v>-1673500</v>
      </c>
      <c r="I19" s="5">
        <f>IFERROR($M$19,"")</f>
        <v>-1673500</v>
      </c>
      <c r="J19" s="5">
        <f>IFERROR($M$19,"")</f>
        <v>-1673500</v>
      </c>
      <c r="K19" s="5">
        <f>IFERROR($M$19,"")</f>
        <v>-1673500</v>
      </c>
      <c r="L19" s="27"/>
      <c r="M19" s="5">
        <f>AVERAGE(C19:F19)</f>
        <v>-1673500</v>
      </c>
    </row>
    <row r="20" spans="1:13" x14ac:dyDescent="0.25">
      <c r="A20" s="6"/>
      <c r="B20" s="45"/>
      <c r="C20" s="48"/>
      <c r="D20" s="5"/>
      <c r="E20" s="5"/>
      <c r="F20" s="5"/>
      <c r="G20" s="49"/>
      <c r="H20" s="5"/>
      <c r="I20" s="5"/>
      <c r="J20" s="5"/>
      <c r="K20" s="5"/>
      <c r="L20" s="27"/>
      <c r="M20" s="5"/>
    </row>
    <row r="21" spans="1:13" x14ac:dyDescent="0.25">
      <c r="A21" s="6"/>
      <c r="B21" s="45"/>
      <c r="C21" s="48"/>
      <c r="D21" s="5"/>
      <c r="E21" s="5"/>
      <c r="F21" s="5"/>
      <c r="G21" s="49"/>
      <c r="H21" s="5"/>
      <c r="I21" s="5"/>
      <c r="J21" s="5"/>
      <c r="K21" s="5"/>
      <c r="L21" s="27"/>
      <c r="M21" s="5"/>
    </row>
    <row r="22" spans="1:13" x14ac:dyDescent="0.25">
      <c r="A22" s="6"/>
      <c r="B22" s="45"/>
      <c r="C22" s="48"/>
      <c r="D22" s="5"/>
      <c r="E22" s="5"/>
      <c r="F22" s="5"/>
      <c r="G22" s="49"/>
      <c r="H22" s="5"/>
      <c r="I22" s="5"/>
      <c r="J22" s="5"/>
      <c r="K22" s="5"/>
      <c r="L22" s="27"/>
      <c r="M22" s="5"/>
    </row>
    <row r="23" spans="1:13" x14ac:dyDescent="0.25">
      <c r="A23" s="6"/>
      <c r="B23" s="54" t="s">
        <v>29</v>
      </c>
      <c r="C23" s="47">
        <f>SUM(C15:C19)</f>
        <v>4581000</v>
      </c>
      <c r="D23" s="20">
        <f>SUM(D15:D19)</f>
        <v>5128000.2536606379</v>
      </c>
      <c r="E23" s="20">
        <f>SUM(E15:E19)</f>
        <v>5451000.2871865332</v>
      </c>
      <c r="F23" s="20">
        <f>SUM(F15:F19)</f>
        <v>211000.24552975688</v>
      </c>
      <c r="G23" s="55">
        <f>IFERROR($M$23,"")</f>
        <v>3842750.1965942318</v>
      </c>
      <c r="H23" s="20">
        <v>20234500.00374949</v>
      </c>
      <c r="I23" s="20">
        <v>20234500.00374949</v>
      </c>
      <c r="J23" s="20">
        <v>20234500.00374949</v>
      </c>
      <c r="K23" s="20">
        <v>20234500.00374949</v>
      </c>
      <c r="L23" s="17"/>
      <c r="M23" s="20">
        <f>AVERAGE(C23:F23)</f>
        <v>3842750.1965942318</v>
      </c>
    </row>
    <row r="24" spans="1:13" x14ac:dyDescent="0.25">
      <c r="A24" s="6"/>
      <c r="B24" s="45" t="s">
        <v>23</v>
      </c>
      <c r="C24" s="48"/>
      <c r="D24" s="51">
        <f>(D23-C23)/C23</f>
        <v>0.11940629855067407</v>
      </c>
      <c r="E24" s="51">
        <f>(E23-D23)/D23</f>
        <v>6.2987522922862735E-2</v>
      </c>
      <c r="F24" s="51">
        <f>(F23-E23)/E23</f>
        <v>-0.96129146314195812</v>
      </c>
      <c r="G24" s="52">
        <f>$M$24</f>
        <v>-0.2596325472228071</v>
      </c>
      <c r="H24" s="51">
        <f>$M$24</f>
        <v>-0.2596325472228071</v>
      </c>
      <c r="I24" s="51">
        <f>$M$24</f>
        <v>-0.2596325472228071</v>
      </c>
      <c r="J24" s="51">
        <f>$M$24</f>
        <v>-0.2596325472228071</v>
      </c>
      <c r="K24" s="51">
        <f>$M$24</f>
        <v>-0.2596325472228071</v>
      </c>
      <c r="L24" s="27"/>
      <c r="M24" s="68">
        <f>AVERAGE(D24:F24)</f>
        <v>-0.2596325472228071</v>
      </c>
    </row>
    <row r="25" spans="1:13" x14ac:dyDescent="0.25">
      <c r="A25" s="6" t="s">
        <v>30</v>
      </c>
      <c r="B25" s="67" t="s">
        <v>31</v>
      </c>
      <c r="C25" s="73">
        <f>IFERROR(INDEX('Cash Flow'!$A:$F, MATCH($B25,'Cash Flow'!$A:$A, 0), MATCH(C$12, 'Cash Flow'!$A$1:$F$1, 0))/$C$7,"")*-1</f>
        <v>3242000</v>
      </c>
      <c r="D25" s="69">
        <f>IFERROR(INDEX('Cash Flow'!$A:$F, MATCH($B25,'Cash Flow'!$A:$A, 0), MATCH(D$12, 'Cash Flow'!$A$1:$F$1, 0))/$C$7,"")*-1</f>
        <v>8014000</v>
      </c>
      <c r="E25" s="69">
        <f>IFERROR(INDEX('Cash Flow'!$A:$F, MATCH($B25,'Cash Flow'!$A:$A, 0), MATCH(E$12, 'Cash Flow'!$A$1:$F$1, 0))/$C$7,"")*-1</f>
        <v>7172000</v>
      </c>
      <c r="F25" s="69">
        <f>IFERROR(INDEX('Cash Flow'!$A:$F, MATCH($B25,'Cash Flow'!$A:$A, 0), MATCH(F$12, 'Cash Flow'!$A$1:$F$1, 0))/$C$7,"")*-1</f>
        <v>8899000</v>
      </c>
      <c r="G25" s="28">
        <f>$M$25</f>
        <v>6831750</v>
      </c>
      <c r="H25" s="27">
        <f>$M$25</f>
        <v>6831750</v>
      </c>
      <c r="I25" s="27">
        <f>$M$25</f>
        <v>6831750</v>
      </c>
      <c r="J25" s="27">
        <f>$M$25</f>
        <v>6831750</v>
      </c>
      <c r="K25" s="27">
        <f>$M$25</f>
        <v>6831750</v>
      </c>
      <c r="L25" s="12"/>
      <c r="M25" s="5">
        <f>IFERROR(AVERAGE(C25:F25),"")</f>
        <v>6831750</v>
      </c>
    </row>
    <row r="26" spans="1:13" x14ac:dyDescent="0.25">
      <c r="A26" s="6"/>
      <c r="B26" s="65"/>
      <c r="D26" s="66">
        <f>(D25-C25)/C25</f>
        <v>1.471930906847625</v>
      </c>
      <c r="E26" s="66">
        <f>(E25-D25)/D25</f>
        <v>-0.10506613426503619</v>
      </c>
      <c r="F26" s="66">
        <f>(F25-E25)/E25</f>
        <v>0.24079754601226994</v>
      </c>
      <c r="G26" s="28"/>
      <c r="H26" s="27"/>
      <c r="I26" s="27"/>
      <c r="J26" s="27"/>
      <c r="K26" s="27"/>
      <c r="L26" s="27"/>
      <c r="M26" s="64">
        <f>AVERAGE(D26:F26)</f>
        <v>0.53588743953161955</v>
      </c>
    </row>
    <row r="27" spans="1:13" x14ac:dyDescent="0.25">
      <c r="A27" s="6" t="s">
        <v>32</v>
      </c>
      <c r="B27" s="74" t="s">
        <v>33</v>
      </c>
      <c r="C27" s="73">
        <f>IFERROR(INDEX('Cash Flow'!$A:$F, MATCH($B27,'Cash Flow'!$A:$A, 0), MATCH(C$12, 'Cash Flow'!$A$1:$F$1, 0))/$C$7,"")</f>
        <v>114000</v>
      </c>
      <c r="D27" s="69">
        <f>IFERROR(INDEX('Cash Flow'!$A:$F, MATCH($B27,'Cash Flow'!$A:$A, 0), MATCH(D$12, 'Cash Flow'!$A$1:$F$1, 0))/$C$7,"")</f>
        <v>-82000</v>
      </c>
      <c r="E27" s="69">
        <f>IFERROR(INDEX('Cash Flow'!$A:$F, MATCH($B27,'Cash Flow'!$A:$A, 0), MATCH(E$12, 'Cash Flow'!$A$1:$F$1, 0))/$C$7,"")</f>
        <v>221000</v>
      </c>
      <c r="F27" s="75">
        <f>IFERROR(INDEX('Cash Flow'!$A:$F, MATCH($B27,'Cash Flow'!$A:$A, 0), MATCH(F$12, 'Cash Flow'!$A$1:$F$1, 0))/$C$7,"")</f>
        <v>-144000</v>
      </c>
      <c r="G27" s="60">
        <f>$M$27</f>
        <v>27250</v>
      </c>
      <c r="H27" s="17">
        <f>$M$27</f>
        <v>27250</v>
      </c>
      <c r="I27" s="17">
        <f>$M$27</f>
        <v>27250</v>
      </c>
      <c r="J27" s="17">
        <f>$M$27</f>
        <v>27250</v>
      </c>
      <c r="K27" s="17">
        <f>$M$27</f>
        <v>27250</v>
      </c>
      <c r="L27" s="17"/>
      <c r="M27" s="17">
        <f>IFERROR(AVERAGE(C27:F27),"")</f>
        <v>27250</v>
      </c>
    </row>
    <row r="28" spans="1:13" x14ac:dyDescent="0.25">
      <c r="A28" s="6"/>
      <c r="B28" s="61"/>
      <c r="C28" s="59"/>
      <c r="D28" s="27"/>
      <c r="E28" s="27"/>
      <c r="F28" s="27"/>
      <c r="G28" s="48"/>
      <c r="H28" s="27"/>
      <c r="I28" s="27"/>
      <c r="J28" s="27"/>
      <c r="K28" s="27"/>
      <c r="L28" s="27"/>
      <c r="M28" s="27"/>
    </row>
    <row r="29" spans="1:13" x14ac:dyDescent="0.25">
      <c r="A29" s="6"/>
      <c r="B29" s="62" t="s">
        <v>34</v>
      </c>
      <c r="C29" s="38">
        <f>SUM(C27:C28)</f>
        <v>114000</v>
      </c>
      <c r="D29" s="38">
        <f>SUM(D27:D28)</f>
        <v>-82000</v>
      </c>
      <c r="E29" s="38">
        <f>SUM(E27:E28)</f>
        <v>221000</v>
      </c>
      <c r="F29" s="38">
        <f>SUM(F27:F28)</f>
        <v>-144000</v>
      </c>
      <c r="G29" s="63"/>
      <c r="H29" s="31"/>
      <c r="I29" s="31"/>
      <c r="J29" s="31"/>
      <c r="K29" s="31"/>
      <c r="L29" s="31"/>
      <c r="M29" s="31"/>
    </row>
    <row r="30" spans="1:13" x14ac:dyDescent="0.25">
      <c r="A30" s="6"/>
      <c r="B30" s="58" t="s">
        <v>35</v>
      </c>
      <c r="C30" s="28"/>
      <c r="D30" s="27">
        <f>SUM(D13,D23,D25,D29)</f>
        <v>18704000.253660638</v>
      </c>
      <c r="E30" s="27">
        <f>SUM(E13,E23,E25,E29)</f>
        <v>25431000.287186533</v>
      </c>
      <c r="F30" s="27">
        <f>SUM(F13,F23,F25,F29)</f>
        <v>23940000.245529756</v>
      </c>
      <c r="G30" s="28">
        <f>F30*(1+$M$14)</f>
        <v>79539532.2413124</v>
      </c>
      <c r="H30" s="27">
        <f t="shared" ref="H30:K30" si="0">G30*(1+$M$14)</f>
        <v>264266379.46038073</v>
      </c>
      <c r="I30" s="17">
        <f t="shared" si="0"/>
        <v>878012698.15395176</v>
      </c>
      <c r="J30" s="17">
        <f t="shared" si="0"/>
        <v>2917156165.2819252</v>
      </c>
      <c r="K30" s="17">
        <f t="shared" si="0"/>
        <v>9692115057.7143803</v>
      </c>
      <c r="L30" s="17">
        <f>K30*(1+$C$5)/($I$2-$C$5)</f>
        <v>100586718237.93774</v>
      </c>
      <c r="M30" s="17"/>
    </row>
    <row r="31" spans="1:13" x14ac:dyDescent="0.25">
      <c r="A31" s="6"/>
      <c r="B31" s="24" t="s">
        <v>36</v>
      </c>
      <c r="C31" s="28"/>
      <c r="F31" s="27"/>
      <c r="G31" s="33">
        <v>1</v>
      </c>
      <c r="H31" s="34">
        <v>2</v>
      </c>
      <c r="I31" s="34">
        <v>3</v>
      </c>
      <c r="J31" s="34">
        <v>4</v>
      </c>
      <c r="K31" s="34">
        <v>5</v>
      </c>
      <c r="L31" s="34">
        <v>5</v>
      </c>
      <c r="M31" s="27"/>
    </row>
    <row r="32" spans="1:13" x14ac:dyDescent="0.25">
      <c r="A32" s="6"/>
      <c r="B32" s="21" t="s">
        <v>37</v>
      </c>
      <c r="C32" s="32"/>
      <c r="D32" s="31"/>
      <c r="E32" s="31"/>
      <c r="F32" s="31"/>
      <c r="G32" s="32">
        <f t="shared" ref="G32:L32" si="1">G30/(1+$F$2)^G31</f>
        <v>70058822.135787025</v>
      </c>
      <c r="H32" s="31">
        <f t="shared" si="1"/>
        <v>205022494.09835917</v>
      </c>
      <c r="I32" s="31">
        <f t="shared" si="1"/>
        <v>599984724.33409727</v>
      </c>
      <c r="J32" s="31">
        <f t="shared" si="1"/>
        <v>1755815482.6736329</v>
      </c>
      <c r="K32" s="31">
        <f t="shared" si="1"/>
        <v>5138277499.678072</v>
      </c>
      <c r="L32" s="31">
        <f t="shared" si="1"/>
        <v>53326076713.985756</v>
      </c>
      <c r="M32" s="31"/>
    </row>
    <row r="33" spans="1:13" x14ac:dyDescent="0.25">
      <c r="A33" s="6"/>
      <c r="B33" s="19" t="s">
        <v>38</v>
      </c>
      <c r="C33" s="17">
        <f>SUM(G32:L32)</f>
        <v>61095235736.905701</v>
      </c>
      <c r="D33" s="17"/>
      <c r="E33" s="17"/>
      <c r="F33" s="17"/>
      <c r="G33" s="17"/>
      <c r="H33" s="17"/>
      <c r="I33" s="27"/>
      <c r="J33" s="27"/>
      <c r="K33" s="27"/>
      <c r="L33" s="27"/>
      <c r="M33" s="27"/>
    </row>
    <row r="34" spans="1:13" x14ac:dyDescent="0.25">
      <c r="A34" s="6"/>
      <c r="B34" s="6" t="s">
        <v>39</v>
      </c>
      <c r="C34" s="27">
        <f>INDEX('Balance Sheet'!$A:$F, MATCH(B$34,'Balance Sheet'!$A:$A, 0), MATCH(F$12, 'Balance Sheet'!$A$1:$F$1, 0))/$C$7</f>
        <v>29094000</v>
      </c>
      <c r="D34" s="27"/>
      <c r="F34" s="27"/>
      <c r="G34" s="27"/>
      <c r="H34" s="27"/>
      <c r="I34" s="27"/>
      <c r="J34" s="27"/>
      <c r="K34" s="27"/>
      <c r="L34" s="27"/>
      <c r="M34" s="27"/>
    </row>
    <row r="35" spans="1:13" x14ac:dyDescent="0.25">
      <c r="A35" s="6"/>
      <c r="B35" s="6" t="s">
        <v>40</v>
      </c>
      <c r="C35" s="27">
        <f>L5</f>
        <v>9573000</v>
      </c>
      <c r="D35" s="27"/>
      <c r="E35" s="27"/>
      <c r="F35" s="27"/>
      <c r="G35" s="27"/>
      <c r="H35" s="27"/>
      <c r="I35" s="27"/>
      <c r="J35" s="27"/>
      <c r="K35" s="27"/>
      <c r="L35" s="27"/>
      <c r="M35" s="27"/>
    </row>
    <row r="36" spans="1:13" x14ac:dyDescent="0.25">
      <c r="A36" s="6"/>
      <c r="B36" s="6" t="s">
        <v>41</v>
      </c>
      <c r="C36" s="27">
        <f>C33+C34-C35</f>
        <v>61114756736.905701</v>
      </c>
      <c r="D36" s="27"/>
      <c r="E36" s="27"/>
      <c r="F36" s="27"/>
      <c r="G36" s="27"/>
      <c r="H36" s="27"/>
      <c r="I36" s="27"/>
      <c r="J36" s="27"/>
      <c r="K36" s="27"/>
      <c r="L36" s="27"/>
      <c r="M36" s="27"/>
    </row>
    <row r="37" spans="1:13" x14ac:dyDescent="0.25">
      <c r="A37" s="6"/>
      <c r="B37" t="s">
        <v>42</v>
      </c>
      <c r="C37" s="27">
        <f>INDEX('Balance Sheet'!$A:$F, MATCH(B$37,'Balance Sheet'!$A:$A, 0), MATCH(F$12, 'Balance Sheet'!$A$1:$F$1, 0))/$C$7</f>
        <v>3185000</v>
      </c>
      <c r="D37" s="27"/>
      <c r="E37" s="27"/>
      <c r="F37" s="35"/>
      <c r="G37" s="27"/>
      <c r="H37" s="27"/>
      <c r="I37" s="27"/>
      <c r="J37" s="27"/>
      <c r="K37" s="27"/>
      <c r="L37" s="27"/>
      <c r="M37" s="27"/>
    </row>
    <row r="38" spans="1:13" x14ac:dyDescent="0.25">
      <c r="A38" s="6"/>
      <c r="B38" s="6" t="s">
        <v>43</v>
      </c>
      <c r="C38" s="43">
        <f>C36/C37</f>
        <v>19188.306667788289</v>
      </c>
      <c r="D38" s="27"/>
      <c r="E38" s="27"/>
      <c r="F38" s="27"/>
      <c r="G38" s="27"/>
      <c r="H38" s="27"/>
      <c r="I38" s="27"/>
      <c r="J38" s="27"/>
      <c r="K38" s="27"/>
      <c r="L38" s="27"/>
      <c r="M38" s="27"/>
    </row>
    <row r="39" spans="1:13" x14ac:dyDescent="0.25">
      <c r="A39" s="6"/>
      <c r="B39" s="8" t="s">
        <v>44</v>
      </c>
      <c r="C39" s="44">
        <f>VLOOKUP(B39,Info!B:C,2,FALSE)</f>
        <v>330.24</v>
      </c>
      <c r="D39" s="31"/>
      <c r="E39" s="31"/>
      <c r="F39" s="31"/>
      <c r="G39" s="31"/>
      <c r="H39" s="31"/>
      <c r="I39" s="31"/>
      <c r="J39" s="31"/>
      <c r="K39" s="31"/>
      <c r="L39" s="31"/>
      <c r="M39" s="31"/>
    </row>
    <row r="40" spans="1:13" x14ac:dyDescent="0.25">
      <c r="A40" s="6"/>
      <c r="B40" s="6"/>
      <c r="C40" s="27"/>
      <c r="D40" s="27"/>
      <c r="E40" s="27"/>
      <c r="F40" s="27"/>
      <c r="G40" s="27"/>
      <c r="H40" s="27"/>
      <c r="I40" s="27"/>
      <c r="J40" s="27"/>
      <c r="K40" s="27"/>
      <c r="L40" s="27"/>
      <c r="M40" s="27"/>
    </row>
    <row r="41" spans="1:13" x14ac:dyDescent="0.25">
      <c r="A41" s="6"/>
      <c r="B41" s="6"/>
      <c r="C41" s="12"/>
      <c r="D41" s="12"/>
      <c r="E41" s="12"/>
      <c r="F41" s="12"/>
      <c r="G41" s="27"/>
      <c r="H41" s="27"/>
      <c r="I41" s="27"/>
      <c r="J41" s="27"/>
      <c r="K41" s="27"/>
      <c r="L41" s="27"/>
      <c r="M41" s="27"/>
    </row>
    <row r="42" spans="1:13" x14ac:dyDescent="0.25">
      <c r="A42" s="6"/>
      <c r="B42" s="6"/>
      <c r="C42" s="12"/>
      <c r="D42" s="12"/>
      <c r="E42" s="12"/>
      <c r="F42" s="12"/>
      <c r="G42" s="27"/>
      <c r="H42" s="27"/>
      <c r="I42" s="27"/>
      <c r="J42" s="27"/>
      <c r="K42" s="27"/>
      <c r="L42" s="27"/>
      <c r="M42" s="27"/>
    </row>
    <row r="43" spans="1:13" x14ac:dyDescent="0.25">
      <c r="A43" s="6"/>
      <c r="B43" s="6"/>
      <c r="C43" s="5"/>
      <c r="D43" s="5"/>
      <c r="E43" s="5"/>
      <c r="F43" s="5"/>
      <c r="G43" s="6"/>
      <c r="H43" s="6"/>
      <c r="I43" s="6"/>
      <c r="J43" s="6"/>
      <c r="K43" s="6"/>
      <c r="L43" s="36"/>
      <c r="M43" s="27"/>
    </row>
    <row r="44" spans="1:13" x14ac:dyDescent="0.25">
      <c r="A44" s="6"/>
      <c r="B44" s="6"/>
      <c r="C44" s="5"/>
      <c r="D44" s="12"/>
      <c r="E44" s="12"/>
      <c r="F44" s="12"/>
      <c r="G44" s="6"/>
      <c r="H44" s="6"/>
      <c r="I44" s="6"/>
      <c r="J44" s="6"/>
      <c r="K44" s="6"/>
      <c r="L44" s="6"/>
      <c r="M44" s="27"/>
    </row>
    <row r="45" spans="1:13" x14ac:dyDescent="0.25">
      <c r="A45" s="6"/>
      <c r="B45" s="6"/>
      <c r="C45" s="5"/>
      <c r="D45" s="12"/>
      <c r="E45" s="12"/>
      <c r="F45" s="12"/>
      <c r="G45" s="6"/>
      <c r="H45" s="6"/>
      <c r="I45" s="6"/>
      <c r="J45" s="6"/>
      <c r="K45" s="6"/>
      <c r="L45" s="6"/>
      <c r="M45" s="27"/>
    </row>
    <row r="46" spans="1:13" x14ac:dyDescent="0.25">
      <c r="A46" s="6"/>
      <c r="B46" s="6"/>
      <c r="C46" s="5"/>
      <c r="D46" s="5"/>
      <c r="E46" s="5"/>
      <c r="F46" s="5"/>
      <c r="G46" s="6"/>
      <c r="H46" s="6"/>
      <c r="I46" s="6"/>
      <c r="J46" s="6"/>
      <c r="K46" s="6"/>
      <c r="L46" s="6"/>
      <c r="M46" s="27"/>
    </row>
    <row r="47" spans="1:13" x14ac:dyDescent="0.25">
      <c r="A47" s="6"/>
      <c r="B47" s="6"/>
      <c r="C47" s="5"/>
      <c r="D47" s="5"/>
      <c r="E47" s="5"/>
      <c r="F47" s="5"/>
      <c r="G47" s="6"/>
      <c r="H47" s="6"/>
      <c r="I47" s="6"/>
      <c r="J47" s="6"/>
      <c r="K47" s="6"/>
      <c r="L47" s="6"/>
      <c r="M47" s="27"/>
    </row>
    <row r="48" spans="1:13" x14ac:dyDescent="0.25">
      <c r="A48" s="6"/>
    </row>
    <row r="66" spans="2:13" x14ac:dyDescent="0.25">
      <c r="B66" s="6"/>
      <c r="C66" s="5"/>
      <c r="D66" s="5"/>
      <c r="E66" s="5"/>
      <c r="F66" s="5"/>
      <c r="G66" s="6"/>
      <c r="H66" s="6"/>
      <c r="I66" s="6"/>
      <c r="J66" s="6"/>
      <c r="K66" s="6"/>
      <c r="L66" s="6"/>
      <c r="M66" s="5"/>
    </row>
    <row r="67" spans="2:13" x14ac:dyDescent="0.25">
      <c r="B67" s="6"/>
      <c r="C67" s="5"/>
      <c r="D67" s="5"/>
      <c r="E67" s="5"/>
      <c r="F67" s="5"/>
      <c r="G67" s="6"/>
      <c r="H67" s="6"/>
      <c r="I67" s="6"/>
      <c r="J67" s="6"/>
      <c r="K67" s="6"/>
      <c r="L67" s="6"/>
      <c r="M67" s="5"/>
    </row>
    <row r="68" spans="2:13" x14ac:dyDescent="0.25">
      <c r="B68" s="6"/>
      <c r="C68" s="5"/>
      <c r="D68" s="5"/>
      <c r="E68" s="5"/>
      <c r="F68" s="5"/>
      <c r="G68" s="6"/>
      <c r="H68" s="6"/>
      <c r="I68" s="6"/>
      <c r="J68" s="6"/>
      <c r="K68" s="6"/>
      <c r="L68" s="6"/>
      <c r="M68" s="5"/>
    </row>
    <row r="69" spans="2:13" x14ac:dyDescent="0.25">
      <c r="B69" s="6"/>
      <c r="C69" s="12"/>
      <c r="D69" s="5"/>
      <c r="E69" s="5"/>
      <c r="F69" s="5"/>
      <c r="G69" s="6"/>
      <c r="H69" s="6"/>
      <c r="I69" s="6"/>
      <c r="J69" s="6"/>
      <c r="K69" s="6"/>
      <c r="L69" s="6"/>
      <c r="M69" s="5"/>
    </row>
    <row r="70" spans="2:13" x14ac:dyDescent="0.25">
      <c r="B70" s="6"/>
      <c r="C70" s="12"/>
      <c r="D70" s="5"/>
      <c r="E70" s="5"/>
      <c r="F70" s="5"/>
      <c r="G70" s="6"/>
      <c r="H70" s="6"/>
      <c r="I70" s="6"/>
      <c r="J70" s="6"/>
      <c r="K70" s="6"/>
      <c r="L70" s="6"/>
      <c r="M70" s="5"/>
    </row>
    <row r="71" spans="2:13" x14ac:dyDescent="0.25">
      <c r="B71" s="6"/>
      <c r="C71" s="12"/>
      <c r="D71" s="12"/>
      <c r="E71" s="5"/>
      <c r="F71" s="5"/>
      <c r="G71" s="6"/>
      <c r="H71" s="6"/>
      <c r="I71" s="6"/>
      <c r="J71" s="6"/>
      <c r="K71" s="6"/>
      <c r="L71" s="6"/>
      <c r="M7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6"/>
  <sheetViews>
    <sheetView tabSelected="1" workbookViewId="0">
      <selection activeCell="C23" sqref="C23"/>
    </sheetView>
  </sheetViews>
  <sheetFormatPr defaultRowHeight="15" x14ac:dyDescent="0.25"/>
  <cols>
    <col min="2" max="2" width="46.85546875" bestFit="1" customWidth="1"/>
    <col min="3" max="7" width="12.5703125" bestFit="1" customWidth="1"/>
    <col min="8" max="8" width="18.42578125" bestFit="1" customWidth="1"/>
    <col min="9" max="12" width="15.28515625" bestFit="1" customWidth="1"/>
    <col min="13" max="13" width="21.7109375" bestFit="1" customWidth="1"/>
    <col min="14" max="14" width="4.5703125" bestFit="1" customWidth="1"/>
    <col min="16" max="16" width="18.42578125" bestFit="1" customWidth="1"/>
  </cols>
  <sheetData>
    <row r="1" spans="1:13" ht="18.75" customHeight="1" x14ac:dyDescent="0.25">
      <c r="A1" s="6"/>
      <c r="B1" s="57" t="s">
        <v>0</v>
      </c>
      <c r="C1" s="56" t="str">
        <f>VLOOKUP(B1,Info!B:C,2,FALSE)</f>
        <v>Tesla, Inc.</v>
      </c>
      <c r="D1" s="6"/>
      <c r="E1" s="6"/>
      <c r="F1" s="6"/>
      <c r="G1" s="6"/>
      <c r="H1" s="6"/>
      <c r="I1" s="6"/>
      <c r="J1" s="6"/>
      <c r="K1" s="6"/>
      <c r="L1" s="6"/>
      <c r="M1" s="6"/>
    </row>
    <row r="2" spans="1:13" ht="15.75" customHeight="1" thickBot="1" x14ac:dyDescent="0.3">
      <c r="A2" s="6"/>
      <c r="B2" s="3" t="s">
        <v>1</v>
      </c>
      <c r="C2" s="4"/>
      <c r="D2" s="5"/>
      <c r="E2" s="3" t="s">
        <v>2</v>
      </c>
      <c r="F2" s="41">
        <f>F4+F3*(F5-F4)</f>
        <v>6.6474999999999992E-2</v>
      </c>
      <c r="G2" s="6"/>
      <c r="H2" s="3" t="s">
        <v>3</v>
      </c>
      <c r="I2" s="42">
        <f>AVERAGE(I9:K9)</f>
        <v>6.0362603280556724E-2</v>
      </c>
      <c r="J2" s="3"/>
      <c r="K2" s="7"/>
      <c r="L2" s="3"/>
      <c r="M2" s="7"/>
    </row>
    <row r="3" spans="1:13" x14ac:dyDescent="0.25">
      <c r="A3" s="6"/>
      <c r="B3" s="8" t="s">
        <v>4</v>
      </c>
      <c r="C3" s="9"/>
      <c r="D3" s="5"/>
      <c r="E3" s="8" t="s">
        <v>5</v>
      </c>
      <c r="F3" s="38">
        <f>VLOOKUP(E3,Info!B:C,2,FALSE)</f>
        <v>2.2949999999999999</v>
      </c>
      <c r="G3" s="6"/>
      <c r="H3" s="8"/>
      <c r="I3" s="10">
        <f>C12</f>
        <v>44196</v>
      </c>
      <c r="J3" s="10">
        <f>D12</f>
        <v>44561</v>
      </c>
      <c r="K3" s="10">
        <f>E12</f>
        <v>44926</v>
      </c>
      <c r="L3" s="10">
        <f>F12</f>
        <v>45291</v>
      </c>
      <c r="M3" s="9"/>
    </row>
    <row r="4" spans="1:13" x14ac:dyDescent="0.25">
      <c r="A4" s="6"/>
      <c r="B4" s="6" t="s">
        <v>6</v>
      </c>
      <c r="C4" s="11">
        <f ca="1">TODAY()</f>
        <v>45610</v>
      </c>
      <c r="D4" s="5"/>
      <c r="E4" s="6" t="s">
        <v>7</v>
      </c>
      <c r="F4" s="40">
        <v>5.5E-2</v>
      </c>
      <c r="G4" s="6"/>
      <c r="H4" s="80" t="s">
        <v>8</v>
      </c>
      <c r="I4" s="13">
        <f>INDEX('Balance Sheet'!$A:$F, MATCH($H$4,'Balance Sheet'!$A:$A, 0), MATCH(I$3, 'Balance Sheet'!$A$1:$F$1, 0))/$C$7</f>
        <v>22225000</v>
      </c>
      <c r="J4" s="13">
        <f>INDEX('Balance Sheet'!$A:$F, MATCH($H$4,'Balance Sheet'!$A:$A, 0), MATCH(J$3, 'Balance Sheet'!$A$1:$F$1, 0))/$C$7</f>
        <v>30189000</v>
      </c>
      <c r="K4" s="13">
        <f>INDEX('Balance Sheet'!$A:$F, MATCH($H$4,'Balance Sheet'!$A:$A, 0), MATCH(K$3, 'Balance Sheet'!$A$1:$F$1, 0))/$C$7</f>
        <v>44704000</v>
      </c>
      <c r="L4" s="13">
        <f>INDEX('Balance Sheet'!$A:$F, MATCH($H$4,'Balance Sheet'!$A:$A, 0), MATCH(L$3, 'Balance Sheet'!$A$1:$F$1, 0))/$C$7</f>
        <v>62634000</v>
      </c>
      <c r="M4" s="12"/>
    </row>
    <row r="5" spans="1:13" x14ac:dyDescent="0.25">
      <c r="A5" s="6"/>
      <c r="B5" s="6" t="s">
        <v>9</v>
      </c>
      <c r="C5" s="12">
        <v>0.02</v>
      </c>
      <c r="D5" s="5"/>
      <c r="E5" s="6" t="s">
        <v>10</v>
      </c>
      <c r="F5" s="39">
        <v>0.06</v>
      </c>
      <c r="G5" s="6"/>
      <c r="H5" s="80" t="s">
        <v>11</v>
      </c>
      <c r="I5" s="13">
        <f>INDEX('Balance Sheet'!$A:$F, MATCH($H$5,'Balance Sheet'!$A:$A, 0), MATCH(I$3, 'Balance Sheet'!$A$1:$F$1, 0))/$C$7</f>
        <v>13279000</v>
      </c>
      <c r="J5" s="13">
        <f>INDEX('Balance Sheet'!$A:$F, MATCH($H$5,'Balance Sheet'!$A:$A, 0), MATCH(J$3, 'Balance Sheet'!$A$1:$F$1, 0))/$C$7</f>
        <v>8873000</v>
      </c>
      <c r="K5" s="13">
        <f>INDEX('Balance Sheet'!$A:$F, MATCH($H$5,'Balance Sheet'!$A:$A, 0), MATCH(K$3, 'Balance Sheet'!$A$1:$F$1, 0))/$C$7</f>
        <v>5748000</v>
      </c>
      <c r="L5" s="13">
        <f>INDEX('Balance Sheet'!$A:$F, MATCH($H$5,'Balance Sheet'!$A:$A, 0), MATCH(L$3, 'Balance Sheet'!$A$1:$F$1, 0))/$C$7</f>
        <v>9573000</v>
      </c>
      <c r="M5" s="12"/>
    </row>
    <row r="6" spans="1:13" x14ac:dyDescent="0.25">
      <c r="A6" s="6"/>
      <c r="B6" s="6" t="s">
        <v>12</v>
      </c>
      <c r="C6" s="12">
        <v>0.15</v>
      </c>
      <c r="D6" s="5"/>
      <c r="E6" s="6"/>
      <c r="G6" s="12"/>
      <c r="H6" s="12" t="s">
        <v>13</v>
      </c>
      <c r="I6" s="53">
        <f>(INDEX('Income Statement'!$A:$F, MATCH("Interest Expense",'Income Statement'!$A:$A, 0), MATCH(I3, 'Income Statement'!$A$1:$F$1, 0))/$C$7)/I5</f>
        <v>5.6329542887265605E-2</v>
      </c>
      <c r="J6" s="53">
        <f>(INDEX('Income Statement'!$A:$F, MATCH("Interest Expense",'Income Statement'!$A:$A, 0), MATCH(J3, 'Income Statement'!$A$1:$F$1, 0))/$C$7)/J5</f>
        <v>4.1812239377887972E-2</v>
      </c>
      <c r="K6" s="53">
        <f>(INDEX('Income Statement'!$A:$F, MATCH("Interest Expense",'Income Statement'!$A:$A, 0), MATCH(K3, 'Income Statement'!$A$1:$F$1, 0))/$C$7)/K5</f>
        <v>3.3228949199721643E-2</v>
      </c>
      <c r="L6" s="53">
        <f>(INDEX('Income Statement'!$A:$F, MATCH("Interest Expense",'Income Statement'!$A:$A, 0), MATCH(L3, 'Income Statement'!$A$1:$F$1, 0))/$C$7)/L5</f>
        <v>1.6295832027577561E-2</v>
      </c>
      <c r="M6" s="12"/>
    </row>
    <row r="7" spans="1:13" x14ac:dyDescent="0.25">
      <c r="A7" s="6"/>
      <c r="B7" s="6" t="s">
        <v>14</v>
      </c>
      <c r="C7" s="14">
        <v>1000</v>
      </c>
      <c r="D7" s="5"/>
      <c r="E7" s="6"/>
      <c r="F7" s="12"/>
      <c r="G7" s="12"/>
      <c r="H7" s="12" t="s">
        <v>15</v>
      </c>
      <c r="I7" s="53">
        <f>$C$6</f>
        <v>0.15</v>
      </c>
      <c r="J7" s="53">
        <f>$C$6</f>
        <v>0.15</v>
      </c>
      <c r="K7" s="53">
        <f>$C$6</f>
        <v>0.15</v>
      </c>
      <c r="L7" s="53">
        <f>$C$6</f>
        <v>0.15</v>
      </c>
      <c r="M7" s="12"/>
    </row>
    <row r="8" spans="1:13" x14ac:dyDescent="0.25">
      <c r="A8" s="6"/>
      <c r="D8" s="5"/>
      <c r="E8" s="5"/>
      <c r="F8" s="5"/>
      <c r="G8" s="6"/>
      <c r="H8" s="12" t="s">
        <v>16</v>
      </c>
      <c r="I8" s="37">
        <f>I5+I4</f>
        <v>35504000</v>
      </c>
      <c r="J8" s="37">
        <f>J5+J4</f>
        <v>39062000</v>
      </c>
      <c r="K8" s="37">
        <f>K5+K4</f>
        <v>50452000</v>
      </c>
      <c r="L8" s="37">
        <f>L5+L4</f>
        <v>72207000</v>
      </c>
      <c r="M8" s="12"/>
    </row>
    <row r="9" spans="1:13" x14ac:dyDescent="0.25">
      <c r="A9" s="6"/>
      <c r="B9" s="6"/>
      <c r="C9" s="14"/>
      <c r="D9" s="5"/>
      <c r="E9" s="5"/>
      <c r="F9" s="5"/>
      <c r="G9" s="6"/>
      <c r="H9" s="12" t="s">
        <v>3</v>
      </c>
      <c r="I9" s="50">
        <f>(I4/I8)*$F$2+((I5/I8)*I6*(1-$C$6))</f>
        <v>5.952024771856692E-2</v>
      </c>
      <c r="J9" s="50">
        <f>(J4/J8)*$F$2+((J5/J8)*J6*(1-$C$6))</f>
        <v>5.9448153576365771E-2</v>
      </c>
      <c r="K9" s="50">
        <f>(K4/K8)*$F$2+((K5/K8)*K6*(1-$C$6))</f>
        <v>6.2119408546737483E-2</v>
      </c>
      <c r="L9" s="12"/>
      <c r="M9" s="12"/>
    </row>
    <row r="10" spans="1:13" x14ac:dyDescent="0.25">
      <c r="A10" s="6"/>
      <c r="D10" s="5"/>
      <c r="E10" s="5"/>
      <c r="F10" s="5"/>
      <c r="G10" s="6"/>
      <c r="H10" s="6"/>
      <c r="J10" s="6"/>
      <c r="K10" s="81"/>
      <c r="L10" s="82"/>
      <c r="M10" s="5"/>
    </row>
    <row r="11" spans="1:13" x14ac:dyDescent="0.25">
      <c r="A11" s="6"/>
      <c r="B11" s="15"/>
      <c r="C11" s="16" t="s">
        <v>17</v>
      </c>
      <c r="D11" s="17" t="s">
        <v>17</v>
      </c>
      <c r="E11" s="17" t="s">
        <v>17</v>
      </c>
      <c r="F11" s="17" t="s">
        <v>17</v>
      </c>
      <c r="G11" s="18" t="s">
        <v>18</v>
      </c>
      <c r="H11" s="19" t="s">
        <v>18</v>
      </c>
      <c r="I11" s="19" t="s">
        <v>18</v>
      </c>
      <c r="J11" s="19" t="s">
        <v>18</v>
      </c>
      <c r="K11" s="19" t="s">
        <v>18</v>
      </c>
      <c r="L11" s="19" t="s">
        <v>19</v>
      </c>
      <c r="M11" s="20" t="s">
        <v>20</v>
      </c>
    </row>
    <row r="12" spans="1:13" x14ac:dyDescent="0.25">
      <c r="A12" s="6"/>
      <c r="B12" s="21"/>
      <c r="C12" s="22">
        <f>'Income Statement'!E1</f>
        <v>44196</v>
      </c>
      <c r="D12" s="10">
        <f>'Income Statement'!D1</f>
        <v>44561</v>
      </c>
      <c r="E12" s="10">
        <f>'Income Statement'!C1</f>
        <v>44926</v>
      </c>
      <c r="F12" s="10">
        <f>'Income Statement'!B1</f>
        <v>45291</v>
      </c>
      <c r="G12" s="22">
        <f>F12+365</f>
        <v>45656</v>
      </c>
      <c r="H12" s="10">
        <f>G12+365</f>
        <v>46021</v>
      </c>
      <c r="I12" s="10">
        <f>H12+365</f>
        <v>46386</v>
      </c>
      <c r="J12" s="10">
        <f>I12+365</f>
        <v>46751</v>
      </c>
      <c r="K12" s="10">
        <f>J12+365</f>
        <v>47116</v>
      </c>
      <c r="L12" s="9">
        <v>2023</v>
      </c>
      <c r="M12" s="9"/>
    </row>
    <row r="13" spans="1:13" x14ac:dyDescent="0.25">
      <c r="A13" s="6"/>
      <c r="B13" s="15" t="s">
        <v>45</v>
      </c>
      <c r="C13" s="23">
        <f>INDEX('Income Statement'!$A:$F, MATCH(B$13,'Income Statement'!$A:$A, 0), MATCH(C$12, 'Income Statement'!$A$1:$F$1, 0))/$C$7</f>
        <v>31536000</v>
      </c>
      <c r="D13" s="17">
        <f>INDEX('Income Statement'!$A:$F, MATCH($B$13,'Income Statement'!$A:$A, 0), MATCH(D$12, 'Income Statement'!$A$1:$F$1, 0))/$C$7</f>
        <v>53823000</v>
      </c>
      <c r="E13" s="17">
        <f>INDEX('Income Statement'!$A:$F, MATCH($B$13,'Income Statement'!$A:$A, 0), MATCH(E$12, 'Income Statement'!$A$1:$F$1, 0))/$C$7</f>
        <v>81462000</v>
      </c>
      <c r="F13" s="17">
        <f>INDEX('Income Statement'!$A:$F, MATCH($B$13,'Income Statement'!$A:$A, 0), MATCH(F$12, 'Income Statement'!$A$1:$F$1, 0))/$C$7</f>
        <v>96773000</v>
      </c>
      <c r="G13" s="16">
        <f>F13*(1+$M$14)</f>
        <v>142197772.83101583</v>
      </c>
      <c r="H13" s="17">
        <f>G13*(1+$M$14)</f>
        <v>208944711.83182481</v>
      </c>
      <c r="I13" s="17">
        <f>H13*(1+$M$14)</f>
        <v>307022337.50430274</v>
      </c>
      <c r="J13" s="17">
        <f>I13*(1+$M$14)</f>
        <v>451137120.91682923</v>
      </c>
      <c r="K13" s="17">
        <f>J13*(1+$M$14)</f>
        <v>662898678.71999216</v>
      </c>
      <c r="L13" s="17"/>
      <c r="M13" s="20"/>
    </row>
    <row r="14" spans="1:13" x14ac:dyDescent="0.25">
      <c r="A14" s="6"/>
      <c r="B14" s="24" t="s">
        <v>46</v>
      </c>
      <c r="C14" s="25"/>
      <c r="D14" s="12">
        <f>(D13-C13)/C13</f>
        <v>0.70671613394216137</v>
      </c>
      <c r="E14" s="12">
        <f>(E13-D13)/D13</f>
        <v>0.51351652639206291</v>
      </c>
      <c r="F14" s="12">
        <f>(F13-E13)/E13</f>
        <v>0.18795266504627925</v>
      </c>
      <c r="G14" s="26">
        <f>$M$14</f>
        <v>0.46939510846016791</v>
      </c>
      <c r="H14" s="12">
        <f>$M$14</f>
        <v>0.46939510846016791</v>
      </c>
      <c r="I14" s="12">
        <f>$M$14</f>
        <v>0.46939510846016791</v>
      </c>
      <c r="J14" s="12">
        <f>$M$14</f>
        <v>0.46939510846016791</v>
      </c>
      <c r="K14" s="12">
        <f>$M$14</f>
        <v>0.46939510846016791</v>
      </c>
      <c r="L14" s="12"/>
      <c r="M14" s="79">
        <f>AVERAGE(D14:F14)</f>
        <v>0.46939510846016791</v>
      </c>
    </row>
    <row r="15" spans="1:13" x14ac:dyDescent="0.25">
      <c r="A15" s="6"/>
      <c r="B15" s="76" t="s">
        <v>35</v>
      </c>
      <c r="C15" s="77">
        <f>INDEX('Cash Flow'!$A:$F, MATCH($B15,'Cash Flow'!$A:$A, 0), MATCH(C$12, 'Cash Flow'!$A$1:$F$1, 0))/$C$7</f>
        <v>2701000</v>
      </c>
      <c r="D15" s="78">
        <f>INDEX('Cash Flow'!$A:$F, MATCH($B15,'Cash Flow'!$A:$A, 0), MATCH(D$12, 'Cash Flow'!$A$1:$F$1, 0))/$C$7</f>
        <v>3483000</v>
      </c>
      <c r="E15" s="78">
        <f>INDEX('Cash Flow'!$A:$F, MATCH($B15,'Cash Flow'!$A:$A, 0), MATCH(E$12, 'Cash Flow'!$A$1:$F$1, 0))/$C$7</f>
        <v>7552000</v>
      </c>
      <c r="F15" s="78">
        <f>INDEX('Cash Flow'!$A:$F, MATCH($B15,'Cash Flow'!$A:$A, 0), MATCH(F$12, 'Cash Flow'!$A$1:$F$1, 0))/$C$7</f>
        <v>4357000</v>
      </c>
      <c r="G15" s="77">
        <f>F15*(1+$M$14)</f>
        <v>6402154.4875609521</v>
      </c>
      <c r="H15" s="78">
        <f>G15*(1+$M$14)</f>
        <v>9407294.4876283761</v>
      </c>
      <c r="I15" s="78">
        <f>H15*(1+$M$14)</f>
        <v>13823032.503965437</v>
      </c>
      <c r="J15" s="78">
        <f>I15*(1+$M$14)</f>
        <v>20311496.34541272</v>
      </c>
      <c r="K15" s="78">
        <f>J15*(1+$M$14)</f>
        <v>29845613.375456028</v>
      </c>
      <c r="L15" s="78">
        <f>K15*(1+$C$5)/($I$2-$C$5)</f>
        <v>754226020.34269106</v>
      </c>
      <c r="M15" s="78"/>
    </row>
    <row r="16" spans="1:13" x14ac:dyDescent="0.25">
      <c r="A16" s="6"/>
      <c r="B16" s="24" t="s">
        <v>36</v>
      </c>
      <c r="C16" s="28"/>
      <c r="D16" s="27"/>
      <c r="E16" s="27"/>
      <c r="F16" s="27"/>
      <c r="G16" s="33">
        <v>1</v>
      </c>
      <c r="H16" s="34">
        <v>2</v>
      </c>
      <c r="I16" s="34">
        <v>3</v>
      </c>
      <c r="J16" s="34">
        <v>4</v>
      </c>
      <c r="K16" s="34">
        <v>5</v>
      </c>
      <c r="L16" s="34">
        <v>5</v>
      </c>
      <c r="M16" s="27"/>
    </row>
    <row r="17" spans="1:13" x14ac:dyDescent="0.25">
      <c r="A17" s="6"/>
      <c r="B17" s="21" t="s">
        <v>37</v>
      </c>
      <c r="C17" s="32"/>
      <c r="D17" s="31"/>
      <c r="E17" s="31"/>
      <c r="F17" s="31"/>
      <c r="G17" s="32">
        <f t="shared" ref="G17:L17" si="0">G15/(1+$F$2)^G16</f>
        <v>6003098.5138526</v>
      </c>
      <c r="H17" s="31">
        <f t="shared" si="0"/>
        <v>8271102.0810234779</v>
      </c>
      <c r="I17" s="31">
        <f t="shared" si="0"/>
        <v>11395969.844047552</v>
      </c>
      <c r="J17" s="31">
        <f t="shared" si="0"/>
        <v>15701429.79910739</v>
      </c>
      <c r="K17" s="31">
        <f t="shared" si="0"/>
        <v>21633516.156158481</v>
      </c>
      <c r="L17" s="31">
        <f t="shared" si="0"/>
        <v>546698792.59030008</v>
      </c>
      <c r="M17" s="31"/>
    </row>
    <row r="18" spans="1:13" x14ac:dyDescent="0.25">
      <c r="A18" s="6"/>
      <c r="B18" s="19" t="s">
        <v>38</v>
      </c>
      <c r="C18" s="17">
        <f>SUM(G17:L17)</f>
        <v>609703908.98448956</v>
      </c>
      <c r="D18" s="17"/>
      <c r="E18" s="17"/>
      <c r="F18" s="17"/>
      <c r="G18" s="17"/>
      <c r="H18" s="17"/>
      <c r="I18" s="27"/>
      <c r="J18" s="27"/>
      <c r="K18" s="27"/>
      <c r="L18" s="27"/>
      <c r="M18" s="27"/>
    </row>
    <row r="19" spans="1:13" x14ac:dyDescent="0.25">
      <c r="A19" s="6"/>
      <c r="B19" s="6" t="s">
        <v>39</v>
      </c>
      <c r="C19" s="27">
        <f>INDEX('Balance Sheet'!$A:$F, MATCH(B$19,'Balance Sheet'!$A:$A, 0), MATCH(F$12, 'Balance Sheet'!$A$1:$F$1, 0))/$C$7</f>
        <v>29094000</v>
      </c>
      <c r="D19" s="27"/>
      <c r="F19" s="27"/>
      <c r="G19" s="27"/>
      <c r="H19" s="27"/>
      <c r="I19" s="27"/>
      <c r="J19" s="27"/>
      <c r="K19" s="27"/>
      <c r="L19" s="27"/>
      <c r="M19" s="27"/>
    </row>
    <row r="20" spans="1:13" x14ac:dyDescent="0.25">
      <c r="A20" s="6"/>
      <c r="B20" s="6" t="s">
        <v>40</v>
      </c>
      <c r="C20" s="27">
        <f>L5</f>
        <v>9573000</v>
      </c>
      <c r="D20" s="27"/>
      <c r="E20" s="27"/>
      <c r="F20" s="27"/>
      <c r="G20" s="27"/>
      <c r="H20" s="27"/>
      <c r="I20" s="27"/>
      <c r="J20" s="27"/>
      <c r="K20" s="27"/>
      <c r="L20" s="27"/>
      <c r="M20" s="27"/>
    </row>
    <row r="21" spans="1:13" x14ac:dyDescent="0.25">
      <c r="A21" s="6"/>
      <c r="B21" s="6" t="s">
        <v>41</v>
      </c>
      <c r="C21" s="27">
        <f>C18+C19-C20</f>
        <v>629224908.98448956</v>
      </c>
      <c r="D21" s="27"/>
      <c r="E21" s="27"/>
      <c r="F21" s="27"/>
      <c r="G21" s="27"/>
      <c r="H21" s="27"/>
      <c r="I21" s="27"/>
      <c r="J21" s="27"/>
      <c r="K21" s="27"/>
      <c r="L21" s="27"/>
      <c r="M21" s="27"/>
    </row>
    <row r="22" spans="1:13" x14ac:dyDescent="0.25">
      <c r="A22" s="6"/>
      <c r="B22" t="s">
        <v>42</v>
      </c>
      <c r="C22" s="27">
        <f>INDEX('Balance Sheet'!$A:$F, MATCH(B$22,'Balance Sheet'!$A:$A, 0), MATCH(F$12, 'Balance Sheet'!$A$1:$F$1, 0))/$C$7</f>
        <v>3185000</v>
      </c>
      <c r="D22" s="27"/>
      <c r="E22" s="27"/>
      <c r="F22" s="35"/>
      <c r="G22" s="27"/>
      <c r="H22" s="27"/>
      <c r="I22" s="27"/>
      <c r="J22" s="27"/>
      <c r="K22" s="27"/>
      <c r="L22" s="27"/>
      <c r="M22" s="27"/>
    </row>
    <row r="23" spans="1:13" x14ac:dyDescent="0.25">
      <c r="A23" s="6"/>
      <c r="B23" s="6" t="s">
        <v>43</v>
      </c>
      <c r="C23" s="43">
        <f>C21/C22</f>
        <v>197.55884112542844</v>
      </c>
      <c r="D23" s="27"/>
      <c r="E23" s="27"/>
      <c r="F23" s="27"/>
      <c r="G23" s="27"/>
      <c r="H23" s="27"/>
      <c r="I23" s="27"/>
      <c r="J23" s="27"/>
      <c r="K23" s="27"/>
      <c r="L23" s="27"/>
      <c r="M23" s="27"/>
    </row>
    <row r="24" spans="1:13" x14ac:dyDescent="0.25">
      <c r="A24" s="6"/>
      <c r="B24" s="8" t="s">
        <v>44</v>
      </c>
      <c r="C24" s="44">
        <f>VLOOKUP(B24,Info!B:C,2,FALSE)</f>
        <v>330.24</v>
      </c>
      <c r="D24" s="31"/>
      <c r="E24" s="31"/>
      <c r="F24" s="31"/>
      <c r="G24" s="31"/>
      <c r="H24" s="31"/>
      <c r="I24" s="31"/>
      <c r="J24" s="31"/>
      <c r="K24" s="31"/>
      <c r="L24" s="31"/>
      <c r="M24" s="31"/>
    </row>
    <row r="25" spans="1:13" x14ac:dyDescent="0.25">
      <c r="A25" s="6"/>
      <c r="B25" s="6"/>
      <c r="C25" s="27"/>
      <c r="D25" s="27"/>
      <c r="E25" s="27"/>
      <c r="F25" s="27"/>
      <c r="G25" s="27"/>
      <c r="H25" s="27"/>
      <c r="I25" s="27"/>
      <c r="K25" s="27"/>
      <c r="L25" s="27"/>
      <c r="M25" s="27"/>
    </row>
    <row r="26" spans="1:13" x14ac:dyDescent="0.25">
      <c r="A26" s="6"/>
      <c r="B26" s="6"/>
      <c r="C26" s="12"/>
      <c r="D26" s="12"/>
      <c r="E26" s="12"/>
      <c r="F26" s="12"/>
      <c r="G26" s="27"/>
      <c r="H26" s="27"/>
      <c r="I26" s="27"/>
      <c r="J26" s="27"/>
      <c r="K26" s="27"/>
      <c r="L26" s="27"/>
      <c r="M26" s="27"/>
    </row>
    <row r="27" spans="1:13" x14ac:dyDescent="0.25">
      <c r="A27" s="6"/>
      <c r="B27" s="6"/>
      <c r="C27" s="12"/>
      <c r="D27" s="12"/>
      <c r="E27" s="12"/>
      <c r="F27" s="12"/>
      <c r="G27" s="27"/>
      <c r="H27" s="27"/>
      <c r="I27" s="27"/>
      <c r="J27" s="27"/>
      <c r="K27" s="27"/>
      <c r="L27" s="27"/>
      <c r="M27" s="27"/>
    </row>
    <row r="28" spans="1:13" x14ac:dyDescent="0.25">
      <c r="A28" s="6"/>
      <c r="B28" s="6"/>
      <c r="C28" s="5"/>
      <c r="D28" s="5"/>
      <c r="E28" s="5"/>
      <c r="F28" s="5"/>
      <c r="G28" s="6"/>
      <c r="H28" s="6"/>
      <c r="I28" s="6"/>
      <c r="J28" s="6"/>
      <c r="K28" s="6"/>
      <c r="L28" s="36"/>
      <c r="M28" s="27"/>
    </row>
    <row r="29" spans="1:13" x14ac:dyDescent="0.25">
      <c r="A29" s="6"/>
      <c r="B29" s="6"/>
      <c r="C29" s="5"/>
      <c r="D29" s="12"/>
      <c r="E29" s="12"/>
      <c r="F29" s="12"/>
      <c r="G29" s="6"/>
      <c r="H29" s="6"/>
      <c r="I29" s="6"/>
      <c r="J29" s="6"/>
      <c r="K29" s="6"/>
      <c r="L29" s="6"/>
      <c r="M29" s="27"/>
    </row>
    <row r="30" spans="1:13" x14ac:dyDescent="0.25">
      <c r="A30" s="6"/>
      <c r="B30" s="6"/>
      <c r="C30" s="5"/>
      <c r="D30" s="12"/>
      <c r="E30" s="12"/>
      <c r="F30" s="12"/>
      <c r="G30" s="6"/>
      <c r="H30" s="6"/>
      <c r="I30" s="6"/>
      <c r="J30" s="6"/>
      <c r="K30" s="6"/>
      <c r="L30" s="6"/>
      <c r="M30" s="27"/>
    </row>
    <row r="31" spans="1:13" x14ac:dyDescent="0.25">
      <c r="A31" s="6"/>
      <c r="B31" s="6"/>
      <c r="C31" s="5"/>
      <c r="D31" s="5"/>
      <c r="E31" s="5"/>
      <c r="F31" s="5"/>
      <c r="G31" s="6"/>
      <c r="H31" s="6"/>
      <c r="I31" s="6"/>
      <c r="J31" s="6"/>
      <c r="K31" s="6"/>
      <c r="L31" s="6"/>
      <c r="M31" s="27"/>
    </row>
    <row r="32" spans="1:13" x14ac:dyDescent="0.25">
      <c r="A32" s="6"/>
      <c r="B32" s="6"/>
      <c r="C32" s="5"/>
      <c r="D32" s="5"/>
      <c r="E32" s="5"/>
      <c r="F32" s="5"/>
      <c r="G32" s="6"/>
      <c r="H32" s="6"/>
      <c r="I32" s="6"/>
      <c r="J32" s="6"/>
      <c r="K32" s="6"/>
      <c r="L32" s="6"/>
      <c r="M32" s="27"/>
    </row>
    <row r="33" spans="1:1" x14ac:dyDescent="0.25">
      <c r="A33" s="6"/>
    </row>
    <row r="51" spans="2:13" x14ac:dyDescent="0.25">
      <c r="B51" s="6"/>
      <c r="C51" s="5"/>
      <c r="D51" s="5"/>
      <c r="E51" s="5"/>
      <c r="F51" s="5"/>
      <c r="G51" s="6"/>
      <c r="H51" s="6"/>
      <c r="I51" s="6"/>
      <c r="J51" s="6"/>
      <c r="K51" s="6"/>
      <c r="L51" s="6"/>
      <c r="M51" s="5"/>
    </row>
    <row r="52" spans="2:13" x14ac:dyDescent="0.25">
      <c r="B52" s="6"/>
      <c r="C52" s="5"/>
      <c r="D52" s="5"/>
      <c r="E52" s="5"/>
      <c r="F52" s="5"/>
      <c r="G52" s="6"/>
      <c r="H52" s="6"/>
      <c r="I52" s="6"/>
      <c r="J52" s="6"/>
      <c r="K52" s="6"/>
      <c r="L52" s="6"/>
      <c r="M52" s="5"/>
    </row>
    <row r="53" spans="2:13" x14ac:dyDescent="0.25">
      <c r="B53" s="6"/>
      <c r="C53" s="5"/>
      <c r="D53" s="5"/>
      <c r="E53" s="5"/>
      <c r="F53" s="5"/>
      <c r="G53" s="6"/>
      <c r="H53" s="6"/>
      <c r="I53" s="6"/>
      <c r="J53" s="6"/>
      <c r="K53" s="6"/>
      <c r="L53" s="6"/>
      <c r="M53" s="5"/>
    </row>
    <row r="54" spans="2:13" x14ac:dyDescent="0.25">
      <c r="B54" s="6"/>
      <c r="C54" s="12"/>
      <c r="D54" s="5"/>
      <c r="E54" s="5"/>
      <c r="F54" s="5"/>
      <c r="G54" s="6"/>
      <c r="H54" s="6"/>
      <c r="I54" s="6"/>
      <c r="J54" s="6"/>
      <c r="K54" s="6"/>
      <c r="L54" s="6"/>
      <c r="M54" s="5"/>
    </row>
    <row r="55" spans="2:13" x14ac:dyDescent="0.25">
      <c r="B55" s="6"/>
      <c r="C55" s="12"/>
      <c r="D55" s="5"/>
      <c r="E55" s="5"/>
      <c r="F55" s="5"/>
      <c r="G55" s="6"/>
      <c r="H55" s="6"/>
      <c r="I55" s="6"/>
      <c r="J55" s="6"/>
      <c r="K55" s="6"/>
      <c r="L55" s="6"/>
      <c r="M55" s="5"/>
    </row>
    <row r="56" spans="2:13" x14ac:dyDescent="0.25">
      <c r="B56" s="6"/>
      <c r="C56" s="12"/>
      <c r="D56" s="12"/>
      <c r="E56" s="5"/>
      <c r="F56" s="5"/>
      <c r="G56" s="6"/>
      <c r="H56" s="6"/>
      <c r="I56" s="6"/>
      <c r="J56" s="6"/>
      <c r="K56" s="6"/>
      <c r="L56" s="6"/>
      <c r="M5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8"/>
  <sheetViews>
    <sheetView topLeftCell="A6" workbookViewId="0">
      <selection activeCell="C36" sqref="C36"/>
    </sheetView>
  </sheetViews>
  <sheetFormatPr defaultRowHeight="15" x14ac:dyDescent="0.25"/>
  <cols>
    <col min="2" max="2" width="46.85546875" bestFit="1" customWidth="1"/>
    <col min="3" max="3" width="12.5703125" bestFit="1" customWidth="1"/>
    <col min="4" max="6" width="11.5703125" bestFit="1" customWidth="1"/>
    <col min="7" max="7" width="12.5703125" bestFit="1" customWidth="1"/>
    <col min="8" max="8" width="18.42578125" bestFit="1" customWidth="1"/>
    <col min="9" max="12" width="14.28515625" bestFit="1" customWidth="1"/>
    <col min="13" max="13" width="21.7109375" bestFit="1" customWidth="1"/>
    <col min="14" max="14" width="4.5703125" bestFit="1" customWidth="1"/>
    <col min="16" max="16" width="18.42578125" bestFit="1" customWidth="1"/>
  </cols>
  <sheetData>
    <row r="1" spans="1:13" ht="18.75" customHeight="1" x14ac:dyDescent="0.25">
      <c r="A1" s="6"/>
      <c r="B1" s="57" t="s">
        <v>0</v>
      </c>
      <c r="C1" s="56" t="str">
        <f>VLOOKUP(B1,Info!B:C,2,FALSE)</f>
        <v>Tesla, Inc.</v>
      </c>
      <c r="D1" s="6"/>
      <c r="E1" s="6"/>
      <c r="F1" s="6"/>
      <c r="G1" s="6"/>
      <c r="H1" s="6"/>
      <c r="I1" s="6"/>
      <c r="J1" s="6"/>
      <c r="K1" s="6"/>
      <c r="L1" s="6"/>
      <c r="M1" s="6"/>
    </row>
    <row r="2" spans="1:13" ht="15.75" customHeight="1" thickBot="1" x14ac:dyDescent="0.3">
      <c r="A2" s="6"/>
      <c r="B2" s="3" t="s">
        <v>1</v>
      </c>
      <c r="C2" s="4"/>
      <c r="D2" s="5"/>
      <c r="E2" s="3" t="s">
        <v>2</v>
      </c>
      <c r="F2" s="41">
        <f>F4+F3*(F5-F4)</f>
        <v>0.158275</v>
      </c>
      <c r="G2" s="6"/>
      <c r="H2" s="3" t="s">
        <v>3</v>
      </c>
      <c r="I2" s="42">
        <f>AVERAGE(I9:K9)</f>
        <v>0.1018613117354497</v>
      </c>
      <c r="J2" s="3"/>
      <c r="K2" s="7"/>
      <c r="L2" s="3"/>
      <c r="M2" s="7"/>
    </row>
    <row r="3" spans="1:13" x14ac:dyDescent="0.25">
      <c r="A3" s="6"/>
      <c r="B3" s="8" t="s">
        <v>4</v>
      </c>
      <c r="C3" s="9"/>
      <c r="D3" s="5"/>
      <c r="E3" s="8" t="s">
        <v>5</v>
      </c>
      <c r="F3" s="38">
        <f>VLOOKUP(E3,Info!B:C,2,FALSE)</f>
        <v>2.2949999999999999</v>
      </c>
      <c r="G3" s="6"/>
      <c r="H3" s="8"/>
      <c r="I3" s="10">
        <f>C12</f>
        <v>44196</v>
      </c>
      <c r="J3" s="10">
        <f>D12</f>
        <v>44561</v>
      </c>
      <c r="K3" s="10">
        <f>E12</f>
        <v>44926</v>
      </c>
      <c r="L3" s="10">
        <f>F12</f>
        <v>45291</v>
      </c>
      <c r="M3" s="9"/>
    </row>
    <row r="4" spans="1:13" x14ac:dyDescent="0.25">
      <c r="A4" s="6"/>
      <c r="B4" s="6" t="s">
        <v>6</v>
      </c>
      <c r="C4" s="11">
        <f ca="1">TODAY()</f>
        <v>45610</v>
      </c>
      <c r="D4" s="5"/>
      <c r="E4" s="6" t="s">
        <v>7</v>
      </c>
      <c r="F4" s="40">
        <v>5.5E-2</v>
      </c>
      <c r="G4" s="6"/>
      <c r="H4" t="s">
        <v>8</v>
      </c>
      <c r="I4" s="13">
        <f>INDEX('Balance Sheet'!$A:$F, MATCH($H$4,'Balance Sheet'!$A:$A, 0), MATCH(I$3, 'Balance Sheet'!$A$1:$F$1, 0))/$C$7</f>
        <v>22225000</v>
      </c>
      <c r="J4" s="13">
        <f>INDEX('Balance Sheet'!$A:$F, MATCH($H$4,'Balance Sheet'!$A:$A, 0), MATCH(J$3, 'Balance Sheet'!$A$1:$F$1, 0))/$C$7</f>
        <v>30189000</v>
      </c>
      <c r="K4" s="13">
        <f>INDEX('Balance Sheet'!$A:$F, MATCH($H$4,'Balance Sheet'!$A:$A, 0), MATCH(K$3, 'Balance Sheet'!$A$1:$F$1, 0))/$C$7</f>
        <v>44704000</v>
      </c>
      <c r="L4" s="13">
        <f>INDEX('Balance Sheet'!$A:$F, MATCH($H$4,'Balance Sheet'!$A:$A, 0), MATCH(L$3, 'Balance Sheet'!$A$1:$F$1, 0))/$C$7</f>
        <v>62634000</v>
      </c>
      <c r="M4" s="12"/>
    </row>
    <row r="5" spans="1:13" x14ac:dyDescent="0.25">
      <c r="A5" s="6"/>
      <c r="B5" s="6" t="s">
        <v>9</v>
      </c>
      <c r="C5" s="12">
        <v>0.02</v>
      </c>
      <c r="D5" s="5"/>
      <c r="E5" s="6" t="s">
        <v>10</v>
      </c>
      <c r="F5" s="39">
        <v>0.1</v>
      </c>
      <c r="G5" s="6"/>
      <c r="H5" t="s">
        <v>11</v>
      </c>
      <c r="I5" s="13">
        <f>INDEX('Balance Sheet'!$A:$F, MATCH($H$5,'Balance Sheet'!$A:$A, 0), MATCH(I$3, 'Balance Sheet'!$A$1:$F$1, 0))/$C$7</f>
        <v>13279000</v>
      </c>
      <c r="J5" s="13">
        <f>INDEX('Balance Sheet'!$A:$F, MATCH($H$5,'Balance Sheet'!$A:$A, 0), MATCH(J$3, 'Balance Sheet'!$A$1:$F$1, 0))/$C$7</f>
        <v>8873000</v>
      </c>
      <c r="K5" s="13">
        <f>INDEX('Balance Sheet'!$A:$F, MATCH($H$5,'Balance Sheet'!$A:$A, 0), MATCH(K$3, 'Balance Sheet'!$A$1:$F$1, 0))/$C$7</f>
        <v>5748000</v>
      </c>
      <c r="L5" s="13">
        <f>INDEX('Balance Sheet'!$A:$F, MATCH($H$5,'Balance Sheet'!$A:$A, 0), MATCH(L$3, 'Balance Sheet'!$A$1:$F$1, 0))/$C$7</f>
        <v>9573000</v>
      </c>
      <c r="M5" s="12"/>
    </row>
    <row r="6" spans="1:13" x14ac:dyDescent="0.25">
      <c r="A6" s="6"/>
      <c r="B6" s="6" t="s">
        <v>12</v>
      </c>
      <c r="C6" s="12">
        <v>0.25</v>
      </c>
      <c r="D6" s="5"/>
      <c r="E6" s="6"/>
      <c r="G6" s="12"/>
      <c r="H6" s="12" t="s">
        <v>13</v>
      </c>
      <c r="I6" s="2">
        <f>(INDEX('Income Statement'!$A:$F, MATCH("Interest Expense",'Income Statement'!$A:$A, 0), MATCH(I3, 'Income Statement'!$A$1:$F$1, 0))/$C$7)/I5</f>
        <v>5.6329542887265605E-2</v>
      </c>
      <c r="J6" s="2">
        <f>(INDEX('Income Statement'!$A:$F, MATCH("Interest Expense",'Income Statement'!$A:$A, 0), MATCH(J3, 'Income Statement'!$A$1:$F$1, 0))/$C$7)/J5</f>
        <v>4.1812239377887972E-2</v>
      </c>
      <c r="K6" s="2">
        <f>(INDEX('Income Statement'!$A:$F, MATCH("Interest Expense",'Income Statement'!$A:$A, 0), MATCH(K3, 'Income Statement'!$A$1:$F$1, 0))/$C$7)/K5</f>
        <v>3.3228949199721643E-2</v>
      </c>
      <c r="L6" s="2">
        <f>(INDEX('Income Statement'!$A:$F, MATCH("Interest Expense",'Income Statement'!$A:$A, 0), MATCH(L3, 'Income Statement'!$A$1:$F$1, 0))/$C$7)/L5</f>
        <v>1.6295832027577561E-2</v>
      </c>
      <c r="M6" s="12"/>
    </row>
    <row r="7" spans="1:13" x14ac:dyDescent="0.25">
      <c r="A7" s="6"/>
      <c r="B7" s="6" t="s">
        <v>14</v>
      </c>
      <c r="C7" s="14">
        <v>1000</v>
      </c>
      <c r="D7" s="5"/>
      <c r="E7" s="6"/>
      <c r="F7" s="12"/>
      <c r="G7" s="12"/>
      <c r="H7" s="12" t="s">
        <v>15</v>
      </c>
      <c r="I7" s="2">
        <f>$C$6</f>
        <v>0.25</v>
      </c>
      <c r="J7" s="2">
        <f>$C$6</f>
        <v>0.25</v>
      </c>
      <c r="K7" s="2">
        <f>$C$6</f>
        <v>0.25</v>
      </c>
      <c r="L7" s="2">
        <f>$C$6</f>
        <v>0.25</v>
      </c>
      <c r="M7" s="12"/>
    </row>
    <row r="8" spans="1:13" x14ac:dyDescent="0.25">
      <c r="A8" s="6"/>
      <c r="D8" s="5"/>
      <c r="E8" s="5"/>
      <c r="F8" s="5"/>
      <c r="G8" s="6"/>
      <c r="H8" s="12" t="s">
        <v>47</v>
      </c>
      <c r="I8" s="37">
        <f>I5+I4</f>
        <v>35504000</v>
      </c>
      <c r="J8" s="37">
        <f>J5+J4</f>
        <v>39062000</v>
      </c>
      <c r="K8" s="37">
        <f>K5+K4</f>
        <v>50452000</v>
      </c>
      <c r="L8" s="37">
        <f>L5+L4</f>
        <v>72207000</v>
      </c>
      <c r="M8" s="12"/>
    </row>
    <row r="9" spans="1:13" x14ac:dyDescent="0.25">
      <c r="A9" s="6"/>
      <c r="B9" s="6"/>
      <c r="C9" s="14"/>
      <c r="D9" s="5"/>
      <c r="E9" s="5"/>
      <c r="F9" s="5"/>
      <c r="G9" s="6"/>
      <c r="H9" s="12" t="s">
        <v>3</v>
      </c>
      <c r="I9" s="12">
        <f>(I4/(I8))*$F$2*(1-$C$6)+(I5/(I8))*I6</f>
        <v>9.5376476066077062E-2</v>
      </c>
      <c r="J9" s="12">
        <f>(J4/(J8))*$F$2*(1-$C$6)+(J5/(J8))*J6</f>
        <v>0.10123964418744559</v>
      </c>
      <c r="K9" s="12">
        <f>(K4/(K8))*$F$2*(1-$C$6)+(K5/(K8))*K6</f>
        <v>0.10896781495282644</v>
      </c>
      <c r="L9" s="12"/>
      <c r="M9" s="12"/>
    </row>
    <row r="10" spans="1:13" x14ac:dyDescent="0.25">
      <c r="A10" s="6"/>
      <c r="D10" s="5"/>
      <c r="E10" s="5"/>
      <c r="F10" s="5"/>
      <c r="G10" s="6"/>
      <c r="H10" s="6"/>
      <c r="I10" s="6"/>
      <c r="J10" s="6"/>
      <c r="K10" s="6"/>
      <c r="L10" s="6"/>
      <c r="M10" s="5"/>
    </row>
    <row r="11" spans="1:13" x14ac:dyDescent="0.25">
      <c r="A11" s="6"/>
      <c r="B11" s="15"/>
      <c r="C11" s="16" t="s">
        <v>17</v>
      </c>
      <c r="D11" s="17" t="s">
        <v>17</v>
      </c>
      <c r="E11" s="17" t="s">
        <v>17</v>
      </c>
      <c r="F11" s="17" t="s">
        <v>17</v>
      </c>
      <c r="G11" s="18" t="s">
        <v>18</v>
      </c>
      <c r="H11" s="19" t="s">
        <v>18</v>
      </c>
      <c r="I11" s="19" t="s">
        <v>18</v>
      </c>
      <c r="J11" s="19" t="s">
        <v>18</v>
      </c>
      <c r="K11" s="19" t="s">
        <v>18</v>
      </c>
      <c r="L11" s="19" t="s">
        <v>19</v>
      </c>
      <c r="M11" s="20" t="s">
        <v>20</v>
      </c>
    </row>
    <row r="12" spans="1:13" x14ac:dyDescent="0.25">
      <c r="A12" s="6"/>
      <c r="B12" s="21"/>
      <c r="C12" s="22">
        <f>'Income Statement'!E1</f>
        <v>44196</v>
      </c>
      <c r="D12" s="10">
        <f>'Income Statement'!D1</f>
        <v>44561</v>
      </c>
      <c r="E12" s="10">
        <f>'Income Statement'!C1</f>
        <v>44926</v>
      </c>
      <c r="F12" s="10">
        <f>'Income Statement'!B1</f>
        <v>45291</v>
      </c>
      <c r="G12" s="22">
        <f t="shared" ref="G12:L12" si="0">F12+365</f>
        <v>45656</v>
      </c>
      <c r="H12" s="10">
        <f t="shared" si="0"/>
        <v>46021</v>
      </c>
      <c r="I12" s="10">
        <f t="shared" si="0"/>
        <v>46386</v>
      </c>
      <c r="J12" s="10">
        <f t="shared" si="0"/>
        <v>46751</v>
      </c>
      <c r="K12" s="10">
        <f t="shared" si="0"/>
        <v>47116</v>
      </c>
      <c r="L12" s="10">
        <f t="shared" si="0"/>
        <v>47481</v>
      </c>
      <c r="M12" s="9"/>
    </row>
    <row r="13" spans="1:13" x14ac:dyDescent="0.25">
      <c r="A13" s="6"/>
      <c r="B13" s="15" t="s">
        <v>45</v>
      </c>
      <c r="C13" s="23">
        <f>INDEX('Income Statement'!$A:$F, MATCH(B$13,'Income Statement'!$A:$A, 0), MATCH(C$12, 'Income Statement'!$A$1:$F$1, 0))/$C$7</f>
        <v>31536000</v>
      </c>
      <c r="D13" s="17">
        <f>INDEX('Income Statement'!$A:$F, MATCH($B$13,'Income Statement'!$A:$A, 0), MATCH(D$12, 'Income Statement'!$A$1:$F$1, 0))/$C$7</f>
        <v>53823000</v>
      </c>
      <c r="E13" s="17">
        <f>INDEX('Income Statement'!$A:$F, MATCH($B$13,'Income Statement'!$A:$A, 0), MATCH(E$12, 'Income Statement'!$A$1:$F$1, 0))/$C$7</f>
        <v>81462000</v>
      </c>
      <c r="F13" s="17">
        <f>INDEX('Income Statement'!$A:$F, MATCH($B$13,'Income Statement'!$A:$A, 0), MATCH(F$12, 'Income Statement'!$A$1:$F$1, 0))/$C$7</f>
        <v>96773000</v>
      </c>
      <c r="G13" s="16">
        <f>F13*(1+$M$14)</f>
        <v>142197772.83101583</v>
      </c>
      <c r="H13" s="17">
        <f>G13*(1+$M$14)</f>
        <v>208944711.83182481</v>
      </c>
      <c r="I13" s="17">
        <f>H13*(1+$M$14)</f>
        <v>307022337.50430274</v>
      </c>
      <c r="J13" s="17">
        <f>I13*(1+$M$14)</f>
        <v>451137120.91682923</v>
      </c>
      <c r="K13" s="17">
        <f>J13*(1+$M$14)</f>
        <v>662898678.71999216</v>
      </c>
      <c r="L13" s="17"/>
      <c r="M13" s="20"/>
    </row>
    <row r="14" spans="1:13" x14ac:dyDescent="0.25">
      <c r="A14" s="6"/>
      <c r="B14" s="24" t="s">
        <v>46</v>
      </c>
      <c r="C14" s="25"/>
      <c r="D14" s="12">
        <f>(D13-C13)/C13</f>
        <v>0.70671613394216137</v>
      </c>
      <c r="E14" s="12">
        <f>(E13-D13)/D13</f>
        <v>0.51351652639206291</v>
      </c>
      <c r="F14" s="12">
        <f>(F13-E13)/E13</f>
        <v>0.18795266504627925</v>
      </c>
      <c r="G14" s="26">
        <f>$M$14</f>
        <v>0.46939510846016791</v>
      </c>
      <c r="H14" s="12">
        <f>$M$14</f>
        <v>0.46939510846016791</v>
      </c>
      <c r="I14" s="12">
        <f>$M$14</f>
        <v>0.46939510846016791</v>
      </c>
      <c r="J14" s="12">
        <f>$M$14</f>
        <v>0.46939510846016791</v>
      </c>
      <c r="K14" s="12">
        <f>$M$14</f>
        <v>0.46939510846016791</v>
      </c>
      <c r="L14" s="12"/>
      <c r="M14" s="12">
        <f>AVERAGE(D14:F14)</f>
        <v>0.46939510846016791</v>
      </c>
    </row>
    <row r="15" spans="1:13" x14ac:dyDescent="0.25">
      <c r="A15" s="6"/>
      <c r="B15" s="24" t="s">
        <v>48</v>
      </c>
      <c r="C15" s="25">
        <f>INDEX('Income Statement'!$A:$F, MATCH($B15,'Income Statement'!$A:$A, 0), MATCH(C$12, 'Income Statement'!$A$1:$F$1, 0))/$C$7</f>
        <v>24906000</v>
      </c>
      <c r="D15" s="27">
        <f>INDEX('Income Statement'!$A:$F, MATCH($B15,'Income Statement'!$A:$A, 0), MATCH(D$12, 'Income Statement'!$A$1:$F$1, 0))/$C$7</f>
        <v>40217000</v>
      </c>
      <c r="E15" s="27">
        <f>INDEX('Income Statement'!$A:$F, MATCH($B15,'Income Statement'!$A:$A, 0), MATCH(E$12, 'Income Statement'!$A$1:$F$1, 0))/$C$7</f>
        <v>60609000</v>
      </c>
      <c r="F15" s="27">
        <f>INDEX('Income Statement'!$A:$F, MATCH($B15,'Income Statement'!$A:$A, 0), MATCH(F$12, 'Income Statement'!$A$1:$F$1, 0))/$C$7</f>
        <v>79113000</v>
      </c>
      <c r="G15" s="28">
        <f>G13*$M$16</f>
        <v>109432331.64383383</v>
      </c>
      <c r="H15" s="27">
        <f>H13*$M$16</f>
        <v>160799332.82484028</v>
      </c>
      <c r="I15" s="27">
        <f>I13*$M$16</f>
        <v>236277753.09647882</v>
      </c>
      <c r="J15" s="27">
        <f>J13*$M$16</f>
        <v>347185374.63792527</v>
      </c>
      <c r="K15" s="27">
        <f>K13*$M$16</f>
        <v>510152491.22187823</v>
      </c>
      <c r="L15" s="27"/>
      <c r="M15" s="5"/>
    </row>
    <row r="16" spans="1:13" x14ac:dyDescent="0.25">
      <c r="A16" s="6"/>
      <c r="B16" s="24" t="s">
        <v>49</v>
      </c>
      <c r="C16" s="29"/>
      <c r="D16" s="12">
        <f>D15/D13</f>
        <v>0.74720844248741247</v>
      </c>
      <c r="E16" s="12">
        <f>E15/E13</f>
        <v>0.74401561464240995</v>
      </c>
      <c r="F16" s="12">
        <f>F15/F13</f>
        <v>0.81751108263668582</v>
      </c>
      <c r="G16" s="26">
        <f>$M$16</f>
        <v>0.76957837992216938</v>
      </c>
      <c r="H16" s="12">
        <f>$M$16</f>
        <v>0.76957837992216938</v>
      </c>
      <c r="I16" s="12">
        <f>$M$16</f>
        <v>0.76957837992216938</v>
      </c>
      <c r="J16" s="12">
        <f>$M$16</f>
        <v>0.76957837992216938</v>
      </c>
      <c r="K16" s="12">
        <f>$M$16</f>
        <v>0.76957837992216938</v>
      </c>
      <c r="L16" s="12"/>
      <c r="M16" s="12">
        <f>AVERAGE(D16:F16)</f>
        <v>0.76957837992216938</v>
      </c>
    </row>
    <row r="17" spans="1:14" x14ac:dyDescent="0.25">
      <c r="A17" s="6"/>
      <c r="B17" s="24" t="s">
        <v>50</v>
      </c>
      <c r="C17" s="25">
        <f t="shared" ref="C17:K17" si="1">C13-C15</f>
        <v>6630000</v>
      </c>
      <c r="D17" s="27">
        <f t="shared" si="1"/>
        <v>13606000</v>
      </c>
      <c r="E17" s="27">
        <f t="shared" si="1"/>
        <v>20853000</v>
      </c>
      <c r="F17" s="27">
        <f t="shared" si="1"/>
        <v>17660000</v>
      </c>
      <c r="G17" s="28">
        <f t="shared" si="1"/>
        <v>32765441.187181994</v>
      </c>
      <c r="H17" s="27">
        <f t="shared" si="1"/>
        <v>48145379.006984532</v>
      </c>
      <c r="I17" s="27">
        <f t="shared" si="1"/>
        <v>70744584.40782392</v>
      </c>
      <c r="J17" s="27">
        <f t="shared" si="1"/>
        <v>103951746.27890396</v>
      </c>
      <c r="K17" s="27">
        <f t="shared" si="1"/>
        <v>152746187.49811393</v>
      </c>
      <c r="L17" s="27"/>
      <c r="M17" s="12"/>
    </row>
    <row r="18" spans="1:14" x14ac:dyDescent="0.25">
      <c r="A18" s="6"/>
      <c r="B18" s="24" t="s">
        <v>51</v>
      </c>
      <c r="C18" s="25">
        <f>INDEX('Income Statement'!$A:$F, MATCH($B18,'Income Statement'!$A:$A, 0), MATCH(C$12, 'Income Statement'!$A$1:$F$1, 0))/$C$7</f>
        <v>4636000</v>
      </c>
      <c r="D18" s="27">
        <f>INDEX('Income Statement'!$A:$F, MATCH($B18,'Income Statement'!$A:$A, 0), MATCH(D$12, 'Income Statement'!$A$1:$F$1, 0))/$C$7</f>
        <v>7110000</v>
      </c>
      <c r="E18" s="27">
        <f>INDEX('Income Statement'!$A:$F, MATCH($B18,'Income Statement'!$A:$A, 0), MATCH(E$12, 'Income Statement'!$A$1:$F$1, 0))/$C$7</f>
        <v>7021000</v>
      </c>
      <c r="F18" s="27">
        <f>INDEX('Income Statement'!$A:$F, MATCH($B18,'Income Statement'!$A:$A, 0), MATCH(F$12, 'Income Statement'!$A$1:$F$1, 0))/$C$7</f>
        <v>8769000</v>
      </c>
      <c r="G18" s="28">
        <f>G13*$M$19</f>
        <v>16207268.373651221</v>
      </c>
      <c r="H18" s="27">
        <f>H13*$M$19</f>
        <v>23814880.869744282</v>
      </c>
      <c r="I18" s="27">
        <f>I13*$M$19</f>
        <v>34993469.458563879</v>
      </c>
      <c r="J18" s="27">
        <f>J13*$M$19</f>
        <v>51419232.850464046</v>
      </c>
      <c r="K18" s="27">
        <f>K13*$M$19</f>
        <v>75555169.231246248</v>
      </c>
      <c r="L18" s="27"/>
      <c r="M18" s="12"/>
    </row>
    <row r="19" spans="1:14" x14ac:dyDescent="0.25">
      <c r="A19" s="6"/>
      <c r="B19" s="24" t="s">
        <v>52</v>
      </c>
      <c r="C19" s="25">
        <f>C18/C13</f>
        <v>0.14700659563673263</v>
      </c>
      <c r="D19" s="12">
        <f>D18/D13</f>
        <v>0.13209965999665571</v>
      </c>
      <c r="E19" s="12">
        <f>E18/E13</f>
        <v>8.6187424811568589E-2</v>
      </c>
      <c r="F19" s="12">
        <f>F18/F13</f>
        <v>9.0614117574116748E-2</v>
      </c>
      <c r="G19" s="26">
        <f>$M$19</f>
        <v>0.11397694950476842</v>
      </c>
      <c r="H19" s="12">
        <f>$M$19</f>
        <v>0.11397694950476842</v>
      </c>
      <c r="I19" s="12">
        <f>$M$19</f>
        <v>0.11397694950476842</v>
      </c>
      <c r="J19" s="12">
        <f>$M$19</f>
        <v>0.11397694950476842</v>
      </c>
      <c r="K19" s="12">
        <f>$M$19</f>
        <v>0.11397694950476842</v>
      </c>
      <c r="L19" s="12"/>
      <c r="M19" s="12">
        <f>AVERAGE(C19:F19)</f>
        <v>0.11397694950476842</v>
      </c>
    </row>
    <row r="20" spans="1:14" x14ac:dyDescent="0.25">
      <c r="A20" s="6"/>
      <c r="B20" s="24" t="s">
        <v>53</v>
      </c>
      <c r="C20" s="25">
        <f t="shared" ref="C20:K20" si="2">C17-C18</f>
        <v>1994000</v>
      </c>
      <c r="D20" s="27">
        <f t="shared" si="2"/>
        <v>6496000</v>
      </c>
      <c r="E20" s="27">
        <f t="shared" si="2"/>
        <v>13832000</v>
      </c>
      <c r="F20" s="27">
        <f t="shared" si="2"/>
        <v>8891000</v>
      </c>
      <c r="G20" s="28">
        <f t="shared" si="2"/>
        <v>16558172.813530773</v>
      </c>
      <c r="H20" s="27">
        <f t="shared" si="2"/>
        <v>24330498.13724025</v>
      </c>
      <c r="I20" s="27">
        <f t="shared" si="2"/>
        <v>35751114.949260041</v>
      </c>
      <c r="J20" s="27">
        <f t="shared" si="2"/>
        <v>52532513.428439915</v>
      </c>
      <c r="K20" s="27">
        <f t="shared" si="2"/>
        <v>77191018.266867682</v>
      </c>
      <c r="L20" s="27"/>
      <c r="M20" s="12"/>
      <c r="N20" s="27"/>
    </row>
    <row r="21" spans="1:14" x14ac:dyDescent="0.25">
      <c r="A21" s="6"/>
      <c r="B21" s="24" t="s">
        <v>54</v>
      </c>
      <c r="C21" s="25">
        <f>INDEX('Income Statement'!$A:$F, MATCH($B21,'Income Statement'!$A:$A, 0), MATCH(C$12, 'Income Statement'!$A$1:$F$1, 0))</f>
        <v>0.25</v>
      </c>
      <c r="D21" s="27">
        <f>INDEX('Income Statement'!$A:$F, MATCH($B21,'Income Statement'!$A:$A, 0), MATCH(D$12, 'Income Statement'!$A$1:$F$1, 0))</f>
        <v>0.11</v>
      </c>
      <c r="E21" s="27">
        <f>INDEX('Income Statement'!$A:$F, MATCH($B21,'Income Statement'!$A:$A, 0), MATCH(E$12, 'Income Statement'!$A$1:$F$1, 0))</f>
        <v>0.08</v>
      </c>
      <c r="F21" s="27">
        <f>INDEX('Income Statement'!$A:$F, MATCH($B21,'Income Statement'!$A:$A, 0), MATCH(F$12, 'Income Statement'!$A$1:$F$1, 0))</f>
        <v>0.21</v>
      </c>
      <c r="G21" s="28">
        <f>$C$6</f>
        <v>0.25</v>
      </c>
      <c r="H21" s="27">
        <f>$C$6</f>
        <v>0.25</v>
      </c>
      <c r="I21" s="27">
        <f>$C$6</f>
        <v>0.25</v>
      </c>
      <c r="J21" s="27">
        <f>$C$6</f>
        <v>0.25</v>
      </c>
      <c r="K21" s="27">
        <f>$C$6</f>
        <v>0.25</v>
      </c>
      <c r="L21" s="27"/>
      <c r="M21" s="12"/>
    </row>
    <row r="22" spans="1:14" x14ac:dyDescent="0.25">
      <c r="A22" s="6"/>
      <c r="B22" s="24" t="s">
        <v>55</v>
      </c>
      <c r="C22" s="25">
        <f>(INDEX('Income Statement'!$A:$F, MATCH("Pretax Income",'Income Statement'!$A:$A, 0), MATCH(C$12, 'Income Statement'!$A$1:$F$1, 0))-INDEX('Income Statement'!$A:$F, MATCH("Net Income",'Income Statement'!$A:$A, 0), MATCH(C$12, 'Income Statement'!$A$1:$F$1, 0)))/$C$7</f>
        <v>433000</v>
      </c>
      <c r="D22" s="27">
        <f>(INDEX('Income Statement'!$A:$F, MATCH("Pretax Income",'Income Statement'!$A:$A, 0), MATCH(D$12, 'Income Statement'!$A$1:$F$1, 0))-INDEX('Income Statement'!$A:$F, MATCH("Net Income",'Income Statement'!$A:$A, 0), MATCH(D$12, 'Income Statement'!$A$1:$F$1, 0)))/$C$7</f>
        <v>819000</v>
      </c>
      <c r="E22" s="27">
        <f>(INDEX('Income Statement'!$A:$F, MATCH("Pretax Income",'Income Statement'!$A:$A, 0), MATCH(E$12, 'Income Statement'!$A$1:$F$1, 0))-INDEX('Income Statement'!$A:$F, MATCH("Net Income",'Income Statement'!$A:$A, 0), MATCH(E$12, 'Income Statement'!$A$1:$F$1, 0)))/$C$7</f>
        <v>1136000</v>
      </c>
      <c r="F22" s="27">
        <f>(INDEX('Income Statement'!$A:$F, MATCH("Pretax Income",'Income Statement'!$A:$A, 0), MATCH(F$12, 'Income Statement'!$A$1:$F$1, 0))-INDEX('Income Statement'!$A:$F, MATCH("Net Income",'Income Statement'!$A:$A, 0), MATCH(F$12, 'Income Statement'!$A$1:$F$1, 0)))/$C$7</f>
        <v>-5026000</v>
      </c>
      <c r="G22" s="28">
        <f>G20*G21</f>
        <v>4139543.2033826932</v>
      </c>
      <c r="H22" s="27">
        <f>H20*H21</f>
        <v>6082624.5343100624</v>
      </c>
      <c r="I22" s="27">
        <f>I20*I21</f>
        <v>8937778.7373150103</v>
      </c>
      <c r="J22" s="27">
        <f>J20*J21</f>
        <v>13133128.357109979</v>
      </c>
      <c r="K22" s="27">
        <f>K20*K21</f>
        <v>19297754.566716921</v>
      </c>
      <c r="L22" s="27"/>
      <c r="M22" s="12"/>
    </row>
    <row r="23" spans="1:14" x14ac:dyDescent="0.25">
      <c r="A23" s="6"/>
      <c r="B23" s="24" t="s">
        <v>56</v>
      </c>
      <c r="C23" s="25">
        <f>INDEX('Income Statement'!$A:$F, MATCH($B23,'Income Statement'!$A:$A, 0), MATCH(C$12, 'Income Statement'!$A$1:$F$1, 0))/$C$7</f>
        <v>721000</v>
      </c>
      <c r="D23" s="27">
        <f>INDEX('Income Statement'!$A:$F, MATCH($B23,'Income Statement'!$A:$A, 0), MATCH(D$12, 'Income Statement'!$A$1:$F$1, 0))/$C$7</f>
        <v>5524000</v>
      </c>
      <c r="E23" s="27">
        <f>INDEX('Income Statement'!$A:$F, MATCH($B23,'Income Statement'!$A:$A, 0), MATCH(E$12, 'Income Statement'!$A$1:$F$1, 0))/$C$7</f>
        <v>12583000</v>
      </c>
      <c r="F23" s="27">
        <f>INDEX('Income Statement'!$A:$F, MATCH($B23,'Income Statement'!$A:$A, 0), MATCH(F$12, 'Income Statement'!$A$1:$F$1, 0))/$C$7</f>
        <v>14999000</v>
      </c>
      <c r="G23" s="28">
        <f>G20-G22</f>
        <v>12418629.61014808</v>
      </c>
      <c r="H23" s="27">
        <f>H20-H22</f>
        <v>18247873.602930188</v>
      </c>
      <c r="I23" s="27">
        <f>I20-I22</f>
        <v>26813336.211945031</v>
      </c>
      <c r="J23" s="27">
        <f>J20-J22</f>
        <v>39399385.071329936</v>
      </c>
      <c r="K23" s="27">
        <f>K20-K22</f>
        <v>57893263.700150758</v>
      </c>
      <c r="L23" s="27"/>
      <c r="M23" s="12"/>
    </row>
    <row r="24" spans="1:14" x14ac:dyDescent="0.25">
      <c r="A24" s="6"/>
      <c r="B24" s="24" t="s">
        <v>57</v>
      </c>
      <c r="C24" s="25">
        <f>(INDEX('Income Statement'!$A:$F, MATCH("EBITDA",'Income Statement'!$A:$A, 0), MATCH(C$12, 'Income Statement'!$A$1:$F$1, 0))-INDEX('Income Statement'!$A:$F, MATCH("EBIT",'Income Statement'!$A:$A, 0), MATCH(C$12, 'Income Statement'!$A$1:$F$1, 0)))/$C$7</f>
        <v>2322000</v>
      </c>
      <c r="D24" s="27">
        <f>(INDEX('Income Statement'!$A:$F, MATCH("EBITDA",'Income Statement'!$A:$A, 0), MATCH(D$12, 'Income Statement'!$A$1:$F$1, 0))-INDEX('Income Statement'!$A:$F, MATCH("EBIT",'Income Statement'!$A:$A, 0), MATCH(D$12, 'Income Statement'!$A$1:$F$1, 0)))/$C$7</f>
        <v>2911000</v>
      </c>
      <c r="E24" s="27">
        <f>(INDEX('Income Statement'!$A:$F, MATCH("EBITDA",'Income Statement'!$A:$A, 0), MATCH(E$12, 'Income Statement'!$A$1:$F$1, 0))-INDEX('Income Statement'!$A:$F, MATCH("EBIT",'Income Statement'!$A:$A, 0), MATCH(E$12, 'Income Statement'!$A$1:$F$1, 0)))/$C$7</f>
        <v>3747000</v>
      </c>
      <c r="F24" s="27">
        <f>(INDEX('Income Statement'!$A:$F, MATCH("EBITDA",'Income Statement'!$A:$A, 0), MATCH(F$12, 'Income Statement'!$A$1:$F$1, 0))-INDEX('Income Statement'!$A:$F, MATCH("EBIT",'Income Statement'!$A:$A, 0), MATCH(F$12, 'Income Statement'!$A$1:$F$1, 0)))/$C$7</f>
        <v>4667000</v>
      </c>
      <c r="G24" s="28">
        <f>$M$24</f>
        <v>3411750</v>
      </c>
      <c r="H24" s="27">
        <f>$M$24</f>
        <v>3411750</v>
      </c>
      <c r="I24" s="27">
        <f>$M$24</f>
        <v>3411750</v>
      </c>
      <c r="J24" s="27">
        <f>$M$24</f>
        <v>3411750</v>
      </c>
      <c r="K24" s="27">
        <f>$M$24</f>
        <v>3411750</v>
      </c>
      <c r="L24" s="27"/>
      <c r="M24" s="27">
        <f>AVERAGE(C24:F24)</f>
        <v>3411750</v>
      </c>
    </row>
    <row r="25" spans="1:14" x14ac:dyDescent="0.25">
      <c r="A25" s="6"/>
      <c r="B25" s="6" t="s">
        <v>58</v>
      </c>
      <c r="C25" s="25"/>
      <c r="D25" s="27">
        <f>(INDEX('Income Statement'!$A:$F, MATCH("Working Capital",'Balance Sheet'!$A:$A, 0), MATCH(D$12, 'Balance Sheet'!$A$1:$F$1, 0))-INDEX('Income Statement'!$A:$F, MATCH("Working Capital",'Balance Sheet'!$A:$A, 0), MATCH(C$12, 'Balance Sheet'!$A$1:$F$1, 0)))/$C$7</f>
        <v>15311000</v>
      </c>
      <c r="E25" s="27">
        <f>(INDEX('Income Statement'!$A:$F, MATCH("Working Capital",'Balance Sheet'!$A:$A, 0), MATCH(E$12, 'Balance Sheet'!$A$1:$F$1, 0))-INDEX('Income Statement'!$A:$F, MATCH("Working Capital",'Balance Sheet'!$A:$A, 0), MATCH(D$12, 'Balance Sheet'!$A$1:$F$1, 0)))/$C$7</f>
        <v>20392000</v>
      </c>
      <c r="F25" s="27">
        <f>(INDEX('Income Statement'!$A:$F, MATCH("Working Capital",'Balance Sheet'!$A:$A, 0), MATCH(F$12, 'Balance Sheet'!$A$1:$F$1, 0))-INDEX('Income Statement'!$A:$F, MATCH("Working Capital",'Balance Sheet'!$A:$A, 0), MATCH(E$12, 'Balance Sheet'!$A$1:$F$1, 0)))/$C$7</f>
        <v>18504000</v>
      </c>
      <c r="G25" s="28">
        <f>$M$25</f>
        <v>18069000</v>
      </c>
      <c r="H25" s="27">
        <f>$M$25</f>
        <v>18069000</v>
      </c>
      <c r="I25" s="27">
        <f>$M$25</f>
        <v>18069000</v>
      </c>
      <c r="J25" s="27">
        <f>$M$25</f>
        <v>18069000</v>
      </c>
      <c r="K25" s="27">
        <f>$M$25</f>
        <v>18069000</v>
      </c>
      <c r="L25" s="27"/>
      <c r="M25" s="27">
        <f>AVERAGE(D25:F25)</f>
        <v>18069000</v>
      </c>
    </row>
    <row r="26" spans="1:14" x14ac:dyDescent="0.25">
      <c r="A26" s="6"/>
      <c r="B26" s="21" t="s">
        <v>59</v>
      </c>
      <c r="C26" s="30">
        <f>INDEX('Cash Flow'!$A:$F, MATCH($B26,'Cash Flow'!$A:$A, 0), MATCH(C$12, 'Cash Flow'!$A$1:$F$1, 0))/$C$7</f>
        <v>-3242000</v>
      </c>
      <c r="D26" s="31">
        <f>INDEX('Cash Flow'!$A:$F, MATCH($B26,'Cash Flow'!$A:$A, 0), MATCH(D$12, 'Cash Flow'!$A$1:$F$1, 0))/$C$7</f>
        <v>-8014000</v>
      </c>
      <c r="E26" s="31">
        <f>INDEX('Cash Flow'!$A:$F, MATCH($B26,'Cash Flow'!$A:$A, 0), MATCH(E$12, 'Cash Flow'!$A$1:$F$1, 0))/$C$7</f>
        <v>-7172000</v>
      </c>
      <c r="F26" s="31">
        <f>INDEX('Cash Flow'!$A:$F, MATCH($B26,'Cash Flow'!$A:$A, 0), MATCH(F$12, 'Cash Flow'!$A$1:$F$1, 0))/$C$7</f>
        <v>-8899000</v>
      </c>
      <c r="G26" s="32">
        <f>$M$26</f>
        <v>-6831750</v>
      </c>
      <c r="H26" s="31">
        <f>$M$26</f>
        <v>-6831750</v>
      </c>
      <c r="I26" s="27">
        <f>$M$26</f>
        <v>-6831750</v>
      </c>
      <c r="J26" s="27">
        <f>$M$26</f>
        <v>-6831750</v>
      </c>
      <c r="K26" s="27">
        <f>$M$26</f>
        <v>-6831750</v>
      </c>
      <c r="L26" s="27"/>
      <c r="M26" s="27">
        <f>AVERAGE(C26:F26)</f>
        <v>-6831750</v>
      </c>
    </row>
    <row r="27" spans="1:14" x14ac:dyDescent="0.25">
      <c r="A27" s="6"/>
      <c r="B27" t="s">
        <v>35</v>
      </c>
      <c r="C27" s="16"/>
      <c r="D27" s="17">
        <f t="shared" ref="D27:K27" si="3">D23+D24-D25-D26</f>
        <v>1138000</v>
      </c>
      <c r="E27" s="17">
        <f t="shared" si="3"/>
        <v>3110000</v>
      </c>
      <c r="F27" s="17">
        <f t="shared" si="3"/>
        <v>10061000</v>
      </c>
      <c r="G27" s="28">
        <f t="shared" si="3"/>
        <v>4593129.6101480797</v>
      </c>
      <c r="H27" s="27">
        <f t="shared" si="3"/>
        <v>10422373.602930188</v>
      </c>
      <c r="I27" s="17">
        <f t="shared" si="3"/>
        <v>18987836.211945031</v>
      </c>
      <c r="J27" s="17">
        <f t="shared" si="3"/>
        <v>31573885.071329936</v>
      </c>
      <c r="K27" s="17">
        <f t="shared" si="3"/>
        <v>50067763.700150758</v>
      </c>
      <c r="L27" s="17">
        <f>K27*(1+$C$5)/($I$2-$C$5)</f>
        <v>623849262.75299966</v>
      </c>
      <c r="M27" s="17"/>
    </row>
    <row r="28" spans="1:14" x14ac:dyDescent="0.25">
      <c r="A28" s="6"/>
      <c r="B28" s="24" t="s">
        <v>36</v>
      </c>
      <c r="C28" s="28"/>
      <c r="D28" s="27"/>
      <c r="E28" s="27"/>
      <c r="F28" s="27"/>
      <c r="G28" s="33">
        <v>1</v>
      </c>
      <c r="H28" s="34">
        <v>2</v>
      </c>
      <c r="I28" s="34">
        <v>3</v>
      </c>
      <c r="J28" s="34">
        <v>4</v>
      </c>
      <c r="K28" s="34">
        <v>5</v>
      </c>
      <c r="L28" s="34">
        <v>5</v>
      </c>
      <c r="M28" s="27"/>
    </row>
    <row r="29" spans="1:14" x14ac:dyDescent="0.25">
      <c r="A29" s="6"/>
      <c r="B29" s="21" t="s">
        <v>37</v>
      </c>
      <c r="C29" s="32"/>
      <c r="D29" s="31"/>
      <c r="E29" s="31"/>
      <c r="F29" s="31"/>
      <c r="G29" s="32">
        <f t="shared" ref="G29:L29" si="4">G27/(1+$F$2)^G28</f>
        <v>3965491.4507764392</v>
      </c>
      <c r="H29" s="31">
        <f t="shared" si="4"/>
        <v>7768609.1410859395</v>
      </c>
      <c r="I29" s="31">
        <f t="shared" si="4"/>
        <v>12219134.035108548</v>
      </c>
      <c r="J29" s="31">
        <f t="shared" si="4"/>
        <v>17542088.308795344</v>
      </c>
      <c r="K29" s="31">
        <f t="shared" si="4"/>
        <v>24015950.530538745</v>
      </c>
      <c r="L29" s="31">
        <f t="shared" si="4"/>
        <v>299241106.96288186</v>
      </c>
      <c r="M29" s="31"/>
    </row>
    <row r="30" spans="1:14" x14ac:dyDescent="0.25">
      <c r="A30" s="6"/>
      <c r="B30" s="19" t="s">
        <v>38</v>
      </c>
      <c r="C30" s="17">
        <f>SUM(G29:L29)</f>
        <v>364752380.42918688</v>
      </c>
      <c r="D30" s="17"/>
      <c r="E30" s="17"/>
      <c r="F30" s="17"/>
      <c r="G30" s="17"/>
      <c r="H30" s="17"/>
      <c r="I30" s="27"/>
      <c r="J30" s="27"/>
      <c r="K30" s="27"/>
      <c r="L30" s="27"/>
      <c r="M30" s="27"/>
    </row>
    <row r="31" spans="1:14" x14ac:dyDescent="0.25">
      <c r="A31" s="6"/>
      <c r="B31" s="6" t="s">
        <v>39</v>
      </c>
      <c r="C31" s="27">
        <f>INDEX('Balance Sheet'!$A:$F, MATCH(B$31,'Balance Sheet'!$A:$A, 0), MATCH(F$12, 'Balance Sheet'!$A$1:$F$1, 0))/$C$7</f>
        <v>29094000</v>
      </c>
      <c r="D31" s="27"/>
      <c r="F31" s="27"/>
      <c r="G31" s="27"/>
      <c r="H31" s="27"/>
      <c r="I31" s="27"/>
      <c r="J31" s="27"/>
      <c r="K31" s="27"/>
      <c r="L31" s="27"/>
      <c r="M31" s="27"/>
    </row>
    <row r="32" spans="1:14" x14ac:dyDescent="0.25">
      <c r="A32" s="6"/>
      <c r="B32" s="6" t="s">
        <v>40</v>
      </c>
      <c r="C32" s="27">
        <f>L5</f>
        <v>9573000</v>
      </c>
      <c r="D32" s="27"/>
      <c r="E32" s="27"/>
      <c r="F32" s="27"/>
      <c r="G32" s="27"/>
      <c r="H32" s="27"/>
      <c r="I32" s="27"/>
      <c r="J32" s="27"/>
      <c r="K32" s="27"/>
      <c r="L32" s="27"/>
      <c r="M32" s="27"/>
    </row>
    <row r="33" spans="1:13" x14ac:dyDescent="0.25">
      <c r="A33" s="6"/>
      <c r="B33" s="6" t="s">
        <v>41</v>
      </c>
      <c r="C33" s="27">
        <f>C30+C31-C32</f>
        <v>384273380.42918688</v>
      </c>
      <c r="D33" s="27"/>
      <c r="E33" s="27"/>
      <c r="F33" s="27"/>
      <c r="G33" s="27"/>
      <c r="H33" s="27"/>
      <c r="I33" s="27"/>
      <c r="J33" s="27"/>
      <c r="K33" s="27"/>
      <c r="L33" s="27"/>
      <c r="M33" s="27"/>
    </row>
    <row r="34" spans="1:13" x14ac:dyDescent="0.25">
      <c r="A34" s="6"/>
      <c r="B34" t="s">
        <v>42</v>
      </c>
      <c r="C34" s="27">
        <f>INDEX('Balance Sheet'!$A:$F, MATCH(B$34,'Balance Sheet'!$A:$A, 0), MATCH(F$12, 'Balance Sheet'!$A$1:$F$1, 0))/$C$7</f>
        <v>3185000</v>
      </c>
      <c r="D34" s="27"/>
      <c r="E34" s="27"/>
      <c r="F34" s="35"/>
      <c r="G34" s="27"/>
      <c r="H34" s="27"/>
      <c r="I34" s="27"/>
      <c r="J34" s="27"/>
      <c r="K34" s="27"/>
      <c r="L34" s="27"/>
      <c r="M34" s="27"/>
    </row>
    <row r="35" spans="1:13" x14ac:dyDescent="0.25">
      <c r="A35" s="6"/>
      <c r="B35" s="6" t="s">
        <v>43</v>
      </c>
      <c r="C35" s="43">
        <f>C33/C34</f>
        <v>120.65098286630672</v>
      </c>
      <c r="D35" s="27"/>
      <c r="E35" s="27"/>
      <c r="F35" s="27"/>
      <c r="G35" s="27"/>
      <c r="H35" s="27"/>
      <c r="I35" s="27"/>
      <c r="J35" s="27"/>
      <c r="K35" s="27"/>
      <c r="L35" s="27"/>
      <c r="M35" s="27"/>
    </row>
    <row r="36" spans="1:13" x14ac:dyDescent="0.25">
      <c r="A36" s="6"/>
      <c r="B36" t="s">
        <v>44</v>
      </c>
      <c r="C36" s="44">
        <f>VLOOKUP(B36,Info!B:C,2,FALSE)</f>
        <v>330.24</v>
      </c>
      <c r="D36" s="31"/>
      <c r="E36" s="31"/>
      <c r="F36" s="31"/>
      <c r="G36" s="31"/>
      <c r="H36" s="31"/>
      <c r="I36" s="31"/>
      <c r="J36" s="31"/>
      <c r="K36" s="31"/>
      <c r="L36" s="31"/>
      <c r="M36" s="31"/>
    </row>
    <row r="37" spans="1:13" x14ac:dyDescent="0.25">
      <c r="A37" s="6"/>
      <c r="B37" s="6"/>
      <c r="C37" s="27"/>
      <c r="D37" s="27"/>
      <c r="E37" s="27"/>
      <c r="F37" s="27"/>
      <c r="G37" s="27"/>
      <c r="H37" s="27"/>
      <c r="I37" s="27"/>
      <c r="J37" s="27"/>
      <c r="K37" s="27"/>
      <c r="L37" s="27"/>
      <c r="M37" s="27"/>
    </row>
    <row r="38" spans="1:13" x14ac:dyDescent="0.25">
      <c r="A38" s="6"/>
      <c r="B38" s="6"/>
      <c r="C38" s="12"/>
      <c r="D38" s="12"/>
      <c r="E38" s="12"/>
      <c r="F38" s="12"/>
      <c r="G38" s="27"/>
      <c r="H38" s="27"/>
      <c r="I38" s="27"/>
      <c r="J38" s="27"/>
      <c r="K38" s="27"/>
      <c r="L38" s="27"/>
      <c r="M38" s="27"/>
    </row>
    <row r="39" spans="1:13" x14ac:dyDescent="0.25">
      <c r="A39" s="6"/>
      <c r="B39" s="6"/>
      <c r="C39" s="12"/>
      <c r="D39" s="12"/>
      <c r="E39" s="12"/>
      <c r="F39" s="12"/>
      <c r="G39" s="27"/>
      <c r="H39" s="27"/>
      <c r="I39" s="27"/>
      <c r="J39" s="27"/>
      <c r="K39" s="27"/>
      <c r="L39" s="27"/>
      <c r="M39" s="27"/>
    </row>
    <row r="40" spans="1:13" x14ac:dyDescent="0.25">
      <c r="A40" s="6"/>
      <c r="B40" s="6"/>
      <c r="C40" s="5"/>
      <c r="D40" s="5"/>
      <c r="E40" s="5"/>
      <c r="F40" s="5"/>
      <c r="G40" s="6"/>
      <c r="H40" s="6"/>
      <c r="I40" s="6"/>
      <c r="J40" s="6"/>
      <c r="K40" s="6"/>
      <c r="L40" s="36"/>
      <c r="M40" s="27"/>
    </row>
    <row r="41" spans="1:13" x14ac:dyDescent="0.25">
      <c r="A41" s="6"/>
      <c r="B41" s="6"/>
      <c r="C41" s="5"/>
      <c r="D41" s="12"/>
      <c r="E41" s="12"/>
      <c r="F41" s="12"/>
      <c r="G41" s="6"/>
      <c r="H41" s="6"/>
      <c r="I41" s="6"/>
      <c r="J41" s="6"/>
      <c r="K41" s="6"/>
      <c r="L41" s="6"/>
      <c r="M41" s="27"/>
    </row>
    <row r="42" spans="1:13" x14ac:dyDescent="0.25">
      <c r="A42" s="6"/>
      <c r="B42" s="6"/>
      <c r="C42" s="5"/>
      <c r="D42" s="12"/>
      <c r="E42" s="12"/>
      <c r="F42" s="12"/>
      <c r="G42" s="6"/>
      <c r="H42" s="6"/>
      <c r="I42" s="6"/>
      <c r="J42" s="6"/>
      <c r="K42" s="6"/>
      <c r="L42" s="6"/>
      <c r="M42" s="27"/>
    </row>
    <row r="43" spans="1:13" x14ac:dyDescent="0.25">
      <c r="A43" s="6"/>
      <c r="B43" s="6"/>
      <c r="C43" s="5"/>
      <c r="D43" s="5"/>
      <c r="E43" s="5"/>
      <c r="F43" s="5"/>
      <c r="G43" s="6"/>
      <c r="H43" s="6"/>
      <c r="I43" s="6"/>
      <c r="J43" s="6"/>
      <c r="K43" s="6"/>
      <c r="L43" s="6"/>
      <c r="M43" s="27"/>
    </row>
    <row r="44" spans="1:13" x14ac:dyDescent="0.25">
      <c r="A44" s="6"/>
      <c r="B44" s="6"/>
      <c r="C44" s="5"/>
      <c r="D44" s="5"/>
      <c r="E44" s="5"/>
      <c r="F44" s="5"/>
      <c r="G44" s="6"/>
      <c r="H44" s="6"/>
      <c r="I44" s="6"/>
      <c r="J44" s="6"/>
      <c r="K44" s="6"/>
      <c r="L44" s="6"/>
      <c r="M44" s="27"/>
    </row>
    <row r="45" spans="1:13" x14ac:dyDescent="0.25">
      <c r="A45" s="6"/>
    </row>
    <row r="63" spans="2:13" x14ac:dyDescent="0.25">
      <c r="B63" s="6"/>
      <c r="C63" s="5"/>
      <c r="D63" s="5"/>
      <c r="E63" s="5"/>
      <c r="F63" s="5"/>
      <c r="G63" s="6"/>
      <c r="H63" s="6"/>
      <c r="I63" s="6"/>
      <c r="J63" s="6"/>
      <c r="K63" s="6"/>
      <c r="L63" s="6"/>
      <c r="M63" s="5"/>
    </row>
    <row r="64" spans="2:13" x14ac:dyDescent="0.25">
      <c r="B64" s="6"/>
      <c r="C64" s="5"/>
      <c r="D64" s="5"/>
      <c r="E64" s="5"/>
      <c r="F64" s="5"/>
      <c r="G64" s="6"/>
      <c r="H64" s="6"/>
      <c r="I64" s="6"/>
      <c r="J64" s="6"/>
      <c r="K64" s="6"/>
      <c r="L64" s="6"/>
      <c r="M64" s="5"/>
    </row>
    <row r="65" spans="2:13" x14ac:dyDescent="0.25">
      <c r="B65" s="6"/>
      <c r="C65" s="5"/>
      <c r="D65" s="5"/>
      <c r="E65" s="5"/>
      <c r="F65" s="5"/>
      <c r="G65" s="6"/>
      <c r="H65" s="6"/>
      <c r="I65" s="6"/>
      <c r="J65" s="6"/>
      <c r="K65" s="6"/>
      <c r="L65" s="6"/>
      <c r="M65" s="5"/>
    </row>
    <row r="66" spans="2:13" x14ac:dyDescent="0.25">
      <c r="B66" s="6"/>
      <c r="C66" s="12"/>
      <c r="D66" s="5"/>
      <c r="E66" s="5"/>
      <c r="F66" s="5"/>
      <c r="G66" s="6"/>
      <c r="H66" s="6"/>
      <c r="I66" s="6"/>
      <c r="J66" s="6"/>
      <c r="K66" s="6"/>
      <c r="L66" s="6"/>
      <c r="M66" s="5"/>
    </row>
    <row r="67" spans="2:13" x14ac:dyDescent="0.25">
      <c r="B67" s="6"/>
      <c r="C67" s="12"/>
      <c r="D67" s="5"/>
      <c r="E67" s="5"/>
      <c r="F67" s="5"/>
      <c r="G67" s="6"/>
      <c r="H67" s="6"/>
      <c r="I67" s="6"/>
      <c r="J67" s="6"/>
      <c r="K67" s="6"/>
      <c r="L67" s="6"/>
      <c r="M67" s="5"/>
    </row>
    <row r="68" spans="2:13" x14ac:dyDescent="0.25">
      <c r="B68" s="6"/>
      <c r="C68" s="12"/>
      <c r="D68" s="12"/>
      <c r="E68" s="5"/>
      <c r="F68" s="5"/>
      <c r="G68" s="6"/>
      <c r="H68" s="6"/>
      <c r="I68" s="6"/>
      <c r="J68" s="6"/>
      <c r="K68" s="6"/>
      <c r="L68" s="6"/>
      <c r="M6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0"/>
  <sheetViews>
    <sheetView workbookViewId="0">
      <selection activeCell="C3" sqref="C3"/>
    </sheetView>
  </sheetViews>
  <sheetFormatPr defaultRowHeight="15" x14ac:dyDescent="0.25"/>
  <cols>
    <col min="1" max="1" width="17.28515625" bestFit="1" customWidth="1"/>
  </cols>
  <sheetData>
    <row r="1" spans="1:8" x14ac:dyDescent="0.25">
      <c r="B1" t="s">
        <v>60</v>
      </c>
      <c r="C1" t="s">
        <v>61</v>
      </c>
      <c r="D1" t="s">
        <v>62</v>
      </c>
      <c r="E1" t="s">
        <v>63</v>
      </c>
      <c r="F1" t="s">
        <v>64</v>
      </c>
      <c r="G1" t="s">
        <v>65</v>
      </c>
      <c r="H1" t="s">
        <v>66</v>
      </c>
    </row>
    <row r="2" spans="1:8" x14ac:dyDescent="0.25">
      <c r="A2" t="s">
        <v>67</v>
      </c>
    </row>
    <row r="3" spans="1:8" x14ac:dyDescent="0.25">
      <c r="A3" s="1">
        <v>43783</v>
      </c>
      <c r="B3">
        <v>23.07399940490723</v>
      </c>
      <c r="C3">
        <v>23.58933258056641</v>
      </c>
      <c r="D3">
        <v>22.860666275024411</v>
      </c>
      <c r="E3">
        <v>23.29000091552734</v>
      </c>
      <c r="F3">
        <v>96973500</v>
      </c>
      <c r="G3">
        <v>0</v>
      </c>
      <c r="H3">
        <v>0</v>
      </c>
    </row>
    <row r="4" spans="1:8" x14ac:dyDescent="0.25">
      <c r="A4" s="1">
        <v>43784</v>
      </c>
      <c r="B4">
        <v>23.37599945068359</v>
      </c>
      <c r="C4">
        <v>23.520000457763668</v>
      </c>
      <c r="D4">
        <v>23.224000930786129</v>
      </c>
      <c r="E4">
        <v>23.478000640869141</v>
      </c>
      <c r="F4">
        <v>72135000</v>
      </c>
      <c r="G4">
        <v>0</v>
      </c>
      <c r="H4">
        <v>0</v>
      </c>
    </row>
    <row r="5" spans="1:8" x14ac:dyDescent="0.25">
      <c r="A5" s="1">
        <v>43787</v>
      </c>
      <c r="B5">
        <v>23.527999877929691</v>
      </c>
      <c r="C5">
        <v>23.543333053588871</v>
      </c>
      <c r="D5">
        <v>23.073333740234379</v>
      </c>
      <c r="E5">
        <v>23.33266639709473</v>
      </c>
      <c r="F5">
        <v>66006000</v>
      </c>
      <c r="G5">
        <v>0</v>
      </c>
      <c r="H5">
        <v>0</v>
      </c>
    </row>
    <row r="6" spans="1:8" x14ac:dyDescent="0.25">
      <c r="A6" s="1">
        <v>43788</v>
      </c>
      <c r="B6">
        <v>23.45000076293945</v>
      </c>
      <c r="C6">
        <v>23.999332427978519</v>
      </c>
      <c r="D6">
        <v>23.186666488647461</v>
      </c>
      <c r="E6">
        <v>23.968000411987301</v>
      </c>
      <c r="F6">
        <v>115872000</v>
      </c>
      <c r="G6">
        <v>0</v>
      </c>
      <c r="H6">
        <v>0</v>
      </c>
    </row>
    <row r="7" spans="1:8" x14ac:dyDescent="0.25">
      <c r="A7" s="1">
        <v>43789</v>
      </c>
      <c r="B7">
        <v>24</v>
      </c>
      <c r="C7">
        <v>24.079999923706051</v>
      </c>
      <c r="D7">
        <v>23.304666519165039</v>
      </c>
      <c r="E7">
        <v>23.481332778930661</v>
      </c>
      <c r="F7">
        <v>100876500</v>
      </c>
      <c r="G7">
        <v>0</v>
      </c>
      <c r="H7">
        <v>0</v>
      </c>
    </row>
    <row r="8" spans="1:8" x14ac:dyDescent="0.25">
      <c r="A8" s="1">
        <v>43790</v>
      </c>
      <c r="B8">
        <v>23.634000778198239</v>
      </c>
      <c r="C8">
        <v>24.055999755859379</v>
      </c>
      <c r="D8">
        <v>23.60000038146973</v>
      </c>
      <c r="E8">
        <v>23.655332565307621</v>
      </c>
      <c r="F8">
        <v>91650000</v>
      </c>
      <c r="G8">
        <v>0</v>
      </c>
      <c r="H8">
        <v>0</v>
      </c>
    </row>
    <row r="9" spans="1:8" x14ac:dyDescent="0.25">
      <c r="A9" s="1">
        <v>43791</v>
      </c>
      <c r="B9">
        <v>22.677333831787109</v>
      </c>
      <c r="C9">
        <v>22.733333587646481</v>
      </c>
      <c r="D9">
        <v>22</v>
      </c>
      <c r="E9">
        <v>22.202667236328121</v>
      </c>
      <c r="F9">
        <v>253059000</v>
      </c>
      <c r="G9">
        <v>0</v>
      </c>
      <c r="H9">
        <v>0</v>
      </c>
    </row>
    <row r="10" spans="1:8" x14ac:dyDescent="0.25">
      <c r="A10" s="1">
        <v>43794</v>
      </c>
      <c r="B10">
        <v>22.954666137695309</v>
      </c>
      <c r="C10">
        <v>22.971332550048832</v>
      </c>
      <c r="D10">
        <v>22.297332763671879</v>
      </c>
      <c r="E10">
        <v>22.422666549682621</v>
      </c>
      <c r="F10">
        <v>185092500</v>
      </c>
      <c r="G10">
        <v>0</v>
      </c>
      <c r="H10">
        <v>0</v>
      </c>
    </row>
    <row r="11" spans="1:8" x14ac:dyDescent="0.25">
      <c r="A11" s="1">
        <v>43795</v>
      </c>
      <c r="B11">
        <v>22.351333618164059</v>
      </c>
      <c r="C11">
        <v>22.366666793823239</v>
      </c>
      <c r="D11">
        <v>21.806667327880859</v>
      </c>
      <c r="E11">
        <v>21.927999496459961</v>
      </c>
      <c r="F11">
        <v>119211000</v>
      </c>
      <c r="G11">
        <v>0</v>
      </c>
      <c r="H11">
        <v>0</v>
      </c>
    </row>
    <row r="12" spans="1:8" x14ac:dyDescent="0.25">
      <c r="A12" s="1">
        <v>43796</v>
      </c>
      <c r="B12">
        <v>22.074666976928711</v>
      </c>
      <c r="C12">
        <v>22.26199913024902</v>
      </c>
      <c r="D12">
        <v>21.904666900634769</v>
      </c>
      <c r="E12">
        <v>22.086000442504879</v>
      </c>
      <c r="F12">
        <v>83334000</v>
      </c>
      <c r="G12">
        <v>0</v>
      </c>
      <c r="H12">
        <v>0</v>
      </c>
    </row>
    <row r="13" spans="1:8" x14ac:dyDescent="0.25">
      <c r="A13" s="1">
        <v>43798</v>
      </c>
      <c r="B13">
        <v>22.07399940490723</v>
      </c>
      <c r="C13">
        <v>22.083999633789059</v>
      </c>
      <c r="D13">
        <v>21.833332061767582</v>
      </c>
      <c r="E13">
        <v>21.996000289916989</v>
      </c>
      <c r="F13">
        <v>36984000</v>
      </c>
      <c r="G13">
        <v>0</v>
      </c>
      <c r="H13">
        <v>0</v>
      </c>
    </row>
    <row r="14" spans="1:8" x14ac:dyDescent="0.25">
      <c r="A14" s="1">
        <v>43801</v>
      </c>
      <c r="B14">
        <v>21.95999908447266</v>
      </c>
      <c r="C14">
        <v>22.425333023071289</v>
      </c>
      <c r="D14">
        <v>21.912666320800781</v>
      </c>
      <c r="E14">
        <v>22.324666976928711</v>
      </c>
      <c r="F14">
        <v>91117500</v>
      </c>
      <c r="G14">
        <v>0</v>
      </c>
      <c r="H14">
        <v>0</v>
      </c>
    </row>
    <row r="15" spans="1:8" x14ac:dyDescent="0.25">
      <c r="A15" s="1">
        <v>43802</v>
      </c>
      <c r="B15">
        <v>22.174667358398441</v>
      </c>
      <c r="C15">
        <v>22.5273323059082</v>
      </c>
      <c r="D15">
        <v>22.145999908447269</v>
      </c>
      <c r="E15">
        <v>22.413333892822269</v>
      </c>
      <c r="F15">
        <v>98605500</v>
      </c>
      <c r="G15">
        <v>0</v>
      </c>
      <c r="H15">
        <v>0</v>
      </c>
    </row>
    <row r="16" spans="1:8" x14ac:dyDescent="0.25">
      <c r="A16" s="1">
        <v>43803</v>
      </c>
      <c r="B16">
        <v>22.516666412353519</v>
      </c>
      <c r="C16">
        <v>22.52400016784668</v>
      </c>
      <c r="D16">
        <v>22.190000534057621</v>
      </c>
      <c r="E16">
        <v>22.201999664306641</v>
      </c>
      <c r="F16">
        <v>82995000</v>
      </c>
      <c r="G16">
        <v>0</v>
      </c>
      <c r="H16">
        <v>0</v>
      </c>
    </row>
    <row r="17" spans="1:8" x14ac:dyDescent="0.25">
      <c r="A17" s="1">
        <v>43804</v>
      </c>
      <c r="B17">
        <v>22.188667297363281</v>
      </c>
      <c r="C17">
        <v>22.2946662902832</v>
      </c>
      <c r="D17">
        <v>21.816667556762699</v>
      </c>
      <c r="E17">
        <v>22.024667739868161</v>
      </c>
      <c r="F17">
        <v>55869000</v>
      </c>
      <c r="G17">
        <v>0</v>
      </c>
      <c r="H17">
        <v>0</v>
      </c>
    </row>
    <row r="18" spans="1:8" x14ac:dyDescent="0.25">
      <c r="A18" s="1">
        <v>43805</v>
      </c>
      <c r="B18">
        <v>22.333332061767582</v>
      </c>
      <c r="C18">
        <v>22.590667724609379</v>
      </c>
      <c r="D18">
        <v>22.318000793457031</v>
      </c>
      <c r="E18">
        <v>22.392667770385739</v>
      </c>
      <c r="F18">
        <v>114186000</v>
      </c>
      <c r="G18">
        <v>0</v>
      </c>
      <c r="H18">
        <v>0</v>
      </c>
    </row>
    <row r="19" spans="1:8" x14ac:dyDescent="0.25">
      <c r="A19" s="1">
        <v>43808</v>
      </c>
      <c r="B19">
        <v>22.439332962036129</v>
      </c>
      <c r="C19">
        <v>22.963333129882809</v>
      </c>
      <c r="D19">
        <v>22.338666915893551</v>
      </c>
      <c r="E19">
        <v>22.635332107543949</v>
      </c>
      <c r="F19">
        <v>135346500</v>
      </c>
      <c r="G19">
        <v>0</v>
      </c>
      <c r="H19">
        <v>0</v>
      </c>
    </row>
    <row r="20" spans="1:8" x14ac:dyDescent="0.25">
      <c r="A20" s="1">
        <v>43809</v>
      </c>
      <c r="B20">
        <v>22.663999557495121</v>
      </c>
      <c r="C20">
        <v>23.381999969482418</v>
      </c>
      <c r="D20">
        <v>22.62066650390625</v>
      </c>
      <c r="E20">
        <v>23.256000518798832</v>
      </c>
      <c r="F20">
        <v>132424500</v>
      </c>
      <c r="G20">
        <v>0</v>
      </c>
      <c r="H20">
        <v>0</v>
      </c>
    </row>
    <row r="21" spans="1:8" x14ac:dyDescent="0.25">
      <c r="A21" s="1">
        <v>43810</v>
      </c>
      <c r="B21">
        <v>23.45866775512695</v>
      </c>
      <c r="C21">
        <v>23.812667846679691</v>
      </c>
      <c r="D21">
        <v>23.406000137329102</v>
      </c>
      <c r="E21">
        <v>23.513332366943359</v>
      </c>
      <c r="F21">
        <v>103467000</v>
      </c>
      <c r="G21">
        <v>0</v>
      </c>
      <c r="H21">
        <v>0</v>
      </c>
    </row>
    <row r="22" spans="1:8" x14ac:dyDescent="0.25">
      <c r="A22" s="1">
        <v>43811</v>
      </c>
      <c r="B22">
        <v>23.661333084106449</v>
      </c>
      <c r="C22">
        <v>24.18266677856445</v>
      </c>
      <c r="D22">
        <v>23.54866790771484</v>
      </c>
      <c r="E22">
        <v>23.978666305541989</v>
      </c>
      <c r="F22">
        <v>116458500</v>
      </c>
      <c r="G22">
        <v>0</v>
      </c>
      <c r="H22">
        <v>0</v>
      </c>
    </row>
    <row r="23" spans="1:8" x14ac:dyDescent="0.25">
      <c r="A23" s="1">
        <v>43812</v>
      </c>
      <c r="B23">
        <v>24.069999694824219</v>
      </c>
      <c r="C23">
        <v>24.347333908081051</v>
      </c>
      <c r="D23">
        <v>23.642667770385739</v>
      </c>
      <c r="E23">
        <v>23.892667770385739</v>
      </c>
      <c r="F23">
        <v>98563500</v>
      </c>
      <c r="G23">
        <v>0</v>
      </c>
      <c r="H23">
        <v>0</v>
      </c>
    </row>
    <row r="24" spans="1:8" x14ac:dyDescent="0.25">
      <c r="A24" s="1">
        <v>43815</v>
      </c>
      <c r="B24">
        <v>24.170000076293949</v>
      </c>
      <c r="C24">
        <v>25.57399940490723</v>
      </c>
      <c r="D24">
        <v>24.166667938232418</v>
      </c>
      <c r="E24">
        <v>25.433332443237301</v>
      </c>
      <c r="F24">
        <v>272613000</v>
      </c>
      <c r="G24">
        <v>0</v>
      </c>
      <c r="H24">
        <v>0</v>
      </c>
    </row>
    <row r="25" spans="1:8" x14ac:dyDescent="0.25">
      <c r="A25" s="1">
        <v>43816</v>
      </c>
      <c r="B25">
        <v>25.266000747680661</v>
      </c>
      <c r="C25">
        <v>25.70000076293945</v>
      </c>
      <c r="D25">
        <v>25.059999465942379</v>
      </c>
      <c r="E25">
        <v>25.266000747680661</v>
      </c>
      <c r="F25">
        <v>127452000</v>
      </c>
      <c r="G25">
        <v>0</v>
      </c>
      <c r="H25">
        <v>0</v>
      </c>
    </row>
    <row r="26" spans="1:8" x14ac:dyDescent="0.25">
      <c r="A26" s="1">
        <v>43817</v>
      </c>
      <c r="B26">
        <v>25.375333786010739</v>
      </c>
      <c r="C26">
        <v>26.34799957275391</v>
      </c>
      <c r="D26">
        <v>25.371999740600589</v>
      </c>
      <c r="E26">
        <v>26.20999908447266</v>
      </c>
      <c r="F26">
        <v>211815000</v>
      </c>
      <c r="G26">
        <v>0</v>
      </c>
      <c r="H26">
        <v>0</v>
      </c>
    </row>
    <row r="27" spans="1:8" x14ac:dyDescent="0.25">
      <c r="A27" s="1">
        <v>43818</v>
      </c>
      <c r="B27">
        <v>26.48800086975098</v>
      </c>
      <c r="C27">
        <v>27.123332977294918</v>
      </c>
      <c r="D27">
        <v>26.433332443237301</v>
      </c>
      <c r="E27">
        <v>26.936000823974609</v>
      </c>
      <c r="F27">
        <v>271606500</v>
      </c>
      <c r="G27">
        <v>0</v>
      </c>
      <c r="H27">
        <v>0</v>
      </c>
    </row>
    <row r="28" spans="1:8" x14ac:dyDescent="0.25">
      <c r="A28" s="1">
        <v>43819</v>
      </c>
      <c r="B28">
        <v>27.352666854858398</v>
      </c>
      <c r="C28">
        <v>27.533332824707031</v>
      </c>
      <c r="D28">
        <v>26.6793327331543</v>
      </c>
      <c r="E28">
        <v>27.039333343505859</v>
      </c>
      <c r="F28">
        <v>221290500</v>
      </c>
      <c r="G28">
        <v>0</v>
      </c>
      <c r="H28">
        <v>0</v>
      </c>
    </row>
    <row r="29" spans="1:8" x14ac:dyDescent="0.25">
      <c r="A29" s="1">
        <v>43822</v>
      </c>
      <c r="B29">
        <v>27.451999664306641</v>
      </c>
      <c r="C29">
        <v>28.134000778198239</v>
      </c>
      <c r="D29">
        <v>27.333332061767582</v>
      </c>
      <c r="E29">
        <v>27.947999954223629</v>
      </c>
      <c r="F29">
        <v>199794000</v>
      </c>
      <c r="G29">
        <v>0</v>
      </c>
      <c r="H29">
        <v>0</v>
      </c>
    </row>
    <row r="30" spans="1:8" x14ac:dyDescent="0.25">
      <c r="A30" s="1">
        <v>43823</v>
      </c>
      <c r="B30">
        <v>27.890666961669918</v>
      </c>
      <c r="C30">
        <v>28.364667892456051</v>
      </c>
      <c r="D30">
        <v>27.512666702270511</v>
      </c>
      <c r="E30">
        <v>28.35000038146973</v>
      </c>
      <c r="F30">
        <v>120820500</v>
      </c>
      <c r="G30">
        <v>0</v>
      </c>
      <c r="H30">
        <v>0</v>
      </c>
    </row>
    <row r="31" spans="1:8" x14ac:dyDescent="0.25">
      <c r="A31" s="1">
        <v>43825</v>
      </c>
      <c r="B31">
        <v>28.5273323059082</v>
      </c>
      <c r="C31">
        <v>28.898666381835941</v>
      </c>
      <c r="D31">
        <v>28.423332214355469</v>
      </c>
      <c r="E31">
        <v>28.72933387756348</v>
      </c>
      <c r="F31">
        <v>159508500</v>
      </c>
      <c r="G31">
        <v>0</v>
      </c>
      <c r="H31">
        <v>0</v>
      </c>
    </row>
    <row r="32" spans="1:8" x14ac:dyDescent="0.25">
      <c r="A32" s="1">
        <v>43826</v>
      </c>
      <c r="B32">
        <v>29</v>
      </c>
      <c r="C32">
        <v>29.02066612243652</v>
      </c>
      <c r="D32">
        <v>28.407333374023441</v>
      </c>
      <c r="E32">
        <v>28.691999435424801</v>
      </c>
      <c r="F32">
        <v>149185500</v>
      </c>
      <c r="G32">
        <v>0</v>
      </c>
      <c r="H32">
        <v>0</v>
      </c>
    </row>
    <row r="33" spans="1:8" x14ac:dyDescent="0.25">
      <c r="A33" s="1">
        <v>43829</v>
      </c>
      <c r="B33">
        <v>28.586000442504879</v>
      </c>
      <c r="C33">
        <v>28.60000038146973</v>
      </c>
      <c r="D33">
        <v>27.284000396728519</v>
      </c>
      <c r="E33">
        <v>27.64666748046875</v>
      </c>
      <c r="F33">
        <v>188796000</v>
      </c>
      <c r="G33">
        <v>0</v>
      </c>
      <c r="H33">
        <v>0</v>
      </c>
    </row>
    <row r="34" spans="1:8" x14ac:dyDescent="0.25">
      <c r="A34" s="1">
        <v>43830</v>
      </c>
      <c r="B34">
        <v>27</v>
      </c>
      <c r="C34">
        <v>28.086000442504879</v>
      </c>
      <c r="D34">
        <v>26.805332183837891</v>
      </c>
      <c r="E34">
        <v>27.888666152954102</v>
      </c>
      <c r="F34">
        <v>154285500</v>
      </c>
      <c r="G34">
        <v>0</v>
      </c>
      <c r="H34">
        <v>0</v>
      </c>
    </row>
    <row r="35" spans="1:8" x14ac:dyDescent="0.25">
      <c r="A35" s="1">
        <v>43832</v>
      </c>
      <c r="B35">
        <v>28.29999923706055</v>
      </c>
      <c r="C35">
        <v>28.713333129882809</v>
      </c>
      <c r="D35">
        <v>28.11400032043457</v>
      </c>
      <c r="E35">
        <v>28.684000015258789</v>
      </c>
      <c r="F35">
        <v>142981500</v>
      </c>
      <c r="G35">
        <v>0</v>
      </c>
      <c r="H35">
        <v>0</v>
      </c>
    </row>
    <row r="36" spans="1:8" x14ac:dyDescent="0.25">
      <c r="A36" s="1">
        <v>43833</v>
      </c>
      <c r="B36">
        <v>29.366666793823239</v>
      </c>
      <c r="C36">
        <v>30.266666412353519</v>
      </c>
      <c r="D36">
        <v>29.128000259399411</v>
      </c>
      <c r="E36">
        <v>29.534000396728519</v>
      </c>
      <c r="F36">
        <v>266677500</v>
      </c>
      <c r="G36">
        <v>0</v>
      </c>
      <c r="H36">
        <v>0</v>
      </c>
    </row>
    <row r="37" spans="1:8" x14ac:dyDescent="0.25">
      <c r="A37" s="1">
        <v>43836</v>
      </c>
      <c r="B37">
        <v>29.364667892456051</v>
      </c>
      <c r="C37">
        <v>30.104000091552731</v>
      </c>
      <c r="D37">
        <v>29.333332061767582</v>
      </c>
      <c r="E37">
        <v>30.102666854858398</v>
      </c>
      <c r="F37">
        <v>151995000</v>
      </c>
      <c r="G37">
        <v>0</v>
      </c>
      <c r="H37">
        <v>0</v>
      </c>
    </row>
    <row r="38" spans="1:8" x14ac:dyDescent="0.25">
      <c r="A38" s="1">
        <v>43837</v>
      </c>
      <c r="B38">
        <v>30.760000228881839</v>
      </c>
      <c r="C38">
        <v>31.441999435424801</v>
      </c>
      <c r="D38">
        <v>30.224000930786129</v>
      </c>
      <c r="E38">
        <v>31.27066612243652</v>
      </c>
      <c r="F38">
        <v>268231500</v>
      </c>
      <c r="G38">
        <v>0</v>
      </c>
      <c r="H38">
        <v>0</v>
      </c>
    </row>
    <row r="39" spans="1:8" x14ac:dyDescent="0.25">
      <c r="A39" s="1">
        <v>43838</v>
      </c>
      <c r="B39">
        <v>31.579999923706051</v>
      </c>
      <c r="C39">
        <v>33.232666015625</v>
      </c>
      <c r="D39">
        <v>31.215333938598629</v>
      </c>
      <c r="E39">
        <v>32.809333801269531</v>
      </c>
      <c r="F39">
        <v>467164500</v>
      </c>
      <c r="G39">
        <v>0</v>
      </c>
      <c r="H39">
        <v>0</v>
      </c>
    </row>
    <row r="40" spans="1:8" x14ac:dyDescent="0.25">
      <c r="A40" s="1">
        <v>43839</v>
      </c>
      <c r="B40">
        <v>33.139999389648438</v>
      </c>
      <c r="C40">
        <v>33.253334045410163</v>
      </c>
      <c r="D40">
        <v>31.524667739868161</v>
      </c>
      <c r="E40">
        <v>32.089332580566413</v>
      </c>
      <c r="F40">
        <v>426606000</v>
      </c>
      <c r="G40">
        <v>0</v>
      </c>
      <c r="H40">
        <v>0</v>
      </c>
    </row>
    <row r="41" spans="1:8" x14ac:dyDescent="0.25">
      <c r="A41" s="1">
        <v>43840</v>
      </c>
      <c r="B41">
        <v>32.119331359863281</v>
      </c>
      <c r="C41">
        <v>32.329334259033203</v>
      </c>
      <c r="D41">
        <v>31.579999923706051</v>
      </c>
      <c r="E41">
        <v>31.876667022705082</v>
      </c>
      <c r="F41">
        <v>194392500</v>
      </c>
      <c r="G41">
        <v>0</v>
      </c>
      <c r="H41">
        <v>0</v>
      </c>
    </row>
    <row r="42" spans="1:8" x14ac:dyDescent="0.25">
      <c r="A42" s="1">
        <v>43843</v>
      </c>
      <c r="B42">
        <v>32.900001525878913</v>
      </c>
      <c r="C42">
        <v>35.041999816894531</v>
      </c>
      <c r="D42">
        <v>32.799999237060547</v>
      </c>
      <c r="E42">
        <v>34.990665435791023</v>
      </c>
      <c r="F42">
        <v>397764000</v>
      </c>
      <c r="G42">
        <v>0</v>
      </c>
      <c r="H42">
        <v>0</v>
      </c>
    </row>
    <row r="43" spans="1:8" x14ac:dyDescent="0.25">
      <c r="A43" s="1">
        <v>43844</v>
      </c>
      <c r="B43">
        <v>36.284000396728523</v>
      </c>
      <c r="C43">
        <v>36.493999481201172</v>
      </c>
      <c r="D43">
        <v>34.993331909179688</v>
      </c>
      <c r="E43">
        <v>35.861331939697273</v>
      </c>
      <c r="F43">
        <v>434943000</v>
      </c>
      <c r="G43">
        <v>0</v>
      </c>
      <c r="H43">
        <v>0</v>
      </c>
    </row>
    <row r="44" spans="1:8" x14ac:dyDescent="0.25">
      <c r="A44" s="1">
        <v>43845</v>
      </c>
      <c r="B44">
        <v>35.317333221435547</v>
      </c>
      <c r="C44">
        <v>35.855998992919922</v>
      </c>
      <c r="D44">
        <v>34.452667236328118</v>
      </c>
      <c r="E44">
        <v>34.566665649414063</v>
      </c>
      <c r="F44">
        <v>260532000</v>
      </c>
      <c r="G44">
        <v>0</v>
      </c>
      <c r="H44">
        <v>0</v>
      </c>
    </row>
    <row r="45" spans="1:8" x14ac:dyDescent="0.25">
      <c r="A45" s="1">
        <v>43846</v>
      </c>
      <c r="B45">
        <v>32.916667938232422</v>
      </c>
      <c r="C45">
        <v>34.297332763671882</v>
      </c>
      <c r="D45">
        <v>32.811332702636719</v>
      </c>
      <c r="E45">
        <v>34.232666015625</v>
      </c>
      <c r="F45">
        <v>326050500</v>
      </c>
      <c r="G45">
        <v>0</v>
      </c>
      <c r="H45">
        <v>0</v>
      </c>
    </row>
    <row r="46" spans="1:8" x14ac:dyDescent="0.25">
      <c r="A46" s="1">
        <v>43847</v>
      </c>
      <c r="B46">
        <v>33.840667724609382</v>
      </c>
      <c r="C46">
        <v>34.377998352050781</v>
      </c>
      <c r="D46">
        <v>33.543998718261719</v>
      </c>
      <c r="E46">
        <v>34.033332824707031</v>
      </c>
      <c r="F46">
        <v>204436500</v>
      </c>
      <c r="G46">
        <v>0</v>
      </c>
      <c r="H46">
        <v>0</v>
      </c>
    </row>
    <row r="47" spans="1:8" x14ac:dyDescent="0.25">
      <c r="A47" s="1">
        <v>43851</v>
      </c>
      <c r="B47">
        <v>35.349998474121087</v>
      </c>
      <c r="C47">
        <v>36.571998596191413</v>
      </c>
      <c r="D47">
        <v>35.227333068847663</v>
      </c>
      <c r="E47">
        <v>36.479999542236328</v>
      </c>
      <c r="F47">
        <v>267052500</v>
      </c>
      <c r="G47">
        <v>0</v>
      </c>
      <c r="H47">
        <v>0</v>
      </c>
    </row>
    <row r="48" spans="1:8" x14ac:dyDescent="0.25">
      <c r="A48" s="1">
        <v>43852</v>
      </c>
      <c r="B48">
        <v>38.125999450683587</v>
      </c>
      <c r="C48">
        <v>39.633331298828118</v>
      </c>
      <c r="D48">
        <v>37.273334503173828</v>
      </c>
      <c r="E48">
        <v>37.970668792724609</v>
      </c>
      <c r="F48">
        <v>470535000</v>
      </c>
      <c r="G48">
        <v>0</v>
      </c>
      <c r="H48">
        <v>0</v>
      </c>
    </row>
    <row r="49" spans="1:8" x14ac:dyDescent="0.25">
      <c r="A49" s="1">
        <v>43853</v>
      </c>
      <c r="B49">
        <v>37.616668701171882</v>
      </c>
      <c r="C49">
        <v>38.799999237060547</v>
      </c>
      <c r="D49">
        <v>37.040000915527337</v>
      </c>
      <c r="E49">
        <v>38.14666748046875</v>
      </c>
      <c r="F49">
        <v>294765000</v>
      </c>
      <c r="G49">
        <v>0</v>
      </c>
      <c r="H49">
        <v>0</v>
      </c>
    </row>
    <row r="50" spans="1:8" x14ac:dyDescent="0.25">
      <c r="A50" s="1">
        <v>43854</v>
      </c>
      <c r="B50">
        <v>38.041999816894531</v>
      </c>
      <c r="C50">
        <v>38.257331848144531</v>
      </c>
      <c r="D50">
        <v>36.950668334960938</v>
      </c>
      <c r="E50">
        <v>37.654666900634773</v>
      </c>
      <c r="F50">
        <v>215304000</v>
      </c>
      <c r="G50">
        <v>0</v>
      </c>
      <c r="H50">
        <v>0</v>
      </c>
    </row>
    <row r="51" spans="1:8" x14ac:dyDescent="0.25">
      <c r="A51" s="1">
        <v>43857</v>
      </c>
      <c r="B51">
        <v>36.132667541503913</v>
      </c>
      <c r="C51">
        <v>37.62933349609375</v>
      </c>
      <c r="D51">
        <v>35.951999664306641</v>
      </c>
      <c r="E51">
        <v>37.201332092285163</v>
      </c>
      <c r="F51">
        <v>204121500</v>
      </c>
      <c r="G51">
        <v>0</v>
      </c>
      <c r="H51">
        <v>0</v>
      </c>
    </row>
    <row r="52" spans="1:8" x14ac:dyDescent="0.25">
      <c r="A52" s="1">
        <v>43858</v>
      </c>
      <c r="B52">
        <v>37.899333953857422</v>
      </c>
      <c r="C52">
        <v>38.453998565673828</v>
      </c>
      <c r="D52">
        <v>37.205333709716797</v>
      </c>
      <c r="E52">
        <v>37.793331146240227</v>
      </c>
      <c r="F52">
        <v>176827500</v>
      </c>
      <c r="G52">
        <v>0</v>
      </c>
      <c r="H52">
        <v>0</v>
      </c>
    </row>
    <row r="53" spans="1:8" x14ac:dyDescent="0.25">
      <c r="A53" s="1">
        <v>43859</v>
      </c>
      <c r="B53">
        <v>38.37933349609375</v>
      </c>
      <c r="C53">
        <v>39.319999694824219</v>
      </c>
      <c r="D53">
        <v>37.828666687011719</v>
      </c>
      <c r="E53">
        <v>38.732666015625</v>
      </c>
      <c r="F53">
        <v>267022500</v>
      </c>
      <c r="G53">
        <v>0</v>
      </c>
      <c r="H53">
        <v>0</v>
      </c>
    </row>
    <row r="54" spans="1:8" x14ac:dyDescent="0.25">
      <c r="A54" s="1">
        <v>43860</v>
      </c>
      <c r="B54">
        <v>42.161331176757813</v>
      </c>
      <c r="C54">
        <v>43.391998291015618</v>
      </c>
      <c r="D54">
        <v>41.200000762939453</v>
      </c>
      <c r="E54">
        <v>42.720668792724609</v>
      </c>
      <c r="F54">
        <v>435085500</v>
      </c>
      <c r="G54">
        <v>0</v>
      </c>
      <c r="H54">
        <v>0</v>
      </c>
    </row>
    <row r="55" spans="1:8" x14ac:dyDescent="0.25">
      <c r="A55" s="1">
        <v>43861</v>
      </c>
      <c r="B55">
        <v>42.666667938232422</v>
      </c>
      <c r="C55">
        <v>43.533332824707031</v>
      </c>
      <c r="D55">
        <v>42.167999267578118</v>
      </c>
      <c r="E55">
        <v>43.371334075927727</v>
      </c>
      <c r="F55">
        <v>235789500</v>
      </c>
      <c r="G55">
        <v>0</v>
      </c>
      <c r="H55">
        <v>0</v>
      </c>
    </row>
    <row r="56" spans="1:8" x14ac:dyDescent="0.25">
      <c r="A56" s="1">
        <v>43864</v>
      </c>
      <c r="B56">
        <v>44.912666320800781</v>
      </c>
      <c r="C56">
        <v>52.409332275390618</v>
      </c>
      <c r="D56">
        <v>44.901332855224609</v>
      </c>
      <c r="E56">
        <v>52</v>
      </c>
      <c r="F56">
        <v>705975000</v>
      </c>
      <c r="G56">
        <v>0</v>
      </c>
      <c r="H56">
        <v>0</v>
      </c>
    </row>
    <row r="57" spans="1:8" x14ac:dyDescent="0.25">
      <c r="A57" s="1">
        <v>43865</v>
      </c>
      <c r="B57">
        <v>58.863998413085938</v>
      </c>
      <c r="C57">
        <v>64.599334716796875</v>
      </c>
      <c r="D57">
        <v>55.591999053955078</v>
      </c>
      <c r="E57">
        <v>59.137332916259773</v>
      </c>
      <c r="F57">
        <v>914082000</v>
      </c>
      <c r="G57">
        <v>0</v>
      </c>
      <c r="H57">
        <v>0</v>
      </c>
    </row>
    <row r="58" spans="1:8" x14ac:dyDescent="0.25">
      <c r="A58" s="1">
        <v>43866</v>
      </c>
      <c r="B58">
        <v>54.883998870849609</v>
      </c>
      <c r="C58">
        <v>56.398666381835938</v>
      </c>
      <c r="D58">
        <v>46.940666198730469</v>
      </c>
      <c r="E58">
        <v>48.979999542236328</v>
      </c>
      <c r="F58">
        <v>726357000</v>
      </c>
      <c r="G58">
        <v>0</v>
      </c>
      <c r="H58">
        <v>0</v>
      </c>
    </row>
    <row r="59" spans="1:8" x14ac:dyDescent="0.25">
      <c r="A59" s="1">
        <v>43867</v>
      </c>
      <c r="B59">
        <v>46.661331176757813</v>
      </c>
      <c r="C59">
        <v>53.055332183837891</v>
      </c>
      <c r="D59">
        <v>45.799999237060547</v>
      </c>
      <c r="E59">
        <v>49.930667877197273</v>
      </c>
      <c r="F59">
        <v>598212000</v>
      </c>
      <c r="G59">
        <v>0</v>
      </c>
      <c r="H59">
        <v>0</v>
      </c>
    </row>
    <row r="60" spans="1:8" x14ac:dyDescent="0.25">
      <c r="A60" s="1">
        <v>43868</v>
      </c>
      <c r="B60">
        <v>48.703334808349609</v>
      </c>
      <c r="C60">
        <v>51.316665649414063</v>
      </c>
      <c r="D60">
        <v>48.666667938232422</v>
      </c>
      <c r="E60">
        <v>49.871334075927727</v>
      </c>
      <c r="F60">
        <v>255952500</v>
      </c>
      <c r="G60">
        <v>0</v>
      </c>
      <c r="H60">
        <v>0</v>
      </c>
    </row>
    <row r="61" spans="1:8" x14ac:dyDescent="0.25">
      <c r="A61" s="1">
        <v>43871</v>
      </c>
      <c r="B61">
        <v>53.333332061767578</v>
      </c>
      <c r="C61">
        <v>54.666000366210938</v>
      </c>
      <c r="D61">
        <v>50.159999847412109</v>
      </c>
      <c r="E61">
        <v>51.418666839599609</v>
      </c>
      <c r="F61">
        <v>370338000</v>
      </c>
      <c r="G61">
        <v>0</v>
      </c>
      <c r="H61">
        <v>0</v>
      </c>
    </row>
    <row r="62" spans="1:8" x14ac:dyDescent="0.25">
      <c r="A62" s="1">
        <v>43872</v>
      </c>
      <c r="B62">
        <v>51.252666473388672</v>
      </c>
      <c r="C62">
        <v>52.234001159667969</v>
      </c>
      <c r="D62">
        <v>50.533332824707031</v>
      </c>
      <c r="E62">
        <v>51.625331878662109</v>
      </c>
      <c r="F62">
        <v>175462500</v>
      </c>
      <c r="G62">
        <v>0</v>
      </c>
      <c r="H62">
        <v>0</v>
      </c>
    </row>
    <row r="63" spans="1:8" x14ac:dyDescent="0.25">
      <c r="A63" s="1">
        <v>43873</v>
      </c>
      <c r="B63">
        <v>51.858001708984382</v>
      </c>
      <c r="C63">
        <v>52.650001525878913</v>
      </c>
      <c r="D63">
        <v>50.891334533691413</v>
      </c>
      <c r="E63">
        <v>51.152667999267578</v>
      </c>
      <c r="F63">
        <v>180337500</v>
      </c>
      <c r="G63">
        <v>0</v>
      </c>
      <c r="H63">
        <v>0</v>
      </c>
    </row>
    <row r="64" spans="1:8" x14ac:dyDescent="0.25">
      <c r="A64" s="1">
        <v>43874</v>
      </c>
      <c r="B64">
        <v>49.456001281738281</v>
      </c>
      <c r="C64">
        <v>54.533332824707031</v>
      </c>
      <c r="D64">
        <v>49</v>
      </c>
      <c r="E64">
        <v>53.599998474121087</v>
      </c>
      <c r="F64">
        <v>394339500</v>
      </c>
      <c r="G64">
        <v>0</v>
      </c>
      <c r="H64">
        <v>0</v>
      </c>
    </row>
    <row r="65" spans="1:8" x14ac:dyDescent="0.25">
      <c r="A65" s="1">
        <v>43875</v>
      </c>
      <c r="B65">
        <v>52.481334686279297</v>
      </c>
      <c r="C65">
        <v>54.198001861572273</v>
      </c>
      <c r="D65">
        <v>52.366668701171882</v>
      </c>
      <c r="E65">
        <v>53.335334777832031</v>
      </c>
      <c r="F65">
        <v>235405500</v>
      </c>
      <c r="G65">
        <v>0</v>
      </c>
      <c r="H65">
        <v>0</v>
      </c>
    </row>
    <row r="66" spans="1:8" x14ac:dyDescent="0.25">
      <c r="A66" s="1">
        <v>43879</v>
      </c>
      <c r="B66">
        <v>56.106666564941413</v>
      </c>
      <c r="C66">
        <v>57.333332061767578</v>
      </c>
      <c r="D66">
        <v>55.490665435791023</v>
      </c>
      <c r="E66">
        <v>57.226665496826172</v>
      </c>
      <c r="F66">
        <v>245725500</v>
      </c>
      <c r="G66">
        <v>0</v>
      </c>
      <c r="H66">
        <v>0</v>
      </c>
    </row>
    <row r="67" spans="1:8" x14ac:dyDescent="0.25">
      <c r="A67" s="1">
        <v>43880</v>
      </c>
      <c r="B67">
        <v>61.566665649414063</v>
      </c>
      <c r="C67">
        <v>62.985332489013672</v>
      </c>
      <c r="D67">
        <v>60.068000793457031</v>
      </c>
      <c r="E67">
        <v>61.161331176757813</v>
      </c>
      <c r="F67">
        <v>381345000</v>
      </c>
      <c r="G67">
        <v>0</v>
      </c>
      <c r="H67">
        <v>0</v>
      </c>
    </row>
    <row r="68" spans="1:8" x14ac:dyDescent="0.25">
      <c r="A68" s="1">
        <v>43881</v>
      </c>
      <c r="B68">
        <v>60.796665191650391</v>
      </c>
      <c r="C68">
        <v>60.799999237060547</v>
      </c>
      <c r="D68">
        <v>57.329334259033203</v>
      </c>
      <c r="E68">
        <v>59.960666656494141</v>
      </c>
      <c r="F68">
        <v>264523500</v>
      </c>
      <c r="G68">
        <v>0</v>
      </c>
      <c r="H68">
        <v>0</v>
      </c>
    </row>
    <row r="69" spans="1:8" x14ac:dyDescent="0.25">
      <c r="A69" s="1">
        <v>43882</v>
      </c>
      <c r="B69">
        <v>60.46533203125</v>
      </c>
      <c r="C69">
        <v>60.87066650390625</v>
      </c>
      <c r="D69">
        <v>58.696666717529297</v>
      </c>
      <c r="E69">
        <v>60.066665649414063</v>
      </c>
      <c r="F69">
        <v>214722000</v>
      </c>
      <c r="G69">
        <v>0</v>
      </c>
      <c r="H69">
        <v>0</v>
      </c>
    </row>
    <row r="70" spans="1:8" x14ac:dyDescent="0.25">
      <c r="A70" s="1">
        <v>43885</v>
      </c>
      <c r="B70">
        <v>55.933334350585938</v>
      </c>
      <c r="C70">
        <v>57.566665649414063</v>
      </c>
      <c r="D70">
        <v>54.813331604003913</v>
      </c>
      <c r="E70">
        <v>55.58599853515625</v>
      </c>
      <c r="F70">
        <v>227883000</v>
      </c>
      <c r="G70">
        <v>0</v>
      </c>
      <c r="H70">
        <v>0</v>
      </c>
    </row>
    <row r="71" spans="1:8" x14ac:dyDescent="0.25">
      <c r="A71" s="1">
        <v>43886</v>
      </c>
      <c r="B71">
        <v>56.599998474121087</v>
      </c>
      <c r="C71">
        <v>57.106666564941413</v>
      </c>
      <c r="D71">
        <v>52.466667175292969</v>
      </c>
      <c r="E71">
        <v>53.32733154296875</v>
      </c>
      <c r="F71">
        <v>259357500</v>
      </c>
      <c r="G71">
        <v>0</v>
      </c>
      <c r="H71">
        <v>0</v>
      </c>
    </row>
    <row r="72" spans="1:8" x14ac:dyDescent="0.25">
      <c r="A72" s="1">
        <v>43887</v>
      </c>
      <c r="B72">
        <v>52.166667938232422</v>
      </c>
      <c r="C72">
        <v>54.220668792724609</v>
      </c>
      <c r="D72">
        <v>51.740665435791023</v>
      </c>
      <c r="E72">
        <v>51.919998168945313</v>
      </c>
      <c r="F72">
        <v>211282500</v>
      </c>
      <c r="G72">
        <v>0</v>
      </c>
      <c r="H72">
        <v>0</v>
      </c>
    </row>
    <row r="73" spans="1:8" x14ac:dyDescent="0.25">
      <c r="A73" s="1">
        <v>43888</v>
      </c>
      <c r="B73">
        <v>48.666667938232422</v>
      </c>
      <c r="C73">
        <v>49.318000793457031</v>
      </c>
      <c r="D73">
        <v>44.599998474121087</v>
      </c>
      <c r="E73">
        <v>45.266666412353523</v>
      </c>
      <c r="F73">
        <v>364158000</v>
      </c>
      <c r="G73">
        <v>0</v>
      </c>
      <c r="H73">
        <v>0</v>
      </c>
    </row>
    <row r="74" spans="1:8" x14ac:dyDescent="0.25">
      <c r="A74" s="1">
        <v>43889</v>
      </c>
      <c r="B74">
        <v>41.979999542236328</v>
      </c>
      <c r="C74">
        <v>46.03466796875</v>
      </c>
      <c r="D74">
        <v>40.768001556396477</v>
      </c>
      <c r="E74">
        <v>44.532665252685547</v>
      </c>
      <c r="F74">
        <v>363343500</v>
      </c>
      <c r="G74">
        <v>0</v>
      </c>
      <c r="H74">
        <v>0</v>
      </c>
    </row>
    <row r="75" spans="1:8" x14ac:dyDescent="0.25">
      <c r="A75" s="1">
        <v>43892</v>
      </c>
      <c r="B75">
        <v>47.417331695556641</v>
      </c>
      <c r="C75">
        <v>49.579334259033203</v>
      </c>
      <c r="D75">
        <v>45.777999877929688</v>
      </c>
      <c r="E75">
        <v>49.574668884277337</v>
      </c>
      <c r="F75">
        <v>302925000</v>
      </c>
      <c r="G75">
        <v>0</v>
      </c>
      <c r="H75">
        <v>0</v>
      </c>
    </row>
    <row r="76" spans="1:8" x14ac:dyDescent="0.25">
      <c r="A76" s="1">
        <v>43893</v>
      </c>
      <c r="B76">
        <v>53.666667938232422</v>
      </c>
      <c r="C76">
        <v>53.798667907714837</v>
      </c>
      <c r="D76">
        <v>47.740665435791023</v>
      </c>
      <c r="E76">
        <v>49.700668334960938</v>
      </c>
      <c r="F76">
        <v>386760000</v>
      </c>
      <c r="G76">
        <v>0</v>
      </c>
      <c r="H76">
        <v>0</v>
      </c>
    </row>
    <row r="77" spans="1:8" x14ac:dyDescent="0.25">
      <c r="A77" s="1">
        <v>43894</v>
      </c>
      <c r="B77">
        <v>50.930667877197273</v>
      </c>
      <c r="C77">
        <v>51.101333618164063</v>
      </c>
      <c r="D77">
        <v>48.315334320068359</v>
      </c>
      <c r="E77">
        <v>49.966667175292969</v>
      </c>
      <c r="F77">
        <v>225735000</v>
      </c>
      <c r="G77">
        <v>0</v>
      </c>
      <c r="H77">
        <v>0</v>
      </c>
    </row>
    <row r="78" spans="1:8" x14ac:dyDescent="0.25">
      <c r="A78" s="1">
        <v>43895</v>
      </c>
      <c r="B78">
        <v>48.251331329345703</v>
      </c>
      <c r="C78">
        <v>49.716667175292969</v>
      </c>
      <c r="D78">
        <v>47.871334075927727</v>
      </c>
      <c r="E78">
        <v>48.302665710449219</v>
      </c>
      <c r="F78">
        <v>162790500</v>
      </c>
      <c r="G78">
        <v>0</v>
      </c>
      <c r="H78">
        <v>0</v>
      </c>
    </row>
    <row r="79" spans="1:8" x14ac:dyDescent="0.25">
      <c r="A79" s="1">
        <v>43896</v>
      </c>
      <c r="B79">
        <v>46</v>
      </c>
      <c r="C79">
        <v>47.133331298828118</v>
      </c>
      <c r="D79">
        <v>45.618000030517578</v>
      </c>
      <c r="E79">
        <v>46.898666381835938</v>
      </c>
      <c r="F79">
        <v>189943500</v>
      </c>
      <c r="G79">
        <v>0</v>
      </c>
      <c r="H79">
        <v>0</v>
      </c>
    </row>
    <row r="80" spans="1:8" x14ac:dyDescent="0.25">
      <c r="A80" s="1">
        <v>43899</v>
      </c>
      <c r="B80">
        <v>40.359333038330078</v>
      </c>
      <c r="C80">
        <v>44.200000762939453</v>
      </c>
      <c r="D80">
        <v>40.333332061767578</v>
      </c>
      <c r="E80">
        <v>40.533332824707031</v>
      </c>
      <c r="F80">
        <v>256105500</v>
      </c>
      <c r="G80">
        <v>0</v>
      </c>
      <c r="H80">
        <v>0</v>
      </c>
    </row>
    <row r="81" spans="1:8" x14ac:dyDescent="0.25">
      <c r="A81" s="1">
        <v>43900</v>
      </c>
      <c r="B81">
        <v>43.962001800537109</v>
      </c>
      <c r="C81">
        <v>44.533332824707031</v>
      </c>
      <c r="D81">
        <v>40.533332824707031</v>
      </c>
      <c r="E81">
        <v>43.021999359130859</v>
      </c>
      <c r="F81">
        <v>233916000</v>
      </c>
      <c r="G81">
        <v>0</v>
      </c>
      <c r="H81">
        <v>0</v>
      </c>
    </row>
    <row r="82" spans="1:8" x14ac:dyDescent="0.25">
      <c r="A82" s="1">
        <v>43901</v>
      </c>
      <c r="B82">
        <v>42.680000305175781</v>
      </c>
      <c r="C82">
        <v>43.571998596191413</v>
      </c>
      <c r="D82">
        <v>40.866668701171882</v>
      </c>
      <c r="E82">
        <v>42.282001495361328</v>
      </c>
      <c r="F82">
        <v>199837500</v>
      </c>
      <c r="G82">
        <v>0</v>
      </c>
      <c r="H82">
        <v>0</v>
      </c>
    </row>
    <row r="83" spans="1:8" x14ac:dyDescent="0.25">
      <c r="A83" s="1">
        <v>43902</v>
      </c>
      <c r="B83">
        <v>38.726001739501953</v>
      </c>
      <c r="C83">
        <v>39.633331298828118</v>
      </c>
      <c r="D83">
        <v>36.416667938232422</v>
      </c>
      <c r="E83">
        <v>37.369998931884773</v>
      </c>
      <c r="F83">
        <v>283636500</v>
      </c>
      <c r="G83">
        <v>0</v>
      </c>
      <c r="H83">
        <v>0</v>
      </c>
    </row>
    <row r="84" spans="1:8" x14ac:dyDescent="0.25">
      <c r="A84" s="1">
        <v>43903</v>
      </c>
      <c r="B84">
        <v>39.666667938232422</v>
      </c>
      <c r="C84">
        <v>40.504665374755859</v>
      </c>
      <c r="D84">
        <v>33.466667175292969</v>
      </c>
      <c r="E84">
        <v>36.441333770751953</v>
      </c>
      <c r="F84">
        <v>339604500</v>
      </c>
      <c r="G84">
        <v>0</v>
      </c>
      <c r="H84">
        <v>0</v>
      </c>
    </row>
    <row r="85" spans="1:8" x14ac:dyDescent="0.25">
      <c r="A85" s="1">
        <v>43906</v>
      </c>
      <c r="B85">
        <v>31.29999923706055</v>
      </c>
      <c r="C85">
        <v>32.9913330078125</v>
      </c>
      <c r="D85">
        <v>29.478000640869141</v>
      </c>
      <c r="E85">
        <v>29.671333312988281</v>
      </c>
      <c r="F85">
        <v>307342500</v>
      </c>
      <c r="G85">
        <v>0</v>
      </c>
      <c r="H85">
        <v>0</v>
      </c>
    </row>
    <row r="86" spans="1:8" x14ac:dyDescent="0.25">
      <c r="A86" s="1">
        <v>43907</v>
      </c>
      <c r="B86">
        <v>29.333999633789059</v>
      </c>
      <c r="C86">
        <v>31.456666946411129</v>
      </c>
      <c r="D86">
        <v>26.39999961853027</v>
      </c>
      <c r="E86">
        <v>28.680000305175781</v>
      </c>
      <c r="F86">
        <v>359919000</v>
      </c>
      <c r="G86">
        <v>0</v>
      </c>
      <c r="H86">
        <v>0</v>
      </c>
    </row>
    <row r="87" spans="1:8" x14ac:dyDescent="0.25">
      <c r="A87" s="1">
        <v>43908</v>
      </c>
      <c r="B87">
        <v>25.933332443237301</v>
      </c>
      <c r="C87">
        <v>26.990667343139648</v>
      </c>
      <c r="D87">
        <v>23.36733245849609</v>
      </c>
      <c r="E87">
        <v>24.081333160400391</v>
      </c>
      <c r="F87">
        <v>356793000</v>
      </c>
      <c r="G87">
        <v>0</v>
      </c>
      <c r="H87">
        <v>0</v>
      </c>
    </row>
    <row r="88" spans="1:8" x14ac:dyDescent="0.25">
      <c r="A88" s="1">
        <v>43909</v>
      </c>
      <c r="B88">
        <v>24.979999542236332</v>
      </c>
      <c r="C88">
        <v>30.133333206176761</v>
      </c>
      <c r="D88">
        <v>23.897333145141602</v>
      </c>
      <c r="E88">
        <v>28.509332656860352</v>
      </c>
      <c r="F88">
        <v>452932500</v>
      </c>
      <c r="G88">
        <v>0</v>
      </c>
      <c r="H88">
        <v>0</v>
      </c>
    </row>
    <row r="89" spans="1:8" x14ac:dyDescent="0.25">
      <c r="A89" s="1">
        <v>43910</v>
      </c>
      <c r="B89">
        <v>29.213333129882809</v>
      </c>
      <c r="C89">
        <v>31.79999923706055</v>
      </c>
      <c r="D89">
        <v>28.38599967956543</v>
      </c>
      <c r="E89">
        <v>28.50200080871582</v>
      </c>
      <c r="F89">
        <v>424282500</v>
      </c>
      <c r="G89">
        <v>0</v>
      </c>
      <c r="H89">
        <v>0</v>
      </c>
    </row>
    <row r="90" spans="1:8" x14ac:dyDescent="0.25">
      <c r="A90" s="1">
        <v>43913</v>
      </c>
      <c r="B90">
        <v>28.906667709350589</v>
      </c>
      <c r="C90">
        <v>29.466667175292969</v>
      </c>
      <c r="D90">
        <v>27.366666793823239</v>
      </c>
      <c r="E90">
        <v>28.952667236328121</v>
      </c>
      <c r="F90">
        <v>246817500</v>
      </c>
      <c r="G90">
        <v>0</v>
      </c>
      <c r="H90">
        <v>0</v>
      </c>
    </row>
    <row r="91" spans="1:8" x14ac:dyDescent="0.25">
      <c r="A91" s="1">
        <v>43914</v>
      </c>
      <c r="B91">
        <v>31.819999694824219</v>
      </c>
      <c r="C91">
        <v>34.245998382568359</v>
      </c>
      <c r="D91">
        <v>31.60000038146973</v>
      </c>
      <c r="E91">
        <v>33.666667938232422</v>
      </c>
      <c r="F91">
        <v>343428000</v>
      </c>
      <c r="G91">
        <v>0</v>
      </c>
      <c r="H91">
        <v>0</v>
      </c>
    </row>
    <row r="92" spans="1:8" x14ac:dyDescent="0.25">
      <c r="A92" s="1">
        <v>43915</v>
      </c>
      <c r="B92">
        <v>36.349998474121087</v>
      </c>
      <c r="C92">
        <v>37.133331298828118</v>
      </c>
      <c r="D92">
        <v>34.074001312255859</v>
      </c>
      <c r="E92">
        <v>35.950000762939453</v>
      </c>
      <c r="F92">
        <v>318340500</v>
      </c>
      <c r="G92">
        <v>0</v>
      </c>
      <c r="H92">
        <v>0</v>
      </c>
    </row>
    <row r="93" spans="1:8" x14ac:dyDescent="0.25">
      <c r="A93" s="1">
        <v>43916</v>
      </c>
      <c r="B93">
        <v>36.492668151855469</v>
      </c>
      <c r="C93">
        <v>37.333332061767578</v>
      </c>
      <c r="D93">
        <v>34.150001525878913</v>
      </c>
      <c r="E93">
        <v>35.210666656494141</v>
      </c>
      <c r="F93">
        <v>260710500</v>
      </c>
      <c r="G93">
        <v>0</v>
      </c>
      <c r="H93">
        <v>0</v>
      </c>
    </row>
    <row r="94" spans="1:8" x14ac:dyDescent="0.25">
      <c r="A94" s="1">
        <v>43917</v>
      </c>
      <c r="B94">
        <v>33.666667938232422</v>
      </c>
      <c r="C94">
        <v>35.053333282470703</v>
      </c>
      <c r="D94">
        <v>32.935333251953118</v>
      </c>
      <c r="E94">
        <v>34.290668487548828</v>
      </c>
      <c r="F94">
        <v>215661000</v>
      </c>
      <c r="G94">
        <v>0</v>
      </c>
      <c r="H94">
        <v>0</v>
      </c>
    </row>
    <row r="95" spans="1:8" x14ac:dyDescent="0.25">
      <c r="A95" s="1">
        <v>43920</v>
      </c>
      <c r="B95">
        <v>34.017333984375</v>
      </c>
      <c r="C95">
        <v>34.443332672119141</v>
      </c>
      <c r="D95">
        <v>32.748668670654297</v>
      </c>
      <c r="E95">
        <v>33.475334167480469</v>
      </c>
      <c r="F95">
        <v>179971500</v>
      </c>
      <c r="G95">
        <v>0</v>
      </c>
      <c r="H95">
        <v>0</v>
      </c>
    </row>
    <row r="96" spans="1:8" x14ac:dyDescent="0.25">
      <c r="A96" s="1">
        <v>43921</v>
      </c>
      <c r="B96">
        <v>33.416667938232422</v>
      </c>
      <c r="C96">
        <v>36.197334289550781</v>
      </c>
      <c r="D96">
        <v>33.133331298828118</v>
      </c>
      <c r="E96">
        <v>34.933334350585938</v>
      </c>
      <c r="F96">
        <v>266572500</v>
      </c>
      <c r="G96">
        <v>0</v>
      </c>
      <c r="H96">
        <v>0</v>
      </c>
    </row>
    <row r="97" spans="1:8" x14ac:dyDescent="0.25">
      <c r="A97" s="1">
        <v>43922</v>
      </c>
      <c r="B97">
        <v>33.599998474121087</v>
      </c>
      <c r="C97">
        <v>34.263332366943359</v>
      </c>
      <c r="D97">
        <v>31.673332214355469</v>
      </c>
      <c r="E97">
        <v>32.104000091552727</v>
      </c>
      <c r="F97">
        <v>200298000</v>
      </c>
      <c r="G97">
        <v>0</v>
      </c>
      <c r="H97">
        <v>0</v>
      </c>
    </row>
    <row r="98" spans="1:8" x14ac:dyDescent="0.25">
      <c r="A98" s="1">
        <v>43923</v>
      </c>
      <c r="B98">
        <v>32.068668365478523</v>
      </c>
      <c r="C98">
        <v>32.950668334960938</v>
      </c>
      <c r="D98">
        <v>29.760000228881839</v>
      </c>
      <c r="E98">
        <v>30.298000335693359</v>
      </c>
      <c r="F98">
        <v>297876000</v>
      </c>
      <c r="G98">
        <v>0</v>
      </c>
      <c r="H98">
        <v>0</v>
      </c>
    </row>
    <row r="99" spans="1:8" x14ac:dyDescent="0.25">
      <c r="A99" s="1">
        <v>43924</v>
      </c>
      <c r="B99">
        <v>33.966667175292969</v>
      </c>
      <c r="C99">
        <v>34.366001129150391</v>
      </c>
      <c r="D99">
        <v>31.22599983215332</v>
      </c>
      <c r="E99">
        <v>32.000667572021477</v>
      </c>
      <c r="F99">
        <v>338431500</v>
      </c>
      <c r="G99">
        <v>0</v>
      </c>
      <c r="H99">
        <v>0</v>
      </c>
    </row>
    <row r="100" spans="1:8" x14ac:dyDescent="0.25">
      <c r="A100" s="1">
        <v>43927</v>
      </c>
      <c r="B100">
        <v>34.080001831054688</v>
      </c>
      <c r="C100">
        <v>34.733333587646477</v>
      </c>
      <c r="D100">
        <v>33.197334289550781</v>
      </c>
      <c r="E100">
        <v>34.416000366210938</v>
      </c>
      <c r="F100">
        <v>223527000</v>
      </c>
      <c r="G100">
        <v>0</v>
      </c>
      <c r="H100">
        <v>0</v>
      </c>
    </row>
    <row r="101" spans="1:8" x14ac:dyDescent="0.25">
      <c r="A101" s="1">
        <v>43928</v>
      </c>
      <c r="B101">
        <v>36.333332061767578</v>
      </c>
      <c r="C101">
        <v>37.666667938232422</v>
      </c>
      <c r="D101">
        <v>35.489334106445313</v>
      </c>
      <c r="E101">
        <v>36.363334655761719</v>
      </c>
      <c r="F101">
        <v>268797000</v>
      </c>
      <c r="G101">
        <v>0</v>
      </c>
      <c r="H101">
        <v>0</v>
      </c>
    </row>
    <row r="102" spans="1:8" x14ac:dyDescent="0.25">
      <c r="A102" s="1">
        <v>43929</v>
      </c>
      <c r="B102">
        <v>36.946666717529297</v>
      </c>
      <c r="C102">
        <v>37.147331237792969</v>
      </c>
      <c r="D102">
        <v>35.555332183837891</v>
      </c>
      <c r="E102">
        <v>36.589332580566413</v>
      </c>
      <c r="F102">
        <v>189840000</v>
      </c>
      <c r="G102">
        <v>0</v>
      </c>
      <c r="H102">
        <v>0</v>
      </c>
    </row>
    <row r="103" spans="1:8" x14ac:dyDescent="0.25">
      <c r="A103" s="1">
        <v>43930</v>
      </c>
      <c r="B103">
        <v>37.472667694091797</v>
      </c>
      <c r="C103">
        <v>38.345333099365227</v>
      </c>
      <c r="D103">
        <v>37.140666961669922</v>
      </c>
      <c r="E103">
        <v>38.200000762939453</v>
      </c>
      <c r="F103">
        <v>204750000</v>
      </c>
      <c r="G103">
        <v>0</v>
      </c>
      <c r="H103">
        <v>0</v>
      </c>
    </row>
    <row r="104" spans="1:8" x14ac:dyDescent="0.25">
      <c r="A104" s="1">
        <v>43934</v>
      </c>
      <c r="B104">
        <v>39.344001770019531</v>
      </c>
      <c r="C104">
        <v>43.466667175292969</v>
      </c>
      <c r="D104">
        <v>38.701999664306641</v>
      </c>
      <c r="E104">
        <v>43.39666748046875</v>
      </c>
      <c r="F104">
        <v>337131000</v>
      </c>
      <c r="G104">
        <v>0</v>
      </c>
      <c r="H104">
        <v>0</v>
      </c>
    </row>
    <row r="105" spans="1:8" x14ac:dyDescent="0.25">
      <c r="A105" s="1">
        <v>43935</v>
      </c>
      <c r="B105">
        <v>46.597999572753913</v>
      </c>
      <c r="C105">
        <v>49.458667755126953</v>
      </c>
      <c r="D105">
        <v>46.161998748779297</v>
      </c>
      <c r="E105">
        <v>47.326000213623047</v>
      </c>
      <c r="F105">
        <v>458647500</v>
      </c>
      <c r="G105">
        <v>0</v>
      </c>
      <c r="H105">
        <v>0</v>
      </c>
    </row>
    <row r="106" spans="1:8" x14ac:dyDescent="0.25">
      <c r="A106" s="1">
        <v>43936</v>
      </c>
      <c r="B106">
        <v>49.466667175292969</v>
      </c>
      <c r="C106">
        <v>50.208667755126953</v>
      </c>
      <c r="D106">
        <v>47.333332061767578</v>
      </c>
      <c r="E106">
        <v>48.65533447265625</v>
      </c>
      <c r="F106">
        <v>353655000</v>
      </c>
      <c r="G106">
        <v>0</v>
      </c>
      <c r="H106">
        <v>0</v>
      </c>
    </row>
    <row r="107" spans="1:8" x14ac:dyDescent="0.25">
      <c r="A107" s="1">
        <v>43937</v>
      </c>
      <c r="B107">
        <v>47.796001434326172</v>
      </c>
      <c r="C107">
        <v>50.630001068115227</v>
      </c>
      <c r="D107">
        <v>47.114665985107422</v>
      </c>
      <c r="E107">
        <v>49.680667877197273</v>
      </c>
      <c r="F107">
        <v>309868500</v>
      </c>
      <c r="G107">
        <v>0</v>
      </c>
      <c r="H107">
        <v>0</v>
      </c>
    </row>
    <row r="108" spans="1:8" x14ac:dyDescent="0.25">
      <c r="A108" s="1">
        <v>43938</v>
      </c>
      <c r="B108">
        <v>51.485332489013672</v>
      </c>
      <c r="C108">
        <v>51.663333892822273</v>
      </c>
      <c r="D108">
        <v>49.844001770019531</v>
      </c>
      <c r="E108">
        <v>50.259334564208977</v>
      </c>
      <c r="F108">
        <v>196923000</v>
      </c>
      <c r="G108">
        <v>0</v>
      </c>
      <c r="H108">
        <v>0</v>
      </c>
    </row>
    <row r="109" spans="1:8" x14ac:dyDescent="0.25">
      <c r="A109" s="1">
        <v>43941</v>
      </c>
      <c r="B109">
        <v>48.846668243408203</v>
      </c>
      <c r="C109">
        <v>51.037998199462891</v>
      </c>
      <c r="D109">
        <v>47.480667114257813</v>
      </c>
      <c r="E109">
        <v>49.757331848144531</v>
      </c>
      <c r="F109">
        <v>221199000</v>
      </c>
      <c r="G109">
        <v>0</v>
      </c>
      <c r="H109">
        <v>0</v>
      </c>
    </row>
    <row r="110" spans="1:8" x14ac:dyDescent="0.25">
      <c r="A110" s="1">
        <v>43942</v>
      </c>
      <c r="B110">
        <v>48.674667358398438</v>
      </c>
      <c r="C110">
        <v>50.222000122070313</v>
      </c>
      <c r="D110">
        <v>44.919334411621087</v>
      </c>
      <c r="E110">
        <v>45.781333923339837</v>
      </c>
      <c r="F110">
        <v>303136500</v>
      </c>
      <c r="G110">
        <v>0</v>
      </c>
      <c r="H110">
        <v>0</v>
      </c>
    </row>
    <row r="111" spans="1:8" x14ac:dyDescent="0.25">
      <c r="A111" s="1">
        <v>43943</v>
      </c>
      <c r="B111">
        <v>46.931999206542969</v>
      </c>
      <c r="C111">
        <v>48.933334350585938</v>
      </c>
      <c r="D111">
        <v>45.91400146484375</v>
      </c>
      <c r="E111">
        <v>48.807334899902337</v>
      </c>
      <c r="F111">
        <v>212482500</v>
      </c>
      <c r="G111">
        <v>0</v>
      </c>
      <c r="H111">
        <v>0</v>
      </c>
    </row>
    <row r="112" spans="1:8" x14ac:dyDescent="0.25">
      <c r="A112" s="1">
        <v>43944</v>
      </c>
      <c r="B112">
        <v>48.506668090820313</v>
      </c>
      <c r="C112">
        <v>48.933334350585938</v>
      </c>
      <c r="D112">
        <v>46.875331878662109</v>
      </c>
      <c r="E112">
        <v>47.041999816894531</v>
      </c>
      <c r="F112">
        <v>198550500</v>
      </c>
      <c r="G112">
        <v>0</v>
      </c>
      <c r="H112">
        <v>0</v>
      </c>
    </row>
    <row r="113" spans="1:8" x14ac:dyDescent="0.25">
      <c r="A113" s="1">
        <v>43945</v>
      </c>
      <c r="B113">
        <v>47.387332916259773</v>
      </c>
      <c r="C113">
        <v>48.71533203125</v>
      </c>
      <c r="D113">
        <v>46.545333862304688</v>
      </c>
      <c r="E113">
        <v>48.343334197998047</v>
      </c>
      <c r="F113">
        <v>198180000</v>
      </c>
      <c r="G113">
        <v>0</v>
      </c>
      <c r="H113">
        <v>0</v>
      </c>
    </row>
    <row r="114" spans="1:8" x14ac:dyDescent="0.25">
      <c r="A114" s="1">
        <v>43948</v>
      </c>
      <c r="B114">
        <v>49.173999786376953</v>
      </c>
      <c r="C114">
        <v>53.299331665039063</v>
      </c>
      <c r="D114">
        <v>49</v>
      </c>
      <c r="E114">
        <v>53.25</v>
      </c>
      <c r="F114">
        <v>310221000</v>
      </c>
      <c r="G114">
        <v>0</v>
      </c>
      <c r="H114">
        <v>0</v>
      </c>
    </row>
    <row r="115" spans="1:8" x14ac:dyDescent="0.25">
      <c r="A115" s="1">
        <v>43949</v>
      </c>
      <c r="B115">
        <v>53.042667388916023</v>
      </c>
      <c r="C115">
        <v>53.666667938232422</v>
      </c>
      <c r="D115">
        <v>50.445999145507813</v>
      </c>
      <c r="E115">
        <v>51.274665832519531</v>
      </c>
      <c r="F115">
        <v>228330000</v>
      </c>
      <c r="G115">
        <v>0</v>
      </c>
      <c r="H115">
        <v>0</v>
      </c>
    </row>
    <row r="116" spans="1:8" x14ac:dyDescent="0.25">
      <c r="A116" s="1">
        <v>43950</v>
      </c>
      <c r="B116">
        <v>52.678001403808587</v>
      </c>
      <c r="C116">
        <v>53.546665191650391</v>
      </c>
      <c r="D116">
        <v>52.210666656494141</v>
      </c>
      <c r="E116">
        <v>53.367332458496087</v>
      </c>
      <c r="F116">
        <v>243240000</v>
      </c>
      <c r="G116">
        <v>0</v>
      </c>
      <c r="H116">
        <v>0</v>
      </c>
    </row>
    <row r="117" spans="1:8" x14ac:dyDescent="0.25">
      <c r="A117" s="1">
        <v>43951</v>
      </c>
      <c r="B117">
        <v>57.012668609619141</v>
      </c>
      <c r="C117">
        <v>57.987998962402337</v>
      </c>
      <c r="D117">
        <v>50.900001525878913</v>
      </c>
      <c r="E117">
        <v>52.125331878662109</v>
      </c>
      <c r="F117">
        <v>427078500</v>
      </c>
      <c r="G117">
        <v>0</v>
      </c>
      <c r="H117">
        <v>0</v>
      </c>
    </row>
    <row r="118" spans="1:8" x14ac:dyDescent="0.25">
      <c r="A118" s="1">
        <v>43952</v>
      </c>
      <c r="B118">
        <v>50.333332061767578</v>
      </c>
      <c r="C118">
        <v>51.518001556396477</v>
      </c>
      <c r="D118">
        <v>45.535999298095703</v>
      </c>
      <c r="E118">
        <v>46.754665374755859</v>
      </c>
      <c r="F118">
        <v>487977000</v>
      </c>
      <c r="G118">
        <v>0</v>
      </c>
      <c r="H118">
        <v>0</v>
      </c>
    </row>
    <row r="119" spans="1:8" x14ac:dyDescent="0.25">
      <c r="A119" s="1">
        <v>43955</v>
      </c>
      <c r="B119">
        <v>46.733333587646477</v>
      </c>
      <c r="C119">
        <v>50.799999237060547</v>
      </c>
      <c r="D119">
        <v>46.533332824707031</v>
      </c>
      <c r="E119">
        <v>50.745998382568359</v>
      </c>
      <c r="F119">
        <v>288556500</v>
      </c>
      <c r="G119">
        <v>0</v>
      </c>
      <c r="H119">
        <v>0</v>
      </c>
    </row>
    <row r="120" spans="1:8" x14ac:dyDescent="0.25">
      <c r="A120" s="1">
        <v>43956</v>
      </c>
      <c r="B120">
        <v>52.652667999267578</v>
      </c>
      <c r="C120">
        <v>53.261333465576172</v>
      </c>
      <c r="D120">
        <v>50.812000274658203</v>
      </c>
      <c r="E120">
        <v>51.214000701904297</v>
      </c>
      <c r="F120">
        <v>254875500</v>
      </c>
      <c r="G120">
        <v>0</v>
      </c>
      <c r="H120">
        <v>0</v>
      </c>
    </row>
    <row r="121" spans="1:8" x14ac:dyDescent="0.25">
      <c r="A121" s="1">
        <v>43957</v>
      </c>
      <c r="B121">
        <v>51.766666412353523</v>
      </c>
      <c r="C121">
        <v>52.653331756591797</v>
      </c>
      <c r="D121">
        <v>50.740665435791023</v>
      </c>
      <c r="E121">
        <v>52.172000885009773</v>
      </c>
      <c r="F121">
        <v>166848000</v>
      </c>
      <c r="G121">
        <v>0</v>
      </c>
      <c r="H121">
        <v>0</v>
      </c>
    </row>
    <row r="122" spans="1:8" x14ac:dyDescent="0.25">
      <c r="A122" s="1">
        <v>43958</v>
      </c>
      <c r="B122">
        <v>51.813999176025391</v>
      </c>
      <c r="C122">
        <v>53.093334197998047</v>
      </c>
      <c r="D122">
        <v>51.490001678466797</v>
      </c>
      <c r="E122">
        <v>52.002666473388672</v>
      </c>
      <c r="F122">
        <v>172915500</v>
      </c>
      <c r="G122">
        <v>0</v>
      </c>
      <c r="H122">
        <v>0</v>
      </c>
    </row>
    <row r="123" spans="1:8" x14ac:dyDescent="0.25">
      <c r="A123" s="1">
        <v>43959</v>
      </c>
      <c r="B123">
        <v>52.917999267578118</v>
      </c>
      <c r="C123">
        <v>54.933334350585938</v>
      </c>
      <c r="D123">
        <v>52.467334747314453</v>
      </c>
      <c r="E123">
        <v>54.627998352050781</v>
      </c>
      <c r="F123">
        <v>241297500</v>
      </c>
      <c r="G123">
        <v>0</v>
      </c>
      <c r="H123">
        <v>0</v>
      </c>
    </row>
    <row r="124" spans="1:8" x14ac:dyDescent="0.25">
      <c r="A124" s="1">
        <v>43962</v>
      </c>
      <c r="B124">
        <v>52.700668334960938</v>
      </c>
      <c r="C124">
        <v>54.933334350585938</v>
      </c>
      <c r="D124">
        <v>52.333332061767578</v>
      </c>
      <c r="E124">
        <v>54.08599853515625</v>
      </c>
      <c r="F124">
        <v>247794000</v>
      </c>
      <c r="G124">
        <v>0</v>
      </c>
      <c r="H124">
        <v>0</v>
      </c>
    </row>
    <row r="125" spans="1:8" x14ac:dyDescent="0.25">
      <c r="A125" s="1">
        <v>43963</v>
      </c>
      <c r="B125">
        <v>55.133331298828118</v>
      </c>
      <c r="C125">
        <v>56.219333648681641</v>
      </c>
      <c r="D125">
        <v>53.866668701171882</v>
      </c>
      <c r="E125">
        <v>53.960666656494141</v>
      </c>
      <c r="F125">
        <v>238603500</v>
      </c>
      <c r="G125">
        <v>0</v>
      </c>
      <c r="H125">
        <v>0</v>
      </c>
    </row>
    <row r="126" spans="1:8" x14ac:dyDescent="0.25">
      <c r="A126" s="1">
        <v>43964</v>
      </c>
      <c r="B126">
        <v>54.722000122070313</v>
      </c>
      <c r="C126">
        <v>55.066665649414063</v>
      </c>
      <c r="D126">
        <v>50.886665344238281</v>
      </c>
      <c r="E126">
        <v>52.730667114257813</v>
      </c>
      <c r="F126">
        <v>285982500</v>
      </c>
      <c r="G126">
        <v>0</v>
      </c>
      <c r="H126">
        <v>0</v>
      </c>
    </row>
    <row r="127" spans="1:8" x14ac:dyDescent="0.25">
      <c r="A127" s="1">
        <v>43965</v>
      </c>
      <c r="B127">
        <v>52</v>
      </c>
      <c r="C127">
        <v>53.557334899902337</v>
      </c>
      <c r="D127">
        <v>50.933334350585938</v>
      </c>
      <c r="E127">
        <v>53.555332183837891</v>
      </c>
      <c r="F127">
        <v>205233000</v>
      </c>
      <c r="G127">
        <v>0</v>
      </c>
      <c r="H127">
        <v>0</v>
      </c>
    </row>
    <row r="128" spans="1:8" x14ac:dyDescent="0.25">
      <c r="A128" s="1">
        <v>43966</v>
      </c>
      <c r="B128">
        <v>52.689998626708977</v>
      </c>
      <c r="C128">
        <v>53.669998168945313</v>
      </c>
      <c r="D128">
        <v>52.436668395996087</v>
      </c>
      <c r="E128">
        <v>53.277999877929688</v>
      </c>
      <c r="F128">
        <v>157776000</v>
      </c>
      <c r="G128">
        <v>0</v>
      </c>
      <c r="H128">
        <v>0</v>
      </c>
    </row>
    <row r="129" spans="1:8" x14ac:dyDescent="0.25">
      <c r="A129" s="1">
        <v>43969</v>
      </c>
      <c r="B129">
        <v>55.185333251953118</v>
      </c>
      <c r="C129">
        <v>55.647998809814453</v>
      </c>
      <c r="D129">
        <v>53.591999053955078</v>
      </c>
      <c r="E129">
        <v>54.242000579833977</v>
      </c>
      <c r="F129">
        <v>174987000</v>
      </c>
      <c r="G129">
        <v>0</v>
      </c>
      <c r="H129">
        <v>0</v>
      </c>
    </row>
    <row r="130" spans="1:8" x14ac:dyDescent="0.25">
      <c r="A130" s="1">
        <v>43970</v>
      </c>
      <c r="B130">
        <v>54.34466552734375</v>
      </c>
      <c r="C130">
        <v>54.804668426513672</v>
      </c>
      <c r="D130">
        <v>53.738666534423828</v>
      </c>
      <c r="E130">
        <v>53.867332458496087</v>
      </c>
      <c r="F130">
        <v>144547500</v>
      </c>
      <c r="G130">
        <v>0</v>
      </c>
      <c r="H130">
        <v>0</v>
      </c>
    </row>
    <row r="131" spans="1:8" x14ac:dyDescent="0.25">
      <c r="A131" s="1">
        <v>43971</v>
      </c>
      <c r="B131">
        <v>54.700000762939453</v>
      </c>
      <c r="C131">
        <v>55.066665649414063</v>
      </c>
      <c r="D131">
        <v>54.119998931884773</v>
      </c>
      <c r="E131">
        <v>54.37066650390625</v>
      </c>
      <c r="F131">
        <v>109639500</v>
      </c>
      <c r="G131">
        <v>0</v>
      </c>
      <c r="H131">
        <v>0</v>
      </c>
    </row>
    <row r="132" spans="1:8" x14ac:dyDescent="0.25">
      <c r="A132" s="1">
        <v>43972</v>
      </c>
      <c r="B132">
        <v>54.400001525878913</v>
      </c>
      <c r="C132">
        <v>55.5</v>
      </c>
      <c r="D132">
        <v>53.066665649414063</v>
      </c>
      <c r="E132">
        <v>55.173332214355469</v>
      </c>
      <c r="F132">
        <v>183819000</v>
      </c>
      <c r="G132">
        <v>0</v>
      </c>
      <c r="H132">
        <v>0</v>
      </c>
    </row>
    <row r="133" spans="1:8" x14ac:dyDescent="0.25">
      <c r="A133" s="1">
        <v>43973</v>
      </c>
      <c r="B133">
        <v>54.811332702636719</v>
      </c>
      <c r="C133">
        <v>55.451999664306641</v>
      </c>
      <c r="D133">
        <v>54.133331298828118</v>
      </c>
      <c r="E133">
        <v>54.458667755126953</v>
      </c>
      <c r="F133">
        <v>149812500</v>
      </c>
      <c r="G133">
        <v>0</v>
      </c>
      <c r="H133">
        <v>0</v>
      </c>
    </row>
    <row r="134" spans="1:8" x14ac:dyDescent="0.25">
      <c r="A134" s="1">
        <v>43977</v>
      </c>
      <c r="B134">
        <v>55.633331298828118</v>
      </c>
      <c r="C134">
        <v>55.639999389648438</v>
      </c>
      <c r="D134">
        <v>54.380668640136719</v>
      </c>
      <c r="E134">
        <v>54.591331481933587</v>
      </c>
      <c r="F134">
        <v>121345500</v>
      </c>
      <c r="G134">
        <v>0</v>
      </c>
      <c r="H134">
        <v>0</v>
      </c>
    </row>
    <row r="135" spans="1:8" x14ac:dyDescent="0.25">
      <c r="A135" s="1">
        <v>43978</v>
      </c>
      <c r="B135">
        <v>54.7239990234375</v>
      </c>
      <c r="C135">
        <v>55.180667877197273</v>
      </c>
      <c r="D135">
        <v>52.333332061767578</v>
      </c>
      <c r="E135">
        <v>54.681999206542969</v>
      </c>
      <c r="F135">
        <v>173242500</v>
      </c>
      <c r="G135">
        <v>0</v>
      </c>
      <c r="H135">
        <v>0</v>
      </c>
    </row>
    <row r="136" spans="1:8" x14ac:dyDescent="0.25">
      <c r="A136" s="1">
        <v>43979</v>
      </c>
      <c r="B136">
        <v>54.234001159667969</v>
      </c>
      <c r="C136">
        <v>54.983333587646477</v>
      </c>
      <c r="D136">
        <v>53.445999145507813</v>
      </c>
      <c r="E136">
        <v>53.720668792724609</v>
      </c>
      <c r="F136">
        <v>108834000</v>
      </c>
      <c r="G136">
        <v>0</v>
      </c>
      <c r="H136">
        <v>0</v>
      </c>
    </row>
    <row r="137" spans="1:8" x14ac:dyDescent="0.25">
      <c r="A137" s="1">
        <v>43980</v>
      </c>
      <c r="B137">
        <v>53.916667938232422</v>
      </c>
      <c r="C137">
        <v>55.666667938232422</v>
      </c>
      <c r="D137">
        <v>53.613998413085938</v>
      </c>
      <c r="E137">
        <v>55.666667938232422</v>
      </c>
      <c r="F137">
        <v>176467500</v>
      </c>
      <c r="G137">
        <v>0</v>
      </c>
      <c r="H137">
        <v>0</v>
      </c>
    </row>
    <row r="138" spans="1:8" x14ac:dyDescent="0.25">
      <c r="A138" s="1">
        <v>43983</v>
      </c>
      <c r="B138">
        <v>57.200000762939453</v>
      </c>
      <c r="C138">
        <v>59.933334350585938</v>
      </c>
      <c r="D138">
        <v>56.939998626708977</v>
      </c>
      <c r="E138">
        <v>59.873332977294922</v>
      </c>
      <c r="F138">
        <v>224092500</v>
      </c>
      <c r="G138">
        <v>0</v>
      </c>
      <c r="H138">
        <v>0</v>
      </c>
    </row>
    <row r="139" spans="1:8" x14ac:dyDescent="0.25">
      <c r="A139" s="1">
        <v>43984</v>
      </c>
      <c r="B139">
        <v>59.64666748046875</v>
      </c>
      <c r="C139">
        <v>60.57733154296875</v>
      </c>
      <c r="D139">
        <v>58.066665649414063</v>
      </c>
      <c r="E139">
        <v>58.770668029785163</v>
      </c>
      <c r="F139">
        <v>203484000</v>
      </c>
      <c r="G139">
        <v>0</v>
      </c>
      <c r="H139">
        <v>0</v>
      </c>
    </row>
    <row r="140" spans="1:8" x14ac:dyDescent="0.25">
      <c r="A140" s="1">
        <v>43985</v>
      </c>
      <c r="B140">
        <v>59.208000183105469</v>
      </c>
      <c r="C140">
        <v>59.862667083740227</v>
      </c>
      <c r="D140">
        <v>58.673332214355469</v>
      </c>
      <c r="E140">
        <v>58.863998413085938</v>
      </c>
      <c r="F140">
        <v>119242500</v>
      </c>
      <c r="G140">
        <v>0</v>
      </c>
      <c r="H140">
        <v>0</v>
      </c>
    </row>
    <row r="141" spans="1:8" x14ac:dyDescent="0.25">
      <c r="A141" s="1">
        <v>43986</v>
      </c>
      <c r="B141">
        <v>59.325332641601563</v>
      </c>
      <c r="C141">
        <v>59.716667175292969</v>
      </c>
      <c r="D141">
        <v>57.229331970214837</v>
      </c>
      <c r="E141">
        <v>57.625331878662109</v>
      </c>
      <c r="F141">
        <v>133315500</v>
      </c>
      <c r="G141">
        <v>0</v>
      </c>
      <c r="H141">
        <v>0</v>
      </c>
    </row>
    <row r="142" spans="1:8" x14ac:dyDescent="0.25">
      <c r="A142" s="1">
        <v>43987</v>
      </c>
      <c r="B142">
        <v>58.522666931152337</v>
      </c>
      <c r="C142">
        <v>59.101333618164063</v>
      </c>
      <c r="D142">
        <v>57.746665954589837</v>
      </c>
      <c r="E142">
        <v>59.043998718261719</v>
      </c>
      <c r="F142">
        <v>117178500</v>
      </c>
      <c r="G142">
        <v>0</v>
      </c>
      <c r="H142">
        <v>0</v>
      </c>
    </row>
    <row r="143" spans="1:8" x14ac:dyDescent="0.25">
      <c r="A143" s="1">
        <v>43990</v>
      </c>
      <c r="B143">
        <v>61.266666412353523</v>
      </c>
      <c r="C143">
        <v>63.333332061767578</v>
      </c>
      <c r="D143">
        <v>60.610668182373047</v>
      </c>
      <c r="E143">
        <v>63.327999114990227</v>
      </c>
      <c r="F143">
        <v>212620500</v>
      </c>
      <c r="G143">
        <v>0</v>
      </c>
      <c r="H143">
        <v>0</v>
      </c>
    </row>
    <row r="144" spans="1:8" x14ac:dyDescent="0.25">
      <c r="A144" s="1">
        <v>43991</v>
      </c>
      <c r="B144">
        <v>62.667331695556641</v>
      </c>
      <c r="C144">
        <v>63.62933349609375</v>
      </c>
      <c r="D144">
        <v>61.595333099365227</v>
      </c>
      <c r="E144">
        <v>62.711334228515618</v>
      </c>
      <c r="F144">
        <v>170823000</v>
      </c>
      <c r="G144">
        <v>0</v>
      </c>
      <c r="H144">
        <v>0</v>
      </c>
    </row>
    <row r="145" spans="1:8" x14ac:dyDescent="0.25">
      <c r="A145" s="1">
        <v>43992</v>
      </c>
      <c r="B145">
        <v>66.125335693359375</v>
      </c>
      <c r="C145">
        <v>68.498664855957031</v>
      </c>
      <c r="D145">
        <v>65.5</v>
      </c>
      <c r="E145">
        <v>68.336669921875</v>
      </c>
      <c r="F145">
        <v>278451000</v>
      </c>
      <c r="G145">
        <v>0</v>
      </c>
      <c r="H145">
        <v>0</v>
      </c>
    </row>
    <row r="146" spans="1:8" x14ac:dyDescent="0.25">
      <c r="A146" s="1">
        <v>43993</v>
      </c>
      <c r="B146">
        <v>66.013336181640625</v>
      </c>
      <c r="C146">
        <v>67.9306640625</v>
      </c>
      <c r="D146">
        <v>64.800003051757813</v>
      </c>
      <c r="E146">
        <v>64.856002807617188</v>
      </c>
      <c r="F146">
        <v>238747500</v>
      </c>
      <c r="G146">
        <v>0</v>
      </c>
      <c r="H146">
        <v>0</v>
      </c>
    </row>
    <row r="147" spans="1:8" x14ac:dyDescent="0.25">
      <c r="A147" s="1">
        <v>43994</v>
      </c>
      <c r="B147">
        <v>65.333335876464844</v>
      </c>
      <c r="C147">
        <v>65.865333557128906</v>
      </c>
      <c r="D147">
        <v>60.840000152587891</v>
      </c>
      <c r="E147">
        <v>62.352001190185547</v>
      </c>
      <c r="F147">
        <v>251451000</v>
      </c>
      <c r="G147">
        <v>0</v>
      </c>
      <c r="H147">
        <v>0</v>
      </c>
    </row>
    <row r="148" spans="1:8" x14ac:dyDescent="0.25">
      <c r="A148" s="1">
        <v>43997</v>
      </c>
      <c r="B148">
        <v>61.186000823974609</v>
      </c>
      <c r="C148">
        <v>66.589332580566406</v>
      </c>
      <c r="D148">
        <v>60.566665649414063</v>
      </c>
      <c r="E148">
        <v>66.05999755859375</v>
      </c>
      <c r="F148">
        <v>235458000</v>
      </c>
      <c r="G148">
        <v>0</v>
      </c>
      <c r="H148">
        <v>0</v>
      </c>
    </row>
    <row r="149" spans="1:8" x14ac:dyDescent="0.25">
      <c r="A149" s="1">
        <v>43998</v>
      </c>
      <c r="B149">
        <v>67.4566650390625</v>
      </c>
      <c r="C149">
        <v>67.52532958984375</v>
      </c>
      <c r="D149">
        <v>64.159332275390625</v>
      </c>
      <c r="E149">
        <v>65.475334167480469</v>
      </c>
      <c r="F149">
        <v>210766500</v>
      </c>
      <c r="G149">
        <v>0</v>
      </c>
      <c r="H149">
        <v>0</v>
      </c>
    </row>
    <row r="150" spans="1:8" x14ac:dyDescent="0.25">
      <c r="A150" s="1">
        <v>43999</v>
      </c>
      <c r="B150">
        <v>65.847335815429688</v>
      </c>
      <c r="C150">
        <v>67</v>
      </c>
      <c r="D150">
        <v>65.504669189453125</v>
      </c>
      <c r="E150">
        <v>66.119331359863281</v>
      </c>
      <c r="F150">
        <v>148362000</v>
      </c>
      <c r="G150">
        <v>0</v>
      </c>
      <c r="H150">
        <v>0</v>
      </c>
    </row>
    <row r="151" spans="1:8" x14ac:dyDescent="0.25">
      <c r="A151" s="1">
        <v>44000</v>
      </c>
      <c r="B151">
        <v>66.866668701171875</v>
      </c>
      <c r="C151">
        <v>67.946670532226563</v>
      </c>
      <c r="D151">
        <v>66.297996520996094</v>
      </c>
      <c r="E151">
        <v>66.9306640625</v>
      </c>
      <c r="F151">
        <v>146278500</v>
      </c>
      <c r="G151">
        <v>0</v>
      </c>
      <c r="H151">
        <v>0</v>
      </c>
    </row>
    <row r="152" spans="1:8" x14ac:dyDescent="0.25">
      <c r="A152" s="1">
        <v>44001</v>
      </c>
      <c r="B152">
        <v>67.518669128417969</v>
      </c>
      <c r="C152">
        <v>67.731330871582031</v>
      </c>
      <c r="D152">
        <v>66.089332580566406</v>
      </c>
      <c r="E152">
        <v>66.726669311523438</v>
      </c>
      <c r="F152">
        <v>130195500</v>
      </c>
      <c r="G152">
        <v>0</v>
      </c>
      <c r="H152">
        <v>0</v>
      </c>
    </row>
    <row r="153" spans="1:8" x14ac:dyDescent="0.25">
      <c r="A153" s="1">
        <v>44004</v>
      </c>
      <c r="B153">
        <v>66.663330078125</v>
      </c>
      <c r="C153">
        <v>67.2586669921875</v>
      </c>
      <c r="D153">
        <v>66.001335144042969</v>
      </c>
      <c r="E153">
        <v>66.288002014160156</v>
      </c>
      <c r="F153">
        <v>95436000</v>
      </c>
      <c r="G153">
        <v>0</v>
      </c>
      <c r="H153">
        <v>0</v>
      </c>
    </row>
    <row r="154" spans="1:8" x14ac:dyDescent="0.25">
      <c r="A154" s="1">
        <v>44005</v>
      </c>
      <c r="B154">
        <v>66.592002868652344</v>
      </c>
      <c r="C154">
        <v>67.466667175292969</v>
      </c>
      <c r="D154">
        <v>66.267333984375</v>
      </c>
      <c r="E154">
        <v>66.785331726074219</v>
      </c>
      <c r="F154">
        <v>95479500</v>
      </c>
      <c r="G154">
        <v>0</v>
      </c>
      <c r="H154">
        <v>0</v>
      </c>
    </row>
    <row r="155" spans="1:8" x14ac:dyDescent="0.25">
      <c r="A155" s="1">
        <v>44006</v>
      </c>
      <c r="B155">
        <v>66.274002075195313</v>
      </c>
      <c r="C155">
        <v>66.725334167480469</v>
      </c>
      <c r="D155">
        <v>63.542667388916023</v>
      </c>
      <c r="E155">
        <v>64.056663513183594</v>
      </c>
      <c r="F155">
        <v>164394000</v>
      </c>
      <c r="G155">
        <v>0</v>
      </c>
      <c r="H155">
        <v>0</v>
      </c>
    </row>
    <row r="156" spans="1:8" x14ac:dyDescent="0.25">
      <c r="A156" s="1">
        <v>44007</v>
      </c>
      <c r="B156">
        <v>63.618000030517578</v>
      </c>
      <c r="C156">
        <v>65.732002258300781</v>
      </c>
      <c r="D156">
        <v>62.476665496826172</v>
      </c>
      <c r="E156">
        <v>65.732002258300781</v>
      </c>
      <c r="F156">
        <v>138817500</v>
      </c>
      <c r="G156">
        <v>0</v>
      </c>
      <c r="H156">
        <v>0</v>
      </c>
    </row>
    <row r="157" spans="1:8" x14ac:dyDescent="0.25">
      <c r="A157" s="1">
        <v>44008</v>
      </c>
      <c r="B157">
        <v>66.31866455078125</v>
      </c>
      <c r="C157">
        <v>66.333335876464844</v>
      </c>
      <c r="D157">
        <v>63.658000946044922</v>
      </c>
      <c r="E157">
        <v>63.982666015625</v>
      </c>
      <c r="F157">
        <v>132823500</v>
      </c>
      <c r="G157">
        <v>0</v>
      </c>
      <c r="H157">
        <v>0</v>
      </c>
    </row>
    <row r="158" spans="1:8" x14ac:dyDescent="0.25">
      <c r="A158" s="1">
        <v>44011</v>
      </c>
      <c r="B158">
        <v>64.600669860839844</v>
      </c>
      <c r="C158">
        <v>67.333335876464844</v>
      </c>
      <c r="D158">
        <v>63.234668731689453</v>
      </c>
      <c r="E158">
        <v>67.290000915527344</v>
      </c>
      <c r="F158">
        <v>135396000</v>
      </c>
      <c r="G158">
        <v>0</v>
      </c>
      <c r="H158">
        <v>0</v>
      </c>
    </row>
    <row r="159" spans="1:8" x14ac:dyDescent="0.25">
      <c r="A159" s="1">
        <v>44012</v>
      </c>
      <c r="B159">
        <v>67.099998474121094</v>
      </c>
      <c r="C159">
        <v>72.512664794921875</v>
      </c>
      <c r="D159">
        <v>66.915336608886719</v>
      </c>
      <c r="E159">
        <v>71.987335205078125</v>
      </c>
      <c r="F159">
        <v>253777500</v>
      </c>
      <c r="G159">
        <v>0</v>
      </c>
      <c r="H159">
        <v>0</v>
      </c>
    </row>
    <row r="160" spans="1:8" x14ac:dyDescent="0.25">
      <c r="A160" s="1">
        <v>44013</v>
      </c>
      <c r="B160">
        <v>72.199996948242188</v>
      </c>
      <c r="C160">
        <v>75.688667297363281</v>
      </c>
      <c r="D160">
        <v>72.033332824707031</v>
      </c>
      <c r="E160">
        <v>74.641998291015625</v>
      </c>
      <c r="F160">
        <v>199903500</v>
      </c>
      <c r="G160">
        <v>0</v>
      </c>
      <c r="H160">
        <v>0</v>
      </c>
    </row>
    <row r="161" spans="1:8" x14ac:dyDescent="0.25">
      <c r="A161" s="1">
        <v>44014</v>
      </c>
      <c r="B161">
        <v>81.431999206542969</v>
      </c>
      <c r="C161">
        <v>81.866668701171875</v>
      </c>
      <c r="D161">
        <v>79.040000915527344</v>
      </c>
      <c r="E161">
        <v>80.57733154296875</v>
      </c>
      <c r="F161">
        <v>258751500</v>
      </c>
      <c r="G161">
        <v>0</v>
      </c>
      <c r="H161">
        <v>0</v>
      </c>
    </row>
    <row r="162" spans="1:8" x14ac:dyDescent="0.25">
      <c r="A162" s="1">
        <v>44018</v>
      </c>
      <c r="B162">
        <v>85.112663269042969</v>
      </c>
      <c r="C162">
        <v>91.852668762207031</v>
      </c>
      <c r="D162">
        <v>84.402664184570313</v>
      </c>
      <c r="E162">
        <v>91.438667297363281</v>
      </c>
      <c r="F162">
        <v>308548500</v>
      </c>
      <c r="G162">
        <v>0</v>
      </c>
      <c r="H162">
        <v>0</v>
      </c>
    </row>
    <row r="163" spans="1:8" x14ac:dyDescent="0.25">
      <c r="A163" s="1">
        <v>44019</v>
      </c>
      <c r="B163">
        <v>93.667335510253906</v>
      </c>
      <c r="C163">
        <v>95.300003051757813</v>
      </c>
      <c r="D163">
        <v>89.113998413085938</v>
      </c>
      <c r="E163">
        <v>92.657333374023438</v>
      </c>
      <c r="F163">
        <v>322345500</v>
      </c>
      <c r="G163">
        <v>0</v>
      </c>
      <c r="H163">
        <v>0</v>
      </c>
    </row>
    <row r="164" spans="1:8" x14ac:dyDescent="0.25">
      <c r="A164" s="1">
        <v>44020</v>
      </c>
      <c r="B164">
        <v>93.666664123535156</v>
      </c>
      <c r="C164">
        <v>94.484001159667969</v>
      </c>
      <c r="D164">
        <v>87.42266845703125</v>
      </c>
      <c r="E164">
        <v>91.058670043945313</v>
      </c>
      <c r="F164">
        <v>244669500</v>
      </c>
      <c r="G164">
        <v>0</v>
      </c>
      <c r="H164">
        <v>0</v>
      </c>
    </row>
    <row r="165" spans="1:8" x14ac:dyDescent="0.25">
      <c r="A165" s="1">
        <v>44021</v>
      </c>
      <c r="B165">
        <v>93.132667541503906</v>
      </c>
      <c r="C165">
        <v>93.903999328613281</v>
      </c>
      <c r="D165">
        <v>90.085334777832031</v>
      </c>
      <c r="E165">
        <v>92.952003479003906</v>
      </c>
      <c r="F165">
        <v>175764000</v>
      </c>
      <c r="G165">
        <v>0</v>
      </c>
      <c r="H165">
        <v>0</v>
      </c>
    </row>
    <row r="166" spans="1:8" x14ac:dyDescent="0.25">
      <c r="A166" s="1">
        <v>44022</v>
      </c>
      <c r="B166">
        <v>93.066665649414063</v>
      </c>
      <c r="C166">
        <v>103.26132965087891</v>
      </c>
      <c r="D166">
        <v>91.734001159667969</v>
      </c>
      <c r="E166">
        <v>102.97666931152339</v>
      </c>
      <c r="F166">
        <v>350064000</v>
      </c>
      <c r="G166">
        <v>0</v>
      </c>
      <c r="H166">
        <v>0</v>
      </c>
    </row>
    <row r="167" spans="1:8" x14ac:dyDescent="0.25">
      <c r="A167" s="1">
        <v>44025</v>
      </c>
      <c r="B167">
        <v>110.59999847412109</v>
      </c>
      <c r="C167">
        <v>119.66600036621089</v>
      </c>
      <c r="D167">
        <v>98.073997497558594</v>
      </c>
      <c r="E167">
        <v>99.804000854492188</v>
      </c>
      <c r="F167">
        <v>584781000</v>
      </c>
      <c r="G167">
        <v>0</v>
      </c>
      <c r="H167">
        <v>0</v>
      </c>
    </row>
    <row r="168" spans="1:8" x14ac:dyDescent="0.25">
      <c r="A168" s="1">
        <v>44026</v>
      </c>
      <c r="B168">
        <v>103.7333297729492</v>
      </c>
      <c r="C168">
        <v>106</v>
      </c>
      <c r="D168">
        <v>95.400001525878906</v>
      </c>
      <c r="E168">
        <v>101.120002746582</v>
      </c>
      <c r="F168">
        <v>351271500</v>
      </c>
      <c r="G168">
        <v>0</v>
      </c>
      <c r="H168">
        <v>0</v>
      </c>
    </row>
    <row r="169" spans="1:8" x14ac:dyDescent="0.25">
      <c r="A169" s="1">
        <v>44027</v>
      </c>
      <c r="B169">
        <v>102.8666687011719</v>
      </c>
      <c r="C169">
        <v>103.3333358764648</v>
      </c>
      <c r="D169">
        <v>97.133331298828125</v>
      </c>
      <c r="E169">
        <v>103.0673294067383</v>
      </c>
      <c r="F169">
        <v>245517000</v>
      </c>
      <c r="G169">
        <v>0</v>
      </c>
      <c r="H169">
        <v>0</v>
      </c>
    </row>
    <row r="170" spans="1:8" x14ac:dyDescent="0.25">
      <c r="A170" s="1">
        <v>44028</v>
      </c>
      <c r="B170">
        <v>98.477333068847656</v>
      </c>
      <c r="C170">
        <v>102.11399841308589</v>
      </c>
      <c r="D170">
        <v>97.733329772949219</v>
      </c>
      <c r="E170">
        <v>100.04266357421881</v>
      </c>
      <c r="F170">
        <v>214512000</v>
      </c>
      <c r="G170">
        <v>0</v>
      </c>
      <c r="H170">
        <v>0</v>
      </c>
    </row>
    <row r="171" spans="1:8" x14ac:dyDescent="0.25">
      <c r="A171" s="1">
        <v>44029</v>
      </c>
      <c r="B171">
        <v>100.89666748046881</v>
      </c>
      <c r="C171">
        <v>102.5006637573242</v>
      </c>
      <c r="D171">
        <v>99.333335876464844</v>
      </c>
      <c r="E171">
        <v>100.0559997558594</v>
      </c>
      <c r="F171">
        <v>139950000</v>
      </c>
      <c r="G171">
        <v>0</v>
      </c>
      <c r="H171">
        <v>0</v>
      </c>
    </row>
    <row r="172" spans="1:8" x14ac:dyDescent="0.25">
      <c r="A172" s="1">
        <v>44032</v>
      </c>
      <c r="B172">
        <v>101.267333984375</v>
      </c>
      <c r="C172">
        <v>110</v>
      </c>
      <c r="D172">
        <v>99.199996948242188</v>
      </c>
      <c r="E172">
        <v>109.533332824707</v>
      </c>
      <c r="F172">
        <v>256821000</v>
      </c>
      <c r="G172">
        <v>0</v>
      </c>
      <c r="H172">
        <v>0</v>
      </c>
    </row>
    <row r="173" spans="1:8" x14ac:dyDescent="0.25">
      <c r="A173" s="1">
        <v>44033</v>
      </c>
      <c r="B173">
        <v>109.3286666870117</v>
      </c>
      <c r="C173">
        <v>111.6666641235352</v>
      </c>
      <c r="D173">
        <v>103.8666687011719</v>
      </c>
      <c r="E173">
        <v>104.5573348999023</v>
      </c>
      <c r="F173">
        <v>241608000</v>
      </c>
      <c r="G173">
        <v>0</v>
      </c>
      <c r="H173">
        <v>0</v>
      </c>
    </row>
    <row r="174" spans="1:8" x14ac:dyDescent="0.25">
      <c r="A174" s="1">
        <v>44034</v>
      </c>
      <c r="B174">
        <v>106.59999847412109</v>
      </c>
      <c r="C174">
        <v>108.42800140380859</v>
      </c>
      <c r="D174">
        <v>104.1333312988281</v>
      </c>
      <c r="E174">
        <v>106.15533447265619</v>
      </c>
      <c r="F174">
        <v>212416500</v>
      </c>
      <c r="G174">
        <v>0</v>
      </c>
      <c r="H174">
        <v>0</v>
      </c>
    </row>
    <row r="175" spans="1:8" x14ac:dyDescent="0.25">
      <c r="A175" s="1">
        <v>44035</v>
      </c>
      <c r="B175">
        <v>111.9300003051758</v>
      </c>
      <c r="C175">
        <v>112.59999847412109</v>
      </c>
      <c r="D175">
        <v>98.718002319335938</v>
      </c>
      <c r="E175">
        <v>100.8713302612305</v>
      </c>
      <c r="F175">
        <v>364927500</v>
      </c>
      <c r="G175">
        <v>0</v>
      </c>
      <c r="H175">
        <v>0</v>
      </c>
    </row>
    <row r="176" spans="1:8" x14ac:dyDescent="0.25">
      <c r="A176" s="1">
        <v>44036</v>
      </c>
      <c r="B176">
        <v>94.400665283203125</v>
      </c>
      <c r="C176">
        <v>97.666664123535156</v>
      </c>
      <c r="D176">
        <v>91.102668762207031</v>
      </c>
      <c r="E176">
        <v>94.466667175292969</v>
      </c>
      <c r="F176">
        <v>290949000</v>
      </c>
      <c r="G176">
        <v>0</v>
      </c>
      <c r="H176">
        <v>0</v>
      </c>
    </row>
    <row r="177" spans="1:8" x14ac:dyDescent="0.25">
      <c r="A177" s="1">
        <v>44039</v>
      </c>
      <c r="B177">
        <v>95.666664123535156</v>
      </c>
      <c r="C177">
        <v>103.1959991455078</v>
      </c>
      <c r="D177">
        <v>94.199996948242188</v>
      </c>
      <c r="E177">
        <v>102.63999938964839</v>
      </c>
      <c r="F177">
        <v>240730500</v>
      </c>
      <c r="G177">
        <v>0</v>
      </c>
      <c r="H177">
        <v>0</v>
      </c>
    </row>
    <row r="178" spans="1:8" x14ac:dyDescent="0.25">
      <c r="A178" s="1">
        <v>44040</v>
      </c>
      <c r="B178">
        <v>100.2666702270508</v>
      </c>
      <c r="C178">
        <v>104.31333160400391</v>
      </c>
      <c r="D178">
        <v>98.294670104980469</v>
      </c>
      <c r="E178">
        <v>98.432670593261719</v>
      </c>
      <c r="F178">
        <v>237130500</v>
      </c>
      <c r="G178">
        <v>0</v>
      </c>
      <c r="H178">
        <v>0</v>
      </c>
    </row>
    <row r="179" spans="1:8" x14ac:dyDescent="0.25">
      <c r="A179" s="1">
        <v>44041</v>
      </c>
      <c r="B179">
        <v>100.06666564941411</v>
      </c>
      <c r="C179">
        <v>102.32066345214839</v>
      </c>
      <c r="D179">
        <v>99.133331298828125</v>
      </c>
      <c r="E179">
        <v>99.940666198730469</v>
      </c>
      <c r="F179">
        <v>141403500</v>
      </c>
      <c r="G179">
        <v>0</v>
      </c>
      <c r="H179">
        <v>0</v>
      </c>
    </row>
    <row r="180" spans="1:8" x14ac:dyDescent="0.25">
      <c r="A180" s="1">
        <v>44042</v>
      </c>
      <c r="B180">
        <v>99.199996948242188</v>
      </c>
      <c r="C180">
        <v>100.88266754150391</v>
      </c>
      <c r="D180">
        <v>98.066665649414063</v>
      </c>
      <c r="E180">
        <v>99.166000366210938</v>
      </c>
      <c r="F180">
        <v>114315000</v>
      </c>
      <c r="G180">
        <v>0</v>
      </c>
      <c r="H180">
        <v>0</v>
      </c>
    </row>
    <row r="181" spans="1:8" x14ac:dyDescent="0.25">
      <c r="A181" s="1">
        <v>44043</v>
      </c>
      <c r="B181">
        <v>101</v>
      </c>
      <c r="C181">
        <v>101.1366653442383</v>
      </c>
      <c r="D181">
        <v>94.732002258300781</v>
      </c>
      <c r="E181">
        <v>95.384002685546875</v>
      </c>
      <c r="F181">
        <v>183123000</v>
      </c>
      <c r="G181">
        <v>0</v>
      </c>
      <c r="H181">
        <v>0</v>
      </c>
    </row>
    <row r="182" spans="1:8" x14ac:dyDescent="0.25">
      <c r="A182" s="1">
        <v>44046</v>
      </c>
      <c r="B182">
        <v>96.613334655761719</v>
      </c>
      <c r="C182">
        <v>100.6539993286133</v>
      </c>
      <c r="D182">
        <v>96.291999816894531</v>
      </c>
      <c r="E182">
        <v>99</v>
      </c>
      <c r="F182">
        <v>132139500</v>
      </c>
      <c r="G182">
        <v>0</v>
      </c>
      <c r="H182">
        <v>0</v>
      </c>
    </row>
    <row r="183" spans="1:8" x14ac:dyDescent="0.25">
      <c r="A183" s="1">
        <v>44047</v>
      </c>
      <c r="B183">
        <v>99.667335510253906</v>
      </c>
      <c r="C183">
        <v>101.82733154296881</v>
      </c>
      <c r="D183">
        <v>97.466667175292969</v>
      </c>
      <c r="E183">
        <v>99.133331298828125</v>
      </c>
      <c r="F183">
        <v>126225000</v>
      </c>
      <c r="G183">
        <v>0</v>
      </c>
      <c r="H183">
        <v>0</v>
      </c>
    </row>
    <row r="184" spans="1:8" x14ac:dyDescent="0.25">
      <c r="A184" s="1">
        <v>44048</v>
      </c>
      <c r="B184">
        <v>99.532669067382813</v>
      </c>
      <c r="C184">
        <v>99.989334106445313</v>
      </c>
      <c r="D184">
        <v>97.887336730957031</v>
      </c>
      <c r="E184">
        <v>99.001335144042969</v>
      </c>
      <c r="F184">
        <v>74217000</v>
      </c>
      <c r="G184">
        <v>0</v>
      </c>
      <c r="H184">
        <v>0</v>
      </c>
    </row>
    <row r="185" spans="1:8" x14ac:dyDescent="0.25">
      <c r="A185" s="1">
        <v>44049</v>
      </c>
      <c r="B185">
        <v>99.388664245605469</v>
      </c>
      <c r="C185">
        <v>101.1539993286133</v>
      </c>
      <c r="D185">
        <v>98.484001159667969</v>
      </c>
      <c r="E185">
        <v>99.305335998535156</v>
      </c>
      <c r="F185">
        <v>89884500</v>
      </c>
      <c r="G185">
        <v>0</v>
      </c>
      <c r="H185">
        <v>0</v>
      </c>
    </row>
    <row r="186" spans="1:8" x14ac:dyDescent="0.25">
      <c r="A186" s="1">
        <v>44050</v>
      </c>
      <c r="B186">
        <v>99.969329833984375</v>
      </c>
      <c r="C186">
        <v>99.983329772949219</v>
      </c>
      <c r="D186">
        <v>94.333999633789063</v>
      </c>
      <c r="E186">
        <v>96.847335815429688</v>
      </c>
      <c r="F186">
        <v>133446000</v>
      </c>
      <c r="G186">
        <v>0</v>
      </c>
      <c r="H186">
        <v>0</v>
      </c>
    </row>
    <row r="187" spans="1:8" x14ac:dyDescent="0.25">
      <c r="A187" s="1">
        <v>44053</v>
      </c>
      <c r="B187">
        <v>96.533332824707031</v>
      </c>
      <c r="C187">
        <v>97.166664123535156</v>
      </c>
      <c r="D187">
        <v>92.389335632324219</v>
      </c>
      <c r="E187">
        <v>94.571334838867188</v>
      </c>
      <c r="F187">
        <v>112834500</v>
      </c>
      <c r="G187">
        <v>0</v>
      </c>
      <c r="H187">
        <v>0</v>
      </c>
    </row>
    <row r="188" spans="1:8" x14ac:dyDescent="0.25">
      <c r="A188" s="1">
        <v>44054</v>
      </c>
      <c r="B188">
        <v>93.066665649414063</v>
      </c>
      <c r="C188">
        <v>94.666664123535156</v>
      </c>
      <c r="D188">
        <v>91</v>
      </c>
      <c r="E188">
        <v>91.625999450683594</v>
      </c>
      <c r="F188">
        <v>129387000</v>
      </c>
      <c r="G188">
        <v>0</v>
      </c>
      <c r="H188">
        <v>0</v>
      </c>
    </row>
    <row r="189" spans="1:8" x14ac:dyDescent="0.25">
      <c r="A189" s="1">
        <v>44055</v>
      </c>
      <c r="B189">
        <v>98</v>
      </c>
      <c r="C189">
        <v>105.6666641235352</v>
      </c>
      <c r="D189">
        <v>95.666664123535156</v>
      </c>
      <c r="E189">
        <v>103.6506652832031</v>
      </c>
      <c r="F189">
        <v>327441000</v>
      </c>
      <c r="G189">
        <v>0</v>
      </c>
      <c r="H189">
        <v>0</v>
      </c>
    </row>
    <row r="190" spans="1:8" x14ac:dyDescent="0.25">
      <c r="A190" s="1">
        <v>44056</v>
      </c>
      <c r="B190">
        <v>107.40000152587891</v>
      </c>
      <c r="C190">
        <v>110.0786666870117</v>
      </c>
      <c r="D190">
        <v>104.484001159668</v>
      </c>
      <c r="E190">
        <v>108.06666564941411</v>
      </c>
      <c r="F190">
        <v>306379500</v>
      </c>
      <c r="G190">
        <v>0</v>
      </c>
      <c r="H190">
        <v>0</v>
      </c>
    </row>
    <row r="191" spans="1:8" x14ac:dyDescent="0.25">
      <c r="A191" s="1">
        <v>44057</v>
      </c>
      <c r="B191">
        <v>110.9993362426758</v>
      </c>
      <c r="C191">
        <v>111.2533340454102</v>
      </c>
      <c r="D191">
        <v>108.4426651000977</v>
      </c>
      <c r="E191">
        <v>110.0473327636719</v>
      </c>
      <c r="F191">
        <v>188664000</v>
      </c>
      <c r="G191">
        <v>0</v>
      </c>
      <c r="H191">
        <v>0</v>
      </c>
    </row>
    <row r="192" spans="1:8" x14ac:dyDescent="0.25">
      <c r="A192" s="1">
        <v>44060</v>
      </c>
      <c r="B192">
        <v>111.8000030517578</v>
      </c>
      <c r="C192">
        <v>123.0573348999023</v>
      </c>
      <c r="D192">
        <v>111.5220031738281</v>
      </c>
      <c r="E192">
        <v>122.37599945068359</v>
      </c>
      <c r="F192">
        <v>303634500</v>
      </c>
      <c r="G192">
        <v>0</v>
      </c>
      <c r="H192">
        <v>0</v>
      </c>
    </row>
    <row r="193" spans="1:8" x14ac:dyDescent="0.25">
      <c r="A193" s="1">
        <v>44061</v>
      </c>
      <c r="B193">
        <v>126.5993347167969</v>
      </c>
      <c r="C193">
        <v>128.25999450683591</v>
      </c>
      <c r="D193">
        <v>123.0073318481445</v>
      </c>
      <c r="E193">
        <v>125.8059997558594</v>
      </c>
      <c r="F193">
        <v>247117500</v>
      </c>
      <c r="G193">
        <v>0</v>
      </c>
      <c r="H193">
        <v>0</v>
      </c>
    </row>
    <row r="194" spans="1:8" x14ac:dyDescent="0.25">
      <c r="A194" s="1">
        <v>44062</v>
      </c>
      <c r="B194">
        <v>124.3333358764648</v>
      </c>
      <c r="C194">
        <v>127.40000152587891</v>
      </c>
      <c r="D194">
        <v>122.74732971191411</v>
      </c>
      <c r="E194">
        <v>125.23533630371089</v>
      </c>
      <c r="F194">
        <v>183079500</v>
      </c>
      <c r="G194">
        <v>0</v>
      </c>
      <c r="H194">
        <v>0</v>
      </c>
    </row>
    <row r="195" spans="1:8" x14ac:dyDescent="0.25">
      <c r="A195" s="1">
        <v>44063</v>
      </c>
      <c r="B195">
        <v>124.0453338623047</v>
      </c>
      <c r="C195">
        <v>134.79933166503909</v>
      </c>
      <c r="D195">
        <v>123.8040008544922</v>
      </c>
      <c r="E195">
        <v>133.45533752441409</v>
      </c>
      <c r="F195">
        <v>309177000</v>
      </c>
      <c r="G195">
        <v>0</v>
      </c>
      <c r="H195">
        <v>0</v>
      </c>
    </row>
    <row r="196" spans="1:8" x14ac:dyDescent="0.25">
      <c r="A196" s="1">
        <v>44064</v>
      </c>
      <c r="B196">
        <v>136.31733703613281</v>
      </c>
      <c r="C196">
        <v>139.69932556152341</v>
      </c>
      <c r="D196">
        <v>135.0033264160156</v>
      </c>
      <c r="E196">
        <v>136.66532897949219</v>
      </c>
      <c r="F196">
        <v>322344000</v>
      </c>
      <c r="G196">
        <v>0</v>
      </c>
      <c r="H196">
        <v>0</v>
      </c>
    </row>
    <row r="197" spans="1:8" x14ac:dyDescent="0.25">
      <c r="A197" s="1">
        <v>44067</v>
      </c>
      <c r="B197">
        <v>141.75199890136719</v>
      </c>
      <c r="C197">
        <v>141.93333435058591</v>
      </c>
      <c r="D197">
        <v>128.50132751464841</v>
      </c>
      <c r="E197">
        <v>134.2799987792969</v>
      </c>
      <c r="F197">
        <v>300954000</v>
      </c>
      <c r="G197">
        <v>0</v>
      </c>
      <c r="H197">
        <v>0</v>
      </c>
    </row>
    <row r="198" spans="1:8" x14ac:dyDescent="0.25">
      <c r="A198" s="1">
        <v>44068</v>
      </c>
      <c r="B198">
        <v>131.6593322753906</v>
      </c>
      <c r="C198">
        <v>135.19667053222659</v>
      </c>
      <c r="D198">
        <v>131.19999694824219</v>
      </c>
      <c r="E198">
        <v>134.88932800292969</v>
      </c>
      <c r="F198">
        <v>159883500</v>
      </c>
      <c r="G198">
        <v>0</v>
      </c>
      <c r="H198">
        <v>0</v>
      </c>
    </row>
    <row r="199" spans="1:8" x14ac:dyDescent="0.25">
      <c r="A199" s="1">
        <v>44069</v>
      </c>
      <c r="B199">
        <v>137.33332824707031</v>
      </c>
      <c r="C199">
        <v>144.3999938964844</v>
      </c>
      <c r="D199">
        <v>136.9086608886719</v>
      </c>
      <c r="E199">
        <v>143.54466247558591</v>
      </c>
      <c r="F199">
        <v>213591000</v>
      </c>
      <c r="G199">
        <v>0</v>
      </c>
      <c r="H199">
        <v>0</v>
      </c>
    </row>
    <row r="200" spans="1:8" x14ac:dyDescent="0.25">
      <c r="A200" s="1">
        <v>44070</v>
      </c>
      <c r="B200">
        <v>145.36399841308591</v>
      </c>
      <c r="C200">
        <v>153.03999328613281</v>
      </c>
      <c r="D200">
        <v>142.83332824707031</v>
      </c>
      <c r="E200">
        <v>149.25</v>
      </c>
      <c r="F200">
        <v>355395000</v>
      </c>
      <c r="G200">
        <v>0</v>
      </c>
      <c r="H200">
        <v>0</v>
      </c>
    </row>
    <row r="201" spans="1:8" x14ac:dyDescent="0.25">
      <c r="A201" s="1">
        <v>44071</v>
      </c>
      <c r="B201">
        <v>153.00799560546881</v>
      </c>
      <c r="C201">
        <v>154.56599426269531</v>
      </c>
      <c r="D201">
        <v>145.76800537109381</v>
      </c>
      <c r="E201">
        <v>147.55999755859381</v>
      </c>
      <c r="F201">
        <v>301218000</v>
      </c>
      <c r="G201">
        <v>0</v>
      </c>
      <c r="H201">
        <v>0</v>
      </c>
    </row>
    <row r="202" spans="1:8" x14ac:dyDescent="0.25">
      <c r="A202" s="1">
        <v>44074</v>
      </c>
      <c r="B202">
        <v>148.2033386230469</v>
      </c>
      <c r="C202">
        <v>166.71333312988281</v>
      </c>
      <c r="D202">
        <v>146.7033386230469</v>
      </c>
      <c r="E202">
        <v>166.10667419433591</v>
      </c>
      <c r="F202">
        <v>355123200</v>
      </c>
      <c r="G202">
        <v>0</v>
      </c>
      <c r="H202">
        <v>5</v>
      </c>
    </row>
    <row r="203" spans="1:8" x14ac:dyDescent="0.25">
      <c r="A203" s="1">
        <v>44075</v>
      </c>
      <c r="B203">
        <v>167.3800048828125</v>
      </c>
      <c r="C203">
        <v>167.4966735839844</v>
      </c>
      <c r="D203">
        <v>156.836669921875</v>
      </c>
      <c r="E203">
        <v>158.3500061035156</v>
      </c>
      <c r="F203">
        <v>269523300</v>
      </c>
      <c r="G203">
        <v>0</v>
      </c>
      <c r="H203">
        <v>0</v>
      </c>
    </row>
    <row r="204" spans="1:8" x14ac:dyDescent="0.25">
      <c r="A204" s="1">
        <v>44076</v>
      </c>
      <c r="B204">
        <v>159.663330078125</v>
      </c>
      <c r="C204">
        <v>159.67999267578119</v>
      </c>
      <c r="D204">
        <v>135.03999328613281</v>
      </c>
      <c r="E204">
        <v>149.12333679199219</v>
      </c>
      <c r="F204">
        <v>288528300</v>
      </c>
      <c r="G204">
        <v>0</v>
      </c>
      <c r="H204">
        <v>0</v>
      </c>
    </row>
    <row r="205" spans="1:8" x14ac:dyDescent="0.25">
      <c r="A205" s="1">
        <v>44077</v>
      </c>
      <c r="B205">
        <v>135.74333190917969</v>
      </c>
      <c r="C205">
        <v>143.93333435058591</v>
      </c>
      <c r="D205">
        <v>134</v>
      </c>
      <c r="E205">
        <v>135.66667175292969</v>
      </c>
      <c r="F205">
        <v>262788300</v>
      </c>
      <c r="G205">
        <v>0</v>
      </c>
      <c r="H205">
        <v>0</v>
      </c>
    </row>
    <row r="206" spans="1:8" x14ac:dyDescent="0.25">
      <c r="A206" s="1">
        <v>44078</v>
      </c>
      <c r="B206">
        <v>134.27000427246091</v>
      </c>
      <c r="C206">
        <v>142.66667175292969</v>
      </c>
      <c r="D206">
        <v>124.0066680908203</v>
      </c>
      <c r="E206">
        <v>139.44000244140619</v>
      </c>
      <c r="F206">
        <v>330965700</v>
      </c>
      <c r="G206">
        <v>0</v>
      </c>
      <c r="H206">
        <v>0</v>
      </c>
    </row>
    <row r="207" spans="1:8" x14ac:dyDescent="0.25">
      <c r="A207" s="1">
        <v>44082</v>
      </c>
      <c r="B207">
        <v>118.6666641235352</v>
      </c>
      <c r="C207">
        <v>122.913330078125</v>
      </c>
      <c r="D207">
        <v>109.9599990844727</v>
      </c>
      <c r="E207">
        <v>110.0699996948242</v>
      </c>
      <c r="F207">
        <v>346397100</v>
      </c>
      <c r="G207">
        <v>0</v>
      </c>
      <c r="H207">
        <v>0</v>
      </c>
    </row>
    <row r="208" spans="1:8" x14ac:dyDescent="0.25">
      <c r="A208" s="1">
        <v>44083</v>
      </c>
      <c r="B208">
        <v>118.8666687011719</v>
      </c>
      <c r="C208">
        <v>123</v>
      </c>
      <c r="D208">
        <v>113.836669921875</v>
      </c>
      <c r="E208">
        <v>122.0933303833008</v>
      </c>
      <c r="F208">
        <v>238397400</v>
      </c>
      <c r="G208">
        <v>0</v>
      </c>
      <c r="H208">
        <v>0</v>
      </c>
    </row>
    <row r="209" spans="1:8" x14ac:dyDescent="0.25">
      <c r="A209" s="1">
        <v>44084</v>
      </c>
      <c r="B209">
        <v>128.7366638183594</v>
      </c>
      <c r="C209">
        <v>132.9966735839844</v>
      </c>
      <c r="D209">
        <v>120.18666839599609</v>
      </c>
      <c r="E209">
        <v>123.7799987792969</v>
      </c>
      <c r="F209">
        <v>254791800</v>
      </c>
      <c r="G209">
        <v>0</v>
      </c>
      <c r="H209">
        <v>0</v>
      </c>
    </row>
    <row r="210" spans="1:8" x14ac:dyDescent="0.25">
      <c r="A210" s="1">
        <v>44085</v>
      </c>
      <c r="B210">
        <v>127.31333160400391</v>
      </c>
      <c r="C210">
        <v>127.5</v>
      </c>
      <c r="D210">
        <v>120.1666641235352</v>
      </c>
      <c r="E210">
        <v>124.2399978637695</v>
      </c>
      <c r="F210">
        <v>182152500</v>
      </c>
      <c r="G210">
        <v>0</v>
      </c>
      <c r="H210">
        <v>0</v>
      </c>
    </row>
    <row r="211" spans="1:8" x14ac:dyDescent="0.25">
      <c r="A211" s="1">
        <v>44088</v>
      </c>
      <c r="B211">
        <v>126.9833297729492</v>
      </c>
      <c r="C211">
        <v>140</v>
      </c>
      <c r="D211">
        <v>124.43333435058589</v>
      </c>
      <c r="E211">
        <v>139.87333679199219</v>
      </c>
      <c r="F211">
        <v>249061800</v>
      </c>
      <c r="G211">
        <v>0</v>
      </c>
      <c r="H211">
        <v>0</v>
      </c>
    </row>
    <row r="212" spans="1:8" x14ac:dyDescent="0.25">
      <c r="A212" s="1">
        <v>44089</v>
      </c>
      <c r="B212">
        <v>145.52000427246091</v>
      </c>
      <c r="C212">
        <v>153.97999572753909</v>
      </c>
      <c r="D212">
        <v>143.56666564941409</v>
      </c>
      <c r="E212">
        <v>149.91999816894531</v>
      </c>
      <c r="F212">
        <v>291894600</v>
      </c>
      <c r="G212">
        <v>0</v>
      </c>
      <c r="H212">
        <v>0</v>
      </c>
    </row>
    <row r="213" spans="1:8" x14ac:dyDescent="0.25">
      <c r="A213" s="1">
        <v>44090</v>
      </c>
      <c r="B213">
        <v>146.62333679199219</v>
      </c>
      <c r="C213">
        <v>152.59666442871091</v>
      </c>
      <c r="D213">
        <v>145.10333251953119</v>
      </c>
      <c r="E213">
        <v>147.2533264160156</v>
      </c>
      <c r="F213">
        <v>216837900</v>
      </c>
      <c r="G213">
        <v>0</v>
      </c>
      <c r="H213">
        <v>0</v>
      </c>
    </row>
    <row r="214" spans="1:8" x14ac:dyDescent="0.25">
      <c r="A214" s="1">
        <v>44091</v>
      </c>
      <c r="B214">
        <v>138.53334045410159</v>
      </c>
      <c r="C214">
        <v>145.92999267578119</v>
      </c>
      <c r="D214">
        <v>136</v>
      </c>
      <c r="E214">
        <v>141.14332580566409</v>
      </c>
      <c r="F214">
        <v>230337600</v>
      </c>
      <c r="G214">
        <v>0</v>
      </c>
      <c r="H214">
        <v>0</v>
      </c>
    </row>
    <row r="215" spans="1:8" x14ac:dyDescent="0.25">
      <c r="A215" s="1">
        <v>44092</v>
      </c>
      <c r="B215">
        <v>149.31333923339841</v>
      </c>
      <c r="C215">
        <v>150.33332824707031</v>
      </c>
      <c r="D215">
        <v>142.93333435058591</v>
      </c>
      <c r="E215">
        <v>147.3833312988281</v>
      </c>
      <c r="F215">
        <v>259220400</v>
      </c>
      <c r="G215">
        <v>0</v>
      </c>
      <c r="H215">
        <v>0</v>
      </c>
    </row>
    <row r="216" spans="1:8" x14ac:dyDescent="0.25">
      <c r="A216" s="1">
        <v>44095</v>
      </c>
      <c r="B216">
        <v>151.0433349609375</v>
      </c>
      <c r="C216">
        <v>151.89332580566409</v>
      </c>
      <c r="D216">
        <v>135.69000244140619</v>
      </c>
      <c r="E216">
        <v>149.7966613769531</v>
      </c>
      <c r="F216">
        <v>328430400</v>
      </c>
      <c r="G216">
        <v>0</v>
      </c>
      <c r="H216">
        <v>0</v>
      </c>
    </row>
    <row r="217" spans="1:8" x14ac:dyDescent="0.25">
      <c r="A217" s="1">
        <v>44096</v>
      </c>
      <c r="B217">
        <v>143.19999694824219</v>
      </c>
      <c r="C217">
        <v>145.91999816894531</v>
      </c>
      <c r="D217">
        <v>139.19999694824219</v>
      </c>
      <c r="E217">
        <v>141.4100036621094</v>
      </c>
      <c r="F217">
        <v>238742400</v>
      </c>
      <c r="G217">
        <v>0</v>
      </c>
      <c r="H217">
        <v>0</v>
      </c>
    </row>
    <row r="218" spans="1:8" x14ac:dyDescent="0.25">
      <c r="A218" s="1">
        <v>44097</v>
      </c>
      <c r="B218">
        <v>135.05332946777341</v>
      </c>
      <c r="C218">
        <v>137.3833312988281</v>
      </c>
      <c r="D218">
        <v>125.2933349609375</v>
      </c>
      <c r="E218">
        <v>126.7866668701172</v>
      </c>
      <c r="F218">
        <v>285222600</v>
      </c>
      <c r="G218">
        <v>0</v>
      </c>
      <c r="H218">
        <v>0</v>
      </c>
    </row>
    <row r="219" spans="1:8" x14ac:dyDescent="0.25">
      <c r="A219" s="1">
        <v>44098</v>
      </c>
      <c r="B219">
        <v>121.2666702270508</v>
      </c>
      <c r="C219">
        <v>133.16667175292969</v>
      </c>
      <c r="D219">
        <v>117.09999847412109</v>
      </c>
      <c r="E219">
        <v>129.2633361816406</v>
      </c>
      <c r="F219">
        <v>289683300</v>
      </c>
      <c r="G219">
        <v>0</v>
      </c>
      <c r="H219">
        <v>0</v>
      </c>
    </row>
    <row r="220" spans="1:8" x14ac:dyDescent="0.25">
      <c r="A220" s="1">
        <v>44099</v>
      </c>
      <c r="B220">
        <v>131.15666198730469</v>
      </c>
      <c r="C220">
        <v>136.24333190917969</v>
      </c>
      <c r="D220">
        <v>130.43333435058591</v>
      </c>
      <c r="E220">
        <v>135.7799987792969</v>
      </c>
      <c r="F220">
        <v>201625500</v>
      </c>
      <c r="G220">
        <v>0</v>
      </c>
      <c r="H220">
        <v>0</v>
      </c>
    </row>
    <row r="221" spans="1:8" x14ac:dyDescent="0.25">
      <c r="A221" s="1">
        <v>44102</v>
      </c>
      <c r="B221">
        <v>141.53999328613281</v>
      </c>
      <c r="C221">
        <v>142.6933288574219</v>
      </c>
      <c r="D221">
        <v>138.51666259765619</v>
      </c>
      <c r="E221">
        <v>140.3999938964844</v>
      </c>
      <c r="F221">
        <v>149158800</v>
      </c>
      <c r="G221">
        <v>0</v>
      </c>
      <c r="H221">
        <v>0</v>
      </c>
    </row>
    <row r="222" spans="1:8" x14ac:dyDescent="0.25">
      <c r="A222" s="1">
        <v>44103</v>
      </c>
      <c r="B222">
        <v>138.66667175292969</v>
      </c>
      <c r="C222">
        <v>142.83332824707031</v>
      </c>
      <c r="D222">
        <v>137.19999694824219</v>
      </c>
      <c r="E222">
        <v>139.69000244140619</v>
      </c>
      <c r="F222">
        <v>150657900</v>
      </c>
      <c r="G222">
        <v>0</v>
      </c>
      <c r="H222">
        <v>0</v>
      </c>
    </row>
    <row r="223" spans="1:8" x14ac:dyDescent="0.25">
      <c r="A223" s="1">
        <v>44104</v>
      </c>
      <c r="B223">
        <v>140.44000244140619</v>
      </c>
      <c r="C223">
        <v>144.64332580566409</v>
      </c>
      <c r="D223">
        <v>140.15666198730469</v>
      </c>
      <c r="E223">
        <v>143.0033264160156</v>
      </c>
      <c r="F223">
        <v>144436800</v>
      </c>
      <c r="G223">
        <v>0</v>
      </c>
      <c r="H223">
        <v>0</v>
      </c>
    </row>
    <row r="224" spans="1:8" x14ac:dyDescent="0.25">
      <c r="A224" s="1">
        <v>44105</v>
      </c>
      <c r="B224">
        <v>146.91999816894531</v>
      </c>
      <c r="C224">
        <v>149.62666320800781</v>
      </c>
      <c r="D224">
        <v>144.8066711425781</v>
      </c>
      <c r="E224">
        <v>149.38667297363281</v>
      </c>
      <c r="F224">
        <v>152224500</v>
      </c>
      <c r="G224">
        <v>0</v>
      </c>
      <c r="H224">
        <v>0</v>
      </c>
    </row>
    <row r="225" spans="1:8" x14ac:dyDescent="0.25">
      <c r="A225" s="1">
        <v>44106</v>
      </c>
      <c r="B225">
        <v>140.46333312988281</v>
      </c>
      <c r="C225">
        <v>146.37666320800781</v>
      </c>
      <c r="D225">
        <v>138.33332824707031</v>
      </c>
      <c r="E225">
        <v>138.36332702636719</v>
      </c>
      <c r="F225">
        <v>214290000</v>
      </c>
      <c r="G225">
        <v>0</v>
      </c>
      <c r="H225">
        <v>0</v>
      </c>
    </row>
    <row r="226" spans="1:8" x14ac:dyDescent="0.25">
      <c r="A226" s="1">
        <v>44109</v>
      </c>
      <c r="B226">
        <v>141.1166687011719</v>
      </c>
      <c r="C226">
        <v>144.5466613769531</v>
      </c>
      <c r="D226">
        <v>139.77667236328119</v>
      </c>
      <c r="E226">
        <v>141.89332580566409</v>
      </c>
      <c r="F226">
        <v>134168400</v>
      </c>
      <c r="G226">
        <v>0</v>
      </c>
      <c r="H226">
        <v>0</v>
      </c>
    </row>
    <row r="227" spans="1:8" x14ac:dyDescent="0.25">
      <c r="A227" s="1">
        <v>44110</v>
      </c>
      <c r="B227">
        <v>141.2633361816406</v>
      </c>
      <c r="C227">
        <v>142.9266662597656</v>
      </c>
      <c r="D227">
        <v>135.3500061035156</v>
      </c>
      <c r="E227">
        <v>137.99333190917969</v>
      </c>
      <c r="F227">
        <v>147438900</v>
      </c>
      <c r="G227">
        <v>0</v>
      </c>
      <c r="H227">
        <v>0</v>
      </c>
    </row>
    <row r="228" spans="1:8" x14ac:dyDescent="0.25">
      <c r="A228" s="1">
        <v>44111</v>
      </c>
      <c r="B228">
        <v>139.9566650390625</v>
      </c>
      <c r="C228">
        <v>143.30000305175781</v>
      </c>
      <c r="D228">
        <v>137.94999694824219</v>
      </c>
      <c r="E228">
        <v>141.76666259765619</v>
      </c>
      <c r="F228">
        <v>129383100</v>
      </c>
      <c r="G228">
        <v>0</v>
      </c>
      <c r="H228">
        <v>0</v>
      </c>
    </row>
    <row r="229" spans="1:8" x14ac:dyDescent="0.25">
      <c r="A229" s="1">
        <v>44112</v>
      </c>
      <c r="B229">
        <v>146.14666748046881</v>
      </c>
      <c r="C229">
        <v>146.33332824707031</v>
      </c>
      <c r="D229">
        <v>141.76666259765619</v>
      </c>
      <c r="E229">
        <v>141.97332763671881</v>
      </c>
      <c r="F229">
        <v>121263300</v>
      </c>
      <c r="G229">
        <v>0</v>
      </c>
      <c r="H229">
        <v>0</v>
      </c>
    </row>
    <row r="230" spans="1:8" x14ac:dyDescent="0.25">
      <c r="A230" s="1">
        <v>44113</v>
      </c>
      <c r="B230">
        <v>143.37666320800781</v>
      </c>
      <c r="C230">
        <v>144.86332702636719</v>
      </c>
      <c r="D230">
        <v>142.15333557128909</v>
      </c>
      <c r="E230">
        <v>144.66667175292969</v>
      </c>
      <c r="F230">
        <v>86777100</v>
      </c>
      <c r="G230">
        <v>0</v>
      </c>
      <c r="H230">
        <v>0</v>
      </c>
    </row>
    <row r="231" spans="1:8" x14ac:dyDescent="0.25">
      <c r="A231" s="1">
        <v>44116</v>
      </c>
      <c r="B231">
        <v>147.33332824707031</v>
      </c>
      <c r="C231">
        <v>149.58000183105469</v>
      </c>
      <c r="D231">
        <v>146.1933288574219</v>
      </c>
      <c r="E231">
        <v>147.43333435058591</v>
      </c>
      <c r="F231">
        <v>116373300</v>
      </c>
      <c r="G231">
        <v>0</v>
      </c>
      <c r="H231">
        <v>0</v>
      </c>
    </row>
    <row r="232" spans="1:8" x14ac:dyDescent="0.25">
      <c r="A232" s="1">
        <v>44117</v>
      </c>
      <c r="B232">
        <v>147.78334045410159</v>
      </c>
      <c r="C232">
        <v>149.6300048828125</v>
      </c>
      <c r="D232">
        <v>145.53334045410159</v>
      </c>
      <c r="E232">
        <v>148.8833312988281</v>
      </c>
      <c r="F232">
        <v>103391100</v>
      </c>
      <c r="G232">
        <v>0</v>
      </c>
      <c r="H232">
        <v>0</v>
      </c>
    </row>
    <row r="233" spans="1:8" x14ac:dyDescent="0.25">
      <c r="A233" s="1">
        <v>44118</v>
      </c>
      <c r="B233">
        <v>149.9266662597656</v>
      </c>
      <c r="C233">
        <v>155.30000305175781</v>
      </c>
      <c r="D233">
        <v>149.1166687011719</v>
      </c>
      <c r="E233">
        <v>153.76666259765619</v>
      </c>
      <c r="F233">
        <v>143639100</v>
      </c>
      <c r="G233">
        <v>0</v>
      </c>
      <c r="H233">
        <v>0</v>
      </c>
    </row>
    <row r="234" spans="1:8" x14ac:dyDescent="0.25">
      <c r="A234" s="1">
        <v>44119</v>
      </c>
      <c r="B234">
        <v>150.10333251953119</v>
      </c>
      <c r="C234">
        <v>152.19000244140619</v>
      </c>
      <c r="D234">
        <v>147.5</v>
      </c>
      <c r="E234">
        <v>149.62666320800781</v>
      </c>
      <c r="F234">
        <v>107017200</v>
      </c>
      <c r="G234">
        <v>0</v>
      </c>
      <c r="H234">
        <v>0</v>
      </c>
    </row>
    <row r="235" spans="1:8" x14ac:dyDescent="0.25">
      <c r="A235" s="1">
        <v>44120</v>
      </c>
      <c r="B235">
        <v>151.47999572753909</v>
      </c>
      <c r="C235">
        <v>151.98333740234381</v>
      </c>
      <c r="D235">
        <v>146.28334045410159</v>
      </c>
      <c r="E235">
        <v>146.5566711425781</v>
      </c>
      <c r="F235">
        <v>98327700</v>
      </c>
      <c r="G235">
        <v>0</v>
      </c>
      <c r="H235">
        <v>0</v>
      </c>
    </row>
    <row r="236" spans="1:8" x14ac:dyDescent="0.25">
      <c r="A236" s="1">
        <v>44123</v>
      </c>
      <c r="B236">
        <v>148.7466735839844</v>
      </c>
      <c r="C236">
        <v>149</v>
      </c>
      <c r="D236">
        <v>142.9566650390625</v>
      </c>
      <c r="E236">
        <v>143.61000061035159</v>
      </c>
      <c r="F236">
        <v>108863400</v>
      </c>
      <c r="G236">
        <v>0</v>
      </c>
      <c r="H236">
        <v>0</v>
      </c>
    </row>
    <row r="237" spans="1:8" x14ac:dyDescent="0.25">
      <c r="A237" s="1">
        <v>44124</v>
      </c>
      <c r="B237">
        <v>143.91667175292969</v>
      </c>
      <c r="C237">
        <v>143.91667175292969</v>
      </c>
      <c r="D237">
        <v>139.68333435058591</v>
      </c>
      <c r="E237">
        <v>140.64666748046881</v>
      </c>
      <c r="F237">
        <v>94968900</v>
      </c>
      <c r="G237">
        <v>0</v>
      </c>
      <c r="H237">
        <v>0</v>
      </c>
    </row>
    <row r="238" spans="1:8" x14ac:dyDescent="0.25">
      <c r="A238" s="1">
        <v>44125</v>
      </c>
      <c r="B238">
        <v>140.8999938964844</v>
      </c>
      <c r="C238">
        <v>144.31666564941409</v>
      </c>
      <c r="D238">
        <v>140.41667175292969</v>
      </c>
      <c r="E238">
        <v>140.8800048828125</v>
      </c>
      <c r="F238">
        <v>97111500</v>
      </c>
      <c r="G238">
        <v>0</v>
      </c>
      <c r="H238">
        <v>0</v>
      </c>
    </row>
    <row r="239" spans="1:8" x14ac:dyDescent="0.25">
      <c r="A239" s="1">
        <v>44126</v>
      </c>
      <c r="B239">
        <v>147.3066711425781</v>
      </c>
      <c r="C239">
        <v>148.4100036621094</v>
      </c>
      <c r="D239">
        <v>141.5033264160156</v>
      </c>
      <c r="E239">
        <v>141.92999267578119</v>
      </c>
      <c r="F239">
        <v>119979600</v>
      </c>
      <c r="G239">
        <v>0</v>
      </c>
      <c r="H239">
        <v>0</v>
      </c>
    </row>
    <row r="240" spans="1:8" x14ac:dyDescent="0.25">
      <c r="A240" s="1">
        <v>44127</v>
      </c>
      <c r="B240">
        <v>140.61332702636719</v>
      </c>
      <c r="C240">
        <v>140.96333312988281</v>
      </c>
      <c r="D240">
        <v>135.7933349609375</v>
      </c>
      <c r="E240">
        <v>140.21000671386719</v>
      </c>
      <c r="F240">
        <v>101151000</v>
      </c>
      <c r="G240">
        <v>0</v>
      </c>
      <c r="H240">
        <v>0</v>
      </c>
    </row>
    <row r="241" spans="1:8" x14ac:dyDescent="0.25">
      <c r="A241" s="1">
        <v>44130</v>
      </c>
      <c r="B241">
        <v>137.21000671386719</v>
      </c>
      <c r="C241">
        <v>141.91999816894531</v>
      </c>
      <c r="D241">
        <v>136.66667175292969</v>
      </c>
      <c r="E241">
        <v>140.09333801269531</v>
      </c>
      <c r="F241">
        <v>84717600</v>
      </c>
      <c r="G241">
        <v>0</v>
      </c>
      <c r="H241">
        <v>0</v>
      </c>
    </row>
    <row r="242" spans="1:8" x14ac:dyDescent="0.25">
      <c r="A242" s="1">
        <v>44131</v>
      </c>
      <c r="B242">
        <v>141.2533264160156</v>
      </c>
      <c r="C242">
        <v>143.5</v>
      </c>
      <c r="D242">
        <v>140.03334045410159</v>
      </c>
      <c r="E242">
        <v>141.55999755859381</v>
      </c>
      <c r="F242">
        <v>68059500</v>
      </c>
      <c r="G242">
        <v>0</v>
      </c>
      <c r="H242">
        <v>0</v>
      </c>
    </row>
    <row r="243" spans="1:8" x14ac:dyDescent="0.25">
      <c r="A243" s="1">
        <v>44132</v>
      </c>
      <c r="B243">
        <v>138.82666015625</v>
      </c>
      <c r="C243">
        <v>139.53334045410159</v>
      </c>
      <c r="D243">
        <v>135.33332824707031</v>
      </c>
      <c r="E243">
        <v>135.3399963378906</v>
      </c>
      <c r="F243">
        <v>76354200</v>
      </c>
      <c r="G243">
        <v>0</v>
      </c>
      <c r="H243">
        <v>0</v>
      </c>
    </row>
    <row r="244" spans="1:8" x14ac:dyDescent="0.25">
      <c r="A244" s="1">
        <v>44133</v>
      </c>
      <c r="B244">
        <v>136.65333557128909</v>
      </c>
      <c r="C244">
        <v>139.35333251953119</v>
      </c>
      <c r="D244">
        <v>135.4866638183594</v>
      </c>
      <c r="E244">
        <v>136.9433288574219</v>
      </c>
      <c r="F244">
        <v>67965900</v>
      </c>
      <c r="G244">
        <v>0</v>
      </c>
      <c r="H244">
        <v>0</v>
      </c>
    </row>
    <row r="245" spans="1:8" x14ac:dyDescent="0.25">
      <c r="A245" s="1">
        <v>44134</v>
      </c>
      <c r="B245">
        <v>135.6333312988281</v>
      </c>
      <c r="C245">
        <v>135.86332702636719</v>
      </c>
      <c r="D245">
        <v>126.370002746582</v>
      </c>
      <c r="E245">
        <v>129.34666442871091</v>
      </c>
      <c r="F245">
        <v>127533900</v>
      </c>
      <c r="G245">
        <v>0</v>
      </c>
      <c r="H245">
        <v>0</v>
      </c>
    </row>
    <row r="246" spans="1:8" x14ac:dyDescent="0.25">
      <c r="A246" s="1">
        <v>44137</v>
      </c>
      <c r="B246">
        <v>131.33332824707031</v>
      </c>
      <c r="C246">
        <v>135.6600036621094</v>
      </c>
      <c r="D246">
        <v>130.76666259765619</v>
      </c>
      <c r="E246">
        <v>133.5033264160156</v>
      </c>
      <c r="F246">
        <v>87063300</v>
      </c>
      <c r="G246">
        <v>0</v>
      </c>
      <c r="H246">
        <v>0</v>
      </c>
    </row>
    <row r="247" spans="1:8" x14ac:dyDescent="0.25">
      <c r="A247" s="1">
        <v>44138</v>
      </c>
      <c r="B247">
        <v>136.57666015625</v>
      </c>
      <c r="C247">
        <v>142.5899963378906</v>
      </c>
      <c r="D247">
        <v>135.56333923339841</v>
      </c>
      <c r="E247">
        <v>141.30000305175781</v>
      </c>
      <c r="F247">
        <v>103055100</v>
      </c>
      <c r="G247">
        <v>0</v>
      </c>
      <c r="H247">
        <v>0</v>
      </c>
    </row>
    <row r="248" spans="1:8" x14ac:dyDescent="0.25">
      <c r="A248" s="1">
        <v>44139</v>
      </c>
      <c r="B248">
        <v>143.53999328613281</v>
      </c>
      <c r="C248">
        <v>145.1333312988281</v>
      </c>
      <c r="D248">
        <v>139.03334045410159</v>
      </c>
      <c r="E248">
        <v>140.32666015625</v>
      </c>
      <c r="F248">
        <v>96429300</v>
      </c>
      <c r="G248">
        <v>0</v>
      </c>
      <c r="H248">
        <v>0</v>
      </c>
    </row>
    <row r="249" spans="1:8" x14ac:dyDescent="0.25">
      <c r="A249" s="1">
        <v>44140</v>
      </c>
      <c r="B249">
        <v>142.76666259765619</v>
      </c>
      <c r="C249">
        <v>146.66667175292969</v>
      </c>
      <c r="D249">
        <v>141.33332824707031</v>
      </c>
      <c r="E249">
        <v>146.0299987792969</v>
      </c>
      <c r="F249">
        <v>85243500</v>
      </c>
      <c r="G249">
        <v>0</v>
      </c>
      <c r="H249">
        <v>0</v>
      </c>
    </row>
    <row r="250" spans="1:8" x14ac:dyDescent="0.25">
      <c r="A250" s="1">
        <v>44141</v>
      </c>
      <c r="B250">
        <v>145.3666687011719</v>
      </c>
      <c r="C250">
        <v>145.52333068847659</v>
      </c>
      <c r="D250">
        <v>141.4266662597656</v>
      </c>
      <c r="E250">
        <v>143.31666564941409</v>
      </c>
      <c r="F250">
        <v>65118000</v>
      </c>
      <c r="G250">
        <v>0</v>
      </c>
      <c r="H250">
        <v>0</v>
      </c>
    </row>
    <row r="251" spans="1:8" x14ac:dyDescent="0.25">
      <c r="A251" s="1">
        <v>44144</v>
      </c>
      <c r="B251">
        <v>146.5</v>
      </c>
      <c r="C251">
        <v>150.83332824707031</v>
      </c>
      <c r="D251">
        <v>140.33332824707031</v>
      </c>
      <c r="E251">
        <v>140.41999816894531</v>
      </c>
      <c r="F251">
        <v>104499000</v>
      </c>
      <c r="G251">
        <v>0</v>
      </c>
      <c r="H251">
        <v>0</v>
      </c>
    </row>
    <row r="252" spans="1:8" x14ac:dyDescent="0.25">
      <c r="A252" s="1">
        <v>44145</v>
      </c>
      <c r="B252">
        <v>140.0299987792969</v>
      </c>
      <c r="C252">
        <v>140.0299987792969</v>
      </c>
      <c r="D252">
        <v>132.00999450683591</v>
      </c>
      <c r="E252">
        <v>136.78666687011719</v>
      </c>
      <c r="F252">
        <v>90852600</v>
      </c>
      <c r="G252">
        <v>0</v>
      </c>
      <c r="H252">
        <v>0</v>
      </c>
    </row>
    <row r="253" spans="1:8" x14ac:dyDescent="0.25">
      <c r="A253" s="1">
        <v>44146</v>
      </c>
      <c r="B253">
        <v>138.81666564941409</v>
      </c>
      <c r="C253">
        <v>139.56666564941409</v>
      </c>
      <c r="D253">
        <v>136.86000061035159</v>
      </c>
      <c r="E253">
        <v>139.0433349609375</v>
      </c>
      <c r="F253">
        <v>52073100</v>
      </c>
      <c r="G253">
        <v>0</v>
      </c>
      <c r="H253">
        <v>0</v>
      </c>
    </row>
    <row r="254" spans="1:8" x14ac:dyDescent="0.25">
      <c r="A254" s="1">
        <v>44147</v>
      </c>
      <c r="B254">
        <v>138.3500061035156</v>
      </c>
      <c r="C254">
        <v>141</v>
      </c>
      <c r="D254">
        <v>136.50666809082031</v>
      </c>
      <c r="E254">
        <v>137.2533264160156</v>
      </c>
      <c r="F254">
        <v>59565300</v>
      </c>
      <c r="G254">
        <v>0</v>
      </c>
      <c r="H254">
        <v>0</v>
      </c>
    </row>
    <row r="255" spans="1:8" x14ac:dyDescent="0.25">
      <c r="A255" s="1">
        <v>44148</v>
      </c>
      <c r="B255">
        <v>136.94999694824219</v>
      </c>
      <c r="C255">
        <v>137.50999450683591</v>
      </c>
      <c r="D255">
        <v>133.88667297363281</v>
      </c>
      <c r="E255">
        <v>136.16667175292969</v>
      </c>
      <c r="F255">
        <v>59313300</v>
      </c>
      <c r="G255">
        <v>0</v>
      </c>
      <c r="H255">
        <v>0</v>
      </c>
    </row>
    <row r="256" spans="1:8" x14ac:dyDescent="0.25">
      <c r="A256" s="1">
        <v>44151</v>
      </c>
      <c r="B256">
        <v>136.30999755859381</v>
      </c>
      <c r="C256">
        <v>137.48333740234381</v>
      </c>
      <c r="D256">
        <v>134.69667053222659</v>
      </c>
      <c r="E256">
        <v>136.0299987792969</v>
      </c>
      <c r="F256">
        <v>80515800</v>
      </c>
      <c r="G256">
        <v>0</v>
      </c>
      <c r="H256">
        <v>0</v>
      </c>
    </row>
    <row r="257" spans="1:8" x14ac:dyDescent="0.25">
      <c r="A257" s="1">
        <v>44152</v>
      </c>
      <c r="B257">
        <v>153.38999938964841</v>
      </c>
      <c r="C257">
        <v>154</v>
      </c>
      <c r="D257">
        <v>144.336669921875</v>
      </c>
      <c r="E257">
        <v>147.2033386230469</v>
      </c>
      <c r="F257">
        <v>183564900</v>
      </c>
      <c r="G257">
        <v>0</v>
      </c>
      <c r="H257">
        <v>0</v>
      </c>
    </row>
    <row r="258" spans="1:8" x14ac:dyDescent="0.25">
      <c r="A258" s="1">
        <v>44153</v>
      </c>
      <c r="B258">
        <v>149.44999694824219</v>
      </c>
      <c r="C258">
        <v>165.33332824707031</v>
      </c>
      <c r="D258">
        <v>147.83332824707031</v>
      </c>
      <c r="E258">
        <v>162.21333312988281</v>
      </c>
      <c r="F258">
        <v>234132000</v>
      </c>
      <c r="G258">
        <v>0</v>
      </c>
      <c r="H258">
        <v>0</v>
      </c>
    </row>
    <row r="259" spans="1:8" x14ac:dyDescent="0.25">
      <c r="A259" s="1">
        <v>44154</v>
      </c>
      <c r="B259">
        <v>164</v>
      </c>
      <c r="C259">
        <v>169.53666687011719</v>
      </c>
      <c r="D259">
        <v>162.52333068847659</v>
      </c>
      <c r="E259">
        <v>166.42333984375</v>
      </c>
      <c r="F259">
        <v>187425900</v>
      </c>
      <c r="G259">
        <v>0</v>
      </c>
      <c r="H259">
        <v>0</v>
      </c>
    </row>
    <row r="260" spans="1:8" x14ac:dyDescent="0.25">
      <c r="A260" s="1">
        <v>44155</v>
      </c>
      <c r="B260">
        <v>165.9966735839844</v>
      </c>
      <c r="C260">
        <v>167.5</v>
      </c>
      <c r="D260">
        <v>163.02000427246091</v>
      </c>
      <c r="E260">
        <v>163.2033386230469</v>
      </c>
      <c r="F260">
        <v>98735700</v>
      </c>
      <c r="G260">
        <v>0</v>
      </c>
      <c r="H260">
        <v>0</v>
      </c>
    </row>
    <row r="261" spans="1:8" x14ac:dyDescent="0.25">
      <c r="A261" s="1">
        <v>44158</v>
      </c>
      <c r="B261">
        <v>167.83332824707031</v>
      </c>
      <c r="C261">
        <v>175.33332824707031</v>
      </c>
      <c r="D261">
        <v>167.2633361816406</v>
      </c>
      <c r="E261">
        <v>173.94999694824219</v>
      </c>
      <c r="F261">
        <v>150780900</v>
      </c>
      <c r="G261">
        <v>0</v>
      </c>
      <c r="H261">
        <v>0</v>
      </c>
    </row>
    <row r="262" spans="1:8" x14ac:dyDescent="0.25">
      <c r="A262" s="1">
        <v>44159</v>
      </c>
      <c r="B262">
        <v>180.1333312988281</v>
      </c>
      <c r="C262">
        <v>186.663330078125</v>
      </c>
      <c r="D262">
        <v>175.3999938964844</v>
      </c>
      <c r="E262">
        <v>185.12666320800781</v>
      </c>
      <c r="F262">
        <v>160945500</v>
      </c>
      <c r="G262">
        <v>0</v>
      </c>
      <c r="H262">
        <v>0</v>
      </c>
    </row>
    <row r="263" spans="1:8" x14ac:dyDescent="0.25">
      <c r="A263" s="1">
        <v>44160</v>
      </c>
      <c r="B263">
        <v>183.35333251953119</v>
      </c>
      <c r="C263">
        <v>191.33332824707031</v>
      </c>
      <c r="D263">
        <v>181.78999328613281</v>
      </c>
      <c r="E263">
        <v>191.33332824707031</v>
      </c>
      <c r="F263">
        <v>146790600</v>
      </c>
      <c r="G263">
        <v>0</v>
      </c>
      <c r="H263">
        <v>0</v>
      </c>
    </row>
    <row r="264" spans="1:8" x14ac:dyDescent="0.25">
      <c r="A264" s="1">
        <v>44162</v>
      </c>
      <c r="B264">
        <v>193.7200012207031</v>
      </c>
      <c r="C264">
        <v>199.59333801269531</v>
      </c>
      <c r="D264">
        <v>192.81666564941409</v>
      </c>
      <c r="E264">
        <v>195.2533264160156</v>
      </c>
      <c r="F264">
        <v>112683300</v>
      </c>
      <c r="G264">
        <v>0</v>
      </c>
      <c r="H264">
        <v>0</v>
      </c>
    </row>
    <row r="265" spans="1:8" x14ac:dyDescent="0.25">
      <c r="A265" s="1">
        <v>44165</v>
      </c>
      <c r="B265">
        <v>200.7366638183594</v>
      </c>
      <c r="C265">
        <v>202.6000061035156</v>
      </c>
      <c r="D265">
        <v>184.836669921875</v>
      </c>
      <c r="E265">
        <v>189.19999694824219</v>
      </c>
      <c r="F265">
        <v>189009300</v>
      </c>
      <c r="G265">
        <v>0</v>
      </c>
      <c r="H265">
        <v>0</v>
      </c>
    </row>
    <row r="266" spans="1:8" x14ac:dyDescent="0.25">
      <c r="A266" s="1">
        <v>44166</v>
      </c>
      <c r="B266">
        <v>199.19667053222659</v>
      </c>
      <c r="C266">
        <v>199.28334045410159</v>
      </c>
      <c r="D266">
        <v>190.68333435058591</v>
      </c>
      <c r="E266">
        <v>194.91999816894531</v>
      </c>
      <c r="F266">
        <v>120310500</v>
      </c>
      <c r="G266">
        <v>0</v>
      </c>
      <c r="H266">
        <v>0</v>
      </c>
    </row>
    <row r="267" spans="1:8" x14ac:dyDescent="0.25">
      <c r="A267" s="1">
        <v>44167</v>
      </c>
      <c r="B267">
        <v>185.47999572753909</v>
      </c>
      <c r="C267">
        <v>190.5133361816406</v>
      </c>
      <c r="D267">
        <v>180.40333557128909</v>
      </c>
      <c r="E267">
        <v>189.60667419433591</v>
      </c>
      <c r="F267">
        <v>143327100</v>
      </c>
      <c r="G267">
        <v>0</v>
      </c>
      <c r="H267">
        <v>0</v>
      </c>
    </row>
    <row r="268" spans="1:8" x14ac:dyDescent="0.25">
      <c r="A268" s="1">
        <v>44168</v>
      </c>
      <c r="B268">
        <v>196.67333984375</v>
      </c>
      <c r="C268">
        <v>199.65666198730469</v>
      </c>
      <c r="D268">
        <v>194.14332580566409</v>
      </c>
      <c r="E268">
        <v>197.7933349609375</v>
      </c>
      <c r="F268">
        <v>127656000</v>
      </c>
      <c r="G268">
        <v>0</v>
      </c>
      <c r="H268">
        <v>0</v>
      </c>
    </row>
    <row r="269" spans="1:8" x14ac:dyDescent="0.25">
      <c r="A269" s="1">
        <v>44169</v>
      </c>
      <c r="B269">
        <v>197.0033264160156</v>
      </c>
      <c r="C269">
        <v>199.67999267578119</v>
      </c>
      <c r="D269">
        <v>195.16667175292969</v>
      </c>
      <c r="E269">
        <v>199.67999267578119</v>
      </c>
      <c r="F269">
        <v>88203900</v>
      </c>
      <c r="G269">
        <v>0</v>
      </c>
      <c r="H269">
        <v>0</v>
      </c>
    </row>
    <row r="270" spans="1:8" x14ac:dyDescent="0.25">
      <c r="A270" s="1">
        <v>44172</v>
      </c>
      <c r="B270">
        <v>201.63999938964841</v>
      </c>
      <c r="C270">
        <v>216.2633361816406</v>
      </c>
      <c r="D270">
        <v>201.01666259765619</v>
      </c>
      <c r="E270">
        <v>213.91999816894531</v>
      </c>
      <c r="F270">
        <v>168929100</v>
      </c>
      <c r="G270">
        <v>0</v>
      </c>
      <c r="H270">
        <v>0</v>
      </c>
    </row>
    <row r="271" spans="1:8" x14ac:dyDescent="0.25">
      <c r="A271" s="1">
        <v>44173</v>
      </c>
      <c r="B271">
        <v>208.5033264160156</v>
      </c>
      <c r="C271">
        <v>217.09333801269531</v>
      </c>
      <c r="D271">
        <v>206.16667175292969</v>
      </c>
      <c r="E271">
        <v>216.62666320800781</v>
      </c>
      <c r="F271">
        <v>192795000</v>
      </c>
      <c r="G271">
        <v>0</v>
      </c>
      <c r="H271">
        <v>0</v>
      </c>
    </row>
    <row r="272" spans="1:8" x14ac:dyDescent="0.25">
      <c r="A272" s="1">
        <v>44174</v>
      </c>
      <c r="B272">
        <v>217.89666748046881</v>
      </c>
      <c r="C272">
        <v>218.10667419433591</v>
      </c>
      <c r="D272">
        <v>196</v>
      </c>
      <c r="E272">
        <v>201.49333190917969</v>
      </c>
      <c r="F272">
        <v>213873600</v>
      </c>
      <c r="G272">
        <v>0</v>
      </c>
      <c r="H272">
        <v>0</v>
      </c>
    </row>
    <row r="273" spans="1:8" x14ac:dyDescent="0.25">
      <c r="A273" s="1">
        <v>44175</v>
      </c>
      <c r="B273">
        <v>191.4566650390625</v>
      </c>
      <c r="C273">
        <v>209.25</v>
      </c>
      <c r="D273">
        <v>188.7799987792969</v>
      </c>
      <c r="E273">
        <v>209.02333068847659</v>
      </c>
      <c r="F273">
        <v>201249600</v>
      </c>
      <c r="G273">
        <v>0</v>
      </c>
      <c r="H273">
        <v>0</v>
      </c>
    </row>
    <row r="274" spans="1:8" x14ac:dyDescent="0.25">
      <c r="A274" s="1">
        <v>44176</v>
      </c>
      <c r="B274">
        <v>205.0033264160156</v>
      </c>
      <c r="C274">
        <v>208</v>
      </c>
      <c r="D274">
        <v>198.93333435058591</v>
      </c>
      <c r="E274">
        <v>203.33000183105469</v>
      </c>
      <c r="F274">
        <v>139425000</v>
      </c>
      <c r="G274">
        <v>0</v>
      </c>
      <c r="H274">
        <v>0</v>
      </c>
    </row>
    <row r="275" spans="1:8" x14ac:dyDescent="0.25">
      <c r="A275" s="1">
        <v>44179</v>
      </c>
      <c r="B275">
        <v>206.33332824707031</v>
      </c>
      <c r="C275">
        <v>214.25</v>
      </c>
      <c r="D275">
        <v>203.3999938964844</v>
      </c>
      <c r="E275">
        <v>213.27667236328119</v>
      </c>
      <c r="F275">
        <v>156121800</v>
      </c>
      <c r="G275">
        <v>0</v>
      </c>
      <c r="H275">
        <v>0</v>
      </c>
    </row>
    <row r="276" spans="1:8" x14ac:dyDescent="0.25">
      <c r="A276" s="1">
        <v>44180</v>
      </c>
      <c r="B276">
        <v>214.4266662597656</v>
      </c>
      <c r="C276">
        <v>215.6333312988281</v>
      </c>
      <c r="D276">
        <v>207.93333435058591</v>
      </c>
      <c r="E276">
        <v>211.08332824707031</v>
      </c>
      <c r="F276">
        <v>135214500</v>
      </c>
      <c r="G276">
        <v>0</v>
      </c>
      <c r="H276">
        <v>0</v>
      </c>
    </row>
    <row r="277" spans="1:8" x14ac:dyDescent="0.25">
      <c r="A277" s="1">
        <v>44181</v>
      </c>
      <c r="B277">
        <v>209.4100036621094</v>
      </c>
      <c r="C277">
        <v>210.83332824707031</v>
      </c>
      <c r="D277">
        <v>201.66667175292969</v>
      </c>
      <c r="E277">
        <v>207.5899963378906</v>
      </c>
      <c r="F277">
        <v>126287400</v>
      </c>
      <c r="G277">
        <v>0</v>
      </c>
      <c r="H277">
        <v>0</v>
      </c>
    </row>
    <row r="278" spans="1:8" x14ac:dyDescent="0.25">
      <c r="A278" s="1">
        <v>44182</v>
      </c>
      <c r="B278">
        <v>209.39666748046881</v>
      </c>
      <c r="C278">
        <v>219.60667419433591</v>
      </c>
      <c r="D278">
        <v>206.5</v>
      </c>
      <c r="E278">
        <v>218.6333312988281</v>
      </c>
      <c r="F278">
        <v>168810300</v>
      </c>
      <c r="G278">
        <v>0</v>
      </c>
      <c r="H278">
        <v>0</v>
      </c>
    </row>
    <row r="279" spans="1:8" x14ac:dyDescent="0.25">
      <c r="A279" s="1">
        <v>44183</v>
      </c>
      <c r="B279">
        <v>222.96665954589841</v>
      </c>
      <c r="C279">
        <v>231.66667175292969</v>
      </c>
      <c r="D279">
        <v>209.5133361816406</v>
      </c>
      <c r="E279">
        <v>231.66667175292969</v>
      </c>
      <c r="F279">
        <v>666378600</v>
      </c>
      <c r="G279">
        <v>0</v>
      </c>
      <c r="H279">
        <v>0</v>
      </c>
    </row>
    <row r="280" spans="1:8" x14ac:dyDescent="0.25">
      <c r="A280" s="1">
        <v>44186</v>
      </c>
      <c r="B280">
        <v>222.08000183105469</v>
      </c>
      <c r="C280">
        <v>222.83332824707031</v>
      </c>
      <c r="D280">
        <v>215.35667419433591</v>
      </c>
      <c r="E280">
        <v>216.6199951171875</v>
      </c>
      <c r="F280">
        <v>174135900</v>
      </c>
      <c r="G280">
        <v>0</v>
      </c>
      <c r="H280">
        <v>0</v>
      </c>
    </row>
    <row r="281" spans="1:8" x14ac:dyDescent="0.25">
      <c r="A281" s="1">
        <v>44187</v>
      </c>
      <c r="B281">
        <v>216</v>
      </c>
      <c r="C281">
        <v>216.62666320800781</v>
      </c>
      <c r="D281">
        <v>204.74333190917969</v>
      </c>
      <c r="E281">
        <v>213.44667053222659</v>
      </c>
      <c r="F281">
        <v>155148000</v>
      </c>
      <c r="G281">
        <v>0</v>
      </c>
      <c r="H281">
        <v>0</v>
      </c>
    </row>
    <row r="282" spans="1:8" x14ac:dyDescent="0.25">
      <c r="A282" s="1">
        <v>44188</v>
      </c>
      <c r="B282">
        <v>210.73333740234381</v>
      </c>
      <c r="C282">
        <v>217.16667175292969</v>
      </c>
      <c r="D282">
        <v>207.52333068847659</v>
      </c>
      <c r="E282">
        <v>215.32666015625</v>
      </c>
      <c r="F282">
        <v>99519000</v>
      </c>
      <c r="G282">
        <v>0</v>
      </c>
      <c r="H282">
        <v>0</v>
      </c>
    </row>
    <row r="283" spans="1:8" x14ac:dyDescent="0.25">
      <c r="A283" s="1">
        <v>44189</v>
      </c>
      <c r="B283">
        <v>214.33000183105469</v>
      </c>
      <c r="C283">
        <v>222.0299987792969</v>
      </c>
      <c r="D283">
        <v>213.66667175292969</v>
      </c>
      <c r="E283">
        <v>220.5899963378906</v>
      </c>
      <c r="F283">
        <v>68596800</v>
      </c>
      <c r="G283">
        <v>0</v>
      </c>
      <c r="H283">
        <v>0</v>
      </c>
    </row>
    <row r="284" spans="1:8" x14ac:dyDescent="0.25">
      <c r="A284" s="1">
        <v>44193</v>
      </c>
      <c r="B284">
        <v>224.836669921875</v>
      </c>
      <c r="C284">
        <v>227.1333312988281</v>
      </c>
      <c r="D284">
        <v>220.26666259765619</v>
      </c>
      <c r="E284">
        <v>221.22999572753909</v>
      </c>
      <c r="F284">
        <v>96835800</v>
      </c>
      <c r="G284">
        <v>0</v>
      </c>
      <c r="H284">
        <v>0</v>
      </c>
    </row>
    <row r="285" spans="1:8" x14ac:dyDescent="0.25">
      <c r="A285" s="1">
        <v>44194</v>
      </c>
      <c r="B285">
        <v>220.33332824707031</v>
      </c>
      <c r="C285">
        <v>223.30000305175781</v>
      </c>
      <c r="D285">
        <v>218.33332824707031</v>
      </c>
      <c r="E285">
        <v>221.9966735839844</v>
      </c>
      <c r="F285">
        <v>68732400</v>
      </c>
      <c r="G285">
        <v>0</v>
      </c>
      <c r="H285">
        <v>0</v>
      </c>
    </row>
    <row r="286" spans="1:8" x14ac:dyDescent="0.25">
      <c r="A286" s="1">
        <v>44195</v>
      </c>
      <c r="B286">
        <v>224</v>
      </c>
      <c r="C286">
        <v>232.19999694824219</v>
      </c>
      <c r="D286">
        <v>222.78666687011719</v>
      </c>
      <c r="E286">
        <v>231.59333801269531</v>
      </c>
      <c r="F286">
        <v>128538000</v>
      </c>
      <c r="G286">
        <v>0</v>
      </c>
      <c r="H286">
        <v>0</v>
      </c>
    </row>
    <row r="287" spans="1:8" x14ac:dyDescent="0.25">
      <c r="A287" s="1">
        <v>44196</v>
      </c>
      <c r="B287">
        <v>233.33000183105469</v>
      </c>
      <c r="C287">
        <v>239.5733337402344</v>
      </c>
      <c r="D287">
        <v>230.37333679199219</v>
      </c>
      <c r="E287">
        <v>235.22332763671881</v>
      </c>
      <c r="F287">
        <v>148949700</v>
      </c>
      <c r="G287">
        <v>0</v>
      </c>
      <c r="H287">
        <v>0</v>
      </c>
    </row>
    <row r="288" spans="1:8" x14ac:dyDescent="0.25">
      <c r="A288" s="1">
        <v>44200</v>
      </c>
      <c r="B288">
        <v>239.82000732421881</v>
      </c>
      <c r="C288">
        <v>248.163330078125</v>
      </c>
      <c r="D288">
        <v>239.06333923339841</v>
      </c>
      <c r="E288">
        <v>243.25666809082031</v>
      </c>
      <c r="F288">
        <v>145914600</v>
      </c>
      <c r="G288">
        <v>0</v>
      </c>
      <c r="H288">
        <v>0</v>
      </c>
    </row>
    <row r="289" spans="1:8" x14ac:dyDescent="0.25">
      <c r="A289" s="1">
        <v>44201</v>
      </c>
      <c r="B289">
        <v>241.2200012207031</v>
      </c>
      <c r="C289">
        <v>246.94667053222659</v>
      </c>
      <c r="D289">
        <v>239.73333740234381</v>
      </c>
      <c r="E289">
        <v>245.03666687011719</v>
      </c>
      <c r="F289">
        <v>96735600</v>
      </c>
      <c r="G289">
        <v>0</v>
      </c>
      <c r="H289">
        <v>0</v>
      </c>
    </row>
    <row r="290" spans="1:8" x14ac:dyDescent="0.25">
      <c r="A290" s="1">
        <v>44202</v>
      </c>
      <c r="B290">
        <v>252.83000183105469</v>
      </c>
      <c r="C290">
        <v>258</v>
      </c>
      <c r="D290">
        <v>249.69999694824219</v>
      </c>
      <c r="E290">
        <v>251.99333190917969</v>
      </c>
      <c r="F290">
        <v>134100000</v>
      </c>
      <c r="G290">
        <v>0</v>
      </c>
      <c r="H290">
        <v>0</v>
      </c>
    </row>
    <row r="291" spans="1:8" x14ac:dyDescent="0.25">
      <c r="A291" s="1">
        <v>44203</v>
      </c>
      <c r="B291">
        <v>259.20999145507813</v>
      </c>
      <c r="C291">
        <v>272.32998657226563</v>
      </c>
      <c r="D291">
        <v>258.39999389648438</v>
      </c>
      <c r="E291">
        <v>272.01333618164063</v>
      </c>
      <c r="F291">
        <v>154496700</v>
      </c>
      <c r="G291">
        <v>0</v>
      </c>
      <c r="H291">
        <v>0</v>
      </c>
    </row>
    <row r="292" spans="1:8" x14ac:dyDescent="0.25">
      <c r="A292" s="1">
        <v>44204</v>
      </c>
      <c r="B292">
        <v>285.33334350585938</v>
      </c>
      <c r="C292">
        <v>294.82998657226563</v>
      </c>
      <c r="D292">
        <v>279.46331787109381</v>
      </c>
      <c r="E292">
        <v>293.33999633789063</v>
      </c>
      <c r="F292">
        <v>225166500</v>
      </c>
      <c r="G292">
        <v>0</v>
      </c>
      <c r="H292">
        <v>0</v>
      </c>
    </row>
    <row r="293" spans="1:8" x14ac:dyDescent="0.25">
      <c r="A293" s="1">
        <v>44207</v>
      </c>
      <c r="B293">
        <v>283.13333129882813</v>
      </c>
      <c r="C293">
        <v>284.80999755859381</v>
      </c>
      <c r="D293">
        <v>267.87332153320313</v>
      </c>
      <c r="E293">
        <v>270.39666748046881</v>
      </c>
      <c r="F293">
        <v>177904800</v>
      </c>
      <c r="G293">
        <v>0</v>
      </c>
      <c r="H293">
        <v>0</v>
      </c>
    </row>
    <row r="294" spans="1:8" x14ac:dyDescent="0.25">
      <c r="A294" s="1">
        <v>44208</v>
      </c>
      <c r="B294">
        <v>277</v>
      </c>
      <c r="C294">
        <v>289.33334350585938</v>
      </c>
      <c r="D294">
        <v>275.77999877929688</v>
      </c>
      <c r="E294">
        <v>283.14666748046881</v>
      </c>
      <c r="F294">
        <v>138812100</v>
      </c>
      <c r="G294">
        <v>0</v>
      </c>
      <c r="H294">
        <v>0</v>
      </c>
    </row>
    <row r="295" spans="1:8" x14ac:dyDescent="0.25">
      <c r="A295" s="1">
        <v>44209</v>
      </c>
      <c r="B295">
        <v>284.25332641601563</v>
      </c>
      <c r="C295">
        <v>286.82333374023438</v>
      </c>
      <c r="D295">
        <v>277.33334350585938</v>
      </c>
      <c r="E295">
        <v>284.8033447265625</v>
      </c>
      <c r="F295">
        <v>99937500</v>
      </c>
      <c r="G295">
        <v>0</v>
      </c>
      <c r="H295">
        <v>0</v>
      </c>
    </row>
    <row r="296" spans="1:8" x14ac:dyDescent="0.25">
      <c r="A296" s="1">
        <v>44210</v>
      </c>
      <c r="B296">
        <v>281.1300048828125</v>
      </c>
      <c r="C296">
        <v>287.66665649414063</v>
      </c>
      <c r="D296">
        <v>279.58334350585938</v>
      </c>
      <c r="E296">
        <v>281.66665649414063</v>
      </c>
      <c r="F296">
        <v>93798900</v>
      </c>
      <c r="G296">
        <v>0</v>
      </c>
      <c r="H296">
        <v>0</v>
      </c>
    </row>
    <row r="297" spans="1:8" x14ac:dyDescent="0.25">
      <c r="A297" s="1">
        <v>44211</v>
      </c>
      <c r="B297">
        <v>284</v>
      </c>
      <c r="C297">
        <v>286.63333129882813</v>
      </c>
      <c r="D297">
        <v>273.0333251953125</v>
      </c>
      <c r="E297">
        <v>275.38665771484381</v>
      </c>
      <c r="F297">
        <v>116332800</v>
      </c>
      <c r="G297">
        <v>0</v>
      </c>
      <c r="H297">
        <v>0</v>
      </c>
    </row>
    <row r="298" spans="1:8" x14ac:dyDescent="0.25">
      <c r="A298" s="1">
        <v>44215</v>
      </c>
      <c r="B298">
        <v>279.26666259765619</v>
      </c>
      <c r="C298">
        <v>283.33334350585938</v>
      </c>
      <c r="D298">
        <v>277.66665649414063</v>
      </c>
      <c r="E298">
        <v>281.51666259765619</v>
      </c>
      <c r="F298">
        <v>76101000</v>
      </c>
      <c r="G298">
        <v>0</v>
      </c>
      <c r="H298">
        <v>0</v>
      </c>
    </row>
    <row r="299" spans="1:8" x14ac:dyDescent="0.25">
      <c r="A299" s="1">
        <v>44216</v>
      </c>
      <c r="B299">
        <v>286.24667358398438</v>
      </c>
      <c r="C299">
        <v>286.5</v>
      </c>
      <c r="D299">
        <v>279.09332275390619</v>
      </c>
      <c r="E299">
        <v>283.48333740234381</v>
      </c>
      <c r="F299">
        <v>76997700</v>
      </c>
      <c r="G299">
        <v>0</v>
      </c>
      <c r="H299">
        <v>0</v>
      </c>
    </row>
    <row r="300" spans="1:8" x14ac:dyDescent="0.25">
      <c r="A300" s="1">
        <v>44217</v>
      </c>
      <c r="B300">
        <v>285</v>
      </c>
      <c r="C300">
        <v>285.239990234375</v>
      </c>
      <c r="D300">
        <v>280.47332763671881</v>
      </c>
      <c r="E300">
        <v>281.663330078125</v>
      </c>
      <c r="F300">
        <v>61563300</v>
      </c>
      <c r="G300">
        <v>0</v>
      </c>
      <c r="H300">
        <v>0</v>
      </c>
    </row>
    <row r="301" spans="1:8" x14ac:dyDescent="0.25">
      <c r="A301" s="1">
        <v>44218</v>
      </c>
      <c r="B301">
        <v>278.10333251953119</v>
      </c>
      <c r="C301">
        <v>282.66665649414063</v>
      </c>
      <c r="D301">
        <v>276.2066650390625</v>
      </c>
      <c r="E301">
        <v>282.21331787109381</v>
      </c>
      <c r="F301">
        <v>60199500</v>
      </c>
      <c r="G301">
        <v>0</v>
      </c>
      <c r="H301">
        <v>0</v>
      </c>
    </row>
    <row r="302" spans="1:8" x14ac:dyDescent="0.25">
      <c r="A302" s="1">
        <v>44221</v>
      </c>
      <c r="B302">
        <v>285</v>
      </c>
      <c r="C302">
        <v>300.13333129882813</v>
      </c>
      <c r="D302">
        <v>279.60665893554688</v>
      </c>
      <c r="E302">
        <v>293.60000610351563</v>
      </c>
      <c r="F302">
        <v>123520200</v>
      </c>
      <c r="G302">
        <v>0</v>
      </c>
      <c r="H302">
        <v>0</v>
      </c>
    </row>
    <row r="303" spans="1:8" x14ac:dyDescent="0.25">
      <c r="A303" s="1">
        <v>44222</v>
      </c>
      <c r="B303">
        <v>297.12667846679688</v>
      </c>
      <c r="C303">
        <v>298.63333129882813</v>
      </c>
      <c r="D303">
        <v>290.5333251953125</v>
      </c>
      <c r="E303">
        <v>294.36334228515619</v>
      </c>
      <c r="F303">
        <v>69394800</v>
      </c>
      <c r="G303">
        <v>0</v>
      </c>
      <c r="H303">
        <v>0</v>
      </c>
    </row>
    <row r="304" spans="1:8" x14ac:dyDescent="0.25">
      <c r="A304" s="1">
        <v>44223</v>
      </c>
      <c r="B304">
        <v>290.11666870117188</v>
      </c>
      <c r="C304">
        <v>297.16665649414063</v>
      </c>
      <c r="D304">
        <v>286.22000122070313</v>
      </c>
      <c r="E304">
        <v>288.0533447265625</v>
      </c>
      <c r="F304">
        <v>82002000</v>
      </c>
      <c r="G304">
        <v>0</v>
      </c>
      <c r="H304">
        <v>0</v>
      </c>
    </row>
    <row r="305" spans="1:8" x14ac:dyDescent="0.25">
      <c r="A305" s="1">
        <v>44224</v>
      </c>
      <c r="B305">
        <v>273.33334350585938</v>
      </c>
      <c r="C305">
        <v>282.66665649414063</v>
      </c>
      <c r="D305">
        <v>267</v>
      </c>
      <c r="E305">
        <v>278.47665405273438</v>
      </c>
      <c r="F305">
        <v>79134000</v>
      </c>
      <c r="G305">
        <v>0</v>
      </c>
      <c r="H305">
        <v>0</v>
      </c>
    </row>
    <row r="306" spans="1:8" x14ac:dyDescent="0.25">
      <c r="A306" s="1">
        <v>44225</v>
      </c>
      <c r="B306">
        <v>276.66665649414063</v>
      </c>
      <c r="C306">
        <v>280.8033447265625</v>
      </c>
      <c r="D306">
        <v>260.0333251953125</v>
      </c>
      <c r="E306">
        <v>264.510009765625</v>
      </c>
      <c r="F306">
        <v>104972400</v>
      </c>
      <c r="G306">
        <v>0</v>
      </c>
      <c r="H306">
        <v>0</v>
      </c>
    </row>
    <row r="307" spans="1:8" x14ac:dyDescent="0.25">
      <c r="A307" s="1">
        <v>44228</v>
      </c>
      <c r="B307">
        <v>271.42999267578119</v>
      </c>
      <c r="C307">
        <v>280.66665649414063</v>
      </c>
      <c r="D307">
        <v>265.18667602539063</v>
      </c>
      <c r="E307">
        <v>279.93667602539063</v>
      </c>
      <c r="F307">
        <v>76174200</v>
      </c>
      <c r="G307">
        <v>0</v>
      </c>
      <c r="H307">
        <v>0</v>
      </c>
    </row>
    <row r="308" spans="1:8" x14ac:dyDescent="0.25">
      <c r="A308" s="1">
        <v>44229</v>
      </c>
      <c r="B308">
        <v>281.55999755859381</v>
      </c>
      <c r="C308">
        <v>293.5</v>
      </c>
      <c r="D308">
        <v>280.73333740234381</v>
      </c>
      <c r="E308">
        <v>290.92999267578119</v>
      </c>
      <c r="F308">
        <v>73038600</v>
      </c>
      <c r="G308">
        <v>0</v>
      </c>
      <c r="H308">
        <v>0</v>
      </c>
    </row>
    <row r="309" spans="1:8" x14ac:dyDescent="0.25">
      <c r="A309" s="1">
        <v>44230</v>
      </c>
      <c r="B309">
        <v>292.33999633789063</v>
      </c>
      <c r="C309">
        <v>292.69332885742188</v>
      </c>
      <c r="D309">
        <v>284.35333251953119</v>
      </c>
      <c r="E309">
        <v>284.89666748046881</v>
      </c>
      <c r="F309">
        <v>55030500</v>
      </c>
      <c r="G309">
        <v>0</v>
      </c>
      <c r="H309">
        <v>0</v>
      </c>
    </row>
    <row r="310" spans="1:8" x14ac:dyDescent="0.25">
      <c r="A310" s="1">
        <v>44231</v>
      </c>
      <c r="B310">
        <v>285</v>
      </c>
      <c r="C310">
        <v>285.5</v>
      </c>
      <c r="D310">
        <v>277.80667114257813</v>
      </c>
      <c r="E310">
        <v>283.32998657226563</v>
      </c>
      <c r="F310">
        <v>47438100</v>
      </c>
      <c r="G310">
        <v>0</v>
      </c>
      <c r="H310">
        <v>0</v>
      </c>
    </row>
    <row r="311" spans="1:8" x14ac:dyDescent="0.25">
      <c r="A311" s="1">
        <v>44232</v>
      </c>
      <c r="B311">
        <v>281.66665649414063</v>
      </c>
      <c r="C311">
        <v>288.25665283203119</v>
      </c>
      <c r="D311">
        <v>279.65667724609381</v>
      </c>
      <c r="E311">
        <v>284.07666015625</v>
      </c>
      <c r="F311">
        <v>55699800</v>
      </c>
      <c r="G311">
        <v>0</v>
      </c>
      <c r="H311">
        <v>0</v>
      </c>
    </row>
    <row r="312" spans="1:8" x14ac:dyDescent="0.25">
      <c r="A312" s="1">
        <v>44235</v>
      </c>
      <c r="B312">
        <v>289.8900146484375</v>
      </c>
      <c r="C312">
        <v>292.58999633789063</v>
      </c>
      <c r="D312">
        <v>284.91665649414063</v>
      </c>
      <c r="E312">
        <v>287.80667114257813</v>
      </c>
      <c r="F312">
        <v>60485100</v>
      </c>
      <c r="G312">
        <v>0</v>
      </c>
      <c r="H312">
        <v>0</v>
      </c>
    </row>
    <row r="313" spans="1:8" x14ac:dyDescent="0.25">
      <c r="A313" s="1">
        <v>44236</v>
      </c>
      <c r="B313">
        <v>285.04000854492188</v>
      </c>
      <c r="C313">
        <v>286.60000610351563</v>
      </c>
      <c r="D313">
        <v>280.58334350585938</v>
      </c>
      <c r="E313">
        <v>283.1533203125</v>
      </c>
      <c r="F313">
        <v>45473100</v>
      </c>
      <c r="G313">
        <v>0</v>
      </c>
      <c r="H313">
        <v>0</v>
      </c>
    </row>
    <row r="314" spans="1:8" x14ac:dyDescent="0.25">
      <c r="A314" s="1">
        <v>44237</v>
      </c>
      <c r="B314">
        <v>281.21331787109381</v>
      </c>
      <c r="C314">
        <v>281.60665893554688</v>
      </c>
      <c r="D314">
        <v>266.67333984375</v>
      </c>
      <c r="E314">
        <v>268.27334594726563</v>
      </c>
      <c r="F314">
        <v>108648300</v>
      </c>
      <c r="G314">
        <v>0</v>
      </c>
      <c r="H314">
        <v>0</v>
      </c>
    </row>
    <row r="315" spans="1:8" x14ac:dyDescent="0.25">
      <c r="A315" s="1">
        <v>44238</v>
      </c>
      <c r="B315">
        <v>270.81332397460938</v>
      </c>
      <c r="C315">
        <v>276.62667846679688</v>
      </c>
      <c r="D315">
        <v>267.24334716796881</v>
      </c>
      <c r="E315">
        <v>270.5533447265625</v>
      </c>
      <c r="F315">
        <v>64868400</v>
      </c>
      <c r="G315">
        <v>0</v>
      </c>
      <c r="H315">
        <v>0</v>
      </c>
    </row>
    <row r="316" spans="1:8" x14ac:dyDescent="0.25">
      <c r="A316" s="1">
        <v>44239</v>
      </c>
      <c r="B316">
        <v>267.086669921875</v>
      </c>
      <c r="C316">
        <v>272.44332885742188</v>
      </c>
      <c r="D316">
        <v>261.77667236328119</v>
      </c>
      <c r="E316">
        <v>272.04000854492188</v>
      </c>
      <c r="F316">
        <v>71304900</v>
      </c>
      <c r="G316">
        <v>0</v>
      </c>
      <c r="H316">
        <v>0</v>
      </c>
    </row>
    <row r="317" spans="1:8" x14ac:dyDescent="0.25">
      <c r="A317" s="1">
        <v>44243</v>
      </c>
      <c r="B317">
        <v>272.66665649414063</v>
      </c>
      <c r="C317">
        <v>273.66665649414063</v>
      </c>
      <c r="D317">
        <v>264.14666748046881</v>
      </c>
      <c r="E317">
        <v>265.40667724609381</v>
      </c>
      <c r="F317">
        <v>59406900</v>
      </c>
      <c r="G317">
        <v>0</v>
      </c>
      <c r="H317">
        <v>0</v>
      </c>
    </row>
    <row r="318" spans="1:8" x14ac:dyDescent="0.25">
      <c r="A318" s="1">
        <v>44244</v>
      </c>
      <c r="B318">
        <v>259.6966552734375</v>
      </c>
      <c r="C318">
        <v>266.61334228515619</v>
      </c>
      <c r="D318">
        <v>254.0033264160156</v>
      </c>
      <c r="E318">
        <v>266.04998779296881</v>
      </c>
      <c r="F318">
        <v>77989500</v>
      </c>
      <c r="G318">
        <v>0</v>
      </c>
      <c r="H318">
        <v>0</v>
      </c>
    </row>
    <row r="319" spans="1:8" x14ac:dyDescent="0.25">
      <c r="A319" s="1">
        <v>44245</v>
      </c>
      <c r="B319">
        <v>260.29998779296881</v>
      </c>
      <c r="C319">
        <v>264.89666748046881</v>
      </c>
      <c r="D319">
        <v>258.75665283203119</v>
      </c>
      <c r="E319">
        <v>262.45999145507813</v>
      </c>
      <c r="F319">
        <v>53871300</v>
      </c>
      <c r="G319">
        <v>0</v>
      </c>
      <c r="H319">
        <v>0</v>
      </c>
    </row>
    <row r="320" spans="1:8" x14ac:dyDescent="0.25">
      <c r="A320" s="1">
        <v>44246</v>
      </c>
      <c r="B320">
        <v>265</v>
      </c>
      <c r="C320">
        <v>265.5966796875</v>
      </c>
      <c r="D320">
        <v>259.12332153320313</v>
      </c>
      <c r="E320">
        <v>260.43331909179688</v>
      </c>
      <c r="F320">
        <v>56874900</v>
      </c>
      <c r="G320">
        <v>0</v>
      </c>
      <c r="H320">
        <v>0</v>
      </c>
    </row>
    <row r="321" spans="1:8" x14ac:dyDescent="0.25">
      <c r="A321" s="1">
        <v>44249</v>
      </c>
      <c r="B321">
        <v>254.21333312988281</v>
      </c>
      <c r="C321">
        <v>256.16665649414063</v>
      </c>
      <c r="D321">
        <v>236.73333740234381</v>
      </c>
      <c r="E321">
        <v>238.16667175292969</v>
      </c>
      <c r="F321">
        <v>111809100</v>
      </c>
      <c r="G321">
        <v>0</v>
      </c>
      <c r="H321">
        <v>0</v>
      </c>
    </row>
    <row r="322" spans="1:8" x14ac:dyDescent="0.25">
      <c r="A322" s="1">
        <v>44250</v>
      </c>
      <c r="B322">
        <v>220.71000671386719</v>
      </c>
      <c r="C322">
        <v>237.8699951171875</v>
      </c>
      <c r="D322">
        <v>206.33332824707031</v>
      </c>
      <c r="E322">
        <v>232.94667053222659</v>
      </c>
      <c r="F322">
        <v>199820700</v>
      </c>
      <c r="G322">
        <v>0</v>
      </c>
      <c r="H322">
        <v>0</v>
      </c>
    </row>
    <row r="323" spans="1:8" x14ac:dyDescent="0.25">
      <c r="A323" s="1">
        <v>44251</v>
      </c>
      <c r="B323">
        <v>237.28334045410159</v>
      </c>
      <c r="C323">
        <v>248.33332824707031</v>
      </c>
      <c r="D323">
        <v>231.38999938964841</v>
      </c>
      <c r="E323">
        <v>247.3399963378906</v>
      </c>
      <c r="F323">
        <v>110301000</v>
      </c>
      <c r="G323">
        <v>0</v>
      </c>
      <c r="H323">
        <v>0</v>
      </c>
    </row>
    <row r="324" spans="1:8" x14ac:dyDescent="0.25">
      <c r="A324" s="1">
        <v>44252</v>
      </c>
      <c r="B324">
        <v>242.05000305175781</v>
      </c>
      <c r="C324">
        <v>245.7366638183594</v>
      </c>
      <c r="D324">
        <v>223.52667236328119</v>
      </c>
      <c r="E324">
        <v>227.40666198730469</v>
      </c>
      <c r="F324">
        <v>117071700</v>
      </c>
      <c r="G324">
        <v>0</v>
      </c>
      <c r="H324">
        <v>0</v>
      </c>
    </row>
    <row r="325" spans="1:8" x14ac:dyDescent="0.25">
      <c r="A325" s="1">
        <v>44253</v>
      </c>
      <c r="B325">
        <v>233.33332824707031</v>
      </c>
      <c r="C325">
        <v>235.56666564941409</v>
      </c>
      <c r="D325">
        <v>219.836669921875</v>
      </c>
      <c r="E325">
        <v>225.16667175292969</v>
      </c>
      <c r="F325">
        <v>123267600</v>
      </c>
      <c r="G325">
        <v>0</v>
      </c>
      <c r="H325">
        <v>0</v>
      </c>
    </row>
    <row r="326" spans="1:8" x14ac:dyDescent="0.25">
      <c r="A326" s="1">
        <v>44256</v>
      </c>
      <c r="B326">
        <v>230.03666687011719</v>
      </c>
      <c r="C326">
        <v>239.66667175292969</v>
      </c>
      <c r="D326">
        <v>228.3500061035156</v>
      </c>
      <c r="E326">
        <v>239.47666931152341</v>
      </c>
      <c r="F326">
        <v>81408600</v>
      </c>
      <c r="G326">
        <v>0</v>
      </c>
      <c r="H326">
        <v>0</v>
      </c>
    </row>
    <row r="327" spans="1:8" x14ac:dyDescent="0.25">
      <c r="A327" s="1">
        <v>44257</v>
      </c>
      <c r="B327">
        <v>239.4266662597656</v>
      </c>
      <c r="C327">
        <v>240.3699951171875</v>
      </c>
      <c r="D327">
        <v>228.33332824707031</v>
      </c>
      <c r="E327">
        <v>228.81333923339841</v>
      </c>
      <c r="F327">
        <v>71196600</v>
      </c>
      <c r="G327">
        <v>0</v>
      </c>
      <c r="H327">
        <v>0</v>
      </c>
    </row>
    <row r="328" spans="1:8" x14ac:dyDescent="0.25">
      <c r="A328" s="1">
        <v>44258</v>
      </c>
      <c r="B328">
        <v>229.33000183105469</v>
      </c>
      <c r="C328">
        <v>233.56666564941409</v>
      </c>
      <c r="D328">
        <v>217.2366638183594</v>
      </c>
      <c r="E328">
        <v>217.73333740234381</v>
      </c>
      <c r="F328">
        <v>90624000</v>
      </c>
      <c r="G328">
        <v>0</v>
      </c>
      <c r="H328">
        <v>0</v>
      </c>
    </row>
    <row r="329" spans="1:8" x14ac:dyDescent="0.25">
      <c r="A329" s="1">
        <v>44259</v>
      </c>
      <c r="B329">
        <v>218.6000061035156</v>
      </c>
      <c r="C329">
        <v>222.81666564941409</v>
      </c>
      <c r="D329">
        <v>200</v>
      </c>
      <c r="E329">
        <v>207.14666748046881</v>
      </c>
      <c r="F329">
        <v>197758500</v>
      </c>
      <c r="G329">
        <v>0</v>
      </c>
      <c r="H329">
        <v>0</v>
      </c>
    </row>
    <row r="330" spans="1:8" x14ac:dyDescent="0.25">
      <c r="A330" s="1">
        <v>44260</v>
      </c>
      <c r="B330">
        <v>208.68666076660159</v>
      </c>
      <c r="C330">
        <v>209.2799987792969</v>
      </c>
      <c r="D330">
        <v>179.83000183105469</v>
      </c>
      <c r="E330">
        <v>199.31666564941409</v>
      </c>
      <c r="F330">
        <v>268189500</v>
      </c>
      <c r="G330">
        <v>0</v>
      </c>
      <c r="H330">
        <v>0</v>
      </c>
    </row>
    <row r="331" spans="1:8" x14ac:dyDescent="0.25">
      <c r="A331" s="1">
        <v>44263</v>
      </c>
      <c r="B331">
        <v>200.18333435058591</v>
      </c>
      <c r="C331">
        <v>206.71000671386719</v>
      </c>
      <c r="D331">
        <v>186.2633361816406</v>
      </c>
      <c r="E331">
        <v>187.66667175292969</v>
      </c>
      <c r="F331">
        <v>155361000</v>
      </c>
      <c r="G331">
        <v>0</v>
      </c>
      <c r="H331">
        <v>0</v>
      </c>
    </row>
    <row r="332" spans="1:8" x14ac:dyDescent="0.25">
      <c r="A332" s="1">
        <v>44264</v>
      </c>
      <c r="B332">
        <v>202.72666931152341</v>
      </c>
      <c r="C332">
        <v>226.0299987792969</v>
      </c>
      <c r="D332">
        <v>198.40333557128909</v>
      </c>
      <c r="E332">
        <v>224.52667236328119</v>
      </c>
      <c r="F332">
        <v>202569900</v>
      </c>
      <c r="G332">
        <v>0</v>
      </c>
      <c r="H332">
        <v>0</v>
      </c>
    </row>
    <row r="333" spans="1:8" x14ac:dyDescent="0.25">
      <c r="A333" s="1">
        <v>44265</v>
      </c>
      <c r="B333">
        <v>233.43333435058591</v>
      </c>
      <c r="C333">
        <v>239.28334045410159</v>
      </c>
      <c r="D333">
        <v>218.35333251953119</v>
      </c>
      <c r="E333">
        <v>222.68666076660159</v>
      </c>
      <c r="F333">
        <v>181817100</v>
      </c>
      <c r="G333">
        <v>0</v>
      </c>
      <c r="H333">
        <v>0</v>
      </c>
    </row>
    <row r="334" spans="1:8" x14ac:dyDescent="0.25">
      <c r="A334" s="1">
        <v>44266</v>
      </c>
      <c r="B334">
        <v>233.1333312988281</v>
      </c>
      <c r="C334">
        <v>234.16667175292969</v>
      </c>
      <c r="D334">
        <v>225.72666931152341</v>
      </c>
      <c r="E334">
        <v>233.19999694824219</v>
      </c>
      <c r="F334">
        <v>108761700</v>
      </c>
      <c r="G334">
        <v>0</v>
      </c>
      <c r="H334">
        <v>0</v>
      </c>
    </row>
    <row r="335" spans="1:8" x14ac:dyDescent="0.25">
      <c r="A335" s="1">
        <v>44267</v>
      </c>
      <c r="B335">
        <v>223.33332824707031</v>
      </c>
      <c r="C335">
        <v>231.62666320800781</v>
      </c>
      <c r="D335">
        <v>222.0466613769531</v>
      </c>
      <c r="E335">
        <v>231.24333190917969</v>
      </c>
      <c r="F335">
        <v>100751400</v>
      </c>
      <c r="G335">
        <v>0</v>
      </c>
      <c r="H335">
        <v>0</v>
      </c>
    </row>
    <row r="336" spans="1:8" x14ac:dyDescent="0.25">
      <c r="A336" s="1">
        <v>44270</v>
      </c>
      <c r="B336">
        <v>231.36332702636719</v>
      </c>
      <c r="C336">
        <v>237.72666931152341</v>
      </c>
      <c r="D336">
        <v>228.0133361816406</v>
      </c>
      <c r="E336">
        <v>235.97999572753909</v>
      </c>
      <c r="F336">
        <v>88006800</v>
      </c>
      <c r="G336">
        <v>0</v>
      </c>
      <c r="H336">
        <v>0</v>
      </c>
    </row>
    <row r="337" spans="1:8" x14ac:dyDescent="0.25">
      <c r="A337" s="1">
        <v>44271</v>
      </c>
      <c r="B337">
        <v>234.44999694824219</v>
      </c>
      <c r="C337">
        <v>235.97332763671881</v>
      </c>
      <c r="D337">
        <v>223.66667175292969</v>
      </c>
      <c r="E337">
        <v>225.62666320800781</v>
      </c>
      <c r="F337">
        <v>96587100</v>
      </c>
      <c r="G337">
        <v>0</v>
      </c>
      <c r="H337">
        <v>0</v>
      </c>
    </row>
    <row r="338" spans="1:8" x14ac:dyDescent="0.25">
      <c r="A338" s="1">
        <v>44272</v>
      </c>
      <c r="B338">
        <v>218.9566650390625</v>
      </c>
      <c r="C338">
        <v>234.57666015625</v>
      </c>
      <c r="D338">
        <v>217.0033264160156</v>
      </c>
      <c r="E338">
        <v>233.93666076660159</v>
      </c>
      <c r="F338">
        <v>121117500</v>
      </c>
      <c r="G338">
        <v>0</v>
      </c>
      <c r="H338">
        <v>0</v>
      </c>
    </row>
    <row r="339" spans="1:8" x14ac:dyDescent="0.25">
      <c r="A339" s="1">
        <v>44273</v>
      </c>
      <c r="B339">
        <v>228.09666442871091</v>
      </c>
      <c r="C339">
        <v>229.74333190917969</v>
      </c>
      <c r="D339">
        <v>217.33332824707031</v>
      </c>
      <c r="E339">
        <v>217.7200012207031</v>
      </c>
      <c r="F339">
        <v>99674400</v>
      </c>
      <c r="G339">
        <v>0</v>
      </c>
      <c r="H339">
        <v>0</v>
      </c>
    </row>
    <row r="340" spans="1:8" x14ac:dyDescent="0.25">
      <c r="A340" s="1">
        <v>44274</v>
      </c>
      <c r="B340">
        <v>215.53334045410159</v>
      </c>
      <c r="C340">
        <v>219.07666015625</v>
      </c>
      <c r="D340">
        <v>208.2066650390625</v>
      </c>
      <c r="E340">
        <v>218.28999328613281</v>
      </c>
      <c r="F340">
        <v>128682000</v>
      </c>
      <c r="G340">
        <v>0</v>
      </c>
      <c r="H340">
        <v>0</v>
      </c>
    </row>
    <row r="341" spans="1:8" x14ac:dyDescent="0.25">
      <c r="A341" s="1">
        <v>44277</v>
      </c>
      <c r="B341">
        <v>228.19667053222659</v>
      </c>
      <c r="C341">
        <v>233.2066650390625</v>
      </c>
      <c r="D341">
        <v>222.91667175292969</v>
      </c>
      <c r="E341">
        <v>223.33332824707031</v>
      </c>
      <c r="F341">
        <v>118536600</v>
      </c>
      <c r="G341">
        <v>0</v>
      </c>
      <c r="H341">
        <v>0</v>
      </c>
    </row>
    <row r="342" spans="1:8" x14ac:dyDescent="0.25">
      <c r="A342" s="1">
        <v>44278</v>
      </c>
      <c r="B342">
        <v>225.25666809082031</v>
      </c>
      <c r="C342">
        <v>225.93333435058591</v>
      </c>
      <c r="D342">
        <v>219.16999816894531</v>
      </c>
      <c r="E342">
        <v>220.7200012207031</v>
      </c>
      <c r="F342">
        <v>91475700</v>
      </c>
      <c r="G342">
        <v>0</v>
      </c>
      <c r="H342">
        <v>0</v>
      </c>
    </row>
    <row r="343" spans="1:8" x14ac:dyDescent="0.25">
      <c r="A343" s="1">
        <v>44279</v>
      </c>
      <c r="B343">
        <v>222.63667297363281</v>
      </c>
      <c r="C343">
        <v>222.67333984375</v>
      </c>
      <c r="D343">
        <v>210.03666687011719</v>
      </c>
      <c r="E343">
        <v>210.0899963378906</v>
      </c>
      <c r="F343">
        <v>101385600</v>
      </c>
      <c r="G343">
        <v>0</v>
      </c>
      <c r="H343">
        <v>0</v>
      </c>
    </row>
    <row r="344" spans="1:8" x14ac:dyDescent="0.25">
      <c r="A344" s="1">
        <v>44280</v>
      </c>
      <c r="B344">
        <v>204.33332824707031</v>
      </c>
      <c r="C344">
        <v>215.16667175292969</v>
      </c>
      <c r="D344">
        <v>203.16667175292969</v>
      </c>
      <c r="E344">
        <v>213.46333312988281</v>
      </c>
      <c r="F344">
        <v>117674700</v>
      </c>
      <c r="G344">
        <v>0</v>
      </c>
      <c r="H344">
        <v>0</v>
      </c>
    </row>
    <row r="345" spans="1:8" x14ac:dyDescent="0.25">
      <c r="A345" s="1">
        <v>44281</v>
      </c>
      <c r="B345">
        <v>213.9566650390625</v>
      </c>
      <c r="C345">
        <v>214.60667419433591</v>
      </c>
      <c r="D345">
        <v>199.96333312988281</v>
      </c>
      <c r="E345">
        <v>206.2366638183594</v>
      </c>
      <c r="F345">
        <v>101558400</v>
      </c>
      <c r="G345">
        <v>0</v>
      </c>
      <c r="H345">
        <v>0</v>
      </c>
    </row>
    <row r="346" spans="1:8" x14ac:dyDescent="0.25">
      <c r="A346" s="1">
        <v>44284</v>
      </c>
      <c r="B346">
        <v>205.21333312988281</v>
      </c>
      <c r="C346">
        <v>205.49333190917969</v>
      </c>
      <c r="D346">
        <v>198.67333984375</v>
      </c>
      <c r="E346">
        <v>203.7633361816406</v>
      </c>
      <c r="F346">
        <v>85911000</v>
      </c>
      <c r="G346">
        <v>0</v>
      </c>
      <c r="H346">
        <v>0</v>
      </c>
    </row>
    <row r="347" spans="1:8" x14ac:dyDescent="0.25">
      <c r="A347" s="1">
        <v>44285</v>
      </c>
      <c r="B347">
        <v>200.58332824707031</v>
      </c>
      <c r="C347">
        <v>212.55332946777341</v>
      </c>
      <c r="D347">
        <v>197.0033264160156</v>
      </c>
      <c r="E347">
        <v>211.87333679199219</v>
      </c>
      <c r="F347">
        <v>118297200</v>
      </c>
      <c r="G347">
        <v>0</v>
      </c>
      <c r="H347">
        <v>0</v>
      </c>
    </row>
    <row r="348" spans="1:8" x14ac:dyDescent="0.25">
      <c r="A348" s="1">
        <v>44286</v>
      </c>
      <c r="B348">
        <v>215.53999328613281</v>
      </c>
      <c r="C348">
        <v>224</v>
      </c>
      <c r="D348">
        <v>213.7033386230469</v>
      </c>
      <c r="E348">
        <v>222.64332580566409</v>
      </c>
      <c r="F348">
        <v>100011900</v>
      </c>
      <c r="G348">
        <v>0</v>
      </c>
      <c r="H348">
        <v>0</v>
      </c>
    </row>
    <row r="349" spans="1:8" x14ac:dyDescent="0.25">
      <c r="A349" s="1">
        <v>44287</v>
      </c>
      <c r="B349">
        <v>229.4566650390625</v>
      </c>
      <c r="C349">
        <v>230.8066711425781</v>
      </c>
      <c r="D349">
        <v>219.8066711425781</v>
      </c>
      <c r="E349">
        <v>220.58332824707031</v>
      </c>
      <c r="F349">
        <v>105895200</v>
      </c>
      <c r="G349">
        <v>0</v>
      </c>
      <c r="H349">
        <v>0</v>
      </c>
    </row>
    <row r="350" spans="1:8" x14ac:dyDescent="0.25">
      <c r="A350" s="1">
        <v>44291</v>
      </c>
      <c r="B350">
        <v>235.90333557128909</v>
      </c>
      <c r="C350">
        <v>236.05332946777341</v>
      </c>
      <c r="D350">
        <v>228.23333740234381</v>
      </c>
      <c r="E350">
        <v>230.3500061035156</v>
      </c>
      <c r="F350">
        <v>125528400</v>
      </c>
      <c r="G350">
        <v>0</v>
      </c>
      <c r="H350">
        <v>0</v>
      </c>
    </row>
    <row r="351" spans="1:8" x14ac:dyDescent="0.25">
      <c r="A351" s="1">
        <v>44292</v>
      </c>
      <c r="B351">
        <v>230.1000061035156</v>
      </c>
      <c r="C351">
        <v>232.18333435058591</v>
      </c>
      <c r="D351">
        <v>227.12333679199219</v>
      </c>
      <c r="E351">
        <v>230.53999328613281</v>
      </c>
      <c r="F351">
        <v>84815400</v>
      </c>
      <c r="G351">
        <v>0</v>
      </c>
      <c r="H351">
        <v>0</v>
      </c>
    </row>
    <row r="352" spans="1:8" x14ac:dyDescent="0.25">
      <c r="A352" s="1">
        <v>44293</v>
      </c>
      <c r="B352">
        <v>229</v>
      </c>
      <c r="C352">
        <v>230.46000671386719</v>
      </c>
      <c r="D352">
        <v>222.61332702636719</v>
      </c>
      <c r="E352">
        <v>223.65666198730469</v>
      </c>
      <c r="F352">
        <v>78928200</v>
      </c>
      <c r="G352">
        <v>0</v>
      </c>
      <c r="H352">
        <v>0</v>
      </c>
    </row>
    <row r="353" spans="1:8" x14ac:dyDescent="0.25">
      <c r="A353" s="1">
        <v>44294</v>
      </c>
      <c r="B353">
        <v>225.7933349609375</v>
      </c>
      <c r="C353">
        <v>229.8500061035156</v>
      </c>
      <c r="D353">
        <v>223.8833312988281</v>
      </c>
      <c r="E353">
        <v>227.93333435058591</v>
      </c>
      <c r="F353">
        <v>71772900</v>
      </c>
      <c r="G353">
        <v>0</v>
      </c>
      <c r="H353">
        <v>0</v>
      </c>
    </row>
    <row r="354" spans="1:8" x14ac:dyDescent="0.25">
      <c r="A354" s="1">
        <v>44295</v>
      </c>
      <c r="B354">
        <v>225.92333984375</v>
      </c>
      <c r="C354">
        <v>226.99000549316409</v>
      </c>
      <c r="D354">
        <v>223.14332580566409</v>
      </c>
      <c r="E354">
        <v>225.67333984375</v>
      </c>
      <c r="F354">
        <v>64311300</v>
      </c>
      <c r="G354">
        <v>0</v>
      </c>
      <c r="H354">
        <v>0</v>
      </c>
    </row>
    <row r="355" spans="1:8" x14ac:dyDescent="0.25">
      <c r="A355" s="1">
        <v>44298</v>
      </c>
      <c r="B355">
        <v>228.56666564941409</v>
      </c>
      <c r="C355">
        <v>234.93333435058591</v>
      </c>
      <c r="D355">
        <v>227.36332702636719</v>
      </c>
      <c r="E355">
        <v>233.99333190917969</v>
      </c>
      <c r="F355">
        <v>87407100</v>
      </c>
      <c r="G355">
        <v>0</v>
      </c>
      <c r="H355">
        <v>0</v>
      </c>
    </row>
    <row r="356" spans="1:8" x14ac:dyDescent="0.25">
      <c r="A356" s="1">
        <v>44299</v>
      </c>
      <c r="B356">
        <v>237.56666564941409</v>
      </c>
      <c r="C356">
        <v>254.33332824707031</v>
      </c>
      <c r="D356">
        <v>236.88667297363281</v>
      </c>
      <c r="E356">
        <v>254.10667419433591</v>
      </c>
      <c r="F356">
        <v>133958400</v>
      </c>
      <c r="G356">
        <v>0</v>
      </c>
      <c r="H356">
        <v>0</v>
      </c>
    </row>
    <row r="357" spans="1:8" x14ac:dyDescent="0.25">
      <c r="A357" s="1">
        <v>44300</v>
      </c>
      <c r="B357">
        <v>256.89999389648438</v>
      </c>
      <c r="C357">
        <v>260.26333618164063</v>
      </c>
      <c r="D357">
        <v>242.6766662597656</v>
      </c>
      <c r="E357">
        <v>244.07666015625</v>
      </c>
      <c r="F357">
        <v>147052200</v>
      </c>
      <c r="G357">
        <v>0</v>
      </c>
      <c r="H357">
        <v>0</v>
      </c>
    </row>
    <row r="358" spans="1:8" x14ac:dyDescent="0.25">
      <c r="A358" s="1">
        <v>44301</v>
      </c>
      <c r="B358">
        <v>247.69999694824219</v>
      </c>
      <c r="C358">
        <v>247.89666748046881</v>
      </c>
      <c r="D358">
        <v>240.43666076660159</v>
      </c>
      <c r="E358">
        <v>246.28334045410159</v>
      </c>
      <c r="F358">
        <v>83546700</v>
      </c>
      <c r="G358">
        <v>0</v>
      </c>
      <c r="H358">
        <v>0</v>
      </c>
    </row>
    <row r="359" spans="1:8" x14ac:dyDescent="0.25">
      <c r="A359" s="1">
        <v>44302</v>
      </c>
      <c r="B359">
        <v>242.8833312988281</v>
      </c>
      <c r="C359">
        <v>249.80332946777341</v>
      </c>
      <c r="D359">
        <v>241.53334045410159</v>
      </c>
      <c r="E359">
        <v>246.59333801269531</v>
      </c>
      <c r="F359">
        <v>83938500</v>
      </c>
      <c r="G359">
        <v>0</v>
      </c>
      <c r="H359">
        <v>0</v>
      </c>
    </row>
    <row r="360" spans="1:8" x14ac:dyDescent="0.25">
      <c r="A360" s="1">
        <v>44305</v>
      </c>
      <c r="B360">
        <v>239.8666687011719</v>
      </c>
      <c r="C360">
        <v>241.80000305175781</v>
      </c>
      <c r="D360">
        <v>230.6000061035156</v>
      </c>
      <c r="E360">
        <v>238.21000671386719</v>
      </c>
      <c r="F360">
        <v>119058600</v>
      </c>
      <c r="G360">
        <v>0</v>
      </c>
      <c r="H360">
        <v>0</v>
      </c>
    </row>
    <row r="361" spans="1:8" x14ac:dyDescent="0.25">
      <c r="A361" s="1">
        <v>44306</v>
      </c>
      <c r="B361">
        <v>239.13999938964841</v>
      </c>
      <c r="C361">
        <v>245.75</v>
      </c>
      <c r="D361">
        <v>236.89666748046881</v>
      </c>
      <c r="E361">
        <v>239.663330078125</v>
      </c>
      <c r="F361">
        <v>106827000</v>
      </c>
      <c r="G361">
        <v>0</v>
      </c>
      <c r="H361">
        <v>0</v>
      </c>
    </row>
    <row r="362" spans="1:8" x14ac:dyDescent="0.25">
      <c r="A362" s="1">
        <v>44307</v>
      </c>
      <c r="B362">
        <v>234.92333984375</v>
      </c>
      <c r="C362">
        <v>248.2799987792969</v>
      </c>
      <c r="D362">
        <v>232.66667175292969</v>
      </c>
      <c r="E362">
        <v>248.03999328613281</v>
      </c>
      <c r="F362">
        <v>93646500</v>
      </c>
      <c r="G362">
        <v>0</v>
      </c>
      <c r="H362">
        <v>0</v>
      </c>
    </row>
    <row r="363" spans="1:8" x14ac:dyDescent="0.25">
      <c r="A363" s="1">
        <v>44308</v>
      </c>
      <c r="B363">
        <v>247.16667175292969</v>
      </c>
      <c r="C363">
        <v>251.25666809082031</v>
      </c>
      <c r="D363">
        <v>239.34666442871091</v>
      </c>
      <c r="E363">
        <v>239.89666748046881</v>
      </c>
      <c r="F363">
        <v>106770900</v>
      </c>
      <c r="G363">
        <v>0</v>
      </c>
      <c r="H363">
        <v>0</v>
      </c>
    </row>
    <row r="364" spans="1:8" x14ac:dyDescent="0.25">
      <c r="A364" s="1">
        <v>44309</v>
      </c>
      <c r="B364">
        <v>239.93333435058591</v>
      </c>
      <c r="C364">
        <v>245.78666687011719</v>
      </c>
      <c r="D364">
        <v>238.4866638183594</v>
      </c>
      <c r="E364">
        <v>243.1333312988281</v>
      </c>
      <c r="F364">
        <v>85110000</v>
      </c>
      <c r="G364">
        <v>0</v>
      </c>
      <c r="H364">
        <v>0</v>
      </c>
    </row>
    <row r="365" spans="1:8" x14ac:dyDescent="0.25">
      <c r="A365" s="1">
        <v>44312</v>
      </c>
      <c r="B365">
        <v>247</v>
      </c>
      <c r="C365">
        <v>249.76666259765619</v>
      </c>
      <c r="D365">
        <v>244.2033386230469</v>
      </c>
      <c r="E365">
        <v>246.06666564941409</v>
      </c>
      <c r="F365">
        <v>93115500</v>
      </c>
      <c r="G365">
        <v>0</v>
      </c>
      <c r="H365">
        <v>0</v>
      </c>
    </row>
    <row r="366" spans="1:8" x14ac:dyDescent="0.25">
      <c r="A366" s="1">
        <v>44313</v>
      </c>
      <c r="B366">
        <v>239.32000732421881</v>
      </c>
      <c r="C366">
        <v>241.33332824707031</v>
      </c>
      <c r="D366">
        <v>234.44999694824219</v>
      </c>
      <c r="E366">
        <v>234.913330078125</v>
      </c>
      <c r="F366">
        <v>88311000</v>
      </c>
      <c r="G366">
        <v>0</v>
      </c>
      <c r="H366">
        <v>0</v>
      </c>
    </row>
    <row r="367" spans="1:8" x14ac:dyDescent="0.25">
      <c r="A367" s="1">
        <v>44314</v>
      </c>
      <c r="B367">
        <v>232.13667297363281</v>
      </c>
      <c r="C367">
        <v>236.16667175292969</v>
      </c>
      <c r="D367">
        <v>231.19999694824219</v>
      </c>
      <c r="E367">
        <v>231.46665954589841</v>
      </c>
      <c r="F367">
        <v>66813000</v>
      </c>
      <c r="G367">
        <v>0</v>
      </c>
      <c r="H367">
        <v>0</v>
      </c>
    </row>
    <row r="368" spans="1:8" x14ac:dyDescent="0.25">
      <c r="A368" s="1">
        <v>44315</v>
      </c>
      <c r="B368">
        <v>233.16999816894531</v>
      </c>
      <c r="C368">
        <v>234.08332824707031</v>
      </c>
      <c r="D368">
        <v>222.83332824707031</v>
      </c>
      <c r="E368">
        <v>225.66667175292969</v>
      </c>
      <c r="F368">
        <v>86536200</v>
      </c>
      <c r="G368">
        <v>0</v>
      </c>
      <c r="H368">
        <v>0</v>
      </c>
    </row>
    <row r="369" spans="1:8" x14ac:dyDescent="0.25">
      <c r="A369" s="1">
        <v>44316</v>
      </c>
      <c r="B369">
        <v>222.5299987792969</v>
      </c>
      <c r="C369">
        <v>238.49000549316409</v>
      </c>
      <c r="D369">
        <v>222.0466613769531</v>
      </c>
      <c r="E369">
        <v>236.47999572753909</v>
      </c>
      <c r="F369">
        <v>122276100</v>
      </c>
      <c r="G369">
        <v>0</v>
      </c>
      <c r="H369">
        <v>0</v>
      </c>
    </row>
    <row r="370" spans="1:8" x14ac:dyDescent="0.25">
      <c r="A370" s="1">
        <v>44319</v>
      </c>
      <c r="B370">
        <v>234.6000061035156</v>
      </c>
      <c r="C370">
        <v>235.33332824707031</v>
      </c>
      <c r="D370">
        <v>226.83332824707031</v>
      </c>
      <c r="E370">
        <v>228.30000305175781</v>
      </c>
      <c r="F370">
        <v>81129300</v>
      </c>
      <c r="G370">
        <v>0</v>
      </c>
      <c r="H370">
        <v>0</v>
      </c>
    </row>
    <row r="371" spans="1:8" x14ac:dyDescent="0.25">
      <c r="A371" s="1">
        <v>44320</v>
      </c>
      <c r="B371">
        <v>226.31333923339841</v>
      </c>
      <c r="C371">
        <v>227.81666564941409</v>
      </c>
      <c r="D371">
        <v>219.23333740234381</v>
      </c>
      <c r="E371">
        <v>224.53334045410159</v>
      </c>
      <c r="F371">
        <v>89217900</v>
      </c>
      <c r="G371">
        <v>0</v>
      </c>
      <c r="H371">
        <v>0</v>
      </c>
    </row>
    <row r="372" spans="1:8" x14ac:dyDescent="0.25">
      <c r="A372" s="1">
        <v>44321</v>
      </c>
      <c r="B372">
        <v>227.02000427246091</v>
      </c>
      <c r="C372">
        <v>228.43333435058591</v>
      </c>
      <c r="D372">
        <v>222.44667053222659</v>
      </c>
      <c r="E372">
        <v>223.64666748046881</v>
      </c>
      <c r="F372">
        <v>65705700</v>
      </c>
      <c r="G372">
        <v>0</v>
      </c>
      <c r="H372">
        <v>0</v>
      </c>
    </row>
    <row r="373" spans="1:8" x14ac:dyDescent="0.25">
      <c r="A373" s="1">
        <v>44322</v>
      </c>
      <c r="B373">
        <v>226.91999816894531</v>
      </c>
      <c r="C373">
        <v>227.00666809082031</v>
      </c>
      <c r="D373">
        <v>216.66667175292969</v>
      </c>
      <c r="E373">
        <v>221.17999267578119</v>
      </c>
      <c r="F373">
        <v>83353800</v>
      </c>
      <c r="G373">
        <v>0</v>
      </c>
      <c r="H373">
        <v>0</v>
      </c>
    </row>
    <row r="374" spans="1:8" x14ac:dyDescent="0.25">
      <c r="A374" s="1">
        <v>44323</v>
      </c>
      <c r="B374">
        <v>221.93333435058591</v>
      </c>
      <c r="C374">
        <v>230</v>
      </c>
      <c r="D374">
        <v>220.0733337402344</v>
      </c>
      <c r="E374">
        <v>224.12333679199219</v>
      </c>
      <c r="F374">
        <v>70407600</v>
      </c>
      <c r="G374">
        <v>0</v>
      </c>
      <c r="H374">
        <v>0</v>
      </c>
    </row>
    <row r="375" spans="1:8" x14ac:dyDescent="0.25">
      <c r="A375" s="1">
        <v>44326</v>
      </c>
      <c r="B375">
        <v>221.6333312988281</v>
      </c>
      <c r="C375">
        <v>221.68333435058591</v>
      </c>
      <c r="D375">
        <v>209.2033386230469</v>
      </c>
      <c r="E375">
        <v>209.67999267578119</v>
      </c>
      <c r="F375">
        <v>94177200</v>
      </c>
      <c r="G375">
        <v>0</v>
      </c>
      <c r="H375">
        <v>0</v>
      </c>
    </row>
    <row r="376" spans="1:8" x14ac:dyDescent="0.25">
      <c r="A376" s="1">
        <v>44327</v>
      </c>
      <c r="B376">
        <v>199.7466735839844</v>
      </c>
      <c r="C376">
        <v>209.03334045410159</v>
      </c>
      <c r="D376">
        <v>198.53334045410159</v>
      </c>
      <c r="E376">
        <v>205.73333740234381</v>
      </c>
      <c r="F376">
        <v>139511700</v>
      </c>
      <c r="G376">
        <v>0</v>
      </c>
      <c r="H376">
        <v>0</v>
      </c>
    </row>
    <row r="377" spans="1:8" x14ac:dyDescent="0.25">
      <c r="A377" s="1">
        <v>44328</v>
      </c>
      <c r="B377">
        <v>200.83000183105469</v>
      </c>
      <c r="C377">
        <v>206.80332946777341</v>
      </c>
      <c r="D377">
        <v>195.5899963378906</v>
      </c>
      <c r="E377">
        <v>196.6300048828125</v>
      </c>
      <c r="F377">
        <v>101470800</v>
      </c>
      <c r="G377">
        <v>0</v>
      </c>
      <c r="H377">
        <v>0</v>
      </c>
    </row>
    <row r="378" spans="1:8" x14ac:dyDescent="0.25">
      <c r="A378" s="1">
        <v>44329</v>
      </c>
      <c r="B378">
        <v>200.5133361816406</v>
      </c>
      <c r="C378">
        <v>202.15333557128909</v>
      </c>
      <c r="D378">
        <v>186.55000305175781</v>
      </c>
      <c r="E378">
        <v>190.56333923339841</v>
      </c>
      <c r="F378">
        <v>132554700</v>
      </c>
      <c r="G378">
        <v>0</v>
      </c>
      <c r="H378">
        <v>0</v>
      </c>
    </row>
    <row r="379" spans="1:8" x14ac:dyDescent="0.25">
      <c r="A379" s="1">
        <v>44330</v>
      </c>
      <c r="B379">
        <v>194.4700012207031</v>
      </c>
      <c r="C379">
        <v>197.62333679199219</v>
      </c>
      <c r="D379">
        <v>190.15333557128909</v>
      </c>
      <c r="E379">
        <v>196.58000183105469</v>
      </c>
      <c r="F379">
        <v>100112700</v>
      </c>
      <c r="G379">
        <v>0</v>
      </c>
      <c r="H379">
        <v>0</v>
      </c>
    </row>
    <row r="380" spans="1:8" x14ac:dyDescent="0.25">
      <c r="A380" s="1">
        <v>44333</v>
      </c>
      <c r="B380">
        <v>191.8500061035156</v>
      </c>
      <c r="C380">
        <v>196.57666015625</v>
      </c>
      <c r="D380">
        <v>187.06666564941409</v>
      </c>
      <c r="E380">
        <v>192.27667236328119</v>
      </c>
      <c r="F380">
        <v>97171200</v>
      </c>
      <c r="G380">
        <v>0</v>
      </c>
      <c r="H380">
        <v>0</v>
      </c>
    </row>
    <row r="381" spans="1:8" x14ac:dyDescent="0.25">
      <c r="A381" s="1">
        <v>44334</v>
      </c>
      <c r="B381">
        <v>189.33332824707031</v>
      </c>
      <c r="C381">
        <v>198.75</v>
      </c>
      <c r="D381">
        <v>187.7933349609375</v>
      </c>
      <c r="E381">
        <v>192.62333679199219</v>
      </c>
      <c r="F381">
        <v>110491800</v>
      </c>
      <c r="G381">
        <v>0</v>
      </c>
      <c r="H381">
        <v>0</v>
      </c>
    </row>
    <row r="382" spans="1:8" x14ac:dyDescent="0.25">
      <c r="A382" s="1">
        <v>44335</v>
      </c>
      <c r="B382">
        <v>184.18333435058591</v>
      </c>
      <c r="C382">
        <v>188.7366638183594</v>
      </c>
      <c r="D382">
        <v>182.32666015625</v>
      </c>
      <c r="E382">
        <v>187.82000732421881</v>
      </c>
      <c r="F382">
        <v>118735200</v>
      </c>
      <c r="G382">
        <v>0</v>
      </c>
      <c r="H382">
        <v>0</v>
      </c>
    </row>
    <row r="383" spans="1:8" x14ac:dyDescent="0.25">
      <c r="A383" s="1">
        <v>44336</v>
      </c>
      <c r="B383">
        <v>191.66667175292969</v>
      </c>
      <c r="C383">
        <v>196.28334045410159</v>
      </c>
      <c r="D383">
        <v>190.35667419433591</v>
      </c>
      <c r="E383">
        <v>195.59333801269531</v>
      </c>
      <c r="F383">
        <v>92463300</v>
      </c>
      <c r="G383">
        <v>0</v>
      </c>
      <c r="H383">
        <v>0</v>
      </c>
    </row>
    <row r="384" spans="1:8" x14ac:dyDescent="0.25">
      <c r="A384" s="1">
        <v>44337</v>
      </c>
      <c r="B384">
        <v>198.7033386230469</v>
      </c>
      <c r="C384">
        <v>198.89332580566409</v>
      </c>
      <c r="D384">
        <v>193.33332824707031</v>
      </c>
      <c r="E384">
        <v>193.62666320800781</v>
      </c>
      <c r="F384">
        <v>78091800</v>
      </c>
      <c r="G384">
        <v>0</v>
      </c>
      <c r="H384">
        <v>0</v>
      </c>
    </row>
    <row r="385" spans="1:8" x14ac:dyDescent="0.25">
      <c r="A385" s="1">
        <v>44340</v>
      </c>
      <c r="B385">
        <v>193.8666687011719</v>
      </c>
      <c r="C385">
        <v>204.82666015625</v>
      </c>
      <c r="D385">
        <v>191.21665954589841</v>
      </c>
      <c r="E385">
        <v>202.14666748046881</v>
      </c>
      <c r="F385">
        <v>103674300</v>
      </c>
      <c r="G385">
        <v>0</v>
      </c>
      <c r="H385">
        <v>0</v>
      </c>
    </row>
    <row r="386" spans="1:8" x14ac:dyDescent="0.25">
      <c r="A386" s="1">
        <v>44341</v>
      </c>
      <c r="B386">
        <v>202.43666076660159</v>
      </c>
      <c r="C386">
        <v>204.663330078125</v>
      </c>
      <c r="D386">
        <v>198.57000732421881</v>
      </c>
      <c r="E386">
        <v>201.56333923339841</v>
      </c>
      <c r="F386">
        <v>84017700</v>
      </c>
      <c r="G386">
        <v>0</v>
      </c>
      <c r="H386">
        <v>0</v>
      </c>
    </row>
    <row r="387" spans="1:8" x14ac:dyDescent="0.25">
      <c r="A387" s="1">
        <v>44342</v>
      </c>
      <c r="B387">
        <v>202.52000427246091</v>
      </c>
      <c r="C387">
        <v>208.72332763671881</v>
      </c>
      <c r="D387">
        <v>200.5</v>
      </c>
      <c r="E387">
        <v>206.37666320800781</v>
      </c>
      <c r="F387">
        <v>85917900</v>
      </c>
      <c r="G387">
        <v>0</v>
      </c>
      <c r="H387">
        <v>0</v>
      </c>
    </row>
    <row r="388" spans="1:8" x14ac:dyDescent="0.25">
      <c r="A388" s="1">
        <v>44343</v>
      </c>
      <c r="B388">
        <v>206.7466735839844</v>
      </c>
      <c r="C388">
        <v>210.37666320800781</v>
      </c>
      <c r="D388">
        <v>205.40333557128909</v>
      </c>
      <c r="E388">
        <v>210.28334045410159</v>
      </c>
      <c r="F388">
        <v>79111800</v>
      </c>
      <c r="G388">
        <v>0</v>
      </c>
      <c r="H388">
        <v>0</v>
      </c>
    </row>
    <row r="389" spans="1:8" x14ac:dyDescent="0.25">
      <c r="A389" s="1">
        <v>44344</v>
      </c>
      <c r="B389">
        <v>209.5</v>
      </c>
      <c r="C389">
        <v>211.86332702636719</v>
      </c>
      <c r="D389">
        <v>207.46000671386719</v>
      </c>
      <c r="E389">
        <v>208.40666198730469</v>
      </c>
      <c r="F389">
        <v>68211000</v>
      </c>
      <c r="G389">
        <v>0</v>
      </c>
      <c r="H389">
        <v>0</v>
      </c>
    </row>
    <row r="390" spans="1:8" x14ac:dyDescent="0.25">
      <c r="A390" s="1">
        <v>44348</v>
      </c>
      <c r="B390">
        <v>209.26666259765619</v>
      </c>
      <c r="C390">
        <v>211.26666259765619</v>
      </c>
      <c r="D390">
        <v>206.8500061035156</v>
      </c>
      <c r="E390">
        <v>207.96665954589841</v>
      </c>
      <c r="F390">
        <v>54254700</v>
      </c>
      <c r="G390">
        <v>0</v>
      </c>
      <c r="H390">
        <v>0</v>
      </c>
    </row>
    <row r="391" spans="1:8" x14ac:dyDescent="0.25">
      <c r="A391" s="1">
        <v>44349</v>
      </c>
      <c r="B391">
        <v>206.71000671386719</v>
      </c>
      <c r="C391">
        <v>207.78666687011719</v>
      </c>
      <c r="D391">
        <v>199.71333312988281</v>
      </c>
      <c r="E391">
        <v>201.7066650390625</v>
      </c>
      <c r="F391">
        <v>69908400</v>
      </c>
      <c r="G391">
        <v>0</v>
      </c>
      <c r="H391">
        <v>0</v>
      </c>
    </row>
    <row r="392" spans="1:8" x14ac:dyDescent="0.25">
      <c r="A392" s="1">
        <v>44350</v>
      </c>
      <c r="B392">
        <v>200.6000061035156</v>
      </c>
      <c r="C392">
        <v>201.51666259765619</v>
      </c>
      <c r="D392">
        <v>190.40666198730469</v>
      </c>
      <c r="E392">
        <v>190.94667053222659</v>
      </c>
      <c r="F392">
        <v>90335700</v>
      </c>
      <c r="G392">
        <v>0</v>
      </c>
      <c r="H392">
        <v>0</v>
      </c>
    </row>
    <row r="393" spans="1:8" x14ac:dyDescent="0.25">
      <c r="A393" s="1">
        <v>44351</v>
      </c>
      <c r="B393">
        <v>193.2366638183594</v>
      </c>
      <c r="C393">
        <v>200.2033386230469</v>
      </c>
      <c r="D393">
        <v>192.3999938964844</v>
      </c>
      <c r="E393">
        <v>199.68333435058591</v>
      </c>
      <c r="F393">
        <v>72110700</v>
      </c>
      <c r="G393">
        <v>0</v>
      </c>
      <c r="H393">
        <v>0</v>
      </c>
    </row>
    <row r="394" spans="1:8" x14ac:dyDescent="0.25">
      <c r="A394" s="1">
        <v>44354</v>
      </c>
      <c r="B394">
        <v>197.27667236328119</v>
      </c>
      <c r="C394">
        <v>203.33332824707031</v>
      </c>
      <c r="D394">
        <v>194.2933349609375</v>
      </c>
      <c r="E394">
        <v>201.71000671386719</v>
      </c>
      <c r="F394">
        <v>67631100</v>
      </c>
      <c r="G394">
        <v>0</v>
      </c>
      <c r="H394">
        <v>0</v>
      </c>
    </row>
    <row r="395" spans="1:8" x14ac:dyDescent="0.25">
      <c r="A395" s="1">
        <v>44355</v>
      </c>
      <c r="B395">
        <v>207.66999816894531</v>
      </c>
      <c r="C395">
        <v>207.69667053222659</v>
      </c>
      <c r="D395">
        <v>198.5</v>
      </c>
      <c r="E395">
        <v>201.19667053222659</v>
      </c>
      <c r="F395">
        <v>78160200</v>
      </c>
      <c r="G395">
        <v>0</v>
      </c>
      <c r="H395">
        <v>0</v>
      </c>
    </row>
    <row r="396" spans="1:8" x14ac:dyDescent="0.25">
      <c r="A396" s="1">
        <v>44356</v>
      </c>
      <c r="B396">
        <v>200.72332763671881</v>
      </c>
      <c r="C396">
        <v>203.92999267578119</v>
      </c>
      <c r="D396">
        <v>199.21000671386719</v>
      </c>
      <c r="E396">
        <v>199.59333801269531</v>
      </c>
      <c r="F396">
        <v>49753800</v>
      </c>
      <c r="G396">
        <v>0</v>
      </c>
      <c r="H396">
        <v>0</v>
      </c>
    </row>
    <row r="397" spans="1:8" x14ac:dyDescent="0.25">
      <c r="A397" s="1">
        <v>44357</v>
      </c>
      <c r="B397">
        <v>201.2933349609375</v>
      </c>
      <c r="C397">
        <v>205.5299987792969</v>
      </c>
      <c r="D397">
        <v>200.16667175292969</v>
      </c>
      <c r="E397">
        <v>203.37333679199219</v>
      </c>
      <c r="F397">
        <v>71758800</v>
      </c>
      <c r="G397">
        <v>0</v>
      </c>
      <c r="H397">
        <v>0</v>
      </c>
    </row>
    <row r="398" spans="1:8" x14ac:dyDescent="0.25">
      <c r="A398" s="1">
        <v>44358</v>
      </c>
      <c r="B398">
        <v>203.4100036621094</v>
      </c>
      <c r="C398">
        <v>204.18666076660159</v>
      </c>
      <c r="D398">
        <v>200.50666809082031</v>
      </c>
      <c r="E398">
        <v>203.2966613769531</v>
      </c>
      <c r="F398">
        <v>48615900</v>
      </c>
      <c r="G398">
        <v>0</v>
      </c>
      <c r="H398">
        <v>0</v>
      </c>
    </row>
    <row r="399" spans="1:8" x14ac:dyDescent="0.25">
      <c r="A399" s="1">
        <v>44361</v>
      </c>
      <c r="B399">
        <v>204.07666015625</v>
      </c>
      <c r="C399">
        <v>208.4966735839844</v>
      </c>
      <c r="D399">
        <v>203.05999755859381</v>
      </c>
      <c r="E399">
        <v>205.89666748046881</v>
      </c>
      <c r="F399">
        <v>61272000</v>
      </c>
      <c r="G399">
        <v>0</v>
      </c>
      <c r="H399">
        <v>0</v>
      </c>
    </row>
    <row r="400" spans="1:8" x14ac:dyDescent="0.25">
      <c r="A400" s="1">
        <v>44362</v>
      </c>
      <c r="B400">
        <v>205.56333923339841</v>
      </c>
      <c r="C400">
        <v>205.59666442871091</v>
      </c>
      <c r="D400">
        <v>199.4100036621094</v>
      </c>
      <c r="E400">
        <v>199.78666687011719</v>
      </c>
      <c r="F400">
        <v>53292300</v>
      </c>
      <c r="G400">
        <v>0</v>
      </c>
      <c r="H400">
        <v>0</v>
      </c>
    </row>
    <row r="401" spans="1:8" x14ac:dyDescent="0.25">
      <c r="A401" s="1">
        <v>44363</v>
      </c>
      <c r="B401">
        <v>199.17999267578119</v>
      </c>
      <c r="C401">
        <v>202.83332824707031</v>
      </c>
      <c r="D401">
        <v>197.83332824707031</v>
      </c>
      <c r="E401">
        <v>201.62333679199219</v>
      </c>
      <c r="F401">
        <v>66432300</v>
      </c>
      <c r="G401">
        <v>0</v>
      </c>
      <c r="H401">
        <v>0</v>
      </c>
    </row>
    <row r="402" spans="1:8" x14ac:dyDescent="0.25">
      <c r="A402" s="1">
        <v>44364</v>
      </c>
      <c r="B402">
        <v>200.6300048828125</v>
      </c>
      <c r="C402">
        <v>207.15666198730469</v>
      </c>
      <c r="D402">
        <v>200.44667053222659</v>
      </c>
      <c r="E402">
        <v>205.53334045410159</v>
      </c>
      <c r="F402">
        <v>68104200</v>
      </c>
      <c r="G402">
        <v>0</v>
      </c>
      <c r="H402">
        <v>0</v>
      </c>
    </row>
    <row r="403" spans="1:8" x14ac:dyDescent="0.25">
      <c r="A403" s="1">
        <v>44365</v>
      </c>
      <c r="B403">
        <v>204.4566650390625</v>
      </c>
      <c r="C403">
        <v>209.44999694824219</v>
      </c>
      <c r="D403">
        <v>203.93333435058591</v>
      </c>
      <c r="E403">
        <v>207.77000427246091</v>
      </c>
      <c r="F403">
        <v>73682700</v>
      </c>
      <c r="G403">
        <v>0</v>
      </c>
      <c r="H403">
        <v>0</v>
      </c>
    </row>
    <row r="404" spans="1:8" x14ac:dyDescent="0.25">
      <c r="A404" s="1">
        <v>44368</v>
      </c>
      <c r="B404">
        <v>208.1600036621094</v>
      </c>
      <c r="C404">
        <v>210.46333312988281</v>
      </c>
      <c r="D404">
        <v>202.96000671386719</v>
      </c>
      <c r="E404">
        <v>206.9433288574219</v>
      </c>
      <c r="F404">
        <v>74438100</v>
      </c>
      <c r="G404">
        <v>0</v>
      </c>
      <c r="H404">
        <v>0</v>
      </c>
    </row>
    <row r="405" spans="1:8" x14ac:dyDescent="0.25">
      <c r="A405" s="1">
        <v>44369</v>
      </c>
      <c r="B405">
        <v>206.08332824707031</v>
      </c>
      <c r="C405">
        <v>209.52333068847659</v>
      </c>
      <c r="D405">
        <v>205.16667175292969</v>
      </c>
      <c r="E405">
        <v>207.90333557128909</v>
      </c>
      <c r="F405">
        <v>57476700</v>
      </c>
      <c r="G405">
        <v>0</v>
      </c>
      <c r="H405">
        <v>0</v>
      </c>
    </row>
    <row r="406" spans="1:8" x14ac:dyDescent="0.25">
      <c r="A406" s="1">
        <v>44370</v>
      </c>
      <c r="B406">
        <v>210.66667175292969</v>
      </c>
      <c r="C406">
        <v>219.06666564941409</v>
      </c>
      <c r="D406">
        <v>210.0133361816406</v>
      </c>
      <c r="E406">
        <v>218.85667419433591</v>
      </c>
      <c r="F406">
        <v>93297600</v>
      </c>
      <c r="G406">
        <v>0</v>
      </c>
      <c r="H406">
        <v>0</v>
      </c>
    </row>
    <row r="407" spans="1:8" x14ac:dyDescent="0.25">
      <c r="A407" s="1">
        <v>44371</v>
      </c>
      <c r="B407">
        <v>224.9966735839844</v>
      </c>
      <c r="C407">
        <v>232.53999328613281</v>
      </c>
      <c r="D407">
        <v>222.53666687011719</v>
      </c>
      <c r="E407">
        <v>226.60667419433591</v>
      </c>
      <c r="F407">
        <v>137947200</v>
      </c>
      <c r="G407">
        <v>0</v>
      </c>
      <c r="H407">
        <v>0</v>
      </c>
    </row>
    <row r="408" spans="1:8" x14ac:dyDescent="0.25">
      <c r="A408" s="1">
        <v>44372</v>
      </c>
      <c r="B408">
        <v>229.86000061035159</v>
      </c>
      <c r="C408">
        <v>231.27000427246091</v>
      </c>
      <c r="D408">
        <v>222.8999938964844</v>
      </c>
      <c r="E408">
        <v>223.9566650390625</v>
      </c>
      <c r="F408">
        <v>97490100</v>
      </c>
      <c r="G408">
        <v>0</v>
      </c>
      <c r="H408">
        <v>0</v>
      </c>
    </row>
    <row r="409" spans="1:8" x14ac:dyDescent="0.25">
      <c r="A409" s="1">
        <v>44375</v>
      </c>
      <c r="B409">
        <v>223.8800048828125</v>
      </c>
      <c r="C409">
        <v>231.56666564941409</v>
      </c>
      <c r="D409">
        <v>223.44000244140619</v>
      </c>
      <c r="E409">
        <v>229.5733337402344</v>
      </c>
      <c r="F409">
        <v>64884600</v>
      </c>
      <c r="G409">
        <v>0</v>
      </c>
      <c r="H409">
        <v>0</v>
      </c>
    </row>
    <row r="410" spans="1:8" x14ac:dyDescent="0.25">
      <c r="A410" s="1">
        <v>44376</v>
      </c>
      <c r="B410">
        <v>228.21665954589841</v>
      </c>
      <c r="C410">
        <v>229.16999816894531</v>
      </c>
      <c r="D410">
        <v>225.2966613769531</v>
      </c>
      <c r="E410">
        <v>226.91999816894531</v>
      </c>
      <c r="F410">
        <v>52143900</v>
      </c>
      <c r="G410">
        <v>0</v>
      </c>
      <c r="H410">
        <v>0</v>
      </c>
    </row>
    <row r="411" spans="1:8" x14ac:dyDescent="0.25">
      <c r="A411" s="1">
        <v>44377</v>
      </c>
      <c r="B411">
        <v>226.5899963378906</v>
      </c>
      <c r="C411">
        <v>230.93666076660159</v>
      </c>
      <c r="D411">
        <v>226.0466613769531</v>
      </c>
      <c r="E411">
        <v>226.56666564941409</v>
      </c>
      <c r="F411">
        <v>56774700</v>
      </c>
      <c r="G411">
        <v>0</v>
      </c>
      <c r="H411">
        <v>0</v>
      </c>
    </row>
    <row r="412" spans="1:8" x14ac:dyDescent="0.25">
      <c r="A412" s="1">
        <v>44378</v>
      </c>
      <c r="B412">
        <v>227.97332763671881</v>
      </c>
      <c r="C412">
        <v>229.33000183105469</v>
      </c>
      <c r="D412">
        <v>224.26666259765619</v>
      </c>
      <c r="E412">
        <v>225.97332763671881</v>
      </c>
      <c r="F412">
        <v>55903500</v>
      </c>
      <c r="G412">
        <v>0</v>
      </c>
      <c r="H412">
        <v>0</v>
      </c>
    </row>
    <row r="413" spans="1:8" x14ac:dyDescent="0.25">
      <c r="A413" s="1">
        <v>44379</v>
      </c>
      <c r="B413">
        <v>226.32666015625</v>
      </c>
      <c r="C413">
        <v>233.33332824707031</v>
      </c>
      <c r="D413">
        <v>224.41999816894531</v>
      </c>
      <c r="E413">
        <v>226.30000305175781</v>
      </c>
      <c r="F413">
        <v>81163500</v>
      </c>
      <c r="G413">
        <v>0</v>
      </c>
      <c r="H413">
        <v>0</v>
      </c>
    </row>
    <row r="414" spans="1:8" x14ac:dyDescent="0.25">
      <c r="A414" s="1">
        <v>44383</v>
      </c>
      <c r="B414">
        <v>227.2366638183594</v>
      </c>
      <c r="C414">
        <v>228</v>
      </c>
      <c r="D414">
        <v>217.1333312988281</v>
      </c>
      <c r="E414">
        <v>219.86000061035159</v>
      </c>
      <c r="F414">
        <v>69853500</v>
      </c>
      <c r="G414">
        <v>0</v>
      </c>
      <c r="H414">
        <v>0</v>
      </c>
    </row>
    <row r="415" spans="1:8" x14ac:dyDescent="0.25">
      <c r="A415" s="1">
        <v>44384</v>
      </c>
      <c r="B415">
        <v>221.42333984375</v>
      </c>
      <c r="C415">
        <v>221.8999938964844</v>
      </c>
      <c r="D415">
        <v>212.77333068847659</v>
      </c>
      <c r="E415">
        <v>214.8833312988281</v>
      </c>
      <c r="F415">
        <v>56376000</v>
      </c>
      <c r="G415">
        <v>0</v>
      </c>
      <c r="H415">
        <v>0</v>
      </c>
    </row>
    <row r="416" spans="1:8" x14ac:dyDescent="0.25">
      <c r="A416" s="1">
        <v>44385</v>
      </c>
      <c r="B416">
        <v>209.4566650390625</v>
      </c>
      <c r="C416">
        <v>218.14332580566409</v>
      </c>
      <c r="D416">
        <v>206.82000732421881</v>
      </c>
      <c r="E416">
        <v>217.60333251953119</v>
      </c>
      <c r="F416">
        <v>68319900</v>
      </c>
      <c r="G416">
        <v>0</v>
      </c>
      <c r="H416">
        <v>0</v>
      </c>
    </row>
    <row r="417" spans="1:8" x14ac:dyDescent="0.25">
      <c r="A417" s="1">
        <v>44386</v>
      </c>
      <c r="B417">
        <v>217.72666931152341</v>
      </c>
      <c r="C417">
        <v>219.63667297363281</v>
      </c>
      <c r="D417">
        <v>214.89666748046881</v>
      </c>
      <c r="E417">
        <v>218.98333740234381</v>
      </c>
      <c r="F417">
        <v>54421500</v>
      </c>
      <c r="G417">
        <v>0</v>
      </c>
      <c r="H417">
        <v>0</v>
      </c>
    </row>
    <row r="418" spans="1:8" x14ac:dyDescent="0.25">
      <c r="A418" s="1">
        <v>44389</v>
      </c>
      <c r="B418">
        <v>220.73333740234381</v>
      </c>
      <c r="C418">
        <v>229.08000183105469</v>
      </c>
      <c r="D418">
        <v>220.7200012207031</v>
      </c>
      <c r="E418">
        <v>228.56666564941409</v>
      </c>
      <c r="F418">
        <v>77781000</v>
      </c>
      <c r="G418">
        <v>0</v>
      </c>
      <c r="H418">
        <v>0</v>
      </c>
    </row>
    <row r="419" spans="1:8" x14ac:dyDescent="0.25">
      <c r="A419" s="1">
        <v>44390</v>
      </c>
      <c r="B419">
        <v>228.77333068847659</v>
      </c>
      <c r="C419">
        <v>231.09333801269531</v>
      </c>
      <c r="D419">
        <v>222.1000061035156</v>
      </c>
      <c r="E419">
        <v>222.84666442871091</v>
      </c>
      <c r="F419">
        <v>62898300</v>
      </c>
      <c r="G419">
        <v>0</v>
      </c>
      <c r="H419">
        <v>0</v>
      </c>
    </row>
    <row r="420" spans="1:8" x14ac:dyDescent="0.25">
      <c r="A420" s="1">
        <v>44391</v>
      </c>
      <c r="B420">
        <v>223.58332824707031</v>
      </c>
      <c r="C420">
        <v>226.2033386230469</v>
      </c>
      <c r="D420">
        <v>217.61332702636719</v>
      </c>
      <c r="E420">
        <v>217.7933349609375</v>
      </c>
      <c r="F420">
        <v>64923600</v>
      </c>
      <c r="G420">
        <v>0</v>
      </c>
      <c r="H420">
        <v>0</v>
      </c>
    </row>
    <row r="421" spans="1:8" x14ac:dyDescent="0.25">
      <c r="A421" s="1">
        <v>44392</v>
      </c>
      <c r="B421">
        <v>219.46333312988281</v>
      </c>
      <c r="C421">
        <v>222.0466613769531</v>
      </c>
      <c r="D421">
        <v>212.62666320800781</v>
      </c>
      <c r="E421">
        <v>216.8666687011719</v>
      </c>
      <c r="F421">
        <v>60628800</v>
      </c>
      <c r="G421">
        <v>0</v>
      </c>
      <c r="H421">
        <v>0</v>
      </c>
    </row>
    <row r="422" spans="1:8" x14ac:dyDescent="0.25">
      <c r="A422" s="1">
        <v>44393</v>
      </c>
      <c r="B422">
        <v>218.22666931152341</v>
      </c>
      <c r="C422">
        <v>218.8999938964844</v>
      </c>
      <c r="D422">
        <v>214.06666564941409</v>
      </c>
      <c r="E422">
        <v>214.74000549316409</v>
      </c>
      <c r="F422">
        <v>49113000</v>
      </c>
      <c r="G422">
        <v>0</v>
      </c>
      <c r="H422">
        <v>0</v>
      </c>
    </row>
    <row r="423" spans="1:8" x14ac:dyDescent="0.25">
      <c r="A423" s="1">
        <v>44396</v>
      </c>
      <c r="B423">
        <v>209.96333312988281</v>
      </c>
      <c r="C423">
        <v>215.73333740234381</v>
      </c>
      <c r="D423">
        <v>207.09666442871091</v>
      </c>
      <c r="E423">
        <v>215.40666198730469</v>
      </c>
      <c r="F423">
        <v>63891300</v>
      </c>
      <c r="G423">
        <v>0</v>
      </c>
      <c r="H423">
        <v>0</v>
      </c>
    </row>
    <row r="424" spans="1:8" x14ac:dyDescent="0.25">
      <c r="A424" s="1">
        <v>44397</v>
      </c>
      <c r="B424">
        <v>217.33000183105469</v>
      </c>
      <c r="C424">
        <v>220.7966613769531</v>
      </c>
      <c r="D424">
        <v>213.5</v>
      </c>
      <c r="E424">
        <v>220.16667175292969</v>
      </c>
      <c r="F424">
        <v>46461300</v>
      </c>
      <c r="G424">
        <v>0</v>
      </c>
      <c r="H424">
        <v>0</v>
      </c>
    </row>
    <row r="425" spans="1:8" x14ac:dyDescent="0.25">
      <c r="A425" s="1">
        <v>44398</v>
      </c>
      <c r="B425">
        <v>219.8699951171875</v>
      </c>
      <c r="C425">
        <v>221.6199951171875</v>
      </c>
      <c r="D425">
        <v>216.7633361816406</v>
      </c>
      <c r="E425">
        <v>218.42999267578119</v>
      </c>
      <c r="F425">
        <v>41859900</v>
      </c>
      <c r="G425">
        <v>0</v>
      </c>
      <c r="H425">
        <v>0</v>
      </c>
    </row>
    <row r="426" spans="1:8" x14ac:dyDescent="0.25">
      <c r="A426" s="1">
        <v>44399</v>
      </c>
      <c r="B426">
        <v>218.81333923339841</v>
      </c>
      <c r="C426">
        <v>220.72332763671881</v>
      </c>
      <c r="D426">
        <v>214.8666687011719</v>
      </c>
      <c r="E426">
        <v>216.41999816894531</v>
      </c>
      <c r="F426">
        <v>45317100</v>
      </c>
      <c r="G426">
        <v>0</v>
      </c>
      <c r="H426">
        <v>0</v>
      </c>
    </row>
    <row r="427" spans="1:8" x14ac:dyDescent="0.25">
      <c r="A427" s="1">
        <v>44400</v>
      </c>
      <c r="B427">
        <v>215.4533386230469</v>
      </c>
      <c r="C427">
        <v>216.26666259765619</v>
      </c>
      <c r="D427">
        <v>212.43333435058591</v>
      </c>
      <c r="E427">
        <v>214.46000671386719</v>
      </c>
      <c r="F427">
        <v>43814700</v>
      </c>
      <c r="G427">
        <v>0</v>
      </c>
      <c r="H427">
        <v>0</v>
      </c>
    </row>
    <row r="428" spans="1:8" x14ac:dyDescent="0.25">
      <c r="A428" s="1">
        <v>44403</v>
      </c>
      <c r="B428">
        <v>216.99000549316409</v>
      </c>
      <c r="C428">
        <v>222.73333740234381</v>
      </c>
      <c r="D428">
        <v>215.7033386230469</v>
      </c>
      <c r="E428">
        <v>219.2066650390625</v>
      </c>
      <c r="F428">
        <v>76009800</v>
      </c>
      <c r="G428">
        <v>0</v>
      </c>
      <c r="H428">
        <v>0</v>
      </c>
    </row>
    <row r="429" spans="1:8" x14ac:dyDescent="0.25">
      <c r="A429" s="1">
        <v>44404</v>
      </c>
      <c r="B429">
        <v>221.1333312988281</v>
      </c>
      <c r="C429">
        <v>222.16667175292969</v>
      </c>
      <c r="D429">
        <v>209.08000183105469</v>
      </c>
      <c r="E429">
        <v>214.9266662597656</v>
      </c>
      <c r="F429">
        <v>98439900</v>
      </c>
      <c r="G429">
        <v>0</v>
      </c>
      <c r="H429">
        <v>0</v>
      </c>
    </row>
    <row r="430" spans="1:8" x14ac:dyDescent="0.25">
      <c r="A430" s="1">
        <v>44405</v>
      </c>
      <c r="B430">
        <v>215.66667175292969</v>
      </c>
      <c r="C430">
        <v>218.3233337402344</v>
      </c>
      <c r="D430">
        <v>213.1333312988281</v>
      </c>
      <c r="E430">
        <v>215.6600036621094</v>
      </c>
      <c r="F430">
        <v>48019800</v>
      </c>
      <c r="G430">
        <v>0</v>
      </c>
      <c r="H430">
        <v>0</v>
      </c>
    </row>
    <row r="431" spans="1:8" x14ac:dyDescent="0.25">
      <c r="A431" s="1">
        <v>44406</v>
      </c>
      <c r="B431">
        <v>216.59666442871091</v>
      </c>
      <c r="C431">
        <v>227.89666748046881</v>
      </c>
      <c r="D431">
        <v>216.26666259765619</v>
      </c>
      <c r="E431">
        <v>225.78334045410159</v>
      </c>
      <c r="F431">
        <v>91183800</v>
      </c>
      <c r="G431">
        <v>0</v>
      </c>
      <c r="H431">
        <v>0</v>
      </c>
    </row>
    <row r="432" spans="1:8" x14ac:dyDescent="0.25">
      <c r="A432" s="1">
        <v>44407</v>
      </c>
      <c r="B432">
        <v>223.91999816894531</v>
      </c>
      <c r="C432">
        <v>232.50999450683591</v>
      </c>
      <c r="D432">
        <v>223</v>
      </c>
      <c r="E432">
        <v>229.06666564941409</v>
      </c>
      <c r="F432">
        <v>88969200</v>
      </c>
      <c r="G432">
        <v>0</v>
      </c>
      <c r="H432">
        <v>0</v>
      </c>
    </row>
    <row r="433" spans="1:8" x14ac:dyDescent="0.25">
      <c r="A433" s="1">
        <v>44410</v>
      </c>
      <c r="B433">
        <v>233.33332824707031</v>
      </c>
      <c r="C433">
        <v>242.31333923339841</v>
      </c>
      <c r="D433">
        <v>232.80000305175781</v>
      </c>
      <c r="E433">
        <v>236.5566711425781</v>
      </c>
      <c r="F433">
        <v>100847400</v>
      </c>
      <c r="G433">
        <v>0</v>
      </c>
      <c r="H433">
        <v>0</v>
      </c>
    </row>
    <row r="434" spans="1:8" x14ac:dyDescent="0.25">
      <c r="A434" s="1">
        <v>44411</v>
      </c>
      <c r="B434">
        <v>239.66667175292969</v>
      </c>
      <c r="C434">
        <v>240.8833312988281</v>
      </c>
      <c r="D434">
        <v>233.66999816894531</v>
      </c>
      <c r="E434">
        <v>236.58000183105469</v>
      </c>
      <c r="F434">
        <v>64860900</v>
      </c>
      <c r="G434">
        <v>0</v>
      </c>
      <c r="H434">
        <v>0</v>
      </c>
    </row>
    <row r="435" spans="1:8" x14ac:dyDescent="0.25">
      <c r="A435" s="1">
        <v>44412</v>
      </c>
      <c r="B435">
        <v>237</v>
      </c>
      <c r="C435">
        <v>241.6333312988281</v>
      </c>
      <c r="D435">
        <v>236.30999755859381</v>
      </c>
      <c r="E435">
        <v>236.97332763671881</v>
      </c>
      <c r="F435">
        <v>51007800</v>
      </c>
      <c r="G435">
        <v>0</v>
      </c>
      <c r="H435">
        <v>0</v>
      </c>
    </row>
    <row r="436" spans="1:8" x14ac:dyDescent="0.25">
      <c r="A436" s="1">
        <v>44413</v>
      </c>
      <c r="B436">
        <v>238.66667175292969</v>
      </c>
      <c r="C436">
        <v>240.31666564941409</v>
      </c>
      <c r="D436">
        <v>237.13667297363281</v>
      </c>
      <c r="E436">
        <v>238.21000671386719</v>
      </c>
      <c r="F436">
        <v>38758800</v>
      </c>
      <c r="G436">
        <v>0</v>
      </c>
      <c r="H436">
        <v>0</v>
      </c>
    </row>
    <row r="437" spans="1:8" x14ac:dyDescent="0.25">
      <c r="A437" s="1">
        <v>44414</v>
      </c>
      <c r="B437">
        <v>237.30000305175781</v>
      </c>
      <c r="C437">
        <v>238.77667236328119</v>
      </c>
      <c r="D437">
        <v>232.5433349609375</v>
      </c>
      <c r="E437">
        <v>233.03334045410159</v>
      </c>
      <c r="F437">
        <v>46869000</v>
      </c>
      <c r="G437">
        <v>0</v>
      </c>
      <c r="H437">
        <v>0</v>
      </c>
    </row>
    <row r="438" spans="1:8" x14ac:dyDescent="0.25">
      <c r="A438" s="1">
        <v>44417</v>
      </c>
      <c r="B438">
        <v>236.72332763671881</v>
      </c>
      <c r="C438">
        <v>239.6766662597656</v>
      </c>
      <c r="D438">
        <v>235.0433349609375</v>
      </c>
      <c r="E438">
        <v>237.91999816894531</v>
      </c>
      <c r="F438">
        <v>44145900</v>
      </c>
      <c r="G438">
        <v>0</v>
      </c>
      <c r="H438">
        <v>0</v>
      </c>
    </row>
    <row r="439" spans="1:8" x14ac:dyDescent="0.25">
      <c r="A439" s="1">
        <v>44418</v>
      </c>
      <c r="B439">
        <v>237.9966735839844</v>
      </c>
      <c r="C439">
        <v>238.86332702636719</v>
      </c>
      <c r="D439">
        <v>233.96000671386719</v>
      </c>
      <c r="E439">
        <v>236.663330078125</v>
      </c>
      <c r="F439">
        <v>40296900</v>
      </c>
      <c r="G439">
        <v>0</v>
      </c>
      <c r="H439">
        <v>0</v>
      </c>
    </row>
    <row r="440" spans="1:8" x14ac:dyDescent="0.25">
      <c r="A440" s="1">
        <v>44419</v>
      </c>
      <c r="B440">
        <v>237.57000732421881</v>
      </c>
      <c r="C440">
        <v>238.39332580566409</v>
      </c>
      <c r="D440">
        <v>234.7366638183594</v>
      </c>
      <c r="E440">
        <v>235.94000244140619</v>
      </c>
      <c r="F440">
        <v>29401800</v>
      </c>
      <c r="G440">
        <v>0</v>
      </c>
      <c r="H440">
        <v>0</v>
      </c>
    </row>
    <row r="441" spans="1:8" x14ac:dyDescent="0.25">
      <c r="A441" s="1">
        <v>44420</v>
      </c>
      <c r="B441">
        <v>235.44667053222659</v>
      </c>
      <c r="C441">
        <v>240.93333435058591</v>
      </c>
      <c r="D441">
        <v>233.1333312988281</v>
      </c>
      <c r="E441">
        <v>240.75</v>
      </c>
      <c r="F441">
        <v>52377300</v>
      </c>
      <c r="G441">
        <v>0</v>
      </c>
      <c r="H441">
        <v>0</v>
      </c>
    </row>
    <row r="442" spans="1:8" x14ac:dyDescent="0.25">
      <c r="A442" s="1">
        <v>44421</v>
      </c>
      <c r="B442">
        <v>241.2366638183594</v>
      </c>
      <c r="C442">
        <v>243.30000305175781</v>
      </c>
      <c r="D442">
        <v>238.11332702636719</v>
      </c>
      <c r="E442">
        <v>239.0566711425781</v>
      </c>
      <c r="F442">
        <v>50194500</v>
      </c>
      <c r="G442">
        <v>0</v>
      </c>
      <c r="H442">
        <v>0</v>
      </c>
    </row>
    <row r="443" spans="1:8" x14ac:dyDescent="0.25">
      <c r="A443" s="1">
        <v>44424</v>
      </c>
      <c r="B443">
        <v>235.02333068847659</v>
      </c>
      <c r="C443">
        <v>236.5</v>
      </c>
      <c r="D443">
        <v>225.46665954589841</v>
      </c>
      <c r="E443">
        <v>228.72332763671881</v>
      </c>
      <c r="F443">
        <v>68032200</v>
      </c>
      <c r="G443">
        <v>0</v>
      </c>
      <c r="H443">
        <v>0</v>
      </c>
    </row>
    <row r="444" spans="1:8" x14ac:dyDescent="0.25">
      <c r="A444" s="1">
        <v>44425</v>
      </c>
      <c r="B444">
        <v>224.2200012207031</v>
      </c>
      <c r="C444">
        <v>224.86000061035159</v>
      </c>
      <c r="D444">
        <v>216.2799987792969</v>
      </c>
      <c r="E444">
        <v>221.90333557128909</v>
      </c>
      <c r="F444">
        <v>71163900</v>
      </c>
      <c r="G444">
        <v>0</v>
      </c>
      <c r="H444">
        <v>0</v>
      </c>
    </row>
    <row r="445" spans="1:8" x14ac:dyDescent="0.25">
      <c r="A445" s="1">
        <v>44426</v>
      </c>
      <c r="B445">
        <v>223.25</v>
      </c>
      <c r="C445">
        <v>231.92333984375</v>
      </c>
      <c r="D445">
        <v>223.1166687011719</v>
      </c>
      <c r="E445">
        <v>229.663330078125</v>
      </c>
      <c r="F445">
        <v>61048200</v>
      </c>
      <c r="G445">
        <v>0</v>
      </c>
      <c r="H445">
        <v>0</v>
      </c>
    </row>
    <row r="446" spans="1:8" x14ac:dyDescent="0.25">
      <c r="A446" s="1">
        <v>44427</v>
      </c>
      <c r="B446">
        <v>226.07000732421881</v>
      </c>
      <c r="C446">
        <v>228.8500061035156</v>
      </c>
      <c r="D446">
        <v>222.5299987792969</v>
      </c>
      <c r="E446">
        <v>224.49000549316409</v>
      </c>
      <c r="F446">
        <v>42940500</v>
      </c>
      <c r="G446">
        <v>0</v>
      </c>
      <c r="H446">
        <v>0</v>
      </c>
    </row>
    <row r="447" spans="1:8" x14ac:dyDescent="0.25">
      <c r="A447" s="1">
        <v>44428</v>
      </c>
      <c r="B447">
        <v>227.6166687011719</v>
      </c>
      <c r="C447">
        <v>230.71000671386719</v>
      </c>
      <c r="D447">
        <v>224.56666564941409</v>
      </c>
      <c r="E447">
        <v>226.7533264160156</v>
      </c>
      <c r="F447">
        <v>44525700</v>
      </c>
      <c r="G447">
        <v>0</v>
      </c>
      <c r="H447">
        <v>0</v>
      </c>
    </row>
    <row r="448" spans="1:8" x14ac:dyDescent="0.25">
      <c r="A448" s="1">
        <v>44431</v>
      </c>
      <c r="B448">
        <v>228.47999572753909</v>
      </c>
      <c r="C448">
        <v>237.37666320800781</v>
      </c>
      <c r="D448">
        <v>226.91667175292969</v>
      </c>
      <c r="E448">
        <v>235.43333435058591</v>
      </c>
      <c r="F448">
        <v>60794700</v>
      </c>
      <c r="G448">
        <v>0</v>
      </c>
      <c r="H448">
        <v>0</v>
      </c>
    </row>
    <row r="449" spans="1:8" x14ac:dyDescent="0.25">
      <c r="A449" s="1">
        <v>44432</v>
      </c>
      <c r="B449">
        <v>236.89332580566409</v>
      </c>
      <c r="C449">
        <v>238.40666198730469</v>
      </c>
      <c r="D449">
        <v>234.21333312988281</v>
      </c>
      <c r="E449">
        <v>236.163330078125</v>
      </c>
      <c r="F449">
        <v>39249300</v>
      </c>
      <c r="G449">
        <v>0</v>
      </c>
      <c r="H449">
        <v>0</v>
      </c>
    </row>
    <row r="450" spans="1:8" x14ac:dyDescent="0.25">
      <c r="A450" s="1">
        <v>44433</v>
      </c>
      <c r="B450">
        <v>235.6766662597656</v>
      </c>
      <c r="C450">
        <v>238.99000549316409</v>
      </c>
      <c r="D450">
        <v>234.66667175292969</v>
      </c>
      <c r="E450">
        <v>237.06666564941409</v>
      </c>
      <c r="F450">
        <v>37936800</v>
      </c>
      <c r="G450">
        <v>0</v>
      </c>
      <c r="H450">
        <v>0</v>
      </c>
    </row>
    <row r="451" spans="1:8" x14ac:dyDescent="0.25">
      <c r="A451" s="1">
        <v>44434</v>
      </c>
      <c r="B451">
        <v>236.10333251953119</v>
      </c>
      <c r="C451">
        <v>238.46665954589841</v>
      </c>
      <c r="D451">
        <v>232.53999328613281</v>
      </c>
      <c r="E451">
        <v>233.7200012207031</v>
      </c>
      <c r="F451">
        <v>39642900</v>
      </c>
      <c r="G451">
        <v>0</v>
      </c>
      <c r="H451">
        <v>0</v>
      </c>
    </row>
    <row r="452" spans="1:8" x14ac:dyDescent="0.25">
      <c r="A452" s="1">
        <v>44435</v>
      </c>
      <c r="B452">
        <v>235</v>
      </c>
      <c r="C452">
        <v>238.33332824707031</v>
      </c>
      <c r="D452">
        <v>234.03334045410159</v>
      </c>
      <c r="E452">
        <v>237.3066711425781</v>
      </c>
      <c r="F452">
        <v>41501400</v>
      </c>
      <c r="G452">
        <v>0</v>
      </c>
      <c r="H452">
        <v>0</v>
      </c>
    </row>
    <row r="453" spans="1:8" x14ac:dyDescent="0.25">
      <c r="A453" s="1">
        <v>44438</v>
      </c>
      <c r="B453">
        <v>238.24000549316409</v>
      </c>
      <c r="C453">
        <v>243.66667175292969</v>
      </c>
      <c r="D453">
        <v>237.57666015625</v>
      </c>
      <c r="E453">
        <v>243.63667297363281</v>
      </c>
      <c r="F453">
        <v>55812600</v>
      </c>
      <c r="G453">
        <v>0</v>
      </c>
      <c r="H453">
        <v>0</v>
      </c>
    </row>
    <row r="454" spans="1:8" x14ac:dyDescent="0.25">
      <c r="A454" s="1">
        <v>44439</v>
      </c>
      <c r="B454">
        <v>244.33332824707031</v>
      </c>
      <c r="C454">
        <v>246.7966613769531</v>
      </c>
      <c r="D454">
        <v>242.14666748046881</v>
      </c>
      <c r="E454">
        <v>245.24000549316409</v>
      </c>
      <c r="F454">
        <v>62566200</v>
      </c>
      <c r="G454">
        <v>0</v>
      </c>
      <c r="H454">
        <v>0</v>
      </c>
    </row>
    <row r="455" spans="1:8" x14ac:dyDescent="0.25">
      <c r="A455" s="1">
        <v>44440</v>
      </c>
      <c r="B455">
        <v>244.6933288574219</v>
      </c>
      <c r="C455">
        <v>247.33000183105469</v>
      </c>
      <c r="D455">
        <v>243.75666809082031</v>
      </c>
      <c r="E455">
        <v>244.69667053222659</v>
      </c>
      <c r="F455">
        <v>39612900</v>
      </c>
      <c r="G455">
        <v>0</v>
      </c>
      <c r="H455">
        <v>0</v>
      </c>
    </row>
    <row r="456" spans="1:8" x14ac:dyDescent="0.25">
      <c r="A456" s="1">
        <v>44441</v>
      </c>
      <c r="B456">
        <v>244.83332824707031</v>
      </c>
      <c r="C456">
        <v>246.99000549316409</v>
      </c>
      <c r="D456">
        <v>243.5133361816406</v>
      </c>
      <c r="E456">
        <v>244.1300048828125</v>
      </c>
      <c r="F456">
        <v>38331900</v>
      </c>
      <c r="G456">
        <v>0</v>
      </c>
      <c r="H456">
        <v>0</v>
      </c>
    </row>
    <row r="457" spans="1:8" x14ac:dyDescent="0.25">
      <c r="A457" s="1">
        <v>44442</v>
      </c>
      <c r="B457">
        <v>244.08332824707031</v>
      </c>
      <c r="C457">
        <v>244.66667175292969</v>
      </c>
      <c r="D457">
        <v>241.3999938964844</v>
      </c>
      <c r="E457">
        <v>244.52333068847659</v>
      </c>
      <c r="F457">
        <v>45738300</v>
      </c>
      <c r="G457">
        <v>0</v>
      </c>
      <c r="H457">
        <v>0</v>
      </c>
    </row>
    <row r="458" spans="1:8" x14ac:dyDescent="0.25">
      <c r="A458" s="1">
        <v>44446</v>
      </c>
      <c r="B458">
        <v>246.66667175292969</v>
      </c>
      <c r="C458">
        <v>253.3999938964844</v>
      </c>
      <c r="D458">
        <v>246.41999816894531</v>
      </c>
      <c r="E458">
        <v>250.97332763671881</v>
      </c>
      <c r="F458">
        <v>60119400</v>
      </c>
      <c r="G458">
        <v>0</v>
      </c>
      <c r="H458">
        <v>0</v>
      </c>
    </row>
    <row r="459" spans="1:8" x14ac:dyDescent="0.25">
      <c r="A459" s="1">
        <v>44447</v>
      </c>
      <c r="B459">
        <v>253.86000061035159</v>
      </c>
      <c r="C459">
        <v>254.81666564941409</v>
      </c>
      <c r="D459">
        <v>246.92333984375</v>
      </c>
      <c r="E459">
        <v>251.28999328613281</v>
      </c>
      <c r="F459">
        <v>56379000</v>
      </c>
      <c r="G459">
        <v>0</v>
      </c>
      <c r="H459">
        <v>0</v>
      </c>
    </row>
    <row r="460" spans="1:8" x14ac:dyDescent="0.25">
      <c r="A460" s="1">
        <v>44448</v>
      </c>
      <c r="B460">
        <v>251.13667297363281</v>
      </c>
      <c r="C460">
        <v>254.03334045410159</v>
      </c>
      <c r="D460">
        <v>250.5433349609375</v>
      </c>
      <c r="E460">
        <v>251.6199951171875</v>
      </c>
      <c r="F460">
        <v>42233100</v>
      </c>
      <c r="G460">
        <v>0</v>
      </c>
      <c r="H460">
        <v>0</v>
      </c>
    </row>
    <row r="461" spans="1:8" x14ac:dyDescent="0.25">
      <c r="A461" s="1">
        <v>44449</v>
      </c>
      <c r="B461">
        <v>253.19999694824219</v>
      </c>
      <c r="C461">
        <v>254.2033386230469</v>
      </c>
      <c r="D461">
        <v>244.8399963378906</v>
      </c>
      <c r="E461">
        <v>245.42333984375</v>
      </c>
      <c r="F461">
        <v>45552600</v>
      </c>
      <c r="G461">
        <v>0</v>
      </c>
      <c r="H461">
        <v>0</v>
      </c>
    </row>
    <row r="462" spans="1:8" x14ac:dyDescent="0.25">
      <c r="A462" s="1">
        <v>44452</v>
      </c>
      <c r="B462">
        <v>246.7366638183594</v>
      </c>
      <c r="C462">
        <v>248.25999450683591</v>
      </c>
      <c r="D462">
        <v>236.28334045410159</v>
      </c>
      <c r="E462">
        <v>247.66667175292969</v>
      </c>
      <c r="F462">
        <v>68857500</v>
      </c>
      <c r="G462">
        <v>0</v>
      </c>
      <c r="H462">
        <v>0</v>
      </c>
    </row>
    <row r="463" spans="1:8" x14ac:dyDescent="0.25">
      <c r="A463" s="1">
        <v>44453</v>
      </c>
      <c r="B463">
        <v>247.52333068847659</v>
      </c>
      <c r="C463">
        <v>251.49000549316409</v>
      </c>
      <c r="D463">
        <v>245.46665954589841</v>
      </c>
      <c r="E463">
        <v>248.163330078125</v>
      </c>
      <c r="F463">
        <v>55574700</v>
      </c>
      <c r="G463">
        <v>0</v>
      </c>
      <c r="H463">
        <v>0</v>
      </c>
    </row>
    <row r="464" spans="1:8" x14ac:dyDescent="0.25">
      <c r="A464" s="1">
        <v>44454</v>
      </c>
      <c r="B464">
        <v>248.33332824707031</v>
      </c>
      <c r="C464">
        <v>252.28666687011719</v>
      </c>
      <c r="D464">
        <v>246.1199951171875</v>
      </c>
      <c r="E464">
        <v>251.9433288574219</v>
      </c>
      <c r="F464">
        <v>46073100</v>
      </c>
      <c r="G464">
        <v>0</v>
      </c>
      <c r="H464">
        <v>0</v>
      </c>
    </row>
    <row r="465" spans="1:8" x14ac:dyDescent="0.25">
      <c r="A465" s="1">
        <v>44455</v>
      </c>
      <c r="B465">
        <v>250.9433288574219</v>
      </c>
      <c r="C465">
        <v>252.9700012207031</v>
      </c>
      <c r="D465">
        <v>249.2033386230469</v>
      </c>
      <c r="E465">
        <v>252.33000183105469</v>
      </c>
      <c r="F465">
        <v>41770200</v>
      </c>
      <c r="G465">
        <v>0</v>
      </c>
      <c r="H465">
        <v>0</v>
      </c>
    </row>
    <row r="466" spans="1:8" x14ac:dyDescent="0.25">
      <c r="A466" s="1">
        <v>44456</v>
      </c>
      <c r="B466">
        <v>252.3833312988281</v>
      </c>
      <c r="C466">
        <v>253.67999267578119</v>
      </c>
      <c r="D466">
        <v>250</v>
      </c>
      <c r="E466">
        <v>253.163330078125</v>
      </c>
      <c r="F466">
        <v>84612600</v>
      </c>
      <c r="G466">
        <v>0</v>
      </c>
      <c r="H466">
        <v>0</v>
      </c>
    </row>
    <row r="467" spans="1:8" x14ac:dyDescent="0.25">
      <c r="A467" s="1">
        <v>44459</v>
      </c>
      <c r="B467">
        <v>244.85333251953119</v>
      </c>
      <c r="C467">
        <v>247.33332824707031</v>
      </c>
      <c r="D467">
        <v>239.53999328613281</v>
      </c>
      <c r="E467">
        <v>243.38999938964841</v>
      </c>
      <c r="F467">
        <v>74273100</v>
      </c>
      <c r="G467">
        <v>0</v>
      </c>
      <c r="H467">
        <v>0</v>
      </c>
    </row>
    <row r="468" spans="1:8" x14ac:dyDescent="0.25">
      <c r="A468" s="1">
        <v>44460</v>
      </c>
      <c r="B468">
        <v>244.92999267578119</v>
      </c>
      <c r="C468">
        <v>248.2466735839844</v>
      </c>
      <c r="D468">
        <v>243.47999572753909</v>
      </c>
      <c r="E468">
        <v>246.46000671386719</v>
      </c>
      <c r="F468">
        <v>48992100</v>
      </c>
      <c r="G468">
        <v>0</v>
      </c>
      <c r="H468">
        <v>0</v>
      </c>
    </row>
    <row r="469" spans="1:8" x14ac:dyDescent="0.25">
      <c r="A469" s="1">
        <v>44461</v>
      </c>
      <c r="B469">
        <v>247.84333801269531</v>
      </c>
      <c r="C469">
        <v>251.22332763671881</v>
      </c>
      <c r="D469">
        <v>246.37333679199219</v>
      </c>
      <c r="E469">
        <v>250.64666748046881</v>
      </c>
      <c r="F469">
        <v>45378900</v>
      </c>
      <c r="G469">
        <v>0</v>
      </c>
      <c r="H469">
        <v>0</v>
      </c>
    </row>
    <row r="470" spans="1:8" x14ac:dyDescent="0.25">
      <c r="A470" s="1">
        <v>44462</v>
      </c>
      <c r="B470">
        <v>251.66667175292969</v>
      </c>
      <c r="C470">
        <v>252.73333740234381</v>
      </c>
      <c r="D470">
        <v>249.3066711425781</v>
      </c>
      <c r="E470">
        <v>251.21333312988281</v>
      </c>
      <c r="F470">
        <v>35842500</v>
      </c>
      <c r="G470">
        <v>0</v>
      </c>
      <c r="H470">
        <v>0</v>
      </c>
    </row>
    <row r="471" spans="1:8" x14ac:dyDescent="0.25">
      <c r="A471" s="1">
        <v>44463</v>
      </c>
      <c r="B471">
        <v>248.6300048828125</v>
      </c>
      <c r="C471">
        <v>258.26666259765619</v>
      </c>
      <c r="D471">
        <v>248.18666076660159</v>
      </c>
      <c r="E471">
        <v>258.1300048828125</v>
      </c>
      <c r="F471">
        <v>64119000</v>
      </c>
      <c r="G471">
        <v>0</v>
      </c>
      <c r="H471">
        <v>0</v>
      </c>
    </row>
    <row r="472" spans="1:8" x14ac:dyDescent="0.25">
      <c r="A472" s="1">
        <v>44466</v>
      </c>
      <c r="B472">
        <v>257.7066650390625</v>
      </c>
      <c r="C472">
        <v>266.33334350585938</v>
      </c>
      <c r="D472">
        <v>256.43667602539063</v>
      </c>
      <c r="E472">
        <v>263.78668212890619</v>
      </c>
      <c r="F472">
        <v>84212100</v>
      </c>
      <c r="G472">
        <v>0</v>
      </c>
      <c r="H472">
        <v>0</v>
      </c>
    </row>
    <row r="473" spans="1:8" x14ac:dyDescent="0.25">
      <c r="A473" s="1">
        <v>44467</v>
      </c>
      <c r="B473">
        <v>262.39999389648438</v>
      </c>
      <c r="C473">
        <v>265.21331787109381</v>
      </c>
      <c r="D473">
        <v>255.39332580566409</v>
      </c>
      <c r="E473">
        <v>259.18667602539063</v>
      </c>
      <c r="F473">
        <v>76144200</v>
      </c>
      <c r="G473">
        <v>0</v>
      </c>
      <c r="H473">
        <v>0</v>
      </c>
    </row>
    <row r="474" spans="1:8" x14ac:dyDescent="0.25">
      <c r="A474" s="1">
        <v>44468</v>
      </c>
      <c r="B474">
        <v>259.93331909179688</v>
      </c>
      <c r="C474">
        <v>264.5</v>
      </c>
      <c r="D474">
        <v>256.89334106445313</v>
      </c>
      <c r="E474">
        <v>260.43667602539063</v>
      </c>
      <c r="F474">
        <v>62828700</v>
      </c>
      <c r="G474">
        <v>0</v>
      </c>
      <c r="H474">
        <v>0</v>
      </c>
    </row>
    <row r="475" spans="1:8" x14ac:dyDescent="0.25">
      <c r="A475" s="1">
        <v>44469</v>
      </c>
      <c r="B475">
        <v>260.33334350585938</v>
      </c>
      <c r="C475">
        <v>263.0433349609375</v>
      </c>
      <c r="D475">
        <v>258.33334350585938</v>
      </c>
      <c r="E475">
        <v>258.49334716796881</v>
      </c>
      <c r="F475">
        <v>53868000</v>
      </c>
      <c r="G475">
        <v>0</v>
      </c>
      <c r="H475">
        <v>0</v>
      </c>
    </row>
    <row r="476" spans="1:8" x14ac:dyDescent="0.25">
      <c r="A476" s="1">
        <v>44470</v>
      </c>
      <c r="B476">
        <v>259.4666748046875</v>
      </c>
      <c r="C476">
        <v>260.260009765625</v>
      </c>
      <c r="D476">
        <v>254.5299987792969</v>
      </c>
      <c r="E476">
        <v>258.40667724609381</v>
      </c>
      <c r="F476">
        <v>51094200</v>
      </c>
      <c r="G476">
        <v>0</v>
      </c>
      <c r="H476">
        <v>0</v>
      </c>
    </row>
    <row r="477" spans="1:8" x14ac:dyDescent="0.25">
      <c r="A477" s="1">
        <v>44473</v>
      </c>
      <c r="B477">
        <v>265.5</v>
      </c>
      <c r="C477">
        <v>268.989990234375</v>
      </c>
      <c r="D477">
        <v>258.7066650390625</v>
      </c>
      <c r="E477">
        <v>260.510009765625</v>
      </c>
      <c r="F477">
        <v>91449900</v>
      </c>
      <c r="G477">
        <v>0</v>
      </c>
      <c r="H477">
        <v>0</v>
      </c>
    </row>
    <row r="478" spans="1:8" x14ac:dyDescent="0.25">
      <c r="A478" s="1">
        <v>44474</v>
      </c>
      <c r="B478">
        <v>261.60000610351563</v>
      </c>
      <c r="C478">
        <v>265.76998901367188</v>
      </c>
      <c r="D478">
        <v>258.06668090820313</v>
      </c>
      <c r="E478">
        <v>260.1966552734375</v>
      </c>
      <c r="F478">
        <v>55297800</v>
      </c>
      <c r="G478">
        <v>0</v>
      </c>
      <c r="H478">
        <v>0</v>
      </c>
    </row>
    <row r="479" spans="1:8" x14ac:dyDescent="0.25">
      <c r="A479" s="1">
        <v>44475</v>
      </c>
      <c r="B479">
        <v>258.73333740234381</v>
      </c>
      <c r="C479">
        <v>262.22000122070313</v>
      </c>
      <c r="D479">
        <v>257.739990234375</v>
      </c>
      <c r="E479">
        <v>260.91665649414063</v>
      </c>
      <c r="F479">
        <v>43898400</v>
      </c>
      <c r="G479">
        <v>0</v>
      </c>
      <c r="H479">
        <v>0</v>
      </c>
    </row>
    <row r="480" spans="1:8" x14ac:dyDescent="0.25">
      <c r="A480" s="1">
        <v>44476</v>
      </c>
      <c r="B480">
        <v>261.82000732421881</v>
      </c>
      <c r="C480">
        <v>268.33334350585938</v>
      </c>
      <c r="D480">
        <v>261.12667846679688</v>
      </c>
      <c r="E480">
        <v>264.53668212890619</v>
      </c>
      <c r="F480">
        <v>57587400</v>
      </c>
      <c r="G480">
        <v>0</v>
      </c>
      <c r="H480">
        <v>0</v>
      </c>
    </row>
    <row r="481" spans="1:8" x14ac:dyDescent="0.25">
      <c r="A481" s="1">
        <v>44477</v>
      </c>
      <c r="B481">
        <v>265.4033203125</v>
      </c>
      <c r="C481">
        <v>265.45999145507813</v>
      </c>
      <c r="D481">
        <v>260.3033447265625</v>
      </c>
      <c r="E481">
        <v>261.82998657226563</v>
      </c>
      <c r="F481">
        <v>50215800</v>
      </c>
      <c r="G481">
        <v>0</v>
      </c>
      <c r="H481">
        <v>0</v>
      </c>
    </row>
    <row r="482" spans="1:8" x14ac:dyDescent="0.25">
      <c r="A482" s="1">
        <v>44480</v>
      </c>
      <c r="B482">
        <v>262.54998779296881</v>
      </c>
      <c r="C482">
        <v>267.07998657226563</v>
      </c>
      <c r="D482">
        <v>261.83334350585938</v>
      </c>
      <c r="E482">
        <v>263.98001098632813</v>
      </c>
      <c r="F482">
        <v>42600900</v>
      </c>
      <c r="G482">
        <v>0</v>
      </c>
      <c r="H482">
        <v>0</v>
      </c>
    </row>
    <row r="483" spans="1:8" x14ac:dyDescent="0.25">
      <c r="A483" s="1">
        <v>44481</v>
      </c>
      <c r="B483">
        <v>266.97665405273438</v>
      </c>
      <c r="C483">
        <v>270.77334594726563</v>
      </c>
      <c r="D483">
        <v>265.52334594726563</v>
      </c>
      <c r="E483">
        <v>268.57333374023438</v>
      </c>
      <c r="F483">
        <v>66060000</v>
      </c>
      <c r="G483">
        <v>0</v>
      </c>
      <c r="H483">
        <v>0</v>
      </c>
    </row>
    <row r="484" spans="1:8" x14ac:dyDescent="0.25">
      <c r="A484" s="1">
        <v>44482</v>
      </c>
      <c r="B484">
        <v>270.15667724609381</v>
      </c>
      <c r="C484">
        <v>271.8033447265625</v>
      </c>
      <c r="D484">
        <v>268.59332275390619</v>
      </c>
      <c r="E484">
        <v>270.3599853515625</v>
      </c>
      <c r="F484">
        <v>42360300</v>
      </c>
      <c r="G484">
        <v>0</v>
      </c>
      <c r="H484">
        <v>0</v>
      </c>
    </row>
    <row r="485" spans="1:8" x14ac:dyDescent="0.25">
      <c r="A485" s="1">
        <v>44483</v>
      </c>
      <c r="B485">
        <v>271.82998657226563</v>
      </c>
      <c r="C485">
        <v>273.41665649414063</v>
      </c>
      <c r="D485">
        <v>271.11666870117188</v>
      </c>
      <c r="E485">
        <v>272.77334594726563</v>
      </c>
      <c r="F485">
        <v>36741600</v>
      </c>
      <c r="G485">
        <v>0</v>
      </c>
      <c r="H485">
        <v>0</v>
      </c>
    </row>
    <row r="486" spans="1:8" x14ac:dyDescent="0.25">
      <c r="A486" s="1">
        <v>44484</v>
      </c>
      <c r="B486">
        <v>274.57998657226563</v>
      </c>
      <c r="C486">
        <v>281.07000732421881</v>
      </c>
      <c r="D486">
        <v>274.11666870117188</v>
      </c>
      <c r="E486">
        <v>281.010009765625</v>
      </c>
      <c r="F486">
        <v>56773800</v>
      </c>
      <c r="G486">
        <v>0</v>
      </c>
      <c r="H486">
        <v>0</v>
      </c>
    </row>
    <row r="487" spans="1:8" x14ac:dyDescent="0.25">
      <c r="A487" s="1">
        <v>44487</v>
      </c>
      <c r="B487">
        <v>283.92999267578119</v>
      </c>
      <c r="C487">
        <v>291.75332641601563</v>
      </c>
      <c r="D487">
        <v>283.82333374023438</v>
      </c>
      <c r="E487">
        <v>290.03668212890619</v>
      </c>
      <c r="F487">
        <v>72621600</v>
      </c>
      <c r="G487">
        <v>0</v>
      </c>
      <c r="H487">
        <v>0</v>
      </c>
    </row>
    <row r="488" spans="1:8" x14ac:dyDescent="0.25">
      <c r="A488" s="1">
        <v>44488</v>
      </c>
      <c r="B488">
        <v>292.510009765625</v>
      </c>
      <c r="C488">
        <v>292.64999389648438</v>
      </c>
      <c r="D488">
        <v>287.50332641601563</v>
      </c>
      <c r="E488">
        <v>288.08999633789063</v>
      </c>
      <c r="F488">
        <v>52143300</v>
      </c>
      <c r="G488">
        <v>0</v>
      </c>
      <c r="H488">
        <v>0</v>
      </c>
    </row>
    <row r="489" spans="1:8" x14ac:dyDescent="0.25">
      <c r="A489" s="1">
        <v>44489</v>
      </c>
      <c r="B489">
        <v>288.45001220703119</v>
      </c>
      <c r="C489">
        <v>289.82998657226563</v>
      </c>
      <c r="D489">
        <v>285.7933349609375</v>
      </c>
      <c r="E489">
        <v>288.60000610351563</v>
      </c>
      <c r="F489">
        <v>42096300</v>
      </c>
      <c r="G489">
        <v>0</v>
      </c>
      <c r="H489">
        <v>0</v>
      </c>
    </row>
    <row r="490" spans="1:8" x14ac:dyDescent="0.25">
      <c r="A490" s="1">
        <v>44490</v>
      </c>
      <c r="B490">
        <v>285.33334350585938</v>
      </c>
      <c r="C490">
        <v>300</v>
      </c>
      <c r="D490">
        <v>285.16665649414063</v>
      </c>
      <c r="E490">
        <v>298</v>
      </c>
      <c r="F490">
        <v>94444500</v>
      </c>
      <c r="G490">
        <v>0</v>
      </c>
      <c r="H490">
        <v>0</v>
      </c>
    </row>
    <row r="491" spans="1:8" x14ac:dyDescent="0.25">
      <c r="A491" s="1">
        <v>44491</v>
      </c>
      <c r="B491">
        <v>298.5</v>
      </c>
      <c r="C491">
        <v>303.33334350585938</v>
      </c>
      <c r="D491">
        <v>296.98666381835938</v>
      </c>
      <c r="E491">
        <v>303.22665405273438</v>
      </c>
      <c r="F491">
        <v>68642400</v>
      </c>
      <c r="G491">
        <v>0</v>
      </c>
      <c r="H491">
        <v>0</v>
      </c>
    </row>
    <row r="492" spans="1:8" x14ac:dyDescent="0.25">
      <c r="A492" s="1">
        <v>44494</v>
      </c>
      <c r="B492">
        <v>316.84332275390619</v>
      </c>
      <c r="C492">
        <v>348.33999633789063</v>
      </c>
      <c r="D492">
        <v>314.73333740234381</v>
      </c>
      <c r="E492">
        <v>341.6199951171875</v>
      </c>
      <c r="F492">
        <v>188556300</v>
      </c>
      <c r="G492">
        <v>0</v>
      </c>
      <c r="H492">
        <v>0</v>
      </c>
    </row>
    <row r="493" spans="1:8" x14ac:dyDescent="0.25">
      <c r="A493" s="1">
        <v>44495</v>
      </c>
      <c r="B493">
        <v>341.56332397460938</v>
      </c>
      <c r="C493">
        <v>364.98001098632813</v>
      </c>
      <c r="D493">
        <v>333.81332397460938</v>
      </c>
      <c r="E493">
        <v>339.47665405273438</v>
      </c>
      <c r="F493">
        <v>187245000</v>
      </c>
      <c r="G493">
        <v>0</v>
      </c>
      <c r="H493">
        <v>0</v>
      </c>
    </row>
    <row r="494" spans="1:8" x14ac:dyDescent="0.25">
      <c r="A494" s="1">
        <v>44496</v>
      </c>
      <c r="B494">
        <v>346.5533447265625</v>
      </c>
      <c r="C494">
        <v>356.95999145507813</v>
      </c>
      <c r="D494">
        <v>343.59332275390619</v>
      </c>
      <c r="E494">
        <v>345.95333862304688</v>
      </c>
      <c r="F494">
        <v>115579500</v>
      </c>
      <c r="G494">
        <v>0</v>
      </c>
      <c r="H494">
        <v>0</v>
      </c>
    </row>
    <row r="495" spans="1:8" x14ac:dyDescent="0.25">
      <c r="A495" s="1">
        <v>44497</v>
      </c>
      <c r="B495">
        <v>356.10333251953119</v>
      </c>
      <c r="C495">
        <v>360.33334350585938</v>
      </c>
      <c r="D495">
        <v>351.39999389648438</v>
      </c>
      <c r="E495">
        <v>359.01333618164063</v>
      </c>
      <c r="F495">
        <v>81639600</v>
      </c>
      <c r="G495">
        <v>0</v>
      </c>
      <c r="H495">
        <v>0</v>
      </c>
    </row>
    <row r="496" spans="1:8" x14ac:dyDescent="0.25">
      <c r="A496" s="1">
        <v>44498</v>
      </c>
      <c r="B496">
        <v>360.6199951171875</v>
      </c>
      <c r="C496">
        <v>371.73666381835938</v>
      </c>
      <c r="D496">
        <v>357.73666381835938</v>
      </c>
      <c r="E496">
        <v>371.33334350585938</v>
      </c>
      <c r="F496">
        <v>89755200</v>
      </c>
      <c r="G496">
        <v>0</v>
      </c>
      <c r="H496">
        <v>0</v>
      </c>
    </row>
    <row r="497" spans="1:8" x14ac:dyDescent="0.25">
      <c r="A497" s="1">
        <v>44501</v>
      </c>
      <c r="B497">
        <v>381.66665649414063</v>
      </c>
      <c r="C497">
        <v>403.25</v>
      </c>
      <c r="D497">
        <v>372.88665771484381</v>
      </c>
      <c r="E497">
        <v>402.86334228515619</v>
      </c>
      <c r="F497">
        <v>168146100</v>
      </c>
      <c r="G497">
        <v>0</v>
      </c>
      <c r="H497">
        <v>0</v>
      </c>
    </row>
    <row r="498" spans="1:8" x14ac:dyDescent="0.25">
      <c r="A498" s="1">
        <v>44502</v>
      </c>
      <c r="B498">
        <v>386.45333862304688</v>
      </c>
      <c r="C498">
        <v>402.86334228515619</v>
      </c>
      <c r="D498">
        <v>382</v>
      </c>
      <c r="E498">
        <v>390.66665649414063</v>
      </c>
      <c r="F498">
        <v>128213400</v>
      </c>
      <c r="G498">
        <v>0</v>
      </c>
      <c r="H498">
        <v>0</v>
      </c>
    </row>
    <row r="499" spans="1:8" x14ac:dyDescent="0.25">
      <c r="A499" s="1">
        <v>44503</v>
      </c>
      <c r="B499">
        <v>392.44332885742188</v>
      </c>
      <c r="C499">
        <v>405.1300048828125</v>
      </c>
      <c r="D499">
        <v>384.2066650390625</v>
      </c>
      <c r="E499">
        <v>404.6199951171875</v>
      </c>
      <c r="F499">
        <v>103885500</v>
      </c>
      <c r="G499">
        <v>0</v>
      </c>
      <c r="H499">
        <v>0</v>
      </c>
    </row>
    <row r="500" spans="1:8" x14ac:dyDescent="0.25">
      <c r="A500" s="1">
        <v>44504</v>
      </c>
      <c r="B500">
        <v>411.47000122070313</v>
      </c>
      <c r="C500">
        <v>414.49667358398438</v>
      </c>
      <c r="D500">
        <v>405.66665649414063</v>
      </c>
      <c r="E500">
        <v>409.97000122070313</v>
      </c>
      <c r="F500">
        <v>76192200</v>
      </c>
      <c r="G500">
        <v>0</v>
      </c>
      <c r="H500">
        <v>0</v>
      </c>
    </row>
    <row r="501" spans="1:8" x14ac:dyDescent="0.25">
      <c r="A501" s="1">
        <v>44505</v>
      </c>
      <c r="B501">
        <v>409.33334350585938</v>
      </c>
      <c r="C501">
        <v>413.29000854492188</v>
      </c>
      <c r="D501">
        <v>402.66665649414063</v>
      </c>
      <c r="E501">
        <v>407.36334228515619</v>
      </c>
      <c r="F501">
        <v>64886400</v>
      </c>
      <c r="G501">
        <v>0</v>
      </c>
      <c r="H501">
        <v>0</v>
      </c>
    </row>
    <row r="502" spans="1:8" x14ac:dyDescent="0.25">
      <c r="A502" s="1">
        <v>44508</v>
      </c>
      <c r="B502">
        <v>383.26333618164063</v>
      </c>
      <c r="C502">
        <v>399</v>
      </c>
      <c r="D502">
        <v>377.66665649414063</v>
      </c>
      <c r="E502">
        <v>387.64666748046881</v>
      </c>
      <c r="F502">
        <v>100337100</v>
      </c>
      <c r="G502">
        <v>0</v>
      </c>
      <c r="H502">
        <v>0</v>
      </c>
    </row>
    <row r="503" spans="1:8" x14ac:dyDescent="0.25">
      <c r="A503" s="1">
        <v>44509</v>
      </c>
      <c r="B503">
        <v>391.20001220703119</v>
      </c>
      <c r="C503">
        <v>391.5</v>
      </c>
      <c r="D503">
        <v>337.17333984375</v>
      </c>
      <c r="E503">
        <v>341.16665649414063</v>
      </c>
      <c r="F503">
        <v>177317400</v>
      </c>
      <c r="G503">
        <v>0</v>
      </c>
      <c r="H503">
        <v>0</v>
      </c>
    </row>
    <row r="504" spans="1:8" x14ac:dyDescent="0.25">
      <c r="A504" s="1">
        <v>44510</v>
      </c>
      <c r="B504">
        <v>336.8033447265625</v>
      </c>
      <c r="C504">
        <v>359.36666870117188</v>
      </c>
      <c r="D504">
        <v>329.10333251953119</v>
      </c>
      <c r="E504">
        <v>355.98333740234381</v>
      </c>
      <c r="F504">
        <v>128408100</v>
      </c>
      <c r="G504">
        <v>0</v>
      </c>
      <c r="H504">
        <v>0</v>
      </c>
    </row>
    <row r="505" spans="1:8" x14ac:dyDescent="0.25">
      <c r="A505" s="1">
        <v>44511</v>
      </c>
      <c r="B505">
        <v>367.58999633789063</v>
      </c>
      <c r="C505">
        <v>368.32333374023438</v>
      </c>
      <c r="D505">
        <v>351.55999755859381</v>
      </c>
      <c r="E505">
        <v>354.50332641601563</v>
      </c>
      <c r="F505">
        <v>67189800</v>
      </c>
      <c r="G505">
        <v>0</v>
      </c>
      <c r="H505">
        <v>0</v>
      </c>
    </row>
    <row r="506" spans="1:8" x14ac:dyDescent="0.25">
      <c r="A506" s="1">
        <v>44512</v>
      </c>
      <c r="B506">
        <v>349.16665649414063</v>
      </c>
      <c r="C506">
        <v>351.5</v>
      </c>
      <c r="D506">
        <v>339.73333740234381</v>
      </c>
      <c r="E506">
        <v>344.47332763671881</v>
      </c>
      <c r="F506">
        <v>76719300</v>
      </c>
      <c r="G506">
        <v>0</v>
      </c>
      <c r="H506">
        <v>0</v>
      </c>
    </row>
    <row r="507" spans="1:8" x14ac:dyDescent="0.25">
      <c r="A507" s="1">
        <v>44515</v>
      </c>
      <c r="B507">
        <v>339.20999145507813</v>
      </c>
      <c r="C507">
        <v>343.99334716796881</v>
      </c>
      <c r="D507">
        <v>326.20001220703119</v>
      </c>
      <c r="E507">
        <v>337.79666137695313</v>
      </c>
      <c r="F507">
        <v>104326800</v>
      </c>
      <c r="G507">
        <v>0</v>
      </c>
      <c r="H507">
        <v>0</v>
      </c>
    </row>
    <row r="508" spans="1:8" x14ac:dyDescent="0.25">
      <c r="A508" s="1">
        <v>44516</v>
      </c>
      <c r="B508">
        <v>334.43667602539063</v>
      </c>
      <c r="C508">
        <v>352.39999389648438</v>
      </c>
      <c r="D508">
        <v>334.05999755859381</v>
      </c>
      <c r="E508">
        <v>351.57666015625</v>
      </c>
      <c r="F508">
        <v>79627200</v>
      </c>
      <c r="G508">
        <v>0</v>
      </c>
      <c r="H508">
        <v>0</v>
      </c>
    </row>
    <row r="509" spans="1:8" x14ac:dyDescent="0.25">
      <c r="A509" s="1">
        <v>44517</v>
      </c>
      <c r="B509">
        <v>354.50332641601563</v>
      </c>
      <c r="C509">
        <v>373.21331787109381</v>
      </c>
      <c r="D509">
        <v>351.83334350585938</v>
      </c>
      <c r="E509">
        <v>363.00332641601563</v>
      </c>
      <c r="F509">
        <v>94336200</v>
      </c>
      <c r="G509">
        <v>0</v>
      </c>
      <c r="H509">
        <v>0</v>
      </c>
    </row>
    <row r="510" spans="1:8" x14ac:dyDescent="0.25">
      <c r="A510" s="1">
        <v>44518</v>
      </c>
      <c r="B510">
        <v>368.85000610351563</v>
      </c>
      <c r="C510">
        <v>370.66665649414063</v>
      </c>
      <c r="D510">
        <v>358.33999633789063</v>
      </c>
      <c r="E510">
        <v>365.45999145507813</v>
      </c>
      <c r="F510">
        <v>62696700</v>
      </c>
      <c r="G510">
        <v>0</v>
      </c>
      <c r="H510">
        <v>0</v>
      </c>
    </row>
    <row r="511" spans="1:8" x14ac:dyDescent="0.25">
      <c r="A511" s="1">
        <v>44519</v>
      </c>
      <c r="B511">
        <v>366.29000854492188</v>
      </c>
      <c r="C511">
        <v>379.57333374023438</v>
      </c>
      <c r="D511">
        <v>364.23333740234381</v>
      </c>
      <c r="E511">
        <v>379.01998901367188</v>
      </c>
      <c r="F511">
        <v>64926900</v>
      </c>
      <c r="G511">
        <v>0</v>
      </c>
      <c r="H511">
        <v>0</v>
      </c>
    </row>
    <row r="512" spans="1:8" x14ac:dyDescent="0.25">
      <c r="A512" s="1">
        <v>44522</v>
      </c>
      <c r="B512">
        <v>387.44332885742188</v>
      </c>
      <c r="C512">
        <v>400.64999389648438</v>
      </c>
      <c r="D512">
        <v>377.47665405273438</v>
      </c>
      <c r="E512">
        <v>385.62332153320313</v>
      </c>
      <c r="F512">
        <v>99217500</v>
      </c>
      <c r="G512">
        <v>0</v>
      </c>
      <c r="H512">
        <v>0</v>
      </c>
    </row>
    <row r="513" spans="1:8" x14ac:dyDescent="0.25">
      <c r="A513" s="1">
        <v>44523</v>
      </c>
      <c r="B513">
        <v>389.17001342773438</v>
      </c>
      <c r="C513">
        <v>393.5</v>
      </c>
      <c r="D513">
        <v>354.23333740234381</v>
      </c>
      <c r="E513">
        <v>369.67666625976563</v>
      </c>
      <c r="F513">
        <v>108515100</v>
      </c>
      <c r="G513">
        <v>0</v>
      </c>
      <c r="H513">
        <v>0</v>
      </c>
    </row>
    <row r="514" spans="1:8" x14ac:dyDescent="0.25">
      <c r="A514" s="1">
        <v>44524</v>
      </c>
      <c r="B514">
        <v>360.1300048828125</v>
      </c>
      <c r="C514">
        <v>377.58999633789063</v>
      </c>
      <c r="D514">
        <v>354</v>
      </c>
      <c r="E514">
        <v>372</v>
      </c>
      <c r="F514">
        <v>67680600</v>
      </c>
      <c r="G514">
        <v>0</v>
      </c>
      <c r="H514">
        <v>0</v>
      </c>
    </row>
    <row r="515" spans="1:8" x14ac:dyDescent="0.25">
      <c r="A515" s="1">
        <v>44526</v>
      </c>
      <c r="B515">
        <v>366.489990234375</v>
      </c>
      <c r="C515">
        <v>369.59332275390619</v>
      </c>
      <c r="D515">
        <v>360.33334350585938</v>
      </c>
      <c r="E515">
        <v>360.6400146484375</v>
      </c>
      <c r="F515">
        <v>35042700</v>
      </c>
      <c r="G515">
        <v>0</v>
      </c>
      <c r="H515">
        <v>0</v>
      </c>
    </row>
    <row r="516" spans="1:8" x14ac:dyDescent="0.25">
      <c r="A516" s="1">
        <v>44529</v>
      </c>
      <c r="B516">
        <v>366.99667358398438</v>
      </c>
      <c r="C516">
        <v>380.8900146484375</v>
      </c>
      <c r="D516">
        <v>366.73001098632813</v>
      </c>
      <c r="E516">
        <v>378.99667358398438</v>
      </c>
      <c r="F516">
        <v>58393500</v>
      </c>
      <c r="G516">
        <v>0</v>
      </c>
      <c r="H516">
        <v>0</v>
      </c>
    </row>
    <row r="517" spans="1:8" x14ac:dyDescent="0.25">
      <c r="A517" s="1">
        <v>44530</v>
      </c>
      <c r="B517">
        <v>381.4566650390625</v>
      </c>
      <c r="C517">
        <v>389.33334350585938</v>
      </c>
      <c r="D517">
        <v>372.66665649414063</v>
      </c>
      <c r="E517">
        <v>381.586669921875</v>
      </c>
      <c r="F517">
        <v>81276000</v>
      </c>
      <c r="G517">
        <v>0</v>
      </c>
      <c r="H517">
        <v>0</v>
      </c>
    </row>
    <row r="518" spans="1:8" x14ac:dyDescent="0.25">
      <c r="A518" s="1">
        <v>44531</v>
      </c>
      <c r="B518">
        <v>386.89999389648438</v>
      </c>
      <c r="C518">
        <v>390.9466552734375</v>
      </c>
      <c r="D518">
        <v>363.586669921875</v>
      </c>
      <c r="E518">
        <v>365</v>
      </c>
      <c r="F518">
        <v>68450400</v>
      </c>
      <c r="G518">
        <v>0</v>
      </c>
      <c r="H518">
        <v>0</v>
      </c>
    </row>
    <row r="519" spans="1:8" x14ac:dyDescent="0.25">
      <c r="A519" s="1">
        <v>44532</v>
      </c>
      <c r="B519">
        <v>366.35333251953119</v>
      </c>
      <c r="C519">
        <v>371</v>
      </c>
      <c r="D519">
        <v>352.2166748046875</v>
      </c>
      <c r="E519">
        <v>361.5333251953125</v>
      </c>
      <c r="F519">
        <v>73114800</v>
      </c>
      <c r="G519">
        <v>0</v>
      </c>
      <c r="H519">
        <v>0</v>
      </c>
    </row>
    <row r="520" spans="1:8" x14ac:dyDescent="0.25">
      <c r="A520" s="1">
        <v>44533</v>
      </c>
      <c r="B520">
        <v>361.5966796875</v>
      </c>
      <c r="C520">
        <v>363.52667236328119</v>
      </c>
      <c r="D520">
        <v>333.4033203125</v>
      </c>
      <c r="E520">
        <v>338.32333374023438</v>
      </c>
      <c r="F520">
        <v>92322000</v>
      </c>
      <c r="G520">
        <v>0</v>
      </c>
      <c r="H520">
        <v>0</v>
      </c>
    </row>
    <row r="521" spans="1:8" x14ac:dyDescent="0.25">
      <c r="A521" s="1">
        <v>44536</v>
      </c>
      <c r="B521">
        <v>333.836669921875</v>
      </c>
      <c r="C521">
        <v>340.54666137695313</v>
      </c>
      <c r="D521">
        <v>316.83334350585938</v>
      </c>
      <c r="E521">
        <v>336.336669921875</v>
      </c>
      <c r="F521">
        <v>81663000</v>
      </c>
      <c r="G521">
        <v>0</v>
      </c>
      <c r="H521">
        <v>0</v>
      </c>
    </row>
    <row r="522" spans="1:8" x14ac:dyDescent="0.25">
      <c r="A522" s="1">
        <v>44537</v>
      </c>
      <c r="B522">
        <v>348.06668090820313</v>
      </c>
      <c r="C522">
        <v>352.55667114257813</v>
      </c>
      <c r="D522">
        <v>342.26998901367188</v>
      </c>
      <c r="E522">
        <v>350.58334350585938</v>
      </c>
      <c r="F522">
        <v>56084700</v>
      </c>
      <c r="G522">
        <v>0</v>
      </c>
      <c r="H522">
        <v>0</v>
      </c>
    </row>
    <row r="523" spans="1:8" x14ac:dyDescent="0.25">
      <c r="A523" s="1">
        <v>44538</v>
      </c>
      <c r="B523">
        <v>350.9033203125</v>
      </c>
      <c r="C523">
        <v>357.45999145507813</v>
      </c>
      <c r="D523">
        <v>344.33334350585938</v>
      </c>
      <c r="E523">
        <v>356.32000732421881</v>
      </c>
      <c r="F523">
        <v>41906400</v>
      </c>
      <c r="G523">
        <v>0</v>
      </c>
      <c r="H523">
        <v>0</v>
      </c>
    </row>
    <row r="524" spans="1:8" x14ac:dyDescent="0.25">
      <c r="A524" s="1">
        <v>44539</v>
      </c>
      <c r="B524">
        <v>353.54666137695313</v>
      </c>
      <c r="C524">
        <v>354.163330078125</v>
      </c>
      <c r="D524">
        <v>334.1199951171875</v>
      </c>
      <c r="E524">
        <v>334.60000610351563</v>
      </c>
      <c r="F524">
        <v>59438400</v>
      </c>
      <c r="G524">
        <v>0</v>
      </c>
      <c r="H524">
        <v>0</v>
      </c>
    </row>
    <row r="525" spans="1:8" x14ac:dyDescent="0.25">
      <c r="A525" s="1">
        <v>44540</v>
      </c>
      <c r="B525">
        <v>336.25</v>
      </c>
      <c r="C525">
        <v>340.32666015625</v>
      </c>
      <c r="D525">
        <v>327.510009765625</v>
      </c>
      <c r="E525">
        <v>339.010009765625</v>
      </c>
      <c r="F525">
        <v>59664300</v>
      </c>
      <c r="G525">
        <v>0</v>
      </c>
      <c r="H525">
        <v>0</v>
      </c>
    </row>
    <row r="526" spans="1:8" x14ac:dyDescent="0.25">
      <c r="A526" s="1">
        <v>44543</v>
      </c>
      <c r="B526">
        <v>333.6966552734375</v>
      </c>
      <c r="C526">
        <v>335</v>
      </c>
      <c r="D526">
        <v>317.1400146484375</v>
      </c>
      <c r="E526">
        <v>322.13665771484381</v>
      </c>
      <c r="F526">
        <v>78595500</v>
      </c>
      <c r="G526">
        <v>0</v>
      </c>
      <c r="H526">
        <v>0</v>
      </c>
    </row>
    <row r="527" spans="1:8" x14ac:dyDescent="0.25">
      <c r="A527" s="1">
        <v>44544</v>
      </c>
      <c r="B527">
        <v>315</v>
      </c>
      <c r="C527">
        <v>322.13665771484381</v>
      </c>
      <c r="D527">
        <v>310</v>
      </c>
      <c r="E527">
        <v>319.50332641601563</v>
      </c>
      <c r="F527">
        <v>70806300</v>
      </c>
      <c r="G527">
        <v>0</v>
      </c>
      <c r="H527">
        <v>0</v>
      </c>
    </row>
    <row r="528" spans="1:8" x14ac:dyDescent="0.25">
      <c r="A528" s="1">
        <v>44545</v>
      </c>
      <c r="B528">
        <v>317.73666381835938</v>
      </c>
      <c r="C528">
        <v>326.25</v>
      </c>
      <c r="D528">
        <v>309.41665649414063</v>
      </c>
      <c r="E528">
        <v>325.32998657226563</v>
      </c>
      <c r="F528">
        <v>75169200</v>
      </c>
      <c r="G528">
        <v>0</v>
      </c>
      <c r="H528">
        <v>0</v>
      </c>
    </row>
    <row r="529" spans="1:8" x14ac:dyDescent="0.25">
      <c r="A529" s="1">
        <v>44546</v>
      </c>
      <c r="B529">
        <v>331.5</v>
      </c>
      <c r="C529">
        <v>331.66000366210938</v>
      </c>
      <c r="D529">
        <v>307.2833251953125</v>
      </c>
      <c r="E529">
        <v>308.97332763671881</v>
      </c>
      <c r="F529">
        <v>82771500</v>
      </c>
      <c r="G529">
        <v>0</v>
      </c>
      <c r="H529">
        <v>0</v>
      </c>
    </row>
    <row r="530" spans="1:8" x14ac:dyDescent="0.25">
      <c r="A530" s="1">
        <v>44547</v>
      </c>
      <c r="B530">
        <v>304.92333984375</v>
      </c>
      <c r="C530">
        <v>320.22000122070313</v>
      </c>
      <c r="D530">
        <v>303.01333618164063</v>
      </c>
      <c r="E530">
        <v>310.85665893554688</v>
      </c>
      <c r="F530">
        <v>100437300</v>
      </c>
      <c r="G530">
        <v>0</v>
      </c>
      <c r="H530">
        <v>0</v>
      </c>
    </row>
    <row r="531" spans="1:8" x14ac:dyDescent="0.25">
      <c r="A531" s="1">
        <v>44550</v>
      </c>
      <c r="B531">
        <v>303.56668090820313</v>
      </c>
      <c r="C531">
        <v>307.23001098632813</v>
      </c>
      <c r="D531">
        <v>297.79666137695313</v>
      </c>
      <c r="E531">
        <v>299.98001098632813</v>
      </c>
      <c r="F531">
        <v>56480100</v>
      </c>
      <c r="G531">
        <v>0</v>
      </c>
      <c r="H531">
        <v>0</v>
      </c>
    </row>
    <row r="532" spans="1:8" x14ac:dyDescent="0.25">
      <c r="A532" s="1">
        <v>44551</v>
      </c>
      <c r="B532">
        <v>305.62332153320313</v>
      </c>
      <c r="C532">
        <v>313.16665649414063</v>
      </c>
      <c r="D532">
        <v>295.37332153320313</v>
      </c>
      <c r="E532">
        <v>312.84332275390619</v>
      </c>
      <c r="F532">
        <v>71517900</v>
      </c>
      <c r="G532">
        <v>0</v>
      </c>
      <c r="H532">
        <v>0</v>
      </c>
    </row>
    <row r="533" spans="1:8" x14ac:dyDescent="0.25">
      <c r="A533" s="1">
        <v>44552</v>
      </c>
      <c r="B533">
        <v>321.88665771484381</v>
      </c>
      <c r="C533">
        <v>338.5533447265625</v>
      </c>
      <c r="D533">
        <v>319.01666259765619</v>
      </c>
      <c r="E533">
        <v>336.29000854492188</v>
      </c>
      <c r="F533">
        <v>93634200</v>
      </c>
      <c r="G533">
        <v>0</v>
      </c>
      <c r="H533">
        <v>0</v>
      </c>
    </row>
    <row r="534" spans="1:8" x14ac:dyDescent="0.25">
      <c r="A534" s="1">
        <v>44553</v>
      </c>
      <c r="B534">
        <v>335.60000610351563</v>
      </c>
      <c r="C534">
        <v>357.66000366210938</v>
      </c>
      <c r="D534">
        <v>332.51998901367188</v>
      </c>
      <c r="E534">
        <v>355.66665649414063</v>
      </c>
      <c r="F534">
        <v>92713200</v>
      </c>
      <c r="G534">
        <v>0</v>
      </c>
      <c r="H534">
        <v>0</v>
      </c>
    </row>
    <row r="535" spans="1:8" x14ac:dyDescent="0.25">
      <c r="A535" s="1">
        <v>44557</v>
      </c>
      <c r="B535">
        <v>357.8900146484375</v>
      </c>
      <c r="C535">
        <v>372.33334350585938</v>
      </c>
      <c r="D535">
        <v>356.90667724609381</v>
      </c>
      <c r="E535">
        <v>364.64666748046881</v>
      </c>
      <c r="F535">
        <v>71145900</v>
      </c>
      <c r="G535">
        <v>0</v>
      </c>
      <c r="H535">
        <v>0</v>
      </c>
    </row>
    <row r="536" spans="1:8" x14ac:dyDescent="0.25">
      <c r="A536" s="1">
        <v>44558</v>
      </c>
      <c r="B536">
        <v>369.82998657226563</v>
      </c>
      <c r="C536">
        <v>373</v>
      </c>
      <c r="D536">
        <v>359.47332763671881</v>
      </c>
      <c r="E536">
        <v>362.82333374023438</v>
      </c>
      <c r="F536">
        <v>60324000</v>
      </c>
      <c r="G536">
        <v>0</v>
      </c>
      <c r="H536">
        <v>0</v>
      </c>
    </row>
    <row r="537" spans="1:8" x14ac:dyDescent="0.25">
      <c r="A537" s="1">
        <v>44559</v>
      </c>
      <c r="B537">
        <v>366.21331787109381</v>
      </c>
      <c r="C537">
        <v>368</v>
      </c>
      <c r="D537">
        <v>354.71331787109381</v>
      </c>
      <c r="E537">
        <v>362.06332397460938</v>
      </c>
      <c r="F537">
        <v>56154000</v>
      </c>
      <c r="G537">
        <v>0</v>
      </c>
      <c r="H537">
        <v>0</v>
      </c>
    </row>
    <row r="538" spans="1:8" x14ac:dyDescent="0.25">
      <c r="A538" s="1">
        <v>44560</v>
      </c>
      <c r="B538">
        <v>353.77667236328119</v>
      </c>
      <c r="C538">
        <v>365.18331909179688</v>
      </c>
      <c r="D538">
        <v>351.04998779296881</v>
      </c>
      <c r="E538">
        <v>356.77999877929688</v>
      </c>
      <c r="F538">
        <v>47040900</v>
      </c>
      <c r="G538">
        <v>0</v>
      </c>
      <c r="H538">
        <v>0</v>
      </c>
    </row>
    <row r="539" spans="1:8" x14ac:dyDescent="0.25">
      <c r="A539" s="1">
        <v>44561</v>
      </c>
      <c r="B539">
        <v>357.81332397460938</v>
      </c>
      <c r="C539">
        <v>360.66665649414063</v>
      </c>
      <c r="D539">
        <v>351.52999877929688</v>
      </c>
      <c r="E539">
        <v>352.260009765625</v>
      </c>
      <c r="F539">
        <v>40733700</v>
      </c>
      <c r="G539">
        <v>0</v>
      </c>
      <c r="H539">
        <v>0</v>
      </c>
    </row>
    <row r="540" spans="1:8" x14ac:dyDescent="0.25">
      <c r="A540" s="1">
        <v>44564</v>
      </c>
      <c r="B540">
        <v>382.58334350585938</v>
      </c>
      <c r="C540">
        <v>400.35665893554688</v>
      </c>
      <c r="D540">
        <v>378.67999267578119</v>
      </c>
      <c r="E540">
        <v>399.92666625976563</v>
      </c>
      <c r="F540">
        <v>103931400</v>
      </c>
      <c r="G540">
        <v>0</v>
      </c>
      <c r="H540">
        <v>0</v>
      </c>
    </row>
    <row r="541" spans="1:8" x14ac:dyDescent="0.25">
      <c r="A541" s="1">
        <v>44565</v>
      </c>
      <c r="B541">
        <v>396.51666259765619</v>
      </c>
      <c r="C541">
        <v>402.66665649414063</v>
      </c>
      <c r="D541">
        <v>374.35000610351563</v>
      </c>
      <c r="E541">
        <v>383.1966552734375</v>
      </c>
      <c r="F541">
        <v>100248300</v>
      </c>
      <c r="G541">
        <v>0</v>
      </c>
      <c r="H541">
        <v>0</v>
      </c>
    </row>
    <row r="542" spans="1:8" x14ac:dyDescent="0.25">
      <c r="A542" s="1">
        <v>44566</v>
      </c>
      <c r="B542">
        <v>382.2166748046875</v>
      </c>
      <c r="C542">
        <v>390.11334228515619</v>
      </c>
      <c r="D542">
        <v>360.336669921875</v>
      </c>
      <c r="E542">
        <v>362.7066650390625</v>
      </c>
      <c r="F542">
        <v>80119800</v>
      </c>
      <c r="G542">
        <v>0</v>
      </c>
      <c r="H542">
        <v>0</v>
      </c>
    </row>
    <row r="543" spans="1:8" x14ac:dyDescent="0.25">
      <c r="A543" s="1">
        <v>44567</v>
      </c>
      <c r="B543">
        <v>359</v>
      </c>
      <c r="C543">
        <v>362.66665649414063</v>
      </c>
      <c r="D543">
        <v>340.16665649414063</v>
      </c>
      <c r="E543">
        <v>354.89999389648438</v>
      </c>
      <c r="F543">
        <v>90336600</v>
      </c>
      <c r="G543">
        <v>0</v>
      </c>
      <c r="H543">
        <v>0</v>
      </c>
    </row>
    <row r="544" spans="1:8" x14ac:dyDescent="0.25">
      <c r="A544" s="1">
        <v>44568</v>
      </c>
      <c r="B544">
        <v>360.12332153320313</v>
      </c>
      <c r="C544">
        <v>360.30999755859381</v>
      </c>
      <c r="D544">
        <v>336.66665649414063</v>
      </c>
      <c r="E544">
        <v>342.32000732421881</v>
      </c>
      <c r="F544">
        <v>84164700</v>
      </c>
      <c r="G544">
        <v>0</v>
      </c>
      <c r="H544">
        <v>0</v>
      </c>
    </row>
    <row r="545" spans="1:8" x14ac:dyDescent="0.25">
      <c r="A545" s="1">
        <v>44571</v>
      </c>
      <c r="B545">
        <v>333.33334350585938</v>
      </c>
      <c r="C545">
        <v>353.0333251953125</v>
      </c>
      <c r="D545">
        <v>326.66665649414063</v>
      </c>
      <c r="E545">
        <v>352.7066650390625</v>
      </c>
      <c r="F545">
        <v>91815000</v>
      </c>
      <c r="G545">
        <v>0</v>
      </c>
      <c r="H545">
        <v>0</v>
      </c>
    </row>
    <row r="546" spans="1:8" x14ac:dyDescent="0.25">
      <c r="A546" s="1">
        <v>44572</v>
      </c>
      <c r="B546">
        <v>351.22332763671881</v>
      </c>
      <c r="C546">
        <v>358.61666870117188</v>
      </c>
      <c r="D546">
        <v>346.27334594726563</v>
      </c>
      <c r="E546">
        <v>354.79998779296881</v>
      </c>
      <c r="F546">
        <v>66063300</v>
      </c>
      <c r="G546">
        <v>0</v>
      </c>
      <c r="H546">
        <v>0</v>
      </c>
    </row>
    <row r="547" spans="1:8" x14ac:dyDescent="0.25">
      <c r="A547" s="1">
        <v>44573</v>
      </c>
      <c r="B547">
        <v>359.61666870117188</v>
      </c>
      <c r="C547">
        <v>371.61334228515619</v>
      </c>
      <c r="D547">
        <v>357.52999877929688</v>
      </c>
      <c r="E547">
        <v>368.739990234375</v>
      </c>
      <c r="F547">
        <v>83739000</v>
      </c>
      <c r="G547">
        <v>0</v>
      </c>
      <c r="H547">
        <v>0</v>
      </c>
    </row>
    <row r="548" spans="1:8" x14ac:dyDescent="0.25">
      <c r="A548" s="1">
        <v>44574</v>
      </c>
      <c r="B548">
        <v>369.69000244140619</v>
      </c>
      <c r="C548">
        <v>371.86666870117188</v>
      </c>
      <c r="D548">
        <v>342.17999267578119</v>
      </c>
      <c r="E548">
        <v>343.85333251953119</v>
      </c>
      <c r="F548">
        <v>97209900</v>
      </c>
      <c r="G548">
        <v>0</v>
      </c>
      <c r="H548">
        <v>0</v>
      </c>
    </row>
    <row r="549" spans="1:8" x14ac:dyDescent="0.25">
      <c r="A549" s="1">
        <v>44575</v>
      </c>
      <c r="B549">
        <v>339.95999145507813</v>
      </c>
      <c r="C549">
        <v>350.66665649414063</v>
      </c>
      <c r="D549">
        <v>337.7933349609375</v>
      </c>
      <c r="E549">
        <v>349.8699951171875</v>
      </c>
      <c r="F549">
        <v>72924300</v>
      </c>
      <c r="G549">
        <v>0</v>
      </c>
      <c r="H549">
        <v>0</v>
      </c>
    </row>
    <row r="550" spans="1:8" x14ac:dyDescent="0.25">
      <c r="A550" s="1">
        <v>44579</v>
      </c>
      <c r="B550">
        <v>342.20333862304688</v>
      </c>
      <c r="C550">
        <v>356.92999267578119</v>
      </c>
      <c r="D550">
        <v>338.68667602539063</v>
      </c>
      <c r="E550">
        <v>343.50332641601563</v>
      </c>
      <c r="F550">
        <v>66743400</v>
      </c>
      <c r="G550">
        <v>0</v>
      </c>
      <c r="H550">
        <v>0</v>
      </c>
    </row>
    <row r="551" spans="1:8" x14ac:dyDescent="0.25">
      <c r="A551" s="1">
        <v>44580</v>
      </c>
      <c r="B551">
        <v>347.23666381835938</v>
      </c>
      <c r="C551">
        <v>351.55667114257813</v>
      </c>
      <c r="D551">
        <v>331.66665649414063</v>
      </c>
      <c r="E551">
        <v>331.88333129882813</v>
      </c>
      <c r="F551">
        <v>75442500</v>
      </c>
      <c r="G551">
        <v>0</v>
      </c>
      <c r="H551">
        <v>0</v>
      </c>
    </row>
    <row r="552" spans="1:8" x14ac:dyDescent="0.25">
      <c r="A552" s="1">
        <v>44581</v>
      </c>
      <c r="B552">
        <v>336.57666015625</v>
      </c>
      <c r="C552">
        <v>347.22000122070313</v>
      </c>
      <c r="D552">
        <v>331.33334350585938</v>
      </c>
      <c r="E552">
        <v>332.08999633789063</v>
      </c>
      <c r="F552">
        <v>70488600</v>
      </c>
      <c r="G552">
        <v>0</v>
      </c>
      <c r="H552">
        <v>0</v>
      </c>
    </row>
    <row r="553" spans="1:8" x14ac:dyDescent="0.25">
      <c r="A553" s="1">
        <v>44582</v>
      </c>
      <c r="B553">
        <v>332.11334228515619</v>
      </c>
      <c r="C553">
        <v>334.85000610351563</v>
      </c>
      <c r="D553">
        <v>313.5</v>
      </c>
      <c r="E553">
        <v>314.63333129882813</v>
      </c>
      <c r="F553">
        <v>103416000</v>
      </c>
      <c r="G553">
        <v>0</v>
      </c>
      <c r="H553">
        <v>0</v>
      </c>
    </row>
    <row r="554" spans="1:8" x14ac:dyDescent="0.25">
      <c r="A554" s="1">
        <v>44585</v>
      </c>
      <c r="B554">
        <v>301.586669921875</v>
      </c>
      <c r="C554">
        <v>311.17001342773438</v>
      </c>
      <c r="D554">
        <v>283.82333374023438</v>
      </c>
      <c r="E554">
        <v>310</v>
      </c>
      <c r="F554">
        <v>151565700</v>
      </c>
      <c r="G554">
        <v>0</v>
      </c>
      <c r="H554">
        <v>0</v>
      </c>
    </row>
    <row r="555" spans="1:8" x14ac:dyDescent="0.25">
      <c r="A555" s="1">
        <v>44586</v>
      </c>
      <c r="B555">
        <v>304.73333740234381</v>
      </c>
      <c r="C555">
        <v>317.086669921875</v>
      </c>
      <c r="D555">
        <v>301.07000732421881</v>
      </c>
      <c r="E555">
        <v>306.13333129882813</v>
      </c>
      <c r="F555">
        <v>86595900</v>
      </c>
      <c r="G555">
        <v>0</v>
      </c>
      <c r="H555">
        <v>0</v>
      </c>
    </row>
    <row r="556" spans="1:8" x14ac:dyDescent="0.25">
      <c r="A556" s="1">
        <v>44587</v>
      </c>
      <c r="B556">
        <v>317.47665405273438</v>
      </c>
      <c r="C556">
        <v>329.23001098632813</v>
      </c>
      <c r="D556">
        <v>302</v>
      </c>
      <c r="E556">
        <v>312.47000122070313</v>
      </c>
      <c r="F556">
        <v>104867400</v>
      </c>
      <c r="G556">
        <v>0</v>
      </c>
      <c r="H556">
        <v>0</v>
      </c>
    </row>
    <row r="557" spans="1:8" x14ac:dyDescent="0.25">
      <c r="A557" s="1">
        <v>44588</v>
      </c>
      <c r="B557">
        <v>311.1199951171875</v>
      </c>
      <c r="C557">
        <v>311.79666137695313</v>
      </c>
      <c r="D557">
        <v>276.33334350585938</v>
      </c>
      <c r="E557">
        <v>276.36666870117188</v>
      </c>
      <c r="F557">
        <v>147109500</v>
      </c>
      <c r="G557">
        <v>0</v>
      </c>
      <c r="H557">
        <v>0</v>
      </c>
    </row>
    <row r="558" spans="1:8" x14ac:dyDescent="0.25">
      <c r="A558" s="1">
        <v>44589</v>
      </c>
      <c r="B558">
        <v>277.18667602539063</v>
      </c>
      <c r="C558">
        <v>285.83334350585938</v>
      </c>
      <c r="D558">
        <v>264.00332641601563</v>
      </c>
      <c r="E558">
        <v>282.11666870117188</v>
      </c>
      <c r="F558">
        <v>134789100</v>
      </c>
      <c r="G558">
        <v>0</v>
      </c>
      <c r="H558">
        <v>0</v>
      </c>
    </row>
    <row r="559" spans="1:8" x14ac:dyDescent="0.25">
      <c r="A559" s="1">
        <v>44592</v>
      </c>
      <c r="B559">
        <v>290.9033203125</v>
      </c>
      <c r="C559">
        <v>312.663330078125</v>
      </c>
      <c r="D559">
        <v>287.35000610351563</v>
      </c>
      <c r="E559">
        <v>312.239990234375</v>
      </c>
      <c r="F559">
        <v>104436000</v>
      </c>
      <c r="G559">
        <v>0</v>
      </c>
      <c r="H559">
        <v>0</v>
      </c>
    </row>
    <row r="560" spans="1:8" x14ac:dyDescent="0.25">
      <c r="A560" s="1">
        <v>44593</v>
      </c>
      <c r="B560">
        <v>311.73666381835938</v>
      </c>
      <c r="C560">
        <v>314.56668090820313</v>
      </c>
      <c r="D560">
        <v>301.66665649414063</v>
      </c>
      <c r="E560">
        <v>310.41665649414063</v>
      </c>
      <c r="F560">
        <v>73138200</v>
      </c>
      <c r="G560">
        <v>0</v>
      </c>
      <c r="H560">
        <v>0</v>
      </c>
    </row>
    <row r="561" spans="1:8" x14ac:dyDescent="0.25">
      <c r="A561" s="1">
        <v>44594</v>
      </c>
      <c r="B561">
        <v>309.39334106445313</v>
      </c>
      <c r="C561">
        <v>310.5</v>
      </c>
      <c r="D561">
        <v>296.47000122070313</v>
      </c>
      <c r="E561">
        <v>301.88665771484381</v>
      </c>
      <c r="F561">
        <v>66792900</v>
      </c>
      <c r="G561">
        <v>0</v>
      </c>
      <c r="H561">
        <v>0</v>
      </c>
    </row>
    <row r="562" spans="1:8" x14ac:dyDescent="0.25">
      <c r="A562" s="1">
        <v>44595</v>
      </c>
      <c r="B562">
        <v>294</v>
      </c>
      <c r="C562">
        <v>312.33334350585938</v>
      </c>
      <c r="D562">
        <v>293.50665283203119</v>
      </c>
      <c r="E562">
        <v>297.04666137695313</v>
      </c>
      <c r="F562">
        <v>78855600</v>
      </c>
      <c r="G562">
        <v>0</v>
      </c>
      <c r="H562">
        <v>0</v>
      </c>
    </row>
    <row r="563" spans="1:8" x14ac:dyDescent="0.25">
      <c r="A563" s="1">
        <v>44596</v>
      </c>
      <c r="B563">
        <v>299.07333374023438</v>
      </c>
      <c r="C563">
        <v>312.16665649414063</v>
      </c>
      <c r="D563">
        <v>293.72332763671881</v>
      </c>
      <c r="E563">
        <v>307.77334594726563</v>
      </c>
      <c r="F563">
        <v>73625400</v>
      </c>
      <c r="G563">
        <v>0</v>
      </c>
      <c r="H563">
        <v>0</v>
      </c>
    </row>
    <row r="564" spans="1:8" x14ac:dyDescent="0.25">
      <c r="A564" s="1">
        <v>44599</v>
      </c>
      <c r="B564">
        <v>307.92999267578119</v>
      </c>
      <c r="C564">
        <v>315.92333984375</v>
      </c>
      <c r="D564">
        <v>300.9033203125</v>
      </c>
      <c r="E564">
        <v>302.4466552734375</v>
      </c>
      <c r="F564">
        <v>60994500</v>
      </c>
      <c r="G564">
        <v>0</v>
      </c>
      <c r="H564">
        <v>0</v>
      </c>
    </row>
    <row r="565" spans="1:8" x14ac:dyDescent="0.25">
      <c r="A565" s="1">
        <v>44600</v>
      </c>
      <c r="B565">
        <v>301.84332275390619</v>
      </c>
      <c r="C565">
        <v>308.76333618164063</v>
      </c>
      <c r="D565">
        <v>298.26666259765619</v>
      </c>
      <c r="E565">
        <v>307.33334350585938</v>
      </c>
      <c r="F565">
        <v>50729100</v>
      </c>
      <c r="G565">
        <v>0</v>
      </c>
      <c r="H565">
        <v>0</v>
      </c>
    </row>
    <row r="566" spans="1:8" x14ac:dyDescent="0.25">
      <c r="A566" s="1">
        <v>44601</v>
      </c>
      <c r="B566">
        <v>311.66665649414063</v>
      </c>
      <c r="C566">
        <v>315.42333984375</v>
      </c>
      <c r="D566">
        <v>306.66665649414063</v>
      </c>
      <c r="E566">
        <v>310.66665649414063</v>
      </c>
      <c r="F566">
        <v>52259400</v>
      </c>
      <c r="G566">
        <v>0</v>
      </c>
      <c r="H566">
        <v>0</v>
      </c>
    </row>
    <row r="567" spans="1:8" x14ac:dyDescent="0.25">
      <c r="A567" s="1">
        <v>44602</v>
      </c>
      <c r="B567">
        <v>302.79000854492188</v>
      </c>
      <c r="C567">
        <v>314.60333251953119</v>
      </c>
      <c r="D567">
        <v>298.89999389648438</v>
      </c>
      <c r="E567">
        <v>301.51666259765619</v>
      </c>
      <c r="F567">
        <v>66126900</v>
      </c>
      <c r="G567">
        <v>0</v>
      </c>
      <c r="H567">
        <v>0</v>
      </c>
    </row>
    <row r="568" spans="1:8" x14ac:dyDescent="0.25">
      <c r="A568" s="1">
        <v>44603</v>
      </c>
      <c r="B568">
        <v>303.20999145507813</v>
      </c>
      <c r="C568">
        <v>305.32000732421881</v>
      </c>
      <c r="D568">
        <v>283.56668090820313</v>
      </c>
      <c r="E568">
        <v>286.66665649414063</v>
      </c>
      <c r="F568">
        <v>79645800</v>
      </c>
      <c r="G568">
        <v>0</v>
      </c>
      <c r="H568">
        <v>0</v>
      </c>
    </row>
    <row r="569" spans="1:8" x14ac:dyDescent="0.25">
      <c r="A569" s="1">
        <v>44606</v>
      </c>
      <c r="B569">
        <v>287.19000244140619</v>
      </c>
      <c r="C569">
        <v>299.62667846679688</v>
      </c>
      <c r="D569">
        <v>284.38333129882813</v>
      </c>
      <c r="E569">
        <v>291.92001342773438</v>
      </c>
      <c r="F569">
        <v>67756500</v>
      </c>
      <c r="G569">
        <v>0</v>
      </c>
      <c r="H569">
        <v>0</v>
      </c>
    </row>
    <row r="570" spans="1:8" x14ac:dyDescent="0.25">
      <c r="A570" s="1">
        <v>44607</v>
      </c>
      <c r="B570">
        <v>300</v>
      </c>
      <c r="C570">
        <v>307.66665649414063</v>
      </c>
      <c r="D570">
        <v>297.7933349609375</v>
      </c>
      <c r="E570">
        <v>307.47665405273438</v>
      </c>
      <c r="F570">
        <v>57286200</v>
      </c>
      <c r="G570">
        <v>0</v>
      </c>
      <c r="H570">
        <v>0</v>
      </c>
    </row>
    <row r="571" spans="1:8" x14ac:dyDescent="0.25">
      <c r="A571" s="1">
        <v>44608</v>
      </c>
      <c r="B571">
        <v>304.68331909179688</v>
      </c>
      <c r="C571">
        <v>308.80999755859381</v>
      </c>
      <c r="D571">
        <v>300.4033203125</v>
      </c>
      <c r="E571">
        <v>307.79666137695313</v>
      </c>
      <c r="F571">
        <v>51294300</v>
      </c>
      <c r="G571">
        <v>0</v>
      </c>
      <c r="H571">
        <v>0</v>
      </c>
    </row>
    <row r="572" spans="1:8" x14ac:dyDescent="0.25">
      <c r="A572" s="1">
        <v>44609</v>
      </c>
      <c r="B572">
        <v>304.42001342773438</v>
      </c>
      <c r="C572">
        <v>306.16665649414063</v>
      </c>
      <c r="D572">
        <v>291.36666870117188</v>
      </c>
      <c r="E572">
        <v>292.11666870117188</v>
      </c>
      <c r="F572">
        <v>55178400</v>
      </c>
      <c r="G572">
        <v>0</v>
      </c>
      <c r="H572">
        <v>0</v>
      </c>
    </row>
    <row r="573" spans="1:8" x14ac:dyDescent="0.25">
      <c r="A573" s="1">
        <v>44610</v>
      </c>
      <c r="B573">
        <v>295.33334350585938</v>
      </c>
      <c r="C573">
        <v>295.62332153320313</v>
      </c>
      <c r="D573">
        <v>279.20333862304688</v>
      </c>
      <c r="E573">
        <v>285.66000366210938</v>
      </c>
      <c r="F573">
        <v>68501700</v>
      </c>
      <c r="G573">
        <v>0</v>
      </c>
      <c r="H573">
        <v>0</v>
      </c>
    </row>
    <row r="574" spans="1:8" x14ac:dyDescent="0.25">
      <c r="A574" s="1">
        <v>44614</v>
      </c>
      <c r="B574">
        <v>278.0433349609375</v>
      </c>
      <c r="C574">
        <v>285.57666015625</v>
      </c>
      <c r="D574">
        <v>267.0333251953125</v>
      </c>
      <c r="E574">
        <v>273.84332275390619</v>
      </c>
      <c r="F574">
        <v>83288100</v>
      </c>
      <c r="G574">
        <v>0</v>
      </c>
      <c r="H574">
        <v>0</v>
      </c>
    </row>
    <row r="575" spans="1:8" x14ac:dyDescent="0.25">
      <c r="A575" s="1">
        <v>44615</v>
      </c>
      <c r="B575">
        <v>276.80999755859381</v>
      </c>
      <c r="C575">
        <v>278.43331909179688</v>
      </c>
      <c r="D575">
        <v>253.52000427246091</v>
      </c>
      <c r="E575">
        <v>254.67999267578119</v>
      </c>
      <c r="F575">
        <v>95256900</v>
      </c>
      <c r="G575">
        <v>0</v>
      </c>
      <c r="H575">
        <v>0</v>
      </c>
    </row>
    <row r="576" spans="1:8" x14ac:dyDescent="0.25">
      <c r="A576" s="1">
        <v>44616</v>
      </c>
      <c r="B576">
        <v>233.46333312988281</v>
      </c>
      <c r="C576">
        <v>267.49334716796881</v>
      </c>
      <c r="D576">
        <v>233.33332824707031</v>
      </c>
      <c r="E576">
        <v>266.92333984375</v>
      </c>
      <c r="F576">
        <v>135322200</v>
      </c>
      <c r="G576">
        <v>0</v>
      </c>
      <c r="H576">
        <v>0</v>
      </c>
    </row>
    <row r="577" spans="1:8" x14ac:dyDescent="0.25">
      <c r="A577" s="1">
        <v>44617</v>
      </c>
      <c r="B577">
        <v>269.74334716796881</v>
      </c>
      <c r="C577">
        <v>273.16665649414063</v>
      </c>
      <c r="D577">
        <v>260.79998779296881</v>
      </c>
      <c r="E577">
        <v>269.9566650390625</v>
      </c>
      <c r="F577">
        <v>76067700</v>
      </c>
      <c r="G577">
        <v>0</v>
      </c>
      <c r="H577">
        <v>0</v>
      </c>
    </row>
    <row r="578" spans="1:8" x14ac:dyDescent="0.25">
      <c r="A578" s="1">
        <v>44620</v>
      </c>
      <c r="B578">
        <v>271.67001342773438</v>
      </c>
      <c r="C578">
        <v>292.28668212890619</v>
      </c>
      <c r="D578">
        <v>271.57000732421881</v>
      </c>
      <c r="E578">
        <v>290.14334106445313</v>
      </c>
      <c r="F578">
        <v>99006900</v>
      </c>
      <c r="G578">
        <v>0</v>
      </c>
      <c r="H578">
        <v>0</v>
      </c>
    </row>
    <row r="579" spans="1:8" x14ac:dyDescent="0.25">
      <c r="A579" s="1">
        <v>44621</v>
      </c>
      <c r="B579">
        <v>289.89334106445313</v>
      </c>
      <c r="C579">
        <v>296.62667846679688</v>
      </c>
      <c r="D579">
        <v>284.59332275390619</v>
      </c>
      <c r="E579">
        <v>288.12332153320313</v>
      </c>
      <c r="F579">
        <v>74766900</v>
      </c>
      <c r="G579">
        <v>0</v>
      </c>
      <c r="H579">
        <v>0</v>
      </c>
    </row>
    <row r="580" spans="1:8" x14ac:dyDescent="0.25">
      <c r="A580" s="1">
        <v>44622</v>
      </c>
      <c r="B580">
        <v>290.70999145507813</v>
      </c>
      <c r="C580">
        <v>295.49334716796881</v>
      </c>
      <c r="D580">
        <v>281.42333984375</v>
      </c>
      <c r="E580">
        <v>293.29666137695313</v>
      </c>
      <c r="F580">
        <v>74643300</v>
      </c>
      <c r="G580">
        <v>0</v>
      </c>
      <c r="H580">
        <v>0</v>
      </c>
    </row>
    <row r="581" spans="1:8" x14ac:dyDescent="0.25">
      <c r="A581" s="1">
        <v>44623</v>
      </c>
      <c r="B581">
        <v>292.92333984375</v>
      </c>
      <c r="C581">
        <v>295.48001098632813</v>
      </c>
      <c r="D581">
        <v>277.5333251953125</v>
      </c>
      <c r="E581">
        <v>279.76333618164063</v>
      </c>
      <c r="F581">
        <v>61623600</v>
      </c>
      <c r="G581">
        <v>0</v>
      </c>
      <c r="H581">
        <v>0</v>
      </c>
    </row>
    <row r="582" spans="1:8" x14ac:dyDescent="0.25">
      <c r="A582" s="1">
        <v>44624</v>
      </c>
      <c r="B582">
        <v>283.0333251953125</v>
      </c>
      <c r="C582">
        <v>285.2166748046875</v>
      </c>
      <c r="D582">
        <v>275.0533447265625</v>
      </c>
      <c r="E582">
        <v>279.42999267578119</v>
      </c>
      <c r="F582">
        <v>66999600</v>
      </c>
      <c r="G582">
        <v>0</v>
      </c>
      <c r="H582">
        <v>0</v>
      </c>
    </row>
    <row r="583" spans="1:8" x14ac:dyDescent="0.25">
      <c r="A583" s="1">
        <v>44627</v>
      </c>
      <c r="B583">
        <v>285.43331909179688</v>
      </c>
      <c r="C583">
        <v>288.71331787109381</v>
      </c>
      <c r="D583">
        <v>268.19000244140619</v>
      </c>
      <c r="E583">
        <v>268.19332885742188</v>
      </c>
      <c r="F583">
        <v>72494100</v>
      </c>
      <c r="G583">
        <v>0</v>
      </c>
      <c r="H583">
        <v>0</v>
      </c>
    </row>
    <row r="584" spans="1:8" x14ac:dyDescent="0.25">
      <c r="A584" s="1">
        <v>44628</v>
      </c>
      <c r="B584">
        <v>265.17666625976563</v>
      </c>
      <c r="C584">
        <v>283.32998657226563</v>
      </c>
      <c r="D584">
        <v>260.72332763671881</v>
      </c>
      <c r="E584">
        <v>274.79998779296881</v>
      </c>
      <c r="F584">
        <v>80399100</v>
      </c>
      <c r="G584">
        <v>0</v>
      </c>
      <c r="H584">
        <v>0</v>
      </c>
    </row>
    <row r="585" spans="1:8" x14ac:dyDescent="0.25">
      <c r="A585" s="1">
        <v>44629</v>
      </c>
      <c r="B585">
        <v>279.82666015625</v>
      </c>
      <c r="C585">
        <v>286.85333251953119</v>
      </c>
      <c r="D585">
        <v>277.336669921875</v>
      </c>
      <c r="E585">
        <v>286.32333374023438</v>
      </c>
      <c r="F585">
        <v>59184000</v>
      </c>
      <c r="G585">
        <v>0</v>
      </c>
      <c r="H585">
        <v>0</v>
      </c>
    </row>
    <row r="586" spans="1:8" x14ac:dyDescent="0.25">
      <c r="A586" s="1">
        <v>44630</v>
      </c>
      <c r="B586">
        <v>283.81668090820313</v>
      </c>
      <c r="C586">
        <v>284.81668090820313</v>
      </c>
      <c r="D586">
        <v>270.1199951171875</v>
      </c>
      <c r="E586">
        <v>279.43331909179688</v>
      </c>
      <c r="F586">
        <v>58648500</v>
      </c>
      <c r="G586">
        <v>0</v>
      </c>
      <c r="H586">
        <v>0</v>
      </c>
    </row>
    <row r="587" spans="1:8" x14ac:dyDescent="0.25">
      <c r="A587" s="1">
        <v>44631</v>
      </c>
      <c r="B587">
        <v>280.06668090820313</v>
      </c>
      <c r="C587">
        <v>281.26666259765619</v>
      </c>
      <c r="D587">
        <v>264.58999633789063</v>
      </c>
      <c r="E587">
        <v>265.11666870117188</v>
      </c>
      <c r="F587">
        <v>67037100</v>
      </c>
      <c r="G587">
        <v>0</v>
      </c>
      <c r="H587">
        <v>0</v>
      </c>
    </row>
    <row r="588" spans="1:8" x14ac:dyDescent="0.25">
      <c r="A588" s="1">
        <v>44634</v>
      </c>
      <c r="B588">
        <v>260.20333862304688</v>
      </c>
      <c r="C588">
        <v>266.89999389648438</v>
      </c>
      <c r="D588">
        <v>252.0133361816406</v>
      </c>
      <c r="E588">
        <v>255.4566650390625</v>
      </c>
      <c r="F588">
        <v>71152200</v>
      </c>
      <c r="G588">
        <v>0</v>
      </c>
      <c r="H588">
        <v>0</v>
      </c>
    </row>
    <row r="589" spans="1:8" x14ac:dyDescent="0.25">
      <c r="A589" s="1">
        <v>44635</v>
      </c>
      <c r="B589">
        <v>258.42333984375</v>
      </c>
      <c r="C589">
        <v>268.52334594726563</v>
      </c>
      <c r="D589">
        <v>252.19000244140619</v>
      </c>
      <c r="E589">
        <v>267.29666137695313</v>
      </c>
      <c r="F589">
        <v>66841200</v>
      </c>
      <c r="G589">
        <v>0</v>
      </c>
      <c r="H589">
        <v>0</v>
      </c>
    </row>
    <row r="590" spans="1:8" x14ac:dyDescent="0.25">
      <c r="A590" s="1">
        <v>44636</v>
      </c>
      <c r="B590">
        <v>269.66665649414063</v>
      </c>
      <c r="C590">
        <v>280.66665649414063</v>
      </c>
      <c r="D590">
        <v>267.42001342773438</v>
      </c>
      <c r="E590">
        <v>280.07666015625</v>
      </c>
      <c r="F590">
        <v>84028800</v>
      </c>
      <c r="G590">
        <v>0</v>
      </c>
      <c r="H590">
        <v>0</v>
      </c>
    </row>
    <row r="591" spans="1:8" x14ac:dyDescent="0.25">
      <c r="A591" s="1">
        <v>44637</v>
      </c>
      <c r="B591">
        <v>276.99667358398438</v>
      </c>
      <c r="C591">
        <v>291.66665649414063</v>
      </c>
      <c r="D591">
        <v>275.239990234375</v>
      </c>
      <c r="E591">
        <v>290.5333251953125</v>
      </c>
      <c r="F591">
        <v>66582900</v>
      </c>
      <c r="G591">
        <v>0</v>
      </c>
      <c r="H591">
        <v>0</v>
      </c>
    </row>
    <row r="592" spans="1:8" x14ac:dyDescent="0.25">
      <c r="A592" s="1">
        <v>44638</v>
      </c>
      <c r="B592">
        <v>291.49667358398438</v>
      </c>
      <c r="C592">
        <v>302.61666870117188</v>
      </c>
      <c r="D592">
        <v>289.1300048828125</v>
      </c>
      <c r="E592">
        <v>301.79666137695313</v>
      </c>
      <c r="F592">
        <v>100414200</v>
      </c>
      <c r="G592">
        <v>0</v>
      </c>
      <c r="H592">
        <v>0</v>
      </c>
    </row>
    <row r="593" spans="1:8" x14ac:dyDescent="0.25">
      <c r="A593" s="1">
        <v>44641</v>
      </c>
      <c r="B593">
        <v>304.99334716796881</v>
      </c>
      <c r="C593">
        <v>314.2833251953125</v>
      </c>
      <c r="D593">
        <v>302.36334228515619</v>
      </c>
      <c r="E593">
        <v>307.0533447265625</v>
      </c>
      <c r="F593">
        <v>81981600</v>
      </c>
      <c r="G593">
        <v>0</v>
      </c>
      <c r="H593">
        <v>0</v>
      </c>
    </row>
    <row r="594" spans="1:8" x14ac:dyDescent="0.25">
      <c r="A594" s="1">
        <v>44642</v>
      </c>
      <c r="B594">
        <v>310</v>
      </c>
      <c r="C594">
        <v>332.6199951171875</v>
      </c>
      <c r="D594">
        <v>307.25</v>
      </c>
      <c r="E594">
        <v>331.32666015625</v>
      </c>
      <c r="F594">
        <v>105868500</v>
      </c>
      <c r="G594">
        <v>0</v>
      </c>
      <c r="H594">
        <v>0</v>
      </c>
    </row>
    <row r="595" spans="1:8" x14ac:dyDescent="0.25">
      <c r="A595" s="1">
        <v>44643</v>
      </c>
      <c r="B595">
        <v>326.64666748046881</v>
      </c>
      <c r="C595">
        <v>346.89999389648438</v>
      </c>
      <c r="D595">
        <v>325.4666748046875</v>
      </c>
      <c r="E595">
        <v>333.03668212890619</v>
      </c>
      <c r="F595">
        <v>120676200</v>
      </c>
      <c r="G595">
        <v>0</v>
      </c>
      <c r="H595">
        <v>0</v>
      </c>
    </row>
    <row r="596" spans="1:8" x14ac:dyDescent="0.25">
      <c r="A596" s="1">
        <v>44644</v>
      </c>
      <c r="B596">
        <v>336.57666015625</v>
      </c>
      <c r="C596">
        <v>341.49667358398438</v>
      </c>
      <c r="D596">
        <v>329.60000610351563</v>
      </c>
      <c r="E596">
        <v>337.97332763671881</v>
      </c>
      <c r="F596">
        <v>68920800</v>
      </c>
      <c r="G596">
        <v>0</v>
      </c>
      <c r="H596">
        <v>0</v>
      </c>
    </row>
    <row r="597" spans="1:8" x14ac:dyDescent="0.25">
      <c r="A597" s="1">
        <v>44645</v>
      </c>
      <c r="B597">
        <v>336</v>
      </c>
      <c r="C597">
        <v>340.60000610351563</v>
      </c>
      <c r="D597">
        <v>332.44000244140619</v>
      </c>
      <c r="E597">
        <v>336.8800048828125</v>
      </c>
      <c r="F597">
        <v>62031600</v>
      </c>
      <c r="G597">
        <v>0</v>
      </c>
      <c r="H597">
        <v>0</v>
      </c>
    </row>
    <row r="598" spans="1:8" x14ac:dyDescent="0.25">
      <c r="A598" s="1">
        <v>44648</v>
      </c>
      <c r="B598">
        <v>355.0333251953125</v>
      </c>
      <c r="C598">
        <v>365.95999145507813</v>
      </c>
      <c r="D598">
        <v>351.20001220703119</v>
      </c>
      <c r="E598">
        <v>363.9466552734375</v>
      </c>
      <c r="F598">
        <v>102506100</v>
      </c>
      <c r="G598">
        <v>0</v>
      </c>
      <c r="H598">
        <v>0</v>
      </c>
    </row>
    <row r="599" spans="1:8" x14ac:dyDescent="0.25">
      <c r="A599" s="1">
        <v>44649</v>
      </c>
      <c r="B599">
        <v>369.32998657226563</v>
      </c>
      <c r="C599">
        <v>371.58999633789063</v>
      </c>
      <c r="D599">
        <v>357.70333862304688</v>
      </c>
      <c r="E599">
        <v>366.52334594726563</v>
      </c>
      <c r="F599">
        <v>73614900</v>
      </c>
      <c r="G599">
        <v>0</v>
      </c>
      <c r="H599">
        <v>0</v>
      </c>
    </row>
    <row r="600" spans="1:8" x14ac:dyDescent="0.25">
      <c r="A600" s="1">
        <v>44650</v>
      </c>
      <c r="B600">
        <v>363.72332763671881</v>
      </c>
      <c r="C600">
        <v>371.31668090820313</v>
      </c>
      <c r="D600">
        <v>361.33334350585938</v>
      </c>
      <c r="E600">
        <v>364.663330078125</v>
      </c>
      <c r="F600">
        <v>59865000</v>
      </c>
      <c r="G600">
        <v>0</v>
      </c>
      <c r="H600">
        <v>0</v>
      </c>
    </row>
    <row r="601" spans="1:8" x14ac:dyDescent="0.25">
      <c r="A601" s="1">
        <v>44651</v>
      </c>
      <c r="B601">
        <v>364.85665893554688</v>
      </c>
      <c r="C601">
        <v>367.71331787109381</v>
      </c>
      <c r="D601">
        <v>358.8800048828125</v>
      </c>
      <c r="E601">
        <v>359.20001220703119</v>
      </c>
      <c r="F601">
        <v>48992700</v>
      </c>
      <c r="G601">
        <v>0</v>
      </c>
      <c r="H601">
        <v>0</v>
      </c>
    </row>
    <row r="602" spans="1:8" x14ac:dyDescent="0.25">
      <c r="A602" s="1">
        <v>44652</v>
      </c>
      <c r="B602">
        <v>360.38333129882813</v>
      </c>
      <c r="C602">
        <v>364.91665649414063</v>
      </c>
      <c r="D602">
        <v>355.54666137695313</v>
      </c>
      <c r="E602">
        <v>361.52999877929688</v>
      </c>
      <c r="F602">
        <v>54263100</v>
      </c>
      <c r="G602">
        <v>0</v>
      </c>
      <c r="H602">
        <v>0</v>
      </c>
    </row>
    <row r="603" spans="1:8" x14ac:dyDescent="0.25">
      <c r="A603" s="1">
        <v>44655</v>
      </c>
      <c r="B603">
        <v>363.12667846679688</v>
      </c>
      <c r="C603">
        <v>383.3033447265625</v>
      </c>
      <c r="D603">
        <v>357.510009765625</v>
      </c>
      <c r="E603">
        <v>381.81668090820313</v>
      </c>
      <c r="F603">
        <v>82035900</v>
      </c>
      <c r="G603">
        <v>0</v>
      </c>
      <c r="H603">
        <v>0</v>
      </c>
    </row>
    <row r="604" spans="1:8" x14ac:dyDescent="0.25">
      <c r="A604" s="1">
        <v>44656</v>
      </c>
      <c r="B604">
        <v>378.76666259765619</v>
      </c>
      <c r="C604">
        <v>384.29000854492188</v>
      </c>
      <c r="D604">
        <v>362.43331909179688</v>
      </c>
      <c r="E604">
        <v>363.75332641601563</v>
      </c>
      <c r="F604">
        <v>80075100</v>
      </c>
      <c r="G604">
        <v>0</v>
      </c>
      <c r="H604">
        <v>0</v>
      </c>
    </row>
    <row r="605" spans="1:8" x14ac:dyDescent="0.25">
      <c r="A605" s="1">
        <v>44657</v>
      </c>
      <c r="B605">
        <v>357.82333374023438</v>
      </c>
      <c r="C605">
        <v>359.66665649414063</v>
      </c>
      <c r="D605">
        <v>342.56668090820313</v>
      </c>
      <c r="E605">
        <v>348.586669921875</v>
      </c>
      <c r="F605">
        <v>89348400</v>
      </c>
      <c r="G605">
        <v>0</v>
      </c>
      <c r="H605">
        <v>0</v>
      </c>
    </row>
    <row r="606" spans="1:8" x14ac:dyDescent="0.25">
      <c r="A606" s="1">
        <v>44658</v>
      </c>
      <c r="B606">
        <v>350.79666137695313</v>
      </c>
      <c r="C606">
        <v>358.86334228515619</v>
      </c>
      <c r="D606">
        <v>340.51333618164063</v>
      </c>
      <c r="E606">
        <v>352.42001342773438</v>
      </c>
      <c r="F606">
        <v>79447200</v>
      </c>
      <c r="G606">
        <v>0</v>
      </c>
      <c r="H606">
        <v>0</v>
      </c>
    </row>
    <row r="607" spans="1:8" x14ac:dyDescent="0.25">
      <c r="A607" s="1">
        <v>44659</v>
      </c>
      <c r="B607">
        <v>347.73666381835938</v>
      </c>
      <c r="C607">
        <v>349.48001098632813</v>
      </c>
      <c r="D607">
        <v>340.81332397460938</v>
      </c>
      <c r="E607">
        <v>341.82998657226563</v>
      </c>
      <c r="F607">
        <v>55013700</v>
      </c>
      <c r="G607">
        <v>0</v>
      </c>
      <c r="H607">
        <v>0</v>
      </c>
    </row>
    <row r="608" spans="1:8" x14ac:dyDescent="0.25">
      <c r="A608" s="1">
        <v>44662</v>
      </c>
      <c r="B608">
        <v>326.79998779296881</v>
      </c>
      <c r="C608">
        <v>336.15667724609381</v>
      </c>
      <c r="D608">
        <v>324.8800048828125</v>
      </c>
      <c r="E608">
        <v>325.30999755859381</v>
      </c>
      <c r="F608">
        <v>59357100</v>
      </c>
      <c r="G608">
        <v>0</v>
      </c>
      <c r="H608">
        <v>0</v>
      </c>
    </row>
    <row r="609" spans="1:8" x14ac:dyDescent="0.25">
      <c r="A609" s="1">
        <v>44663</v>
      </c>
      <c r="B609">
        <v>332.54666137695313</v>
      </c>
      <c r="C609">
        <v>340.39666748046881</v>
      </c>
      <c r="D609">
        <v>325.5333251953125</v>
      </c>
      <c r="E609">
        <v>328.98333740234381</v>
      </c>
      <c r="F609">
        <v>65976000</v>
      </c>
      <c r="G609">
        <v>0</v>
      </c>
      <c r="H609">
        <v>0</v>
      </c>
    </row>
    <row r="610" spans="1:8" x14ac:dyDescent="0.25">
      <c r="A610" s="1">
        <v>44664</v>
      </c>
      <c r="B610">
        <v>327.02667236328119</v>
      </c>
      <c r="C610">
        <v>342.07998657226563</v>
      </c>
      <c r="D610">
        <v>324.36666870117188</v>
      </c>
      <c r="E610">
        <v>340.79000854492188</v>
      </c>
      <c r="F610">
        <v>55121100</v>
      </c>
      <c r="G610">
        <v>0</v>
      </c>
      <c r="H610">
        <v>0</v>
      </c>
    </row>
    <row r="611" spans="1:8" x14ac:dyDescent="0.25">
      <c r="A611" s="1">
        <v>44665</v>
      </c>
      <c r="B611">
        <v>333.0966796875</v>
      </c>
      <c r="C611">
        <v>337.57000732421881</v>
      </c>
      <c r="D611">
        <v>327.39666748046881</v>
      </c>
      <c r="E611">
        <v>328.33334350585938</v>
      </c>
      <c r="F611">
        <v>58422300</v>
      </c>
      <c r="G611">
        <v>0</v>
      </c>
      <c r="H611">
        <v>0</v>
      </c>
    </row>
    <row r="612" spans="1:8" x14ac:dyDescent="0.25">
      <c r="A612" s="1">
        <v>44669</v>
      </c>
      <c r="B612">
        <v>329.67666625976563</v>
      </c>
      <c r="C612">
        <v>338.30667114257813</v>
      </c>
      <c r="D612">
        <v>324.47000122070313</v>
      </c>
      <c r="E612">
        <v>334.76333618164063</v>
      </c>
      <c r="F612">
        <v>51715200</v>
      </c>
      <c r="G612">
        <v>0</v>
      </c>
      <c r="H612">
        <v>0</v>
      </c>
    </row>
    <row r="613" spans="1:8" x14ac:dyDescent="0.25">
      <c r="A613" s="1">
        <v>44670</v>
      </c>
      <c r="B613">
        <v>335.01998901367188</v>
      </c>
      <c r="C613">
        <v>344.98001098632813</v>
      </c>
      <c r="D613">
        <v>331.77667236328119</v>
      </c>
      <c r="E613">
        <v>342.7166748046875</v>
      </c>
      <c r="F613">
        <v>49847700</v>
      </c>
      <c r="G613">
        <v>0</v>
      </c>
      <c r="H613">
        <v>0</v>
      </c>
    </row>
    <row r="614" spans="1:8" x14ac:dyDescent="0.25">
      <c r="A614" s="1">
        <v>44671</v>
      </c>
      <c r="B614">
        <v>343.33334350585938</v>
      </c>
      <c r="C614">
        <v>344.66665649414063</v>
      </c>
      <c r="D614">
        <v>325.08334350585938</v>
      </c>
      <c r="E614">
        <v>325.73333740234381</v>
      </c>
      <c r="F614">
        <v>70711200</v>
      </c>
      <c r="G614">
        <v>0</v>
      </c>
      <c r="H614">
        <v>0</v>
      </c>
    </row>
    <row r="615" spans="1:8" x14ac:dyDescent="0.25">
      <c r="A615" s="1">
        <v>44672</v>
      </c>
      <c r="B615">
        <v>358.24334716796881</v>
      </c>
      <c r="C615">
        <v>364.07333374023438</v>
      </c>
      <c r="D615">
        <v>332.1400146484375</v>
      </c>
      <c r="E615">
        <v>336.260009765625</v>
      </c>
      <c r="F615">
        <v>105416400</v>
      </c>
      <c r="G615">
        <v>0</v>
      </c>
      <c r="H615">
        <v>0</v>
      </c>
    </row>
    <row r="616" spans="1:8" x14ac:dyDescent="0.25">
      <c r="A616" s="1">
        <v>44673</v>
      </c>
      <c r="B616">
        <v>338.3033447265625</v>
      </c>
      <c r="C616">
        <v>344.95001220703119</v>
      </c>
      <c r="D616">
        <v>331.33334350585938</v>
      </c>
      <c r="E616">
        <v>335.01666259765619</v>
      </c>
      <c r="F616">
        <v>69696600</v>
      </c>
      <c r="G616">
        <v>0</v>
      </c>
      <c r="H616">
        <v>0</v>
      </c>
    </row>
    <row r="617" spans="1:8" x14ac:dyDescent="0.25">
      <c r="A617" s="1">
        <v>44676</v>
      </c>
      <c r="B617">
        <v>326.32333374023438</v>
      </c>
      <c r="C617">
        <v>336.2066650390625</v>
      </c>
      <c r="D617">
        <v>325.10000610351563</v>
      </c>
      <c r="E617">
        <v>332.67333984375</v>
      </c>
      <c r="F617">
        <v>68341200</v>
      </c>
      <c r="G617">
        <v>0</v>
      </c>
      <c r="H617">
        <v>0</v>
      </c>
    </row>
    <row r="618" spans="1:8" x14ac:dyDescent="0.25">
      <c r="A618" s="1">
        <v>44677</v>
      </c>
      <c r="B618">
        <v>331.80999755859381</v>
      </c>
      <c r="C618">
        <v>333.33334350585938</v>
      </c>
      <c r="D618">
        <v>291.66665649414063</v>
      </c>
      <c r="E618">
        <v>292.1400146484375</v>
      </c>
      <c r="F618">
        <v>136133700</v>
      </c>
      <c r="G618">
        <v>0</v>
      </c>
      <c r="H618">
        <v>0</v>
      </c>
    </row>
    <row r="619" spans="1:8" x14ac:dyDescent="0.25">
      <c r="A619" s="1">
        <v>44678</v>
      </c>
      <c r="B619">
        <v>299.52667236328119</v>
      </c>
      <c r="C619">
        <v>306</v>
      </c>
      <c r="D619">
        <v>292.45333862304688</v>
      </c>
      <c r="E619">
        <v>293.836669921875</v>
      </c>
      <c r="F619">
        <v>76956300</v>
      </c>
      <c r="G619">
        <v>0</v>
      </c>
      <c r="H619">
        <v>0</v>
      </c>
    </row>
    <row r="620" spans="1:8" x14ac:dyDescent="0.25">
      <c r="A620" s="1">
        <v>44679</v>
      </c>
      <c r="B620">
        <v>299.99334716796881</v>
      </c>
      <c r="C620">
        <v>300</v>
      </c>
      <c r="D620">
        <v>273.89999389648438</v>
      </c>
      <c r="E620">
        <v>292.50332641601563</v>
      </c>
      <c r="F620">
        <v>124948500</v>
      </c>
      <c r="G620">
        <v>0</v>
      </c>
      <c r="H620">
        <v>0</v>
      </c>
    </row>
    <row r="621" spans="1:8" x14ac:dyDescent="0.25">
      <c r="A621" s="1">
        <v>44680</v>
      </c>
      <c r="B621">
        <v>300.75</v>
      </c>
      <c r="C621">
        <v>311.4666748046875</v>
      </c>
      <c r="D621">
        <v>290</v>
      </c>
      <c r="E621">
        <v>290.25332641601563</v>
      </c>
      <c r="F621">
        <v>88133100</v>
      </c>
      <c r="G621">
        <v>0</v>
      </c>
      <c r="H621">
        <v>0</v>
      </c>
    </row>
    <row r="622" spans="1:8" x14ac:dyDescent="0.25">
      <c r="A622" s="1">
        <v>44683</v>
      </c>
      <c r="B622">
        <v>286.92333984375</v>
      </c>
      <c r="C622">
        <v>302.1199951171875</v>
      </c>
      <c r="D622">
        <v>282.67666625976563</v>
      </c>
      <c r="E622">
        <v>300.98001098632813</v>
      </c>
      <c r="F622">
        <v>75781500</v>
      </c>
      <c r="G622">
        <v>0</v>
      </c>
      <c r="H622">
        <v>0</v>
      </c>
    </row>
    <row r="623" spans="1:8" x14ac:dyDescent="0.25">
      <c r="A623" s="1">
        <v>44684</v>
      </c>
      <c r="B623">
        <v>301.05999755859381</v>
      </c>
      <c r="C623">
        <v>308.02667236328119</v>
      </c>
      <c r="D623">
        <v>296.1966552734375</v>
      </c>
      <c r="E623">
        <v>303.08334350585938</v>
      </c>
      <c r="F623">
        <v>63709500</v>
      </c>
      <c r="G623">
        <v>0</v>
      </c>
      <c r="H623">
        <v>0</v>
      </c>
    </row>
    <row r="624" spans="1:8" x14ac:dyDescent="0.25">
      <c r="A624" s="1">
        <v>44685</v>
      </c>
      <c r="B624">
        <v>301.31332397460938</v>
      </c>
      <c r="C624">
        <v>318.5</v>
      </c>
      <c r="D624">
        <v>295.09332275390619</v>
      </c>
      <c r="E624">
        <v>317.54000854492188</v>
      </c>
      <c r="F624">
        <v>81643800</v>
      </c>
      <c r="G624">
        <v>0</v>
      </c>
      <c r="H624">
        <v>0</v>
      </c>
    </row>
    <row r="625" spans="1:8" x14ac:dyDescent="0.25">
      <c r="A625" s="1">
        <v>44686</v>
      </c>
      <c r="B625">
        <v>313.00665283203119</v>
      </c>
      <c r="C625">
        <v>315.20001220703119</v>
      </c>
      <c r="D625">
        <v>285.89999389648438</v>
      </c>
      <c r="E625">
        <v>291.09332275390619</v>
      </c>
      <c r="F625">
        <v>92519100</v>
      </c>
      <c r="G625">
        <v>0</v>
      </c>
      <c r="H625">
        <v>0</v>
      </c>
    </row>
    <row r="626" spans="1:8" x14ac:dyDescent="0.25">
      <c r="A626" s="1">
        <v>44687</v>
      </c>
      <c r="B626">
        <v>295.66665649414063</v>
      </c>
      <c r="C626">
        <v>296</v>
      </c>
      <c r="D626">
        <v>281.03668212890619</v>
      </c>
      <c r="E626">
        <v>288.54998779296881</v>
      </c>
      <c r="F626">
        <v>72903000</v>
      </c>
      <c r="G626">
        <v>0</v>
      </c>
      <c r="H626">
        <v>0</v>
      </c>
    </row>
    <row r="627" spans="1:8" x14ac:dyDescent="0.25">
      <c r="A627" s="1">
        <v>44690</v>
      </c>
      <c r="B627">
        <v>278.81668090820313</v>
      </c>
      <c r="C627">
        <v>281.87667846679688</v>
      </c>
      <c r="D627">
        <v>260.38333129882813</v>
      </c>
      <c r="E627">
        <v>262.3699951171875</v>
      </c>
      <c r="F627">
        <v>90810300</v>
      </c>
      <c r="G627">
        <v>0</v>
      </c>
      <c r="H627">
        <v>0</v>
      </c>
    </row>
    <row r="628" spans="1:8" x14ac:dyDescent="0.25">
      <c r="A628" s="1">
        <v>44691</v>
      </c>
      <c r="B628">
        <v>273.10333251953119</v>
      </c>
      <c r="C628">
        <v>275.1199951171875</v>
      </c>
      <c r="D628">
        <v>258.08334350585938</v>
      </c>
      <c r="E628">
        <v>266.67999267578119</v>
      </c>
      <c r="F628">
        <v>84401700</v>
      </c>
      <c r="G628">
        <v>0</v>
      </c>
      <c r="H628">
        <v>0</v>
      </c>
    </row>
    <row r="629" spans="1:8" x14ac:dyDescent="0.25">
      <c r="A629" s="1">
        <v>44692</v>
      </c>
      <c r="B629">
        <v>265</v>
      </c>
      <c r="C629">
        <v>269.92333984375</v>
      </c>
      <c r="D629">
        <v>242.3999938964844</v>
      </c>
      <c r="E629">
        <v>244.66667175292969</v>
      </c>
      <c r="F629">
        <v>97224600</v>
      </c>
      <c r="G629">
        <v>0</v>
      </c>
      <c r="H629">
        <v>0</v>
      </c>
    </row>
    <row r="630" spans="1:8" x14ac:dyDescent="0.25">
      <c r="A630" s="1">
        <v>44693</v>
      </c>
      <c r="B630">
        <v>233.66667175292969</v>
      </c>
      <c r="C630">
        <v>253.2200012207031</v>
      </c>
      <c r="D630">
        <v>226.66667175292969</v>
      </c>
      <c r="E630">
        <v>242.66667175292969</v>
      </c>
      <c r="F630">
        <v>140313000</v>
      </c>
      <c r="G630">
        <v>0</v>
      </c>
      <c r="H630">
        <v>0</v>
      </c>
    </row>
    <row r="631" spans="1:8" x14ac:dyDescent="0.25">
      <c r="A631" s="1">
        <v>44694</v>
      </c>
      <c r="B631">
        <v>257.82666015625</v>
      </c>
      <c r="C631">
        <v>262.45001220703119</v>
      </c>
      <c r="D631">
        <v>250.52333068847659</v>
      </c>
      <c r="E631">
        <v>256.52999877929688</v>
      </c>
      <c r="F631">
        <v>92150700</v>
      </c>
      <c r="G631">
        <v>0</v>
      </c>
      <c r="H631">
        <v>0</v>
      </c>
    </row>
    <row r="632" spans="1:8" x14ac:dyDescent="0.25">
      <c r="A632" s="1">
        <v>44697</v>
      </c>
      <c r="B632">
        <v>255.7200012207031</v>
      </c>
      <c r="C632">
        <v>256.586669921875</v>
      </c>
      <c r="D632">
        <v>239.69667053222659</v>
      </c>
      <c r="E632">
        <v>241.4566650390625</v>
      </c>
      <c r="F632">
        <v>86098500</v>
      </c>
      <c r="G632">
        <v>0</v>
      </c>
      <c r="H632">
        <v>0</v>
      </c>
    </row>
    <row r="633" spans="1:8" x14ac:dyDescent="0.25">
      <c r="A633" s="1">
        <v>44698</v>
      </c>
      <c r="B633">
        <v>249.1199951171875</v>
      </c>
      <c r="C633">
        <v>254.82666015625</v>
      </c>
      <c r="D633">
        <v>242.94999694824219</v>
      </c>
      <c r="E633">
        <v>253.8699951171875</v>
      </c>
      <c r="F633">
        <v>80236200</v>
      </c>
      <c r="G633">
        <v>0</v>
      </c>
      <c r="H633">
        <v>0</v>
      </c>
    </row>
    <row r="634" spans="1:8" x14ac:dyDescent="0.25">
      <c r="A634" s="1">
        <v>44699</v>
      </c>
      <c r="B634">
        <v>248.17333984375</v>
      </c>
      <c r="C634">
        <v>253.5</v>
      </c>
      <c r="D634">
        <v>233.60333251953119</v>
      </c>
      <c r="E634">
        <v>236.60333251953119</v>
      </c>
      <c r="F634">
        <v>87811800</v>
      </c>
      <c r="G634">
        <v>0</v>
      </c>
      <c r="H634">
        <v>0</v>
      </c>
    </row>
    <row r="635" spans="1:8" x14ac:dyDescent="0.25">
      <c r="A635" s="1">
        <v>44700</v>
      </c>
      <c r="B635">
        <v>235.66667175292969</v>
      </c>
      <c r="C635">
        <v>244.66667175292969</v>
      </c>
      <c r="D635">
        <v>231.3699951171875</v>
      </c>
      <c r="E635">
        <v>236.47332763671881</v>
      </c>
      <c r="F635">
        <v>90296700</v>
      </c>
      <c r="G635">
        <v>0</v>
      </c>
      <c r="H635">
        <v>0</v>
      </c>
    </row>
    <row r="636" spans="1:8" x14ac:dyDescent="0.25">
      <c r="A636" s="1">
        <v>44701</v>
      </c>
      <c r="B636">
        <v>237.9966735839844</v>
      </c>
      <c r="C636">
        <v>240.52667236328119</v>
      </c>
      <c r="D636">
        <v>211</v>
      </c>
      <c r="E636">
        <v>221.30000305175781</v>
      </c>
      <c r="F636">
        <v>144973200</v>
      </c>
      <c r="G636">
        <v>0</v>
      </c>
      <c r="H636">
        <v>0</v>
      </c>
    </row>
    <row r="637" spans="1:8" x14ac:dyDescent="0.25">
      <c r="A637" s="1">
        <v>44704</v>
      </c>
      <c r="B637">
        <v>218.3399963378906</v>
      </c>
      <c r="C637">
        <v>226.65333557128909</v>
      </c>
      <c r="D637">
        <v>212.68666076660159</v>
      </c>
      <c r="E637">
        <v>224.96665954589841</v>
      </c>
      <c r="F637">
        <v>88903500</v>
      </c>
      <c r="G637">
        <v>0</v>
      </c>
      <c r="H637">
        <v>0</v>
      </c>
    </row>
    <row r="638" spans="1:8" x14ac:dyDescent="0.25">
      <c r="A638" s="1">
        <v>44705</v>
      </c>
      <c r="B638">
        <v>217.84333801269531</v>
      </c>
      <c r="C638">
        <v>217.97332763671881</v>
      </c>
      <c r="D638">
        <v>206.85667419433591</v>
      </c>
      <c r="E638">
        <v>209.38667297363281</v>
      </c>
      <c r="F638">
        <v>89092500</v>
      </c>
      <c r="G638">
        <v>0</v>
      </c>
      <c r="H638">
        <v>0</v>
      </c>
    </row>
    <row r="639" spans="1:8" x14ac:dyDescent="0.25">
      <c r="A639" s="1">
        <v>44706</v>
      </c>
      <c r="B639">
        <v>207.94999694824219</v>
      </c>
      <c r="C639">
        <v>223.10667419433591</v>
      </c>
      <c r="D639">
        <v>207.66999816894531</v>
      </c>
      <c r="E639">
        <v>219.6000061035156</v>
      </c>
      <c r="F639">
        <v>92139300</v>
      </c>
      <c r="G639">
        <v>0</v>
      </c>
      <c r="H639">
        <v>0</v>
      </c>
    </row>
    <row r="640" spans="1:8" x14ac:dyDescent="0.25">
      <c r="A640" s="1">
        <v>44707</v>
      </c>
      <c r="B640">
        <v>220.47332763671881</v>
      </c>
      <c r="C640">
        <v>239.5566711425781</v>
      </c>
      <c r="D640">
        <v>217.88667297363281</v>
      </c>
      <c r="E640">
        <v>235.9100036621094</v>
      </c>
      <c r="F640">
        <v>106003200</v>
      </c>
      <c r="G640">
        <v>0</v>
      </c>
      <c r="H640">
        <v>0</v>
      </c>
    </row>
    <row r="641" spans="1:8" x14ac:dyDescent="0.25">
      <c r="A641" s="1">
        <v>44708</v>
      </c>
      <c r="B641">
        <v>241.08332824707031</v>
      </c>
      <c r="C641">
        <v>253.26666259765619</v>
      </c>
      <c r="D641">
        <v>240.1766662597656</v>
      </c>
      <c r="E641">
        <v>253.21000671386719</v>
      </c>
      <c r="F641">
        <v>89295000</v>
      </c>
      <c r="G641">
        <v>0</v>
      </c>
      <c r="H641">
        <v>0</v>
      </c>
    </row>
    <row r="642" spans="1:8" x14ac:dyDescent="0.25">
      <c r="A642" s="1">
        <v>44712</v>
      </c>
      <c r="B642">
        <v>257.9466552734375</v>
      </c>
      <c r="C642">
        <v>259.60000610351563</v>
      </c>
      <c r="D642">
        <v>244.74333190917969</v>
      </c>
      <c r="E642">
        <v>252.7533264160156</v>
      </c>
      <c r="F642">
        <v>101914500</v>
      </c>
      <c r="G642">
        <v>0</v>
      </c>
      <c r="H642">
        <v>0</v>
      </c>
    </row>
    <row r="643" spans="1:8" x14ac:dyDescent="0.25">
      <c r="A643" s="1">
        <v>44713</v>
      </c>
      <c r="B643">
        <v>251.7200012207031</v>
      </c>
      <c r="C643">
        <v>257.32666015625</v>
      </c>
      <c r="D643">
        <v>243.63999938964841</v>
      </c>
      <c r="E643">
        <v>246.78999328613281</v>
      </c>
      <c r="F643">
        <v>77247900</v>
      </c>
      <c r="G643">
        <v>0</v>
      </c>
      <c r="H643">
        <v>0</v>
      </c>
    </row>
    <row r="644" spans="1:8" x14ac:dyDescent="0.25">
      <c r="A644" s="1">
        <v>44714</v>
      </c>
      <c r="B644">
        <v>244.15666198730469</v>
      </c>
      <c r="C644">
        <v>264.20999145507813</v>
      </c>
      <c r="D644">
        <v>242.06666564941409</v>
      </c>
      <c r="E644">
        <v>258.33334350585938</v>
      </c>
      <c r="F644">
        <v>93473100</v>
      </c>
      <c r="G644">
        <v>0</v>
      </c>
      <c r="H644">
        <v>0</v>
      </c>
    </row>
    <row r="645" spans="1:8" x14ac:dyDescent="0.25">
      <c r="A645" s="1">
        <v>44715</v>
      </c>
      <c r="B645">
        <v>243.22666931152341</v>
      </c>
      <c r="C645">
        <v>247.7966613769531</v>
      </c>
      <c r="D645">
        <v>233.41667175292969</v>
      </c>
      <c r="E645">
        <v>234.51666259765619</v>
      </c>
      <c r="F645">
        <v>112393800</v>
      </c>
      <c r="G645">
        <v>0</v>
      </c>
      <c r="H645">
        <v>0</v>
      </c>
    </row>
    <row r="646" spans="1:8" x14ac:dyDescent="0.25">
      <c r="A646" s="1">
        <v>44718</v>
      </c>
      <c r="B646">
        <v>244.35333251953119</v>
      </c>
      <c r="C646">
        <v>244.8666687011719</v>
      </c>
      <c r="D646">
        <v>234.3500061035156</v>
      </c>
      <c r="E646">
        <v>238.2799987792969</v>
      </c>
      <c r="F646">
        <v>84204600</v>
      </c>
      <c r="G646">
        <v>0</v>
      </c>
      <c r="H646">
        <v>0</v>
      </c>
    </row>
    <row r="647" spans="1:8" x14ac:dyDescent="0.25">
      <c r="A647" s="1">
        <v>44719</v>
      </c>
      <c r="B647">
        <v>234</v>
      </c>
      <c r="C647">
        <v>239.9966735839844</v>
      </c>
      <c r="D647">
        <v>230.09333801269531</v>
      </c>
      <c r="E647">
        <v>238.88667297363281</v>
      </c>
      <c r="F647">
        <v>72808500</v>
      </c>
      <c r="G647">
        <v>0</v>
      </c>
      <c r="H647">
        <v>0</v>
      </c>
    </row>
    <row r="648" spans="1:8" x14ac:dyDescent="0.25">
      <c r="A648" s="1">
        <v>44720</v>
      </c>
      <c r="B648">
        <v>240.086669921875</v>
      </c>
      <c r="C648">
        <v>249.96333312988281</v>
      </c>
      <c r="D648">
        <v>239.1766662597656</v>
      </c>
      <c r="E648">
        <v>241.8666687011719</v>
      </c>
      <c r="F648">
        <v>76210500</v>
      </c>
      <c r="G648">
        <v>0</v>
      </c>
      <c r="H648">
        <v>0</v>
      </c>
    </row>
    <row r="649" spans="1:8" x14ac:dyDescent="0.25">
      <c r="A649" s="1">
        <v>44721</v>
      </c>
      <c r="B649">
        <v>249.3399963378906</v>
      </c>
      <c r="C649">
        <v>255.5466613769531</v>
      </c>
      <c r="D649">
        <v>239.32666015625</v>
      </c>
      <c r="E649">
        <v>239.7066650390625</v>
      </c>
      <c r="F649">
        <v>96491400</v>
      </c>
      <c r="G649">
        <v>0</v>
      </c>
      <c r="H649">
        <v>0</v>
      </c>
    </row>
    <row r="650" spans="1:8" x14ac:dyDescent="0.25">
      <c r="A650" s="1">
        <v>44722</v>
      </c>
      <c r="B650">
        <v>235.15666198730469</v>
      </c>
      <c r="C650">
        <v>239.5</v>
      </c>
      <c r="D650">
        <v>227.913330078125</v>
      </c>
      <c r="E650">
        <v>232.22999572753909</v>
      </c>
      <c r="F650">
        <v>97536600</v>
      </c>
      <c r="G650">
        <v>0</v>
      </c>
      <c r="H650">
        <v>0</v>
      </c>
    </row>
    <row r="651" spans="1:8" x14ac:dyDescent="0.25">
      <c r="A651" s="1">
        <v>44725</v>
      </c>
      <c r="B651">
        <v>223.16667175292969</v>
      </c>
      <c r="C651">
        <v>226.6333312988281</v>
      </c>
      <c r="D651">
        <v>214.68333435058591</v>
      </c>
      <c r="E651">
        <v>215.7366638183594</v>
      </c>
      <c r="F651">
        <v>102767400</v>
      </c>
      <c r="G651">
        <v>0</v>
      </c>
      <c r="H651">
        <v>0</v>
      </c>
    </row>
    <row r="652" spans="1:8" x14ac:dyDescent="0.25">
      <c r="A652" s="1">
        <v>44726</v>
      </c>
      <c r="B652">
        <v>218.28666687011719</v>
      </c>
      <c r="C652">
        <v>226.33000183105469</v>
      </c>
      <c r="D652">
        <v>211.7366638183594</v>
      </c>
      <c r="E652">
        <v>220.88999938964841</v>
      </c>
      <c r="F652">
        <v>97988700</v>
      </c>
      <c r="G652">
        <v>0</v>
      </c>
      <c r="H652">
        <v>0</v>
      </c>
    </row>
    <row r="653" spans="1:8" x14ac:dyDescent="0.25">
      <c r="A653" s="1">
        <v>44727</v>
      </c>
      <c r="B653">
        <v>220.91667175292969</v>
      </c>
      <c r="C653">
        <v>235.663330078125</v>
      </c>
      <c r="D653">
        <v>218.1499938964844</v>
      </c>
      <c r="E653">
        <v>233</v>
      </c>
      <c r="F653">
        <v>119131800</v>
      </c>
      <c r="G653">
        <v>0</v>
      </c>
      <c r="H653">
        <v>0</v>
      </c>
    </row>
    <row r="654" spans="1:8" x14ac:dyDescent="0.25">
      <c r="A654" s="1">
        <v>44728</v>
      </c>
      <c r="B654">
        <v>222.7366638183594</v>
      </c>
      <c r="C654">
        <v>225.16667175292969</v>
      </c>
      <c r="D654">
        <v>208.6933288574219</v>
      </c>
      <c r="E654">
        <v>213.1000061035156</v>
      </c>
      <c r="F654">
        <v>107390700</v>
      </c>
      <c r="G654">
        <v>0</v>
      </c>
      <c r="H654">
        <v>0</v>
      </c>
    </row>
    <row r="655" spans="1:8" x14ac:dyDescent="0.25">
      <c r="A655" s="1">
        <v>44729</v>
      </c>
      <c r="B655">
        <v>213.43333435058591</v>
      </c>
      <c r="C655">
        <v>220.9700012207031</v>
      </c>
      <c r="D655">
        <v>213.19667053222659</v>
      </c>
      <c r="E655">
        <v>216.75999450683591</v>
      </c>
      <c r="F655">
        <v>92641800</v>
      </c>
      <c r="G655">
        <v>0</v>
      </c>
      <c r="H655">
        <v>0</v>
      </c>
    </row>
    <row r="656" spans="1:8" x14ac:dyDescent="0.25">
      <c r="A656" s="1">
        <v>44733</v>
      </c>
      <c r="B656">
        <v>224.60333251953119</v>
      </c>
      <c r="C656">
        <v>243.57666015625</v>
      </c>
      <c r="D656">
        <v>224.33332824707031</v>
      </c>
      <c r="E656">
        <v>237.03666687011719</v>
      </c>
      <c r="F656">
        <v>122793000</v>
      </c>
      <c r="G656">
        <v>0</v>
      </c>
      <c r="H656">
        <v>0</v>
      </c>
    </row>
    <row r="657" spans="1:8" x14ac:dyDescent="0.25">
      <c r="A657" s="1">
        <v>44734</v>
      </c>
      <c r="B657">
        <v>234.5033264160156</v>
      </c>
      <c r="C657">
        <v>246.83332824707031</v>
      </c>
      <c r="D657">
        <v>233.82666015625</v>
      </c>
      <c r="E657">
        <v>236.086669921875</v>
      </c>
      <c r="F657">
        <v>101107500</v>
      </c>
      <c r="G657">
        <v>0</v>
      </c>
      <c r="H657">
        <v>0</v>
      </c>
    </row>
    <row r="658" spans="1:8" x14ac:dyDescent="0.25">
      <c r="A658" s="1">
        <v>44735</v>
      </c>
      <c r="B658">
        <v>237.90666198730469</v>
      </c>
      <c r="C658">
        <v>239.31666564941409</v>
      </c>
      <c r="D658">
        <v>228.63667297363281</v>
      </c>
      <c r="E658">
        <v>235.07000732421881</v>
      </c>
      <c r="F658">
        <v>104202600</v>
      </c>
      <c r="G658">
        <v>0</v>
      </c>
      <c r="H658">
        <v>0</v>
      </c>
    </row>
    <row r="659" spans="1:8" x14ac:dyDescent="0.25">
      <c r="A659" s="1">
        <v>44736</v>
      </c>
      <c r="B659">
        <v>237.4700012207031</v>
      </c>
      <c r="C659">
        <v>246.06666564941409</v>
      </c>
      <c r="D659">
        <v>236.086669921875</v>
      </c>
      <c r="E659">
        <v>245.7066650390625</v>
      </c>
      <c r="F659">
        <v>95770800</v>
      </c>
      <c r="G659">
        <v>0</v>
      </c>
      <c r="H659">
        <v>0</v>
      </c>
    </row>
    <row r="660" spans="1:8" x14ac:dyDescent="0.25">
      <c r="A660" s="1">
        <v>44739</v>
      </c>
      <c r="B660">
        <v>249.3666687011719</v>
      </c>
      <c r="C660">
        <v>252.07000732421881</v>
      </c>
      <c r="D660">
        <v>242.56666564941409</v>
      </c>
      <c r="E660">
        <v>244.91999816894531</v>
      </c>
      <c r="F660">
        <v>89178300</v>
      </c>
      <c r="G660">
        <v>0</v>
      </c>
      <c r="H660">
        <v>0</v>
      </c>
    </row>
    <row r="661" spans="1:8" x14ac:dyDescent="0.25">
      <c r="A661" s="1">
        <v>44740</v>
      </c>
      <c r="B661">
        <v>244.48333740234381</v>
      </c>
      <c r="C661">
        <v>249.9700012207031</v>
      </c>
      <c r="D661">
        <v>232.34333801269531</v>
      </c>
      <c r="E661">
        <v>232.663330078125</v>
      </c>
      <c r="F661">
        <v>90391200</v>
      </c>
      <c r="G661">
        <v>0</v>
      </c>
      <c r="H661">
        <v>0</v>
      </c>
    </row>
    <row r="662" spans="1:8" x14ac:dyDescent="0.25">
      <c r="A662" s="1">
        <v>44741</v>
      </c>
      <c r="B662">
        <v>230.5</v>
      </c>
      <c r="C662">
        <v>231.17333984375</v>
      </c>
      <c r="D662">
        <v>222.27333068847659</v>
      </c>
      <c r="E662">
        <v>228.49000549316409</v>
      </c>
      <c r="F662">
        <v>82897200</v>
      </c>
      <c r="G662">
        <v>0</v>
      </c>
      <c r="H662">
        <v>0</v>
      </c>
    </row>
    <row r="663" spans="1:8" x14ac:dyDescent="0.25">
      <c r="A663" s="1">
        <v>44742</v>
      </c>
      <c r="B663">
        <v>224.50999450683591</v>
      </c>
      <c r="C663">
        <v>229.4566650390625</v>
      </c>
      <c r="D663">
        <v>218.86332702636719</v>
      </c>
      <c r="E663">
        <v>224.47332763671881</v>
      </c>
      <c r="F663">
        <v>94600500</v>
      </c>
      <c r="G663">
        <v>0</v>
      </c>
      <c r="H663">
        <v>0</v>
      </c>
    </row>
    <row r="664" spans="1:8" x14ac:dyDescent="0.25">
      <c r="A664" s="1">
        <v>44743</v>
      </c>
      <c r="B664">
        <v>227</v>
      </c>
      <c r="C664">
        <v>230.22999572753909</v>
      </c>
      <c r="D664">
        <v>222.1199951171875</v>
      </c>
      <c r="E664">
        <v>227.2633361816406</v>
      </c>
      <c r="F664">
        <v>74460300</v>
      </c>
      <c r="G664">
        <v>0</v>
      </c>
      <c r="H664">
        <v>0</v>
      </c>
    </row>
    <row r="665" spans="1:8" x14ac:dyDescent="0.25">
      <c r="A665" s="1">
        <v>44747</v>
      </c>
      <c r="B665">
        <v>223</v>
      </c>
      <c r="C665">
        <v>233.14666748046881</v>
      </c>
      <c r="D665">
        <v>216.16667175292969</v>
      </c>
      <c r="E665">
        <v>233.06666564941409</v>
      </c>
      <c r="F665">
        <v>84581100</v>
      </c>
      <c r="G665">
        <v>0</v>
      </c>
      <c r="H665">
        <v>0</v>
      </c>
    </row>
    <row r="666" spans="1:8" x14ac:dyDescent="0.25">
      <c r="A666" s="1">
        <v>44748</v>
      </c>
      <c r="B666">
        <v>230.7799987792969</v>
      </c>
      <c r="C666">
        <v>234.56333923339841</v>
      </c>
      <c r="D666">
        <v>227.18666076660159</v>
      </c>
      <c r="E666">
        <v>231.73333740234381</v>
      </c>
      <c r="F666">
        <v>71853600</v>
      </c>
      <c r="G666">
        <v>0</v>
      </c>
      <c r="H666">
        <v>0</v>
      </c>
    </row>
    <row r="667" spans="1:8" x14ac:dyDescent="0.25">
      <c r="A667" s="1">
        <v>44749</v>
      </c>
      <c r="B667">
        <v>233.91999816894531</v>
      </c>
      <c r="C667">
        <v>245.36332702636719</v>
      </c>
      <c r="D667">
        <v>232.21000671386719</v>
      </c>
      <c r="E667">
        <v>244.5433349609375</v>
      </c>
      <c r="F667">
        <v>81930600</v>
      </c>
      <c r="G667">
        <v>0</v>
      </c>
      <c r="H667">
        <v>0</v>
      </c>
    </row>
    <row r="668" spans="1:8" x14ac:dyDescent="0.25">
      <c r="A668" s="1">
        <v>44750</v>
      </c>
      <c r="B668">
        <v>242.33332824707031</v>
      </c>
      <c r="C668">
        <v>254.97999572753909</v>
      </c>
      <c r="D668">
        <v>241.1600036621094</v>
      </c>
      <c r="E668">
        <v>250.7633361816406</v>
      </c>
      <c r="F668">
        <v>101854200</v>
      </c>
      <c r="G668">
        <v>0</v>
      </c>
      <c r="H668">
        <v>0</v>
      </c>
    </row>
    <row r="669" spans="1:8" x14ac:dyDescent="0.25">
      <c r="A669" s="1">
        <v>44753</v>
      </c>
      <c r="B669">
        <v>252.10333251953119</v>
      </c>
      <c r="C669">
        <v>253.06333923339841</v>
      </c>
      <c r="D669">
        <v>233.62666320800781</v>
      </c>
      <c r="E669">
        <v>234.34333801269531</v>
      </c>
      <c r="F669">
        <v>99241200</v>
      </c>
      <c r="G669">
        <v>0</v>
      </c>
      <c r="H669">
        <v>0</v>
      </c>
    </row>
    <row r="670" spans="1:8" x14ac:dyDescent="0.25">
      <c r="A670" s="1">
        <v>44754</v>
      </c>
      <c r="B670">
        <v>236.84666442871091</v>
      </c>
      <c r="C670">
        <v>239.77333068847659</v>
      </c>
      <c r="D670">
        <v>228.3699951171875</v>
      </c>
      <c r="E670">
        <v>233.07000732421881</v>
      </c>
      <c r="F670">
        <v>87930900</v>
      </c>
      <c r="G670">
        <v>0</v>
      </c>
      <c r="H670">
        <v>0</v>
      </c>
    </row>
    <row r="671" spans="1:8" x14ac:dyDescent="0.25">
      <c r="A671" s="1">
        <v>44755</v>
      </c>
      <c r="B671">
        <v>225.5</v>
      </c>
      <c r="C671">
        <v>242.05999755859381</v>
      </c>
      <c r="D671">
        <v>225.03334045410159</v>
      </c>
      <c r="E671">
        <v>237.03999328613281</v>
      </c>
      <c r="F671">
        <v>97954500</v>
      </c>
      <c r="G671">
        <v>0</v>
      </c>
      <c r="H671">
        <v>0</v>
      </c>
    </row>
    <row r="672" spans="1:8" x14ac:dyDescent="0.25">
      <c r="A672" s="1">
        <v>44756</v>
      </c>
      <c r="B672">
        <v>234.89666748046881</v>
      </c>
      <c r="C672">
        <v>238.65333557128909</v>
      </c>
      <c r="D672">
        <v>229.33332824707031</v>
      </c>
      <c r="E672">
        <v>238.31333923339841</v>
      </c>
      <c r="F672">
        <v>78557400</v>
      </c>
      <c r="G672">
        <v>0</v>
      </c>
      <c r="H672">
        <v>0</v>
      </c>
    </row>
    <row r="673" spans="1:8" x14ac:dyDescent="0.25">
      <c r="A673" s="1">
        <v>44757</v>
      </c>
      <c r="B673">
        <v>240</v>
      </c>
      <c r="C673">
        <v>243.62333679199219</v>
      </c>
      <c r="D673">
        <v>236.88999938964841</v>
      </c>
      <c r="E673">
        <v>240.06666564941409</v>
      </c>
      <c r="F673">
        <v>69683100</v>
      </c>
      <c r="G673">
        <v>0</v>
      </c>
      <c r="H673">
        <v>0</v>
      </c>
    </row>
    <row r="674" spans="1:8" x14ac:dyDescent="0.25">
      <c r="A674" s="1">
        <v>44760</v>
      </c>
      <c r="B674">
        <v>244.93666076660159</v>
      </c>
      <c r="C674">
        <v>250.51666259765619</v>
      </c>
      <c r="D674">
        <v>239.60333251953119</v>
      </c>
      <c r="E674">
        <v>240.5466613769531</v>
      </c>
      <c r="F674">
        <v>82537500</v>
      </c>
      <c r="G674">
        <v>0</v>
      </c>
      <c r="H674">
        <v>0</v>
      </c>
    </row>
    <row r="675" spans="1:8" x14ac:dyDescent="0.25">
      <c r="A675" s="1">
        <v>44761</v>
      </c>
      <c r="B675">
        <v>245</v>
      </c>
      <c r="C675">
        <v>247.13999938964841</v>
      </c>
      <c r="D675">
        <v>236.97666931152341</v>
      </c>
      <c r="E675">
        <v>245.5299987792969</v>
      </c>
      <c r="F675">
        <v>80890200</v>
      </c>
      <c r="G675">
        <v>0</v>
      </c>
      <c r="H675">
        <v>0</v>
      </c>
    </row>
    <row r="676" spans="1:8" x14ac:dyDescent="0.25">
      <c r="A676" s="1">
        <v>44762</v>
      </c>
      <c r="B676">
        <v>246.78334045410159</v>
      </c>
      <c r="C676">
        <v>250.663330078125</v>
      </c>
      <c r="D676">
        <v>243.48333740234381</v>
      </c>
      <c r="E676">
        <v>247.5</v>
      </c>
      <c r="F676">
        <v>88864200</v>
      </c>
      <c r="G676">
        <v>0</v>
      </c>
      <c r="H676">
        <v>0</v>
      </c>
    </row>
    <row r="677" spans="1:8" x14ac:dyDescent="0.25">
      <c r="A677" s="1">
        <v>44763</v>
      </c>
      <c r="B677">
        <v>255.10667419433591</v>
      </c>
      <c r="C677">
        <v>273.26666259765619</v>
      </c>
      <c r="D677">
        <v>254.8666687011719</v>
      </c>
      <c r="E677">
        <v>271.7066650390625</v>
      </c>
      <c r="F677">
        <v>142032300</v>
      </c>
      <c r="G677">
        <v>0</v>
      </c>
      <c r="H677">
        <v>0</v>
      </c>
    </row>
    <row r="678" spans="1:8" x14ac:dyDescent="0.25">
      <c r="A678" s="1">
        <v>44764</v>
      </c>
      <c r="B678">
        <v>276.22000122070313</v>
      </c>
      <c r="C678">
        <v>280.78668212890619</v>
      </c>
      <c r="D678">
        <v>270.71331787109381</v>
      </c>
      <c r="E678">
        <v>272.24334716796881</v>
      </c>
      <c r="F678">
        <v>103472700</v>
      </c>
      <c r="G678">
        <v>0</v>
      </c>
      <c r="H678">
        <v>0</v>
      </c>
    </row>
    <row r="679" spans="1:8" x14ac:dyDescent="0.25">
      <c r="A679" s="1">
        <v>44767</v>
      </c>
      <c r="B679">
        <v>272.2166748046875</v>
      </c>
      <c r="C679">
        <v>274.14666748046881</v>
      </c>
      <c r="D679">
        <v>267.39999389648438</v>
      </c>
      <c r="E679">
        <v>268.43331909179688</v>
      </c>
      <c r="F679">
        <v>64073400</v>
      </c>
      <c r="G679">
        <v>0</v>
      </c>
      <c r="H679">
        <v>0</v>
      </c>
    </row>
    <row r="680" spans="1:8" x14ac:dyDescent="0.25">
      <c r="A680" s="1">
        <v>44768</v>
      </c>
      <c r="B680">
        <v>266.51333618164063</v>
      </c>
      <c r="C680">
        <v>267.30999755859381</v>
      </c>
      <c r="D680">
        <v>256.26333618164063</v>
      </c>
      <c r="E680">
        <v>258.8599853515625</v>
      </c>
      <c r="F680">
        <v>66820800</v>
      </c>
      <c r="G680">
        <v>0</v>
      </c>
      <c r="H680">
        <v>0</v>
      </c>
    </row>
    <row r="681" spans="1:8" x14ac:dyDescent="0.25">
      <c r="A681" s="1">
        <v>44769</v>
      </c>
      <c r="B681">
        <v>263.80999755859381</v>
      </c>
      <c r="C681">
        <v>275.92666625976563</v>
      </c>
      <c r="D681">
        <v>261.79000854492188</v>
      </c>
      <c r="E681">
        <v>274.82000732421881</v>
      </c>
      <c r="F681">
        <v>88110000</v>
      </c>
      <c r="G681">
        <v>0</v>
      </c>
      <c r="H681">
        <v>0</v>
      </c>
    </row>
    <row r="682" spans="1:8" x14ac:dyDescent="0.25">
      <c r="A682" s="1">
        <v>44770</v>
      </c>
      <c r="B682">
        <v>280.06668090820313</v>
      </c>
      <c r="C682">
        <v>283.29998779296881</v>
      </c>
      <c r="D682">
        <v>272.79998779296881</v>
      </c>
      <c r="E682">
        <v>280.89999389648438</v>
      </c>
      <c r="F682">
        <v>84723000</v>
      </c>
      <c r="G682">
        <v>0</v>
      </c>
      <c r="H682">
        <v>0</v>
      </c>
    </row>
    <row r="683" spans="1:8" x14ac:dyDescent="0.25">
      <c r="A683" s="1">
        <v>44771</v>
      </c>
      <c r="B683">
        <v>280.70001220703119</v>
      </c>
      <c r="C683">
        <v>298.32000732421881</v>
      </c>
      <c r="D683">
        <v>279.10000610351563</v>
      </c>
      <c r="E683">
        <v>297.14999389648438</v>
      </c>
      <c r="F683">
        <v>95313000</v>
      </c>
      <c r="G683">
        <v>0</v>
      </c>
      <c r="H683">
        <v>0</v>
      </c>
    </row>
    <row r="684" spans="1:8" x14ac:dyDescent="0.25">
      <c r="A684" s="1">
        <v>44774</v>
      </c>
      <c r="B684">
        <v>301.27667236328119</v>
      </c>
      <c r="C684">
        <v>311.87667846679688</v>
      </c>
      <c r="D684">
        <v>295</v>
      </c>
      <c r="E684">
        <v>297.27667236328119</v>
      </c>
      <c r="F684">
        <v>117042900</v>
      </c>
      <c r="G684">
        <v>0</v>
      </c>
      <c r="H684">
        <v>0</v>
      </c>
    </row>
    <row r="685" spans="1:8" x14ac:dyDescent="0.25">
      <c r="A685" s="1">
        <v>44775</v>
      </c>
      <c r="B685">
        <v>294.00332641601563</v>
      </c>
      <c r="C685">
        <v>307.83334350585938</v>
      </c>
      <c r="D685">
        <v>292.66665649414063</v>
      </c>
      <c r="E685">
        <v>300.586669921875</v>
      </c>
      <c r="F685">
        <v>95577600</v>
      </c>
      <c r="G685">
        <v>0</v>
      </c>
      <c r="H685">
        <v>0</v>
      </c>
    </row>
    <row r="686" spans="1:8" x14ac:dyDescent="0.25">
      <c r="A686" s="1">
        <v>44776</v>
      </c>
      <c r="B686">
        <v>305</v>
      </c>
      <c r="C686">
        <v>309.54998779296881</v>
      </c>
      <c r="D686">
        <v>301.14999389648438</v>
      </c>
      <c r="E686">
        <v>307.39666748046881</v>
      </c>
      <c r="F686">
        <v>80091000</v>
      </c>
      <c r="G686">
        <v>0</v>
      </c>
      <c r="H686">
        <v>0</v>
      </c>
    </row>
    <row r="687" spans="1:8" x14ac:dyDescent="0.25">
      <c r="A687" s="1">
        <v>44777</v>
      </c>
      <c r="B687">
        <v>311</v>
      </c>
      <c r="C687">
        <v>313.60665893554688</v>
      </c>
      <c r="D687">
        <v>305</v>
      </c>
      <c r="E687">
        <v>308.63333129882813</v>
      </c>
      <c r="F687">
        <v>72256200</v>
      </c>
      <c r="G687">
        <v>0</v>
      </c>
      <c r="H687">
        <v>0</v>
      </c>
    </row>
    <row r="688" spans="1:8" x14ac:dyDescent="0.25">
      <c r="A688" s="1">
        <v>44778</v>
      </c>
      <c r="B688">
        <v>302.67001342773438</v>
      </c>
      <c r="C688">
        <v>304.60665893554688</v>
      </c>
      <c r="D688">
        <v>285.5433349609375</v>
      </c>
      <c r="E688">
        <v>288.17001342773438</v>
      </c>
      <c r="F688">
        <v>113172900</v>
      </c>
      <c r="G688">
        <v>0</v>
      </c>
      <c r="H688">
        <v>0</v>
      </c>
    </row>
    <row r="689" spans="1:8" x14ac:dyDescent="0.25">
      <c r="A689" s="1">
        <v>44781</v>
      </c>
      <c r="B689">
        <v>295</v>
      </c>
      <c r="C689">
        <v>305.20001220703119</v>
      </c>
      <c r="D689">
        <v>289.086669921875</v>
      </c>
      <c r="E689">
        <v>290.42333984375</v>
      </c>
      <c r="F689">
        <v>98994000</v>
      </c>
      <c r="G689">
        <v>0</v>
      </c>
      <c r="H689">
        <v>0</v>
      </c>
    </row>
    <row r="690" spans="1:8" x14ac:dyDescent="0.25">
      <c r="A690" s="1">
        <v>44782</v>
      </c>
      <c r="B690">
        <v>290.2933349609375</v>
      </c>
      <c r="C690">
        <v>292.39666748046881</v>
      </c>
      <c r="D690">
        <v>279.35333251953119</v>
      </c>
      <c r="E690">
        <v>283.33334350585938</v>
      </c>
      <c r="F690">
        <v>86244600</v>
      </c>
      <c r="G690">
        <v>0</v>
      </c>
      <c r="H690">
        <v>0</v>
      </c>
    </row>
    <row r="691" spans="1:8" x14ac:dyDescent="0.25">
      <c r="A691" s="1">
        <v>44783</v>
      </c>
      <c r="B691">
        <v>297.06668090820313</v>
      </c>
      <c r="C691">
        <v>297.510009765625</v>
      </c>
      <c r="D691">
        <v>283.3699951171875</v>
      </c>
      <c r="E691">
        <v>294.35665893554688</v>
      </c>
      <c r="F691">
        <v>94918800</v>
      </c>
      <c r="G691">
        <v>0</v>
      </c>
      <c r="H691">
        <v>0</v>
      </c>
    </row>
    <row r="692" spans="1:8" x14ac:dyDescent="0.25">
      <c r="A692" s="1">
        <v>44784</v>
      </c>
      <c r="B692">
        <v>296.51333618164063</v>
      </c>
      <c r="C692">
        <v>298.23666381835938</v>
      </c>
      <c r="D692">
        <v>285.83334350585938</v>
      </c>
      <c r="E692">
        <v>286.6300048828125</v>
      </c>
      <c r="F692">
        <v>70155000</v>
      </c>
      <c r="G692">
        <v>0</v>
      </c>
      <c r="H692">
        <v>0</v>
      </c>
    </row>
    <row r="693" spans="1:8" x14ac:dyDescent="0.25">
      <c r="A693" s="1">
        <v>44785</v>
      </c>
      <c r="B693">
        <v>289.41665649414063</v>
      </c>
      <c r="C693">
        <v>300.16000366210938</v>
      </c>
      <c r="D693">
        <v>285.0333251953125</v>
      </c>
      <c r="E693">
        <v>300.02999877929688</v>
      </c>
      <c r="F693">
        <v>79657200</v>
      </c>
      <c r="G693">
        <v>0</v>
      </c>
      <c r="H693">
        <v>0</v>
      </c>
    </row>
    <row r="694" spans="1:8" x14ac:dyDescent="0.25">
      <c r="A694" s="1">
        <v>44788</v>
      </c>
      <c r="B694">
        <v>301.78668212890619</v>
      </c>
      <c r="C694">
        <v>313.13333129882813</v>
      </c>
      <c r="D694">
        <v>301.23001098632813</v>
      </c>
      <c r="E694">
        <v>309.32000732421881</v>
      </c>
      <c r="F694">
        <v>89359200</v>
      </c>
      <c r="G694">
        <v>0</v>
      </c>
      <c r="H694">
        <v>0</v>
      </c>
    </row>
    <row r="695" spans="1:8" x14ac:dyDescent="0.25">
      <c r="A695" s="1">
        <v>44789</v>
      </c>
      <c r="B695">
        <v>311.66665649414063</v>
      </c>
      <c r="C695">
        <v>314.66665649414063</v>
      </c>
      <c r="D695">
        <v>302.88333129882813</v>
      </c>
      <c r="E695">
        <v>306.56332397460938</v>
      </c>
      <c r="F695">
        <v>88136400</v>
      </c>
      <c r="G695">
        <v>0</v>
      </c>
      <c r="H695">
        <v>0</v>
      </c>
    </row>
    <row r="696" spans="1:8" x14ac:dyDescent="0.25">
      <c r="A696" s="1">
        <v>44790</v>
      </c>
      <c r="B696">
        <v>303.39666748046881</v>
      </c>
      <c r="C696">
        <v>309.65667724609381</v>
      </c>
      <c r="D696">
        <v>300.0333251953125</v>
      </c>
      <c r="E696">
        <v>303.99667358398438</v>
      </c>
      <c r="F696">
        <v>68766000</v>
      </c>
      <c r="G696">
        <v>0</v>
      </c>
      <c r="H696">
        <v>0</v>
      </c>
    </row>
    <row r="697" spans="1:8" x14ac:dyDescent="0.25">
      <c r="A697" s="1">
        <v>44791</v>
      </c>
      <c r="B697">
        <v>306</v>
      </c>
      <c r="C697">
        <v>306.5</v>
      </c>
      <c r="D697">
        <v>301.85333251953119</v>
      </c>
      <c r="E697">
        <v>302.8699951171875</v>
      </c>
      <c r="F697">
        <v>47500500</v>
      </c>
      <c r="G697">
        <v>0</v>
      </c>
      <c r="H697">
        <v>0</v>
      </c>
    </row>
    <row r="698" spans="1:8" x14ac:dyDescent="0.25">
      <c r="A698" s="1">
        <v>44792</v>
      </c>
      <c r="B698">
        <v>299</v>
      </c>
      <c r="C698">
        <v>300.3599853515625</v>
      </c>
      <c r="D698">
        <v>292.5</v>
      </c>
      <c r="E698">
        <v>296.66665649414063</v>
      </c>
      <c r="F698">
        <v>61395300</v>
      </c>
      <c r="G698">
        <v>0</v>
      </c>
      <c r="H698">
        <v>0</v>
      </c>
    </row>
    <row r="699" spans="1:8" x14ac:dyDescent="0.25">
      <c r="A699" s="1">
        <v>44795</v>
      </c>
      <c r="B699">
        <v>291.913330078125</v>
      </c>
      <c r="C699">
        <v>292.39999389648438</v>
      </c>
      <c r="D699">
        <v>286.29666137695313</v>
      </c>
      <c r="E699">
        <v>289.913330078125</v>
      </c>
      <c r="F699">
        <v>55843200</v>
      </c>
      <c r="G699">
        <v>0</v>
      </c>
      <c r="H699">
        <v>0</v>
      </c>
    </row>
    <row r="700" spans="1:8" x14ac:dyDescent="0.25">
      <c r="A700" s="1">
        <v>44796</v>
      </c>
      <c r="B700">
        <v>291.45333862304688</v>
      </c>
      <c r="C700">
        <v>298.82666015625</v>
      </c>
      <c r="D700">
        <v>287.92333984375</v>
      </c>
      <c r="E700">
        <v>296.45333862304688</v>
      </c>
      <c r="F700">
        <v>63984900</v>
      </c>
      <c r="G700">
        <v>0</v>
      </c>
      <c r="H700">
        <v>0</v>
      </c>
    </row>
    <row r="701" spans="1:8" x14ac:dyDescent="0.25">
      <c r="A701" s="1">
        <v>44797</v>
      </c>
      <c r="B701">
        <v>297.56332397460938</v>
      </c>
      <c r="C701">
        <v>303.64666748046881</v>
      </c>
      <c r="D701">
        <v>296.5</v>
      </c>
      <c r="E701">
        <v>297.0966796875</v>
      </c>
      <c r="F701">
        <v>57259800</v>
      </c>
      <c r="G701">
        <v>0</v>
      </c>
      <c r="H701">
        <v>0</v>
      </c>
    </row>
    <row r="702" spans="1:8" x14ac:dyDescent="0.25">
      <c r="A702" s="1">
        <v>44798</v>
      </c>
      <c r="B702">
        <v>302.3599853515625</v>
      </c>
      <c r="C702">
        <v>302.95999145507813</v>
      </c>
      <c r="D702">
        <v>291.60000610351563</v>
      </c>
      <c r="E702">
        <v>296.07000732421881</v>
      </c>
      <c r="F702">
        <v>53230000</v>
      </c>
      <c r="G702">
        <v>0</v>
      </c>
      <c r="H702">
        <v>3</v>
      </c>
    </row>
    <row r="703" spans="1:8" x14ac:dyDescent="0.25">
      <c r="A703" s="1">
        <v>44799</v>
      </c>
      <c r="B703">
        <v>297.42999267578119</v>
      </c>
      <c r="C703">
        <v>302</v>
      </c>
      <c r="D703">
        <v>287.47000122070313</v>
      </c>
      <c r="E703">
        <v>288.08999633789063</v>
      </c>
      <c r="F703">
        <v>57163900</v>
      </c>
      <c r="G703">
        <v>0</v>
      </c>
      <c r="H703">
        <v>0</v>
      </c>
    </row>
    <row r="704" spans="1:8" x14ac:dyDescent="0.25">
      <c r="A704" s="1">
        <v>44802</v>
      </c>
      <c r="B704">
        <v>282.82998657226563</v>
      </c>
      <c r="C704">
        <v>287.739990234375</v>
      </c>
      <c r="D704">
        <v>280.70001220703119</v>
      </c>
      <c r="E704">
        <v>284.82000732421881</v>
      </c>
      <c r="F704">
        <v>41864700</v>
      </c>
      <c r="G704">
        <v>0</v>
      </c>
      <c r="H704">
        <v>0</v>
      </c>
    </row>
    <row r="705" spans="1:8" x14ac:dyDescent="0.25">
      <c r="A705" s="1">
        <v>44803</v>
      </c>
      <c r="B705">
        <v>287.8699951171875</v>
      </c>
      <c r="C705">
        <v>288.48001098632813</v>
      </c>
      <c r="D705">
        <v>272.64999389648438</v>
      </c>
      <c r="E705">
        <v>277.70001220703119</v>
      </c>
      <c r="F705">
        <v>50541800</v>
      </c>
      <c r="G705">
        <v>0</v>
      </c>
      <c r="H705">
        <v>0</v>
      </c>
    </row>
    <row r="706" spans="1:8" x14ac:dyDescent="0.25">
      <c r="A706" s="1">
        <v>44804</v>
      </c>
      <c r="B706">
        <v>280.6199951171875</v>
      </c>
      <c r="C706">
        <v>281.25</v>
      </c>
      <c r="D706">
        <v>271.80999755859381</v>
      </c>
      <c r="E706">
        <v>275.6099853515625</v>
      </c>
      <c r="F706">
        <v>52107300</v>
      </c>
      <c r="G706">
        <v>0</v>
      </c>
      <c r="H706">
        <v>0</v>
      </c>
    </row>
    <row r="707" spans="1:8" x14ac:dyDescent="0.25">
      <c r="A707" s="1">
        <v>44805</v>
      </c>
      <c r="B707">
        <v>272.57998657226563</v>
      </c>
      <c r="C707">
        <v>277.57998657226563</v>
      </c>
      <c r="D707">
        <v>266.14999389648438</v>
      </c>
      <c r="E707">
        <v>277.16000366210938</v>
      </c>
      <c r="F707">
        <v>54287000</v>
      </c>
      <c r="G707">
        <v>0</v>
      </c>
      <c r="H707">
        <v>0</v>
      </c>
    </row>
    <row r="708" spans="1:8" x14ac:dyDescent="0.25">
      <c r="A708" s="1">
        <v>44806</v>
      </c>
      <c r="B708">
        <v>281.07000732421881</v>
      </c>
      <c r="C708">
        <v>282.35000610351563</v>
      </c>
      <c r="D708">
        <v>269.07998657226563</v>
      </c>
      <c r="E708">
        <v>270.20999145507813</v>
      </c>
      <c r="F708">
        <v>50890100</v>
      </c>
      <c r="G708">
        <v>0</v>
      </c>
      <c r="H708">
        <v>0</v>
      </c>
    </row>
    <row r="709" spans="1:8" x14ac:dyDescent="0.25">
      <c r="A709" s="1">
        <v>44810</v>
      </c>
      <c r="B709">
        <v>272.67999267578119</v>
      </c>
      <c r="C709">
        <v>275.989990234375</v>
      </c>
      <c r="D709">
        <v>265.739990234375</v>
      </c>
      <c r="E709">
        <v>274.42001342773438</v>
      </c>
      <c r="F709">
        <v>55860000</v>
      </c>
      <c r="G709">
        <v>0</v>
      </c>
      <c r="H709">
        <v>0</v>
      </c>
    </row>
    <row r="710" spans="1:8" x14ac:dyDescent="0.25">
      <c r="A710" s="1">
        <v>44811</v>
      </c>
      <c r="B710">
        <v>273.10000610351563</v>
      </c>
      <c r="C710">
        <v>283.83999633789063</v>
      </c>
      <c r="D710">
        <v>272.26998901367188</v>
      </c>
      <c r="E710">
        <v>283.70001220703119</v>
      </c>
      <c r="F710">
        <v>50028900</v>
      </c>
      <c r="G710">
        <v>0</v>
      </c>
      <c r="H710">
        <v>0</v>
      </c>
    </row>
    <row r="711" spans="1:8" x14ac:dyDescent="0.25">
      <c r="A711" s="1">
        <v>44812</v>
      </c>
      <c r="B711">
        <v>281.29998779296881</v>
      </c>
      <c r="C711">
        <v>289.5</v>
      </c>
      <c r="D711">
        <v>279.760009765625</v>
      </c>
      <c r="E711">
        <v>289.260009765625</v>
      </c>
      <c r="F711">
        <v>53713100</v>
      </c>
      <c r="G711">
        <v>0</v>
      </c>
      <c r="H711">
        <v>0</v>
      </c>
    </row>
    <row r="712" spans="1:8" x14ac:dyDescent="0.25">
      <c r="A712" s="1">
        <v>44813</v>
      </c>
      <c r="B712">
        <v>291.67001342773438</v>
      </c>
      <c r="C712">
        <v>299.85000610351563</v>
      </c>
      <c r="D712">
        <v>291.25</v>
      </c>
      <c r="E712">
        <v>299.67999267578119</v>
      </c>
      <c r="F712">
        <v>54338100</v>
      </c>
      <c r="G712">
        <v>0</v>
      </c>
      <c r="H712">
        <v>0</v>
      </c>
    </row>
    <row r="713" spans="1:8" x14ac:dyDescent="0.25">
      <c r="A713" s="1">
        <v>44816</v>
      </c>
      <c r="B713">
        <v>300.72000122070313</v>
      </c>
      <c r="C713">
        <v>305.489990234375</v>
      </c>
      <c r="D713">
        <v>300.39999389648438</v>
      </c>
      <c r="E713">
        <v>304.42001342773438</v>
      </c>
      <c r="F713">
        <v>48674600</v>
      </c>
      <c r="G713">
        <v>0</v>
      </c>
      <c r="H713">
        <v>0</v>
      </c>
    </row>
    <row r="714" spans="1:8" x14ac:dyDescent="0.25">
      <c r="A714" s="1">
        <v>44817</v>
      </c>
      <c r="B714">
        <v>292.89999389648438</v>
      </c>
      <c r="C714">
        <v>297.39999389648438</v>
      </c>
      <c r="D714">
        <v>290.39999389648438</v>
      </c>
      <c r="E714">
        <v>292.1300048828125</v>
      </c>
      <c r="F714">
        <v>68229600</v>
      </c>
      <c r="G714">
        <v>0</v>
      </c>
      <c r="H714">
        <v>0</v>
      </c>
    </row>
    <row r="715" spans="1:8" x14ac:dyDescent="0.25">
      <c r="A715" s="1">
        <v>44818</v>
      </c>
      <c r="B715">
        <v>292.239990234375</v>
      </c>
      <c r="C715">
        <v>306</v>
      </c>
      <c r="D715">
        <v>291.6400146484375</v>
      </c>
      <c r="E715">
        <v>302.6099853515625</v>
      </c>
      <c r="F715">
        <v>72628700</v>
      </c>
      <c r="G715">
        <v>0</v>
      </c>
      <c r="H715">
        <v>0</v>
      </c>
    </row>
    <row r="716" spans="1:8" x14ac:dyDescent="0.25">
      <c r="A716" s="1">
        <v>44819</v>
      </c>
      <c r="B716">
        <v>301.82998657226563</v>
      </c>
      <c r="C716">
        <v>309.1199951171875</v>
      </c>
      <c r="D716">
        <v>300.72000122070313</v>
      </c>
      <c r="E716">
        <v>303.75</v>
      </c>
      <c r="F716">
        <v>64795500</v>
      </c>
      <c r="G716">
        <v>0</v>
      </c>
      <c r="H716">
        <v>0</v>
      </c>
    </row>
    <row r="717" spans="1:8" x14ac:dyDescent="0.25">
      <c r="A717" s="1">
        <v>44820</v>
      </c>
      <c r="B717">
        <v>299.6099853515625</v>
      </c>
      <c r="C717">
        <v>303.70999145507813</v>
      </c>
      <c r="D717">
        <v>295.60000610351563</v>
      </c>
      <c r="E717">
        <v>303.35000610351563</v>
      </c>
      <c r="F717">
        <v>87087800</v>
      </c>
      <c r="G717">
        <v>0</v>
      </c>
      <c r="H717">
        <v>0</v>
      </c>
    </row>
    <row r="718" spans="1:8" x14ac:dyDescent="0.25">
      <c r="A718" s="1">
        <v>44823</v>
      </c>
      <c r="B718">
        <v>300.08999633789063</v>
      </c>
      <c r="C718">
        <v>309.83999633789063</v>
      </c>
      <c r="D718">
        <v>297.79998779296881</v>
      </c>
      <c r="E718">
        <v>309.07000732421881</v>
      </c>
      <c r="F718">
        <v>60231200</v>
      </c>
      <c r="G718">
        <v>0</v>
      </c>
      <c r="H718">
        <v>0</v>
      </c>
    </row>
    <row r="719" spans="1:8" x14ac:dyDescent="0.25">
      <c r="A719" s="1">
        <v>44824</v>
      </c>
      <c r="B719">
        <v>306.91000366210938</v>
      </c>
      <c r="C719">
        <v>313.32998657226563</v>
      </c>
      <c r="D719">
        <v>305.57998657226563</v>
      </c>
      <c r="E719">
        <v>308.73001098632813</v>
      </c>
      <c r="F719">
        <v>61642800</v>
      </c>
      <c r="G719">
        <v>0</v>
      </c>
      <c r="H719">
        <v>0</v>
      </c>
    </row>
    <row r="720" spans="1:8" x14ac:dyDescent="0.25">
      <c r="A720" s="1">
        <v>44825</v>
      </c>
      <c r="B720">
        <v>308.29000854492188</v>
      </c>
      <c r="C720">
        <v>313.79998779296881</v>
      </c>
      <c r="D720">
        <v>300.6300048828125</v>
      </c>
      <c r="E720">
        <v>300.79998779296881</v>
      </c>
      <c r="F720">
        <v>62555700</v>
      </c>
      <c r="G720">
        <v>0</v>
      </c>
      <c r="H720">
        <v>0</v>
      </c>
    </row>
    <row r="721" spans="1:8" x14ac:dyDescent="0.25">
      <c r="A721" s="1">
        <v>44826</v>
      </c>
      <c r="B721">
        <v>299.8599853515625</v>
      </c>
      <c r="C721">
        <v>301.29000854492188</v>
      </c>
      <c r="D721">
        <v>285.82000732421881</v>
      </c>
      <c r="E721">
        <v>288.58999633789063</v>
      </c>
      <c r="F721">
        <v>70545400</v>
      </c>
      <c r="G721">
        <v>0</v>
      </c>
      <c r="H721">
        <v>0</v>
      </c>
    </row>
    <row r="722" spans="1:8" x14ac:dyDescent="0.25">
      <c r="A722" s="1">
        <v>44827</v>
      </c>
      <c r="B722">
        <v>283.08999633789063</v>
      </c>
      <c r="C722">
        <v>284.5</v>
      </c>
      <c r="D722">
        <v>272.82000732421881</v>
      </c>
      <c r="E722">
        <v>275.32998657226563</v>
      </c>
      <c r="F722">
        <v>63748400</v>
      </c>
      <c r="G722">
        <v>0</v>
      </c>
      <c r="H722">
        <v>0</v>
      </c>
    </row>
    <row r="723" spans="1:8" x14ac:dyDescent="0.25">
      <c r="A723" s="1">
        <v>44830</v>
      </c>
      <c r="B723">
        <v>271.82998657226563</v>
      </c>
      <c r="C723">
        <v>284.08999633789063</v>
      </c>
      <c r="D723">
        <v>270.30999755859381</v>
      </c>
      <c r="E723">
        <v>276.010009765625</v>
      </c>
      <c r="F723">
        <v>58076900</v>
      </c>
      <c r="G723">
        <v>0</v>
      </c>
      <c r="H723">
        <v>0</v>
      </c>
    </row>
    <row r="724" spans="1:8" x14ac:dyDescent="0.25">
      <c r="A724" s="1">
        <v>44831</v>
      </c>
      <c r="B724">
        <v>283.83999633789063</v>
      </c>
      <c r="C724">
        <v>288.67001342773438</v>
      </c>
      <c r="D724">
        <v>277.510009765625</v>
      </c>
      <c r="E724">
        <v>282.94000244140619</v>
      </c>
      <c r="F724">
        <v>61925200</v>
      </c>
      <c r="G724">
        <v>0</v>
      </c>
      <c r="H724">
        <v>0</v>
      </c>
    </row>
    <row r="725" spans="1:8" x14ac:dyDescent="0.25">
      <c r="A725" s="1">
        <v>44832</v>
      </c>
      <c r="B725">
        <v>283.07998657226563</v>
      </c>
      <c r="C725">
        <v>289</v>
      </c>
      <c r="D725">
        <v>277.57000732421881</v>
      </c>
      <c r="E725">
        <v>287.80999755859381</v>
      </c>
      <c r="F725">
        <v>54664800</v>
      </c>
      <c r="G725">
        <v>0</v>
      </c>
      <c r="H725">
        <v>0</v>
      </c>
    </row>
    <row r="726" spans="1:8" x14ac:dyDescent="0.25">
      <c r="A726" s="1">
        <v>44833</v>
      </c>
      <c r="B726">
        <v>282.760009765625</v>
      </c>
      <c r="C726">
        <v>283.64999389648438</v>
      </c>
      <c r="D726">
        <v>265.77999877929688</v>
      </c>
      <c r="E726">
        <v>268.20999145507813</v>
      </c>
      <c r="F726">
        <v>77620600</v>
      </c>
      <c r="G726">
        <v>0</v>
      </c>
      <c r="H726">
        <v>0</v>
      </c>
    </row>
    <row r="727" spans="1:8" x14ac:dyDescent="0.25">
      <c r="A727" s="1">
        <v>44834</v>
      </c>
      <c r="B727">
        <v>266.14999389648438</v>
      </c>
      <c r="C727">
        <v>275.57000732421881</v>
      </c>
      <c r="D727">
        <v>262.47000122070313</v>
      </c>
      <c r="E727">
        <v>265.25</v>
      </c>
      <c r="F727">
        <v>67726600</v>
      </c>
      <c r="G727">
        <v>0</v>
      </c>
      <c r="H727">
        <v>0</v>
      </c>
    </row>
    <row r="728" spans="1:8" x14ac:dyDescent="0.25">
      <c r="A728" s="1">
        <v>44837</v>
      </c>
      <c r="B728">
        <v>254.5</v>
      </c>
      <c r="C728">
        <v>255.1600036621094</v>
      </c>
      <c r="D728">
        <v>241.00999450683591</v>
      </c>
      <c r="E728">
        <v>242.3999938964844</v>
      </c>
      <c r="F728">
        <v>98363500</v>
      </c>
      <c r="G728">
        <v>0</v>
      </c>
      <c r="H728">
        <v>0</v>
      </c>
    </row>
    <row r="729" spans="1:8" x14ac:dyDescent="0.25">
      <c r="A729" s="1">
        <v>44838</v>
      </c>
      <c r="B729">
        <v>250.52000427246091</v>
      </c>
      <c r="C729">
        <v>257.5</v>
      </c>
      <c r="D729">
        <v>242.00999450683591</v>
      </c>
      <c r="E729">
        <v>249.44000244140619</v>
      </c>
      <c r="F729">
        <v>109578500</v>
      </c>
      <c r="G729">
        <v>0</v>
      </c>
      <c r="H729">
        <v>0</v>
      </c>
    </row>
    <row r="730" spans="1:8" x14ac:dyDescent="0.25">
      <c r="A730" s="1">
        <v>44839</v>
      </c>
      <c r="B730">
        <v>245.00999450683591</v>
      </c>
      <c r="C730">
        <v>246.66999816894531</v>
      </c>
      <c r="D730">
        <v>233.27000427246091</v>
      </c>
      <c r="E730">
        <v>240.80999755859381</v>
      </c>
      <c r="F730">
        <v>86982700</v>
      </c>
      <c r="G730">
        <v>0</v>
      </c>
      <c r="H730">
        <v>0</v>
      </c>
    </row>
    <row r="731" spans="1:8" x14ac:dyDescent="0.25">
      <c r="A731" s="1">
        <v>44840</v>
      </c>
      <c r="B731">
        <v>239.44000244140619</v>
      </c>
      <c r="C731">
        <v>244.58000183105469</v>
      </c>
      <c r="D731">
        <v>235.3500061035156</v>
      </c>
      <c r="E731">
        <v>238.1300048828125</v>
      </c>
      <c r="F731">
        <v>69298400</v>
      </c>
      <c r="G731">
        <v>0</v>
      </c>
      <c r="H731">
        <v>0</v>
      </c>
    </row>
    <row r="732" spans="1:8" x14ac:dyDescent="0.25">
      <c r="A732" s="1">
        <v>44841</v>
      </c>
      <c r="B732">
        <v>233.94000244140619</v>
      </c>
      <c r="C732">
        <v>234.57000732421881</v>
      </c>
      <c r="D732">
        <v>222.02000427246091</v>
      </c>
      <c r="E732">
        <v>223.07000732421881</v>
      </c>
      <c r="F732">
        <v>83916800</v>
      </c>
      <c r="G732">
        <v>0</v>
      </c>
      <c r="H732">
        <v>0</v>
      </c>
    </row>
    <row r="733" spans="1:8" x14ac:dyDescent="0.25">
      <c r="A733" s="1">
        <v>44844</v>
      </c>
      <c r="B733">
        <v>223.92999267578119</v>
      </c>
      <c r="C733">
        <v>226.99000549316409</v>
      </c>
      <c r="D733">
        <v>218.36000061035159</v>
      </c>
      <c r="E733">
        <v>222.96000671386719</v>
      </c>
      <c r="F733">
        <v>67925000</v>
      </c>
      <c r="G733">
        <v>0</v>
      </c>
      <c r="H733">
        <v>0</v>
      </c>
    </row>
    <row r="734" spans="1:8" x14ac:dyDescent="0.25">
      <c r="A734" s="1">
        <v>44845</v>
      </c>
      <c r="B734">
        <v>220.94999694824219</v>
      </c>
      <c r="C734">
        <v>225.75</v>
      </c>
      <c r="D734">
        <v>215</v>
      </c>
      <c r="E734">
        <v>216.5</v>
      </c>
      <c r="F734">
        <v>77013200</v>
      </c>
      <c r="G734">
        <v>0</v>
      </c>
      <c r="H734">
        <v>0</v>
      </c>
    </row>
    <row r="735" spans="1:8" x14ac:dyDescent="0.25">
      <c r="A735" s="1">
        <v>44846</v>
      </c>
      <c r="B735">
        <v>215.33000183105469</v>
      </c>
      <c r="C735">
        <v>219.30000305175781</v>
      </c>
      <c r="D735">
        <v>211.50999450683591</v>
      </c>
      <c r="E735">
        <v>217.24000549316409</v>
      </c>
      <c r="F735">
        <v>66860700</v>
      </c>
      <c r="G735">
        <v>0</v>
      </c>
      <c r="H735">
        <v>0</v>
      </c>
    </row>
    <row r="736" spans="1:8" x14ac:dyDescent="0.25">
      <c r="A736" s="1">
        <v>44847</v>
      </c>
      <c r="B736">
        <v>208.30000305175781</v>
      </c>
      <c r="C736">
        <v>222.99000549316409</v>
      </c>
      <c r="D736">
        <v>206.2200012207031</v>
      </c>
      <c r="E736">
        <v>221.7200012207031</v>
      </c>
      <c r="F736">
        <v>91483000</v>
      </c>
      <c r="G736">
        <v>0</v>
      </c>
      <c r="H736">
        <v>0</v>
      </c>
    </row>
    <row r="737" spans="1:8" x14ac:dyDescent="0.25">
      <c r="A737" s="1">
        <v>44848</v>
      </c>
      <c r="B737">
        <v>224.00999450683591</v>
      </c>
      <c r="C737">
        <v>226.25999450683591</v>
      </c>
      <c r="D737">
        <v>204.1600036621094</v>
      </c>
      <c r="E737">
        <v>204.99000549316409</v>
      </c>
      <c r="F737">
        <v>94124500</v>
      </c>
      <c r="G737">
        <v>0</v>
      </c>
      <c r="H737">
        <v>0</v>
      </c>
    </row>
    <row r="738" spans="1:8" x14ac:dyDescent="0.25">
      <c r="A738" s="1">
        <v>44851</v>
      </c>
      <c r="B738">
        <v>210.03999328613281</v>
      </c>
      <c r="C738">
        <v>221.86000061035159</v>
      </c>
      <c r="D738">
        <v>209.44999694824219</v>
      </c>
      <c r="E738">
        <v>219.3500061035156</v>
      </c>
      <c r="F738">
        <v>79428800</v>
      </c>
      <c r="G738">
        <v>0</v>
      </c>
      <c r="H738">
        <v>0</v>
      </c>
    </row>
    <row r="739" spans="1:8" x14ac:dyDescent="0.25">
      <c r="A739" s="1">
        <v>44852</v>
      </c>
      <c r="B739">
        <v>229.5</v>
      </c>
      <c r="C739">
        <v>229.82000732421881</v>
      </c>
      <c r="D739">
        <v>217.25</v>
      </c>
      <c r="E739">
        <v>220.19000244140619</v>
      </c>
      <c r="F739">
        <v>75891900</v>
      </c>
      <c r="G739">
        <v>0</v>
      </c>
      <c r="H739">
        <v>0</v>
      </c>
    </row>
    <row r="740" spans="1:8" x14ac:dyDescent="0.25">
      <c r="A740" s="1">
        <v>44853</v>
      </c>
      <c r="B740">
        <v>219.80000305175781</v>
      </c>
      <c r="C740">
        <v>222.92999267578119</v>
      </c>
      <c r="D740">
        <v>217.7799987792969</v>
      </c>
      <c r="E740">
        <v>222.03999328613281</v>
      </c>
      <c r="F740">
        <v>66571500</v>
      </c>
      <c r="G740">
        <v>0</v>
      </c>
      <c r="H740">
        <v>0</v>
      </c>
    </row>
    <row r="741" spans="1:8" x14ac:dyDescent="0.25">
      <c r="A741" s="1">
        <v>44854</v>
      </c>
      <c r="B741">
        <v>208.2799987792969</v>
      </c>
      <c r="C741">
        <v>215.55000305175781</v>
      </c>
      <c r="D741">
        <v>202</v>
      </c>
      <c r="E741">
        <v>207.2799987792969</v>
      </c>
      <c r="F741">
        <v>117798100</v>
      </c>
      <c r="G741">
        <v>0</v>
      </c>
      <c r="H741">
        <v>0</v>
      </c>
    </row>
    <row r="742" spans="1:8" x14ac:dyDescent="0.25">
      <c r="A742" s="1">
        <v>44855</v>
      </c>
      <c r="B742">
        <v>206.41999816894531</v>
      </c>
      <c r="C742">
        <v>214.6600036621094</v>
      </c>
      <c r="D742">
        <v>203.80000305175781</v>
      </c>
      <c r="E742">
        <v>214.44000244140619</v>
      </c>
      <c r="F742">
        <v>75713800</v>
      </c>
      <c r="G742">
        <v>0</v>
      </c>
      <c r="H742">
        <v>0</v>
      </c>
    </row>
    <row r="743" spans="1:8" x14ac:dyDescent="0.25">
      <c r="A743" s="1">
        <v>44858</v>
      </c>
      <c r="B743">
        <v>205.82000732421881</v>
      </c>
      <c r="C743">
        <v>213.5</v>
      </c>
      <c r="D743">
        <v>198.5899963378906</v>
      </c>
      <c r="E743">
        <v>211.25</v>
      </c>
      <c r="F743">
        <v>100446800</v>
      </c>
      <c r="G743">
        <v>0</v>
      </c>
      <c r="H743">
        <v>0</v>
      </c>
    </row>
    <row r="744" spans="1:8" x14ac:dyDescent="0.25">
      <c r="A744" s="1">
        <v>44859</v>
      </c>
      <c r="B744">
        <v>210.1000061035156</v>
      </c>
      <c r="C744">
        <v>224.3500061035156</v>
      </c>
      <c r="D744">
        <v>210</v>
      </c>
      <c r="E744">
        <v>222.41999816894531</v>
      </c>
      <c r="F744">
        <v>96507900</v>
      </c>
      <c r="G744">
        <v>0</v>
      </c>
      <c r="H744">
        <v>0</v>
      </c>
    </row>
    <row r="745" spans="1:8" x14ac:dyDescent="0.25">
      <c r="A745" s="1">
        <v>44860</v>
      </c>
      <c r="B745">
        <v>219.3999938964844</v>
      </c>
      <c r="C745">
        <v>230.6000061035156</v>
      </c>
      <c r="D745">
        <v>218.19999694824219</v>
      </c>
      <c r="E745">
        <v>224.63999938964841</v>
      </c>
      <c r="F745">
        <v>85012500</v>
      </c>
      <c r="G745">
        <v>0</v>
      </c>
      <c r="H745">
        <v>0</v>
      </c>
    </row>
    <row r="746" spans="1:8" x14ac:dyDescent="0.25">
      <c r="A746" s="1">
        <v>44861</v>
      </c>
      <c r="B746">
        <v>229.77000427246091</v>
      </c>
      <c r="C746">
        <v>233.80999755859381</v>
      </c>
      <c r="D746">
        <v>222.8500061035156</v>
      </c>
      <c r="E746">
        <v>225.0899963378906</v>
      </c>
      <c r="F746">
        <v>61638800</v>
      </c>
      <c r="G746">
        <v>0</v>
      </c>
      <c r="H746">
        <v>0</v>
      </c>
    </row>
    <row r="747" spans="1:8" x14ac:dyDescent="0.25">
      <c r="A747" s="1">
        <v>44862</v>
      </c>
      <c r="B747">
        <v>225.3999938964844</v>
      </c>
      <c r="C747">
        <v>228.86000061035159</v>
      </c>
      <c r="D747">
        <v>216.3500061035156</v>
      </c>
      <c r="E747">
        <v>228.52000427246091</v>
      </c>
      <c r="F747">
        <v>69152400</v>
      </c>
      <c r="G747">
        <v>0</v>
      </c>
      <c r="H747">
        <v>0</v>
      </c>
    </row>
    <row r="748" spans="1:8" x14ac:dyDescent="0.25">
      <c r="A748" s="1">
        <v>44865</v>
      </c>
      <c r="B748">
        <v>226.19000244140619</v>
      </c>
      <c r="C748">
        <v>229.8500061035156</v>
      </c>
      <c r="D748">
        <v>221.94000244140619</v>
      </c>
      <c r="E748">
        <v>227.53999328613281</v>
      </c>
      <c r="F748">
        <v>61554300</v>
      </c>
      <c r="G748">
        <v>0</v>
      </c>
      <c r="H748">
        <v>0</v>
      </c>
    </row>
    <row r="749" spans="1:8" x14ac:dyDescent="0.25">
      <c r="A749" s="1">
        <v>44866</v>
      </c>
      <c r="B749">
        <v>234.05000305175781</v>
      </c>
      <c r="C749">
        <v>237.3999938964844</v>
      </c>
      <c r="D749">
        <v>227.2799987792969</v>
      </c>
      <c r="E749">
        <v>227.82000732421881</v>
      </c>
      <c r="F749">
        <v>62688800</v>
      </c>
      <c r="G749">
        <v>0</v>
      </c>
      <c r="H749">
        <v>0</v>
      </c>
    </row>
    <row r="750" spans="1:8" x14ac:dyDescent="0.25">
      <c r="A750" s="1">
        <v>44867</v>
      </c>
      <c r="B750">
        <v>226.03999328613281</v>
      </c>
      <c r="C750">
        <v>227.8699951171875</v>
      </c>
      <c r="D750">
        <v>214.82000732421881</v>
      </c>
      <c r="E750">
        <v>214.97999572753909</v>
      </c>
      <c r="F750">
        <v>63070300</v>
      </c>
      <c r="G750">
        <v>0</v>
      </c>
      <c r="H750">
        <v>0</v>
      </c>
    </row>
    <row r="751" spans="1:8" x14ac:dyDescent="0.25">
      <c r="A751" s="1">
        <v>44868</v>
      </c>
      <c r="B751">
        <v>211.36000061035159</v>
      </c>
      <c r="C751">
        <v>221.19999694824219</v>
      </c>
      <c r="D751">
        <v>210.13999938964841</v>
      </c>
      <c r="E751">
        <v>215.30999755859381</v>
      </c>
      <c r="F751">
        <v>56538800</v>
      </c>
      <c r="G751">
        <v>0</v>
      </c>
      <c r="H751">
        <v>0</v>
      </c>
    </row>
    <row r="752" spans="1:8" x14ac:dyDescent="0.25">
      <c r="A752" s="1">
        <v>44869</v>
      </c>
      <c r="B752">
        <v>222.6000061035156</v>
      </c>
      <c r="C752">
        <v>223.80000305175781</v>
      </c>
      <c r="D752">
        <v>203.08000183105469</v>
      </c>
      <c r="E752">
        <v>207.4700012207031</v>
      </c>
      <c r="F752">
        <v>98622200</v>
      </c>
      <c r="G752">
        <v>0</v>
      </c>
      <c r="H752">
        <v>0</v>
      </c>
    </row>
    <row r="753" spans="1:8" x14ac:dyDescent="0.25">
      <c r="A753" s="1">
        <v>44872</v>
      </c>
      <c r="B753">
        <v>208.6499938964844</v>
      </c>
      <c r="C753">
        <v>208.8999938964844</v>
      </c>
      <c r="D753">
        <v>196.6600036621094</v>
      </c>
      <c r="E753">
        <v>197.08000183105469</v>
      </c>
      <c r="F753">
        <v>93916500</v>
      </c>
      <c r="G753">
        <v>0</v>
      </c>
      <c r="H753">
        <v>0</v>
      </c>
    </row>
    <row r="754" spans="1:8" x14ac:dyDescent="0.25">
      <c r="A754" s="1">
        <v>44873</v>
      </c>
      <c r="B754">
        <v>194.02000427246091</v>
      </c>
      <c r="C754">
        <v>195.19999694824219</v>
      </c>
      <c r="D754">
        <v>186.75</v>
      </c>
      <c r="E754">
        <v>191.30000305175781</v>
      </c>
      <c r="F754">
        <v>128803400</v>
      </c>
      <c r="G754">
        <v>0</v>
      </c>
      <c r="H754">
        <v>0</v>
      </c>
    </row>
    <row r="755" spans="1:8" x14ac:dyDescent="0.25">
      <c r="A755" s="1">
        <v>44874</v>
      </c>
      <c r="B755">
        <v>190.7799987792969</v>
      </c>
      <c r="C755">
        <v>195.88999938964841</v>
      </c>
      <c r="D755">
        <v>177.1199951171875</v>
      </c>
      <c r="E755">
        <v>177.5899963378906</v>
      </c>
      <c r="F755">
        <v>127062700</v>
      </c>
      <c r="G755">
        <v>0</v>
      </c>
      <c r="H755">
        <v>0</v>
      </c>
    </row>
    <row r="756" spans="1:8" x14ac:dyDescent="0.25">
      <c r="A756" s="1">
        <v>44875</v>
      </c>
      <c r="B756">
        <v>189.8999938964844</v>
      </c>
      <c r="C756">
        <v>191</v>
      </c>
      <c r="D756">
        <v>180.0299987792969</v>
      </c>
      <c r="E756">
        <v>190.7200012207031</v>
      </c>
      <c r="F756">
        <v>132703000</v>
      </c>
      <c r="G756">
        <v>0</v>
      </c>
      <c r="H756">
        <v>0</v>
      </c>
    </row>
    <row r="757" spans="1:8" x14ac:dyDescent="0.25">
      <c r="A757" s="1">
        <v>44876</v>
      </c>
      <c r="B757">
        <v>186</v>
      </c>
      <c r="C757">
        <v>196.52000427246091</v>
      </c>
      <c r="D757">
        <v>182.5899963378906</v>
      </c>
      <c r="E757">
        <v>195.9700012207031</v>
      </c>
      <c r="F757">
        <v>114403600</v>
      </c>
      <c r="G757">
        <v>0</v>
      </c>
      <c r="H757">
        <v>0</v>
      </c>
    </row>
    <row r="758" spans="1:8" x14ac:dyDescent="0.25">
      <c r="A758" s="1">
        <v>44879</v>
      </c>
      <c r="B758">
        <v>192.77000427246091</v>
      </c>
      <c r="C758">
        <v>195.72999572753909</v>
      </c>
      <c r="D758">
        <v>186.3399963378906</v>
      </c>
      <c r="E758">
        <v>190.94999694824219</v>
      </c>
      <c r="F758">
        <v>92226600</v>
      </c>
      <c r="G758">
        <v>0</v>
      </c>
      <c r="H758">
        <v>0</v>
      </c>
    </row>
    <row r="759" spans="1:8" x14ac:dyDescent="0.25">
      <c r="A759" s="1">
        <v>44880</v>
      </c>
      <c r="B759">
        <v>195.8800048828125</v>
      </c>
      <c r="C759">
        <v>200.82000732421881</v>
      </c>
      <c r="D759">
        <v>192.05999755859381</v>
      </c>
      <c r="E759">
        <v>194.41999816894531</v>
      </c>
      <c r="F759">
        <v>91293800</v>
      </c>
      <c r="G759">
        <v>0</v>
      </c>
      <c r="H759">
        <v>0</v>
      </c>
    </row>
    <row r="760" spans="1:8" x14ac:dyDescent="0.25">
      <c r="A760" s="1">
        <v>44881</v>
      </c>
      <c r="B760">
        <v>191.50999450683591</v>
      </c>
      <c r="C760">
        <v>192.57000732421881</v>
      </c>
      <c r="D760">
        <v>185.6600036621094</v>
      </c>
      <c r="E760">
        <v>186.91999816894531</v>
      </c>
      <c r="F760">
        <v>66567600</v>
      </c>
      <c r="G760">
        <v>0</v>
      </c>
      <c r="H760">
        <v>0</v>
      </c>
    </row>
    <row r="761" spans="1:8" x14ac:dyDescent="0.25">
      <c r="A761" s="1">
        <v>44882</v>
      </c>
      <c r="B761">
        <v>183.96000671386719</v>
      </c>
      <c r="C761">
        <v>186.1600036621094</v>
      </c>
      <c r="D761">
        <v>180.8999938964844</v>
      </c>
      <c r="E761">
        <v>183.16999816894531</v>
      </c>
      <c r="F761">
        <v>64336000</v>
      </c>
      <c r="G761">
        <v>0</v>
      </c>
      <c r="H761">
        <v>0</v>
      </c>
    </row>
    <row r="762" spans="1:8" x14ac:dyDescent="0.25">
      <c r="A762" s="1">
        <v>44883</v>
      </c>
      <c r="B762">
        <v>185.05000305175781</v>
      </c>
      <c r="C762">
        <v>185.19000244140619</v>
      </c>
      <c r="D762">
        <v>176.55000305175781</v>
      </c>
      <c r="E762">
        <v>180.19000244140619</v>
      </c>
      <c r="F762">
        <v>76048900</v>
      </c>
      <c r="G762">
        <v>0</v>
      </c>
      <c r="H762">
        <v>0</v>
      </c>
    </row>
    <row r="763" spans="1:8" x14ac:dyDescent="0.25">
      <c r="A763" s="1">
        <v>44886</v>
      </c>
      <c r="B763">
        <v>175.8500061035156</v>
      </c>
      <c r="C763">
        <v>176.77000427246091</v>
      </c>
      <c r="D763">
        <v>167.53999328613281</v>
      </c>
      <c r="E763">
        <v>167.8699951171875</v>
      </c>
      <c r="F763">
        <v>92882700</v>
      </c>
      <c r="G763">
        <v>0</v>
      </c>
      <c r="H763">
        <v>0</v>
      </c>
    </row>
    <row r="764" spans="1:8" x14ac:dyDescent="0.25">
      <c r="A764" s="1">
        <v>44887</v>
      </c>
      <c r="B764">
        <v>168.6300048828125</v>
      </c>
      <c r="C764">
        <v>170.91999816894531</v>
      </c>
      <c r="D764">
        <v>166.19000244140619</v>
      </c>
      <c r="E764">
        <v>169.9100036621094</v>
      </c>
      <c r="F764">
        <v>78452300</v>
      </c>
      <c r="G764">
        <v>0</v>
      </c>
      <c r="H764">
        <v>0</v>
      </c>
    </row>
    <row r="765" spans="1:8" x14ac:dyDescent="0.25">
      <c r="A765" s="1">
        <v>44888</v>
      </c>
      <c r="B765">
        <v>173.57000732421881</v>
      </c>
      <c r="C765">
        <v>183.6199951171875</v>
      </c>
      <c r="D765">
        <v>172.5</v>
      </c>
      <c r="E765">
        <v>183.19999694824219</v>
      </c>
      <c r="F765">
        <v>109536700</v>
      </c>
      <c r="G765">
        <v>0</v>
      </c>
      <c r="H765">
        <v>0</v>
      </c>
    </row>
    <row r="766" spans="1:8" x14ac:dyDescent="0.25">
      <c r="A766" s="1">
        <v>44890</v>
      </c>
      <c r="B766">
        <v>185.05999755859381</v>
      </c>
      <c r="C766">
        <v>185.19999694824219</v>
      </c>
      <c r="D766">
        <v>180.6300048828125</v>
      </c>
      <c r="E766">
        <v>182.86000061035159</v>
      </c>
      <c r="F766">
        <v>50672700</v>
      </c>
      <c r="G766">
        <v>0</v>
      </c>
      <c r="H766">
        <v>0</v>
      </c>
    </row>
    <row r="767" spans="1:8" x14ac:dyDescent="0.25">
      <c r="A767" s="1">
        <v>44893</v>
      </c>
      <c r="B767">
        <v>179.96000671386719</v>
      </c>
      <c r="C767">
        <v>188.5</v>
      </c>
      <c r="D767">
        <v>179</v>
      </c>
      <c r="E767">
        <v>182.91999816894531</v>
      </c>
      <c r="F767">
        <v>92905200</v>
      </c>
      <c r="G767">
        <v>0</v>
      </c>
      <c r="H767">
        <v>0</v>
      </c>
    </row>
    <row r="768" spans="1:8" x14ac:dyDescent="0.25">
      <c r="A768" s="1">
        <v>44894</v>
      </c>
      <c r="B768">
        <v>184.99000549316409</v>
      </c>
      <c r="C768">
        <v>186.3800048828125</v>
      </c>
      <c r="D768">
        <v>178.75</v>
      </c>
      <c r="E768">
        <v>180.83000183105469</v>
      </c>
      <c r="F768">
        <v>83357100</v>
      </c>
      <c r="G768">
        <v>0</v>
      </c>
      <c r="H768">
        <v>0</v>
      </c>
    </row>
    <row r="769" spans="1:8" x14ac:dyDescent="0.25">
      <c r="A769" s="1">
        <v>44895</v>
      </c>
      <c r="B769">
        <v>182.42999267578119</v>
      </c>
      <c r="C769">
        <v>194.75999450683591</v>
      </c>
      <c r="D769">
        <v>180.6300048828125</v>
      </c>
      <c r="E769">
        <v>194.69999694824219</v>
      </c>
      <c r="F769">
        <v>109186400</v>
      </c>
      <c r="G769">
        <v>0</v>
      </c>
      <c r="H769">
        <v>0</v>
      </c>
    </row>
    <row r="770" spans="1:8" x14ac:dyDescent="0.25">
      <c r="A770" s="1">
        <v>44896</v>
      </c>
      <c r="B770">
        <v>197.08000183105469</v>
      </c>
      <c r="C770">
        <v>198.91999816894531</v>
      </c>
      <c r="D770">
        <v>191.80000305175781</v>
      </c>
      <c r="E770">
        <v>194.69999694824219</v>
      </c>
      <c r="F770">
        <v>80046200</v>
      </c>
      <c r="G770">
        <v>0</v>
      </c>
      <c r="H770">
        <v>0</v>
      </c>
    </row>
    <row r="771" spans="1:8" x14ac:dyDescent="0.25">
      <c r="A771" s="1">
        <v>44897</v>
      </c>
      <c r="B771">
        <v>191.7799987792969</v>
      </c>
      <c r="C771">
        <v>196.25</v>
      </c>
      <c r="D771">
        <v>191.11000061035159</v>
      </c>
      <c r="E771">
        <v>194.86000061035159</v>
      </c>
      <c r="F771">
        <v>73645900</v>
      </c>
      <c r="G771">
        <v>0</v>
      </c>
      <c r="H771">
        <v>0</v>
      </c>
    </row>
    <row r="772" spans="1:8" x14ac:dyDescent="0.25">
      <c r="A772" s="1">
        <v>44900</v>
      </c>
      <c r="B772">
        <v>189.44000244140619</v>
      </c>
      <c r="C772">
        <v>191.27000427246091</v>
      </c>
      <c r="D772">
        <v>180.55000305175781</v>
      </c>
      <c r="E772">
        <v>182.44999694824219</v>
      </c>
      <c r="F772">
        <v>93122700</v>
      </c>
      <c r="G772">
        <v>0</v>
      </c>
      <c r="H772">
        <v>0</v>
      </c>
    </row>
    <row r="773" spans="1:8" x14ac:dyDescent="0.25">
      <c r="A773" s="1">
        <v>44901</v>
      </c>
      <c r="B773">
        <v>181.2200012207031</v>
      </c>
      <c r="C773">
        <v>183.6499938964844</v>
      </c>
      <c r="D773">
        <v>175.33000183105469</v>
      </c>
      <c r="E773">
        <v>179.82000732421881</v>
      </c>
      <c r="F773">
        <v>92150800</v>
      </c>
      <c r="G773">
        <v>0</v>
      </c>
      <c r="H773">
        <v>0</v>
      </c>
    </row>
    <row r="774" spans="1:8" x14ac:dyDescent="0.25">
      <c r="A774" s="1">
        <v>44902</v>
      </c>
      <c r="B774">
        <v>175.0299987792969</v>
      </c>
      <c r="C774">
        <v>179.3800048828125</v>
      </c>
      <c r="D774">
        <v>172.2200012207031</v>
      </c>
      <c r="E774">
        <v>174.03999328613281</v>
      </c>
      <c r="F774">
        <v>84213300</v>
      </c>
      <c r="G774">
        <v>0</v>
      </c>
      <c r="H774">
        <v>0</v>
      </c>
    </row>
    <row r="775" spans="1:8" x14ac:dyDescent="0.25">
      <c r="A775" s="1">
        <v>44903</v>
      </c>
      <c r="B775">
        <v>172.19999694824219</v>
      </c>
      <c r="C775">
        <v>175.19999694824219</v>
      </c>
      <c r="D775">
        <v>169.05999755859381</v>
      </c>
      <c r="E775">
        <v>173.44000244140619</v>
      </c>
      <c r="F775">
        <v>97624500</v>
      </c>
      <c r="G775">
        <v>0</v>
      </c>
      <c r="H775">
        <v>0</v>
      </c>
    </row>
    <row r="776" spans="1:8" x14ac:dyDescent="0.25">
      <c r="A776" s="1">
        <v>44904</v>
      </c>
      <c r="B776">
        <v>173.8399963378906</v>
      </c>
      <c r="C776">
        <v>182.5</v>
      </c>
      <c r="D776">
        <v>173.36000061035159</v>
      </c>
      <c r="E776">
        <v>179.05000305175781</v>
      </c>
      <c r="F776">
        <v>104872300</v>
      </c>
      <c r="G776">
        <v>0</v>
      </c>
      <c r="H776">
        <v>0</v>
      </c>
    </row>
    <row r="777" spans="1:8" x14ac:dyDescent="0.25">
      <c r="A777" s="1">
        <v>44907</v>
      </c>
      <c r="B777">
        <v>176.1000061035156</v>
      </c>
      <c r="C777">
        <v>177.3699951171875</v>
      </c>
      <c r="D777">
        <v>167.52000427246091</v>
      </c>
      <c r="E777">
        <v>167.82000732421881</v>
      </c>
      <c r="F777">
        <v>109794500</v>
      </c>
      <c r="G777">
        <v>0</v>
      </c>
      <c r="H777">
        <v>0</v>
      </c>
    </row>
    <row r="778" spans="1:8" x14ac:dyDescent="0.25">
      <c r="A778" s="1">
        <v>44908</v>
      </c>
      <c r="B778">
        <v>174.8699951171875</v>
      </c>
      <c r="C778">
        <v>175.05000305175781</v>
      </c>
      <c r="D778">
        <v>156.9100036621094</v>
      </c>
      <c r="E778">
        <v>160.94999694824219</v>
      </c>
      <c r="F778">
        <v>175862700</v>
      </c>
      <c r="G778">
        <v>0</v>
      </c>
      <c r="H778">
        <v>0</v>
      </c>
    </row>
    <row r="779" spans="1:8" x14ac:dyDescent="0.25">
      <c r="A779" s="1">
        <v>44909</v>
      </c>
      <c r="B779">
        <v>159.25</v>
      </c>
      <c r="C779">
        <v>161.6199951171875</v>
      </c>
      <c r="D779">
        <v>155.30999755859381</v>
      </c>
      <c r="E779">
        <v>156.80000305175781</v>
      </c>
      <c r="F779">
        <v>140682300</v>
      </c>
      <c r="G779">
        <v>0</v>
      </c>
      <c r="H779">
        <v>0</v>
      </c>
    </row>
    <row r="780" spans="1:8" x14ac:dyDescent="0.25">
      <c r="A780" s="1">
        <v>44910</v>
      </c>
      <c r="B780">
        <v>153.44000244140619</v>
      </c>
      <c r="C780">
        <v>160.92999267578119</v>
      </c>
      <c r="D780">
        <v>153.2799987792969</v>
      </c>
      <c r="E780">
        <v>157.66999816894531</v>
      </c>
      <c r="F780">
        <v>122334500</v>
      </c>
      <c r="G780">
        <v>0</v>
      </c>
      <c r="H780">
        <v>0</v>
      </c>
    </row>
    <row r="781" spans="1:8" x14ac:dyDescent="0.25">
      <c r="A781" s="1">
        <v>44911</v>
      </c>
      <c r="B781">
        <v>159.63999938964841</v>
      </c>
      <c r="C781">
        <v>160.99000549316409</v>
      </c>
      <c r="D781">
        <v>150.03999328613281</v>
      </c>
      <c r="E781">
        <v>150.22999572753909</v>
      </c>
      <c r="F781">
        <v>139032200</v>
      </c>
      <c r="G781">
        <v>0</v>
      </c>
      <c r="H781">
        <v>0</v>
      </c>
    </row>
    <row r="782" spans="1:8" x14ac:dyDescent="0.25">
      <c r="A782" s="1">
        <v>44914</v>
      </c>
      <c r="B782">
        <v>154</v>
      </c>
      <c r="C782">
        <v>155.25</v>
      </c>
      <c r="D782">
        <v>145.82000732421881</v>
      </c>
      <c r="E782">
        <v>149.8699951171875</v>
      </c>
      <c r="F782">
        <v>139390600</v>
      </c>
      <c r="G782">
        <v>0</v>
      </c>
      <c r="H782">
        <v>0</v>
      </c>
    </row>
    <row r="783" spans="1:8" x14ac:dyDescent="0.25">
      <c r="A783" s="1">
        <v>44915</v>
      </c>
      <c r="B783">
        <v>146.05000305175781</v>
      </c>
      <c r="C783">
        <v>148.4700012207031</v>
      </c>
      <c r="D783">
        <v>137.6600036621094</v>
      </c>
      <c r="E783">
        <v>137.80000305175781</v>
      </c>
      <c r="F783">
        <v>159563300</v>
      </c>
      <c r="G783">
        <v>0</v>
      </c>
      <c r="H783">
        <v>0</v>
      </c>
    </row>
    <row r="784" spans="1:8" x14ac:dyDescent="0.25">
      <c r="A784" s="1">
        <v>44916</v>
      </c>
      <c r="B784">
        <v>139.3399963378906</v>
      </c>
      <c r="C784">
        <v>141.25999450683591</v>
      </c>
      <c r="D784">
        <v>135.88999938964841</v>
      </c>
      <c r="E784">
        <v>137.57000732421881</v>
      </c>
      <c r="F784">
        <v>145417400</v>
      </c>
      <c r="G784">
        <v>0</v>
      </c>
      <c r="H784">
        <v>0</v>
      </c>
    </row>
    <row r="785" spans="1:8" x14ac:dyDescent="0.25">
      <c r="A785" s="1">
        <v>44917</v>
      </c>
      <c r="B785">
        <v>136</v>
      </c>
      <c r="C785">
        <v>136.6300048828125</v>
      </c>
      <c r="D785">
        <v>122.2600021362305</v>
      </c>
      <c r="E785">
        <v>125.34999847412109</v>
      </c>
      <c r="F785">
        <v>210090300</v>
      </c>
      <c r="G785">
        <v>0</v>
      </c>
      <c r="H785">
        <v>0</v>
      </c>
    </row>
    <row r="786" spans="1:8" x14ac:dyDescent="0.25">
      <c r="A786" s="1">
        <v>44918</v>
      </c>
      <c r="B786">
        <v>126.370002746582</v>
      </c>
      <c r="C786">
        <v>128.6199951171875</v>
      </c>
      <c r="D786">
        <v>121.01999664306641</v>
      </c>
      <c r="E786">
        <v>123.15000152587891</v>
      </c>
      <c r="F786">
        <v>166989700</v>
      </c>
      <c r="G786">
        <v>0</v>
      </c>
      <c r="H786">
        <v>0</v>
      </c>
    </row>
    <row r="787" spans="1:8" x14ac:dyDescent="0.25">
      <c r="A787" s="1">
        <v>44922</v>
      </c>
      <c r="B787">
        <v>117.5</v>
      </c>
      <c r="C787">
        <v>119.6699981689453</v>
      </c>
      <c r="D787">
        <v>108.7600021362305</v>
      </c>
      <c r="E787">
        <v>109.09999847412109</v>
      </c>
      <c r="F787">
        <v>208643400</v>
      </c>
      <c r="G787">
        <v>0</v>
      </c>
      <c r="H787">
        <v>0</v>
      </c>
    </row>
    <row r="788" spans="1:8" x14ac:dyDescent="0.25">
      <c r="A788" s="1">
        <v>44923</v>
      </c>
      <c r="B788">
        <v>110.34999847412109</v>
      </c>
      <c r="C788">
        <v>116.26999664306641</v>
      </c>
      <c r="D788">
        <v>108.2399978637695</v>
      </c>
      <c r="E788">
        <v>112.7099990844727</v>
      </c>
      <c r="F788">
        <v>221070500</v>
      </c>
      <c r="G788">
        <v>0</v>
      </c>
      <c r="H788">
        <v>0</v>
      </c>
    </row>
    <row r="789" spans="1:8" x14ac:dyDescent="0.25">
      <c r="A789" s="1">
        <v>44924</v>
      </c>
      <c r="B789">
        <v>120.38999938964839</v>
      </c>
      <c r="C789">
        <v>123.5699996948242</v>
      </c>
      <c r="D789">
        <v>117.5</v>
      </c>
      <c r="E789">
        <v>121.8199996948242</v>
      </c>
      <c r="F789">
        <v>221923300</v>
      </c>
      <c r="G789">
        <v>0</v>
      </c>
      <c r="H789">
        <v>0</v>
      </c>
    </row>
    <row r="790" spans="1:8" x14ac:dyDescent="0.25">
      <c r="A790" s="1">
        <v>44925</v>
      </c>
      <c r="B790">
        <v>119.9499969482422</v>
      </c>
      <c r="C790">
        <v>124.48000335693359</v>
      </c>
      <c r="D790">
        <v>119.75</v>
      </c>
      <c r="E790">
        <v>123.1800003051758</v>
      </c>
      <c r="F790">
        <v>157777300</v>
      </c>
      <c r="G790">
        <v>0</v>
      </c>
      <c r="H790">
        <v>0</v>
      </c>
    </row>
    <row r="791" spans="1:8" x14ac:dyDescent="0.25">
      <c r="A791" s="1">
        <v>44929</v>
      </c>
      <c r="B791">
        <v>118.4700012207031</v>
      </c>
      <c r="C791">
        <v>118.8000030517578</v>
      </c>
      <c r="D791">
        <v>104.63999938964839</v>
      </c>
      <c r="E791">
        <v>108.09999847412109</v>
      </c>
      <c r="F791">
        <v>231402800</v>
      </c>
      <c r="G791">
        <v>0</v>
      </c>
      <c r="H791">
        <v>0</v>
      </c>
    </row>
    <row r="792" spans="1:8" x14ac:dyDescent="0.25">
      <c r="A792" s="1">
        <v>44930</v>
      </c>
      <c r="B792">
        <v>109.11000061035161</v>
      </c>
      <c r="C792">
        <v>114.5899963378906</v>
      </c>
      <c r="D792">
        <v>107.51999664306641</v>
      </c>
      <c r="E792">
        <v>113.63999938964839</v>
      </c>
      <c r="F792">
        <v>180389000</v>
      </c>
      <c r="G792">
        <v>0</v>
      </c>
      <c r="H792">
        <v>0</v>
      </c>
    </row>
    <row r="793" spans="1:8" x14ac:dyDescent="0.25">
      <c r="A793" s="1">
        <v>44931</v>
      </c>
      <c r="B793">
        <v>110.5100021362305</v>
      </c>
      <c r="C793">
        <v>111.75</v>
      </c>
      <c r="D793">
        <v>107.1600036621094</v>
      </c>
      <c r="E793">
        <v>110.3399963378906</v>
      </c>
      <c r="F793">
        <v>157986300</v>
      </c>
      <c r="G793">
        <v>0</v>
      </c>
      <c r="H793">
        <v>0</v>
      </c>
    </row>
    <row r="794" spans="1:8" x14ac:dyDescent="0.25">
      <c r="A794" s="1">
        <v>44932</v>
      </c>
      <c r="B794">
        <v>103</v>
      </c>
      <c r="C794">
        <v>114.38999938964839</v>
      </c>
      <c r="D794">
        <v>101.80999755859381</v>
      </c>
      <c r="E794">
        <v>113.05999755859381</v>
      </c>
      <c r="F794">
        <v>220911100</v>
      </c>
      <c r="G794">
        <v>0</v>
      </c>
      <c r="H794">
        <v>0</v>
      </c>
    </row>
    <row r="795" spans="1:8" x14ac:dyDescent="0.25">
      <c r="A795" s="1">
        <v>44935</v>
      </c>
      <c r="B795">
        <v>118.9599990844727</v>
      </c>
      <c r="C795">
        <v>123.51999664306641</v>
      </c>
      <c r="D795">
        <v>117.11000061035161</v>
      </c>
      <c r="E795">
        <v>119.76999664306641</v>
      </c>
      <c r="F795">
        <v>190284000</v>
      </c>
      <c r="G795">
        <v>0</v>
      </c>
      <c r="H795">
        <v>0</v>
      </c>
    </row>
    <row r="796" spans="1:8" x14ac:dyDescent="0.25">
      <c r="A796" s="1">
        <v>44936</v>
      </c>
      <c r="B796">
        <v>121.0699996948242</v>
      </c>
      <c r="C796">
        <v>122.7600021362305</v>
      </c>
      <c r="D796">
        <v>114.9199981689453</v>
      </c>
      <c r="E796">
        <v>118.84999847412109</v>
      </c>
      <c r="F796">
        <v>167642500</v>
      </c>
      <c r="G796">
        <v>0</v>
      </c>
      <c r="H796">
        <v>0</v>
      </c>
    </row>
    <row r="797" spans="1:8" x14ac:dyDescent="0.25">
      <c r="A797" s="1">
        <v>44937</v>
      </c>
      <c r="B797">
        <v>122.0899963378906</v>
      </c>
      <c r="C797">
        <v>125.9499969482422</v>
      </c>
      <c r="D797">
        <v>120.5100021362305</v>
      </c>
      <c r="E797">
        <v>123.2200012207031</v>
      </c>
      <c r="F797">
        <v>183810800</v>
      </c>
      <c r="G797">
        <v>0</v>
      </c>
      <c r="H797">
        <v>0</v>
      </c>
    </row>
    <row r="798" spans="1:8" x14ac:dyDescent="0.25">
      <c r="A798" s="1">
        <v>44938</v>
      </c>
      <c r="B798">
        <v>122.55999755859381</v>
      </c>
      <c r="C798">
        <v>124.129997253418</v>
      </c>
      <c r="D798">
        <v>117</v>
      </c>
      <c r="E798">
        <v>123.55999755859381</v>
      </c>
      <c r="F798">
        <v>169400900</v>
      </c>
      <c r="G798">
        <v>0</v>
      </c>
      <c r="H798">
        <v>0</v>
      </c>
    </row>
    <row r="799" spans="1:8" x14ac:dyDescent="0.25">
      <c r="A799" s="1">
        <v>44939</v>
      </c>
      <c r="B799">
        <v>116.5500030517578</v>
      </c>
      <c r="C799">
        <v>122.629997253418</v>
      </c>
      <c r="D799">
        <v>115.59999847412109</v>
      </c>
      <c r="E799">
        <v>122.40000152587891</v>
      </c>
      <c r="F799">
        <v>180714100</v>
      </c>
      <c r="G799">
        <v>0</v>
      </c>
      <c r="H799">
        <v>0</v>
      </c>
    </row>
    <row r="800" spans="1:8" x14ac:dyDescent="0.25">
      <c r="A800" s="1">
        <v>44943</v>
      </c>
      <c r="B800">
        <v>125.6999969482422</v>
      </c>
      <c r="C800">
        <v>131.69999694824219</v>
      </c>
      <c r="D800">
        <v>125.01999664306641</v>
      </c>
      <c r="E800">
        <v>131.49000549316409</v>
      </c>
      <c r="F800">
        <v>186477000</v>
      </c>
      <c r="G800">
        <v>0</v>
      </c>
      <c r="H800">
        <v>0</v>
      </c>
    </row>
    <row r="801" spans="1:8" x14ac:dyDescent="0.25">
      <c r="A801" s="1">
        <v>44944</v>
      </c>
      <c r="B801">
        <v>136.55999755859381</v>
      </c>
      <c r="C801">
        <v>136.67999267578119</v>
      </c>
      <c r="D801">
        <v>127.0100021362305</v>
      </c>
      <c r="E801">
        <v>128.7799987792969</v>
      </c>
      <c r="F801">
        <v>195680300</v>
      </c>
      <c r="G801">
        <v>0</v>
      </c>
      <c r="H801">
        <v>0</v>
      </c>
    </row>
    <row r="802" spans="1:8" x14ac:dyDescent="0.25">
      <c r="A802" s="1">
        <v>44945</v>
      </c>
      <c r="B802">
        <v>127.2600021362305</v>
      </c>
      <c r="C802">
        <v>129.99000549316409</v>
      </c>
      <c r="D802">
        <v>124.30999755859381</v>
      </c>
      <c r="E802">
        <v>127.1699981689453</v>
      </c>
      <c r="F802">
        <v>170291900</v>
      </c>
      <c r="G802">
        <v>0</v>
      </c>
      <c r="H802">
        <v>0</v>
      </c>
    </row>
    <row r="803" spans="1:8" x14ac:dyDescent="0.25">
      <c r="A803" s="1">
        <v>44946</v>
      </c>
      <c r="B803">
        <v>128.67999267578119</v>
      </c>
      <c r="C803">
        <v>133.50999450683591</v>
      </c>
      <c r="D803">
        <v>127.34999847412109</v>
      </c>
      <c r="E803">
        <v>133.41999816894531</v>
      </c>
      <c r="F803">
        <v>138858100</v>
      </c>
      <c r="G803">
        <v>0</v>
      </c>
      <c r="H803">
        <v>0</v>
      </c>
    </row>
    <row r="804" spans="1:8" x14ac:dyDescent="0.25">
      <c r="A804" s="1">
        <v>44949</v>
      </c>
      <c r="B804">
        <v>135.8699951171875</v>
      </c>
      <c r="C804">
        <v>145.3800048828125</v>
      </c>
      <c r="D804">
        <v>134.27000427246091</v>
      </c>
      <c r="E804">
        <v>143.75</v>
      </c>
      <c r="F804">
        <v>203119200</v>
      </c>
      <c r="G804">
        <v>0</v>
      </c>
      <c r="H804">
        <v>0</v>
      </c>
    </row>
    <row r="805" spans="1:8" x14ac:dyDescent="0.25">
      <c r="A805" s="1">
        <v>44950</v>
      </c>
      <c r="B805">
        <v>143</v>
      </c>
      <c r="C805">
        <v>146.5</v>
      </c>
      <c r="D805">
        <v>141.1000061035156</v>
      </c>
      <c r="E805">
        <v>143.88999938964841</v>
      </c>
      <c r="F805">
        <v>158699100</v>
      </c>
      <c r="G805">
        <v>0</v>
      </c>
      <c r="H805">
        <v>0</v>
      </c>
    </row>
    <row r="806" spans="1:8" x14ac:dyDescent="0.25">
      <c r="A806" s="1">
        <v>44951</v>
      </c>
      <c r="B806">
        <v>141.9100036621094</v>
      </c>
      <c r="C806">
        <v>146.4100036621094</v>
      </c>
      <c r="D806">
        <v>138.07000732421881</v>
      </c>
      <c r="E806">
        <v>144.42999267578119</v>
      </c>
      <c r="F806">
        <v>192734300</v>
      </c>
      <c r="G806">
        <v>0</v>
      </c>
      <c r="H806">
        <v>0</v>
      </c>
    </row>
    <row r="807" spans="1:8" x14ac:dyDescent="0.25">
      <c r="A807" s="1">
        <v>44952</v>
      </c>
      <c r="B807">
        <v>159.9700012207031</v>
      </c>
      <c r="C807">
        <v>161.41999816894531</v>
      </c>
      <c r="D807">
        <v>154.75999450683591</v>
      </c>
      <c r="E807">
        <v>160.27000427246091</v>
      </c>
      <c r="F807">
        <v>234815100</v>
      </c>
      <c r="G807">
        <v>0</v>
      </c>
      <c r="H807">
        <v>0</v>
      </c>
    </row>
    <row r="808" spans="1:8" x14ac:dyDescent="0.25">
      <c r="A808" s="1">
        <v>44953</v>
      </c>
      <c r="B808">
        <v>162.42999267578119</v>
      </c>
      <c r="C808">
        <v>180.67999267578119</v>
      </c>
      <c r="D808">
        <v>161.16999816894531</v>
      </c>
      <c r="E808">
        <v>177.8999938964844</v>
      </c>
      <c r="F808">
        <v>306590600</v>
      </c>
      <c r="G808">
        <v>0</v>
      </c>
      <c r="H808">
        <v>0</v>
      </c>
    </row>
    <row r="809" spans="1:8" x14ac:dyDescent="0.25">
      <c r="A809" s="1">
        <v>44956</v>
      </c>
      <c r="B809">
        <v>178.05000305175781</v>
      </c>
      <c r="C809">
        <v>179.77000427246091</v>
      </c>
      <c r="D809">
        <v>166.5</v>
      </c>
      <c r="E809">
        <v>166.6600036621094</v>
      </c>
      <c r="F809">
        <v>230878800</v>
      </c>
      <c r="G809">
        <v>0</v>
      </c>
      <c r="H809">
        <v>0</v>
      </c>
    </row>
    <row r="810" spans="1:8" x14ac:dyDescent="0.25">
      <c r="A810" s="1">
        <v>44957</v>
      </c>
      <c r="B810">
        <v>164.57000732421881</v>
      </c>
      <c r="C810">
        <v>174.30000305175781</v>
      </c>
      <c r="D810">
        <v>162.7799987792969</v>
      </c>
      <c r="E810">
        <v>173.2200012207031</v>
      </c>
      <c r="F810">
        <v>196813500</v>
      </c>
      <c r="G810">
        <v>0</v>
      </c>
      <c r="H810">
        <v>0</v>
      </c>
    </row>
    <row r="811" spans="1:8" x14ac:dyDescent="0.25">
      <c r="A811" s="1">
        <v>44958</v>
      </c>
      <c r="B811">
        <v>173.88999938964841</v>
      </c>
      <c r="C811">
        <v>183.80999755859381</v>
      </c>
      <c r="D811">
        <v>169.92999267578119</v>
      </c>
      <c r="E811">
        <v>181.4100036621094</v>
      </c>
      <c r="F811">
        <v>213806300</v>
      </c>
      <c r="G811">
        <v>0</v>
      </c>
      <c r="H811">
        <v>0</v>
      </c>
    </row>
    <row r="812" spans="1:8" x14ac:dyDescent="0.25">
      <c r="A812" s="1">
        <v>44959</v>
      </c>
      <c r="B812">
        <v>187.33000183105469</v>
      </c>
      <c r="C812">
        <v>196.75</v>
      </c>
      <c r="D812">
        <v>182.61000061035159</v>
      </c>
      <c r="E812">
        <v>188.27000427246091</v>
      </c>
      <c r="F812">
        <v>217448300</v>
      </c>
      <c r="G812">
        <v>0</v>
      </c>
      <c r="H812">
        <v>0</v>
      </c>
    </row>
    <row r="813" spans="1:8" x14ac:dyDescent="0.25">
      <c r="A813" s="1">
        <v>44960</v>
      </c>
      <c r="B813">
        <v>183.94999694824219</v>
      </c>
      <c r="C813">
        <v>199</v>
      </c>
      <c r="D813">
        <v>183.69000244140619</v>
      </c>
      <c r="E813">
        <v>189.97999572753909</v>
      </c>
      <c r="F813">
        <v>232662000</v>
      </c>
      <c r="G813">
        <v>0</v>
      </c>
      <c r="H813">
        <v>0</v>
      </c>
    </row>
    <row r="814" spans="1:8" x14ac:dyDescent="0.25">
      <c r="A814" s="1">
        <v>44963</v>
      </c>
      <c r="B814">
        <v>193.00999450683591</v>
      </c>
      <c r="C814">
        <v>198.16999816894531</v>
      </c>
      <c r="D814">
        <v>189.91999816894531</v>
      </c>
      <c r="E814">
        <v>194.75999450683591</v>
      </c>
      <c r="F814">
        <v>186188100</v>
      </c>
      <c r="G814">
        <v>0</v>
      </c>
      <c r="H814">
        <v>0</v>
      </c>
    </row>
    <row r="815" spans="1:8" x14ac:dyDescent="0.25">
      <c r="A815" s="1">
        <v>44964</v>
      </c>
      <c r="B815">
        <v>196.42999267578119</v>
      </c>
      <c r="C815">
        <v>197.5</v>
      </c>
      <c r="D815">
        <v>189.55000305175781</v>
      </c>
      <c r="E815">
        <v>196.80999755859381</v>
      </c>
      <c r="F815">
        <v>186010300</v>
      </c>
      <c r="G815">
        <v>0</v>
      </c>
      <c r="H815">
        <v>0</v>
      </c>
    </row>
    <row r="816" spans="1:8" x14ac:dyDescent="0.25">
      <c r="A816" s="1">
        <v>44965</v>
      </c>
      <c r="B816">
        <v>196.1000061035156</v>
      </c>
      <c r="C816">
        <v>203</v>
      </c>
      <c r="D816">
        <v>194.30999755859381</v>
      </c>
      <c r="E816">
        <v>201.28999328613281</v>
      </c>
      <c r="F816">
        <v>180673600</v>
      </c>
      <c r="G816">
        <v>0</v>
      </c>
      <c r="H816">
        <v>0</v>
      </c>
    </row>
    <row r="817" spans="1:8" x14ac:dyDescent="0.25">
      <c r="A817" s="1">
        <v>44966</v>
      </c>
      <c r="B817">
        <v>207.7799987792969</v>
      </c>
      <c r="C817">
        <v>214</v>
      </c>
      <c r="D817">
        <v>204.77000427246091</v>
      </c>
      <c r="E817">
        <v>207.32000732421881</v>
      </c>
      <c r="F817">
        <v>215431400</v>
      </c>
      <c r="G817">
        <v>0</v>
      </c>
      <c r="H817">
        <v>0</v>
      </c>
    </row>
    <row r="818" spans="1:8" x14ac:dyDescent="0.25">
      <c r="A818" s="1">
        <v>44967</v>
      </c>
      <c r="B818">
        <v>202.22999572753909</v>
      </c>
      <c r="C818">
        <v>206.19999694824219</v>
      </c>
      <c r="D818">
        <v>192.88999938964841</v>
      </c>
      <c r="E818">
        <v>196.88999938964841</v>
      </c>
      <c r="F818">
        <v>204754100</v>
      </c>
      <c r="G818">
        <v>0</v>
      </c>
      <c r="H818">
        <v>0</v>
      </c>
    </row>
    <row r="819" spans="1:8" x14ac:dyDescent="0.25">
      <c r="A819" s="1">
        <v>44970</v>
      </c>
      <c r="B819">
        <v>194.41999816894531</v>
      </c>
      <c r="C819">
        <v>196.30000305175781</v>
      </c>
      <c r="D819">
        <v>187.61000061035159</v>
      </c>
      <c r="E819">
        <v>194.63999938964841</v>
      </c>
      <c r="F819">
        <v>172475500</v>
      </c>
      <c r="G819">
        <v>0</v>
      </c>
      <c r="H819">
        <v>0</v>
      </c>
    </row>
    <row r="820" spans="1:8" x14ac:dyDescent="0.25">
      <c r="A820" s="1">
        <v>44971</v>
      </c>
      <c r="B820">
        <v>191.94000244140619</v>
      </c>
      <c r="C820">
        <v>209.82000732421881</v>
      </c>
      <c r="D820">
        <v>189.44000244140619</v>
      </c>
      <c r="E820">
        <v>209.25</v>
      </c>
      <c r="F820">
        <v>216455700</v>
      </c>
      <c r="G820">
        <v>0</v>
      </c>
      <c r="H820">
        <v>0</v>
      </c>
    </row>
    <row r="821" spans="1:8" x14ac:dyDescent="0.25">
      <c r="A821" s="1">
        <v>44972</v>
      </c>
      <c r="B821">
        <v>211.75999450683591</v>
      </c>
      <c r="C821">
        <v>214.6600036621094</v>
      </c>
      <c r="D821">
        <v>206.11000061035159</v>
      </c>
      <c r="E821">
        <v>214.24000549316409</v>
      </c>
      <c r="F821">
        <v>181006400</v>
      </c>
      <c r="G821">
        <v>0</v>
      </c>
      <c r="H821">
        <v>0</v>
      </c>
    </row>
    <row r="822" spans="1:8" x14ac:dyDescent="0.25">
      <c r="A822" s="1">
        <v>44973</v>
      </c>
      <c r="B822">
        <v>210.7799987792969</v>
      </c>
      <c r="C822">
        <v>217.6499938964844</v>
      </c>
      <c r="D822">
        <v>201.8399963378906</v>
      </c>
      <c r="E822">
        <v>202.03999328613281</v>
      </c>
      <c r="F822">
        <v>229586500</v>
      </c>
      <c r="G822">
        <v>0</v>
      </c>
      <c r="H822">
        <v>0</v>
      </c>
    </row>
    <row r="823" spans="1:8" x14ac:dyDescent="0.25">
      <c r="A823" s="1">
        <v>44974</v>
      </c>
      <c r="B823">
        <v>199.99000549316409</v>
      </c>
      <c r="C823">
        <v>208.44000244140619</v>
      </c>
      <c r="D823">
        <v>197.5</v>
      </c>
      <c r="E823">
        <v>208.30999755859381</v>
      </c>
      <c r="F823">
        <v>213738500</v>
      </c>
      <c r="G823">
        <v>0</v>
      </c>
      <c r="H823">
        <v>0</v>
      </c>
    </row>
    <row r="824" spans="1:8" x14ac:dyDescent="0.25">
      <c r="A824" s="1">
        <v>44978</v>
      </c>
      <c r="B824">
        <v>204.99000549316409</v>
      </c>
      <c r="C824">
        <v>209.71000671386719</v>
      </c>
      <c r="D824">
        <v>197.2200012207031</v>
      </c>
      <c r="E824">
        <v>197.3699951171875</v>
      </c>
      <c r="F824">
        <v>180018600</v>
      </c>
      <c r="G824">
        <v>0</v>
      </c>
      <c r="H824">
        <v>0</v>
      </c>
    </row>
    <row r="825" spans="1:8" x14ac:dyDescent="0.25">
      <c r="A825" s="1">
        <v>44979</v>
      </c>
      <c r="B825">
        <v>197.92999267578119</v>
      </c>
      <c r="C825">
        <v>201.99000549316409</v>
      </c>
      <c r="D825">
        <v>191.7799987792969</v>
      </c>
      <c r="E825">
        <v>200.86000061035159</v>
      </c>
      <c r="F825">
        <v>191828500</v>
      </c>
      <c r="G825">
        <v>0</v>
      </c>
      <c r="H825">
        <v>0</v>
      </c>
    </row>
    <row r="826" spans="1:8" x14ac:dyDescent="0.25">
      <c r="A826" s="1">
        <v>44980</v>
      </c>
      <c r="B826">
        <v>203.9100036621094</v>
      </c>
      <c r="C826">
        <v>205.13999938964841</v>
      </c>
      <c r="D826">
        <v>196.33000183105469</v>
      </c>
      <c r="E826">
        <v>202.07000732421881</v>
      </c>
      <c r="F826">
        <v>146360000</v>
      </c>
      <c r="G826">
        <v>0</v>
      </c>
      <c r="H826">
        <v>0</v>
      </c>
    </row>
    <row r="827" spans="1:8" x14ac:dyDescent="0.25">
      <c r="A827" s="1">
        <v>44981</v>
      </c>
      <c r="B827">
        <v>196.33000183105469</v>
      </c>
      <c r="C827">
        <v>197.66999816894531</v>
      </c>
      <c r="D827">
        <v>192.80000305175781</v>
      </c>
      <c r="E827">
        <v>196.8800048828125</v>
      </c>
      <c r="F827">
        <v>142228100</v>
      </c>
      <c r="G827">
        <v>0</v>
      </c>
      <c r="H827">
        <v>0</v>
      </c>
    </row>
    <row r="828" spans="1:8" x14ac:dyDescent="0.25">
      <c r="A828" s="1">
        <v>44984</v>
      </c>
      <c r="B828">
        <v>202.0299987792969</v>
      </c>
      <c r="C828">
        <v>209.41999816894531</v>
      </c>
      <c r="D828">
        <v>201.25999450683591</v>
      </c>
      <c r="E828">
        <v>207.6300048828125</v>
      </c>
      <c r="F828">
        <v>161028300</v>
      </c>
      <c r="G828">
        <v>0</v>
      </c>
      <c r="H828">
        <v>0</v>
      </c>
    </row>
    <row r="829" spans="1:8" x14ac:dyDescent="0.25">
      <c r="A829" s="1">
        <v>44985</v>
      </c>
      <c r="B829">
        <v>210.5899963378906</v>
      </c>
      <c r="C829">
        <v>211.22999572753909</v>
      </c>
      <c r="D829">
        <v>203.75</v>
      </c>
      <c r="E829">
        <v>205.71000671386719</v>
      </c>
      <c r="F829">
        <v>153144900</v>
      </c>
      <c r="G829">
        <v>0</v>
      </c>
      <c r="H829">
        <v>0</v>
      </c>
    </row>
    <row r="830" spans="1:8" x14ac:dyDescent="0.25">
      <c r="A830" s="1">
        <v>44986</v>
      </c>
      <c r="B830">
        <v>206.21000671386719</v>
      </c>
      <c r="C830">
        <v>207.19999694824219</v>
      </c>
      <c r="D830">
        <v>198.52000427246091</v>
      </c>
      <c r="E830">
        <v>202.77000427246091</v>
      </c>
      <c r="F830">
        <v>156852800</v>
      </c>
      <c r="G830">
        <v>0</v>
      </c>
      <c r="H830">
        <v>0</v>
      </c>
    </row>
    <row r="831" spans="1:8" x14ac:dyDescent="0.25">
      <c r="A831" s="1">
        <v>44987</v>
      </c>
      <c r="B831">
        <v>186.74000549316409</v>
      </c>
      <c r="C831">
        <v>193.75</v>
      </c>
      <c r="D831">
        <v>186.00999450683591</v>
      </c>
      <c r="E831">
        <v>190.8999938964844</v>
      </c>
      <c r="F831">
        <v>181500700</v>
      </c>
      <c r="G831">
        <v>0</v>
      </c>
      <c r="H831">
        <v>0</v>
      </c>
    </row>
    <row r="832" spans="1:8" x14ac:dyDescent="0.25">
      <c r="A832" s="1">
        <v>44988</v>
      </c>
      <c r="B832">
        <v>194.80000305175781</v>
      </c>
      <c r="C832">
        <v>200.47999572753909</v>
      </c>
      <c r="D832">
        <v>192.8800048828125</v>
      </c>
      <c r="E832">
        <v>197.78999328613281</v>
      </c>
      <c r="F832">
        <v>154193300</v>
      </c>
      <c r="G832">
        <v>0</v>
      </c>
      <c r="H832">
        <v>0</v>
      </c>
    </row>
    <row r="833" spans="1:8" x14ac:dyDescent="0.25">
      <c r="A833" s="1">
        <v>44991</v>
      </c>
      <c r="B833">
        <v>198.53999328613281</v>
      </c>
      <c r="C833">
        <v>198.6000061035156</v>
      </c>
      <c r="D833">
        <v>192.30000305175781</v>
      </c>
      <c r="E833">
        <v>193.80999755859381</v>
      </c>
      <c r="F833">
        <v>128100100</v>
      </c>
      <c r="G833">
        <v>0</v>
      </c>
      <c r="H833">
        <v>0</v>
      </c>
    </row>
    <row r="834" spans="1:8" x14ac:dyDescent="0.25">
      <c r="A834" s="1">
        <v>44992</v>
      </c>
      <c r="B834">
        <v>191.3800048828125</v>
      </c>
      <c r="C834">
        <v>194.19999694824219</v>
      </c>
      <c r="D834">
        <v>186.1000061035156</v>
      </c>
      <c r="E834">
        <v>187.71000671386719</v>
      </c>
      <c r="F834">
        <v>148125800</v>
      </c>
      <c r="G834">
        <v>0</v>
      </c>
      <c r="H834">
        <v>0</v>
      </c>
    </row>
    <row r="835" spans="1:8" x14ac:dyDescent="0.25">
      <c r="A835" s="1">
        <v>44993</v>
      </c>
      <c r="B835">
        <v>185.03999328613281</v>
      </c>
      <c r="C835">
        <v>186.5</v>
      </c>
      <c r="D835">
        <v>180</v>
      </c>
      <c r="E835">
        <v>182</v>
      </c>
      <c r="F835">
        <v>151897800</v>
      </c>
      <c r="G835">
        <v>0</v>
      </c>
      <c r="H835">
        <v>0</v>
      </c>
    </row>
    <row r="836" spans="1:8" x14ac:dyDescent="0.25">
      <c r="A836" s="1">
        <v>44994</v>
      </c>
      <c r="B836">
        <v>180.25</v>
      </c>
      <c r="C836">
        <v>185.17999267578119</v>
      </c>
      <c r="D836">
        <v>172.50999450683591</v>
      </c>
      <c r="E836">
        <v>172.91999816894531</v>
      </c>
      <c r="F836">
        <v>170023800</v>
      </c>
      <c r="G836">
        <v>0</v>
      </c>
      <c r="H836">
        <v>0</v>
      </c>
    </row>
    <row r="837" spans="1:8" x14ac:dyDescent="0.25">
      <c r="A837" s="1">
        <v>44995</v>
      </c>
      <c r="B837">
        <v>175.1300048828125</v>
      </c>
      <c r="C837">
        <v>178.28999328613281</v>
      </c>
      <c r="D837">
        <v>168.44000244140619</v>
      </c>
      <c r="E837">
        <v>173.44000244140619</v>
      </c>
      <c r="F837">
        <v>191488900</v>
      </c>
      <c r="G837">
        <v>0</v>
      </c>
      <c r="H837">
        <v>0</v>
      </c>
    </row>
    <row r="838" spans="1:8" x14ac:dyDescent="0.25">
      <c r="A838" s="1">
        <v>44998</v>
      </c>
      <c r="B838">
        <v>167.46000671386719</v>
      </c>
      <c r="C838">
        <v>177.3500061035156</v>
      </c>
      <c r="D838">
        <v>163.9100036621094</v>
      </c>
      <c r="E838">
        <v>174.47999572753909</v>
      </c>
      <c r="F838">
        <v>167790300</v>
      </c>
      <c r="G838">
        <v>0</v>
      </c>
      <c r="H838">
        <v>0</v>
      </c>
    </row>
    <row r="839" spans="1:8" x14ac:dyDescent="0.25">
      <c r="A839" s="1">
        <v>44999</v>
      </c>
      <c r="B839">
        <v>177.30999755859381</v>
      </c>
      <c r="C839">
        <v>183.80000305175781</v>
      </c>
      <c r="D839">
        <v>177.13999938964841</v>
      </c>
      <c r="E839">
        <v>183.25999450683591</v>
      </c>
      <c r="F839">
        <v>143717900</v>
      </c>
      <c r="G839">
        <v>0</v>
      </c>
      <c r="H839">
        <v>0</v>
      </c>
    </row>
    <row r="840" spans="1:8" x14ac:dyDescent="0.25">
      <c r="A840" s="1">
        <v>45000</v>
      </c>
      <c r="B840">
        <v>180.80000305175781</v>
      </c>
      <c r="C840">
        <v>182.3399963378906</v>
      </c>
      <c r="D840">
        <v>176.0299987792969</v>
      </c>
      <c r="E840">
        <v>180.44999694824219</v>
      </c>
      <c r="F840">
        <v>145995600</v>
      </c>
      <c r="G840">
        <v>0</v>
      </c>
      <c r="H840">
        <v>0</v>
      </c>
    </row>
    <row r="841" spans="1:8" x14ac:dyDescent="0.25">
      <c r="A841" s="1">
        <v>45001</v>
      </c>
      <c r="B841">
        <v>180.3699951171875</v>
      </c>
      <c r="C841">
        <v>185.80999755859381</v>
      </c>
      <c r="D841">
        <v>178.8399963378906</v>
      </c>
      <c r="E841">
        <v>184.1300048828125</v>
      </c>
      <c r="F841">
        <v>121136800</v>
      </c>
      <c r="G841">
        <v>0</v>
      </c>
      <c r="H841">
        <v>0</v>
      </c>
    </row>
    <row r="842" spans="1:8" x14ac:dyDescent="0.25">
      <c r="A842" s="1">
        <v>45002</v>
      </c>
      <c r="B842">
        <v>184.52000427246091</v>
      </c>
      <c r="C842">
        <v>186.2200012207031</v>
      </c>
      <c r="D842">
        <v>177.33000183105469</v>
      </c>
      <c r="E842">
        <v>180.1300048828125</v>
      </c>
      <c r="F842">
        <v>133197100</v>
      </c>
      <c r="G842">
        <v>0</v>
      </c>
      <c r="H842">
        <v>0</v>
      </c>
    </row>
    <row r="843" spans="1:8" x14ac:dyDescent="0.25">
      <c r="A843" s="1">
        <v>45005</v>
      </c>
      <c r="B843">
        <v>178.08000183105469</v>
      </c>
      <c r="C843">
        <v>186.44000244140619</v>
      </c>
      <c r="D843">
        <v>176.3500061035156</v>
      </c>
      <c r="E843">
        <v>183.25</v>
      </c>
      <c r="F843">
        <v>129684400</v>
      </c>
      <c r="G843">
        <v>0</v>
      </c>
      <c r="H843">
        <v>0</v>
      </c>
    </row>
    <row r="844" spans="1:8" x14ac:dyDescent="0.25">
      <c r="A844" s="1">
        <v>45006</v>
      </c>
      <c r="B844">
        <v>188.2799987792969</v>
      </c>
      <c r="C844">
        <v>198</v>
      </c>
      <c r="D844">
        <v>188.03999328613281</v>
      </c>
      <c r="E844">
        <v>197.58000183105469</v>
      </c>
      <c r="F844">
        <v>153391400</v>
      </c>
      <c r="G844">
        <v>0</v>
      </c>
      <c r="H844">
        <v>0</v>
      </c>
    </row>
    <row r="845" spans="1:8" x14ac:dyDescent="0.25">
      <c r="A845" s="1">
        <v>45007</v>
      </c>
      <c r="B845">
        <v>199.30000305175781</v>
      </c>
      <c r="C845">
        <v>200.6600036621094</v>
      </c>
      <c r="D845">
        <v>190.94999694824219</v>
      </c>
      <c r="E845">
        <v>191.1499938964844</v>
      </c>
      <c r="F845">
        <v>150376400</v>
      </c>
      <c r="G845">
        <v>0</v>
      </c>
      <c r="H845">
        <v>0</v>
      </c>
    </row>
    <row r="846" spans="1:8" x14ac:dyDescent="0.25">
      <c r="A846" s="1">
        <v>45008</v>
      </c>
      <c r="B846">
        <v>195.25999450683591</v>
      </c>
      <c r="C846">
        <v>199.30999755859381</v>
      </c>
      <c r="D846">
        <v>188.6499938964844</v>
      </c>
      <c r="E846">
        <v>192.2200012207031</v>
      </c>
      <c r="F846">
        <v>144193900</v>
      </c>
      <c r="G846">
        <v>0</v>
      </c>
      <c r="H846">
        <v>0</v>
      </c>
    </row>
    <row r="847" spans="1:8" x14ac:dyDescent="0.25">
      <c r="A847" s="1">
        <v>45009</v>
      </c>
      <c r="B847">
        <v>191.6499938964844</v>
      </c>
      <c r="C847">
        <v>192.36000061035159</v>
      </c>
      <c r="D847">
        <v>187.1499938964844</v>
      </c>
      <c r="E847">
        <v>190.4100036621094</v>
      </c>
      <c r="F847">
        <v>116312400</v>
      </c>
      <c r="G847">
        <v>0</v>
      </c>
      <c r="H847">
        <v>0</v>
      </c>
    </row>
    <row r="848" spans="1:8" x14ac:dyDescent="0.25">
      <c r="A848" s="1">
        <v>45012</v>
      </c>
      <c r="B848">
        <v>194.41999816894531</v>
      </c>
      <c r="C848">
        <v>197.38999938964841</v>
      </c>
      <c r="D848">
        <v>189.94000244140619</v>
      </c>
      <c r="E848">
        <v>191.80999755859381</v>
      </c>
      <c r="F848">
        <v>120851600</v>
      </c>
      <c r="G848">
        <v>0</v>
      </c>
      <c r="H848">
        <v>0</v>
      </c>
    </row>
    <row r="849" spans="1:8" x14ac:dyDescent="0.25">
      <c r="A849" s="1">
        <v>45013</v>
      </c>
      <c r="B849">
        <v>192</v>
      </c>
      <c r="C849">
        <v>192.3500061035156</v>
      </c>
      <c r="D849">
        <v>185.42999267578119</v>
      </c>
      <c r="E849">
        <v>189.19000244140619</v>
      </c>
      <c r="F849">
        <v>98654600</v>
      </c>
      <c r="G849">
        <v>0</v>
      </c>
      <c r="H849">
        <v>0</v>
      </c>
    </row>
    <row r="850" spans="1:8" x14ac:dyDescent="0.25">
      <c r="A850" s="1">
        <v>45014</v>
      </c>
      <c r="B850">
        <v>193.1300048828125</v>
      </c>
      <c r="C850">
        <v>195.28999328613281</v>
      </c>
      <c r="D850">
        <v>189.44000244140619</v>
      </c>
      <c r="E850">
        <v>193.8800048828125</v>
      </c>
      <c r="F850">
        <v>123660000</v>
      </c>
      <c r="G850">
        <v>0</v>
      </c>
      <c r="H850">
        <v>0</v>
      </c>
    </row>
    <row r="851" spans="1:8" x14ac:dyDescent="0.25">
      <c r="A851" s="1">
        <v>45015</v>
      </c>
      <c r="B851">
        <v>195.58000183105469</v>
      </c>
      <c r="C851">
        <v>197.33000183105469</v>
      </c>
      <c r="D851">
        <v>194.41999816894531</v>
      </c>
      <c r="E851">
        <v>195.2799987792969</v>
      </c>
      <c r="F851">
        <v>110252200</v>
      </c>
      <c r="G851">
        <v>0</v>
      </c>
      <c r="H851">
        <v>0</v>
      </c>
    </row>
    <row r="852" spans="1:8" x14ac:dyDescent="0.25">
      <c r="A852" s="1">
        <v>45016</v>
      </c>
      <c r="B852">
        <v>197.5299987792969</v>
      </c>
      <c r="C852">
        <v>207.78999328613281</v>
      </c>
      <c r="D852">
        <v>197.19999694824219</v>
      </c>
      <c r="E852">
        <v>207.46000671386719</v>
      </c>
      <c r="F852">
        <v>170222100</v>
      </c>
      <c r="G852">
        <v>0</v>
      </c>
      <c r="H852">
        <v>0</v>
      </c>
    </row>
    <row r="853" spans="1:8" x14ac:dyDescent="0.25">
      <c r="A853" s="1">
        <v>45019</v>
      </c>
      <c r="B853">
        <v>199.9100036621094</v>
      </c>
      <c r="C853">
        <v>202.69000244140619</v>
      </c>
      <c r="D853">
        <v>192.19999694824219</v>
      </c>
      <c r="E853">
        <v>194.77000427246091</v>
      </c>
      <c r="F853">
        <v>169545900</v>
      </c>
      <c r="G853">
        <v>0</v>
      </c>
      <c r="H853">
        <v>0</v>
      </c>
    </row>
    <row r="854" spans="1:8" x14ac:dyDescent="0.25">
      <c r="A854" s="1">
        <v>45020</v>
      </c>
      <c r="B854">
        <v>197.32000732421881</v>
      </c>
      <c r="C854">
        <v>198.74000549316409</v>
      </c>
      <c r="D854">
        <v>190.32000732421881</v>
      </c>
      <c r="E854">
        <v>192.58000183105469</v>
      </c>
      <c r="F854">
        <v>126463800</v>
      </c>
      <c r="G854">
        <v>0</v>
      </c>
      <c r="H854">
        <v>0</v>
      </c>
    </row>
    <row r="855" spans="1:8" x14ac:dyDescent="0.25">
      <c r="A855" s="1">
        <v>45021</v>
      </c>
      <c r="B855">
        <v>190.52000427246091</v>
      </c>
      <c r="C855">
        <v>190.67999267578119</v>
      </c>
      <c r="D855">
        <v>183.75999450683591</v>
      </c>
      <c r="E855">
        <v>185.52000427246091</v>
      </c>
      <c r="F855">
        <v>133882500</v>
      </c>
      <c r="G855">
        <v>0</v>
      </c>
      <c r="H855">
        <v>0</v>
      </c>
    </row>
    <row r="856" spans="1:8" x14ac:dyDescent="0.25">
      <c r="A856" s="1">
        <v>45022</v>
      </c>
      <c r="B856">
        <v>183.08000183105469</v>
      </c>
      <c r="C856">
        <v>186.38999938964841</v>
      </c>
      <c r="D856">
        <v>179.74000549316409</v>
      </c>
      <c r="E856">
        <v>185.05999755859381</v>
      </c>
      <c r="F856">
        <v>123857900</v>
      </c>
      <c r="G856">
        <v>0</v>
      </c>
      <c r="H856">
        <v>0</v>
      </c>
    </row>
    <row r="857" spans="1:8" x14ac:dyDescent="0.25">
      <c r="A857" s="1">
        <v>45026</v>
      </c>
      <c r="B857">
        <v>179.94000244140619</v>
      </c>
      <c r="C857">
        <v>185.1000061035156</v>
      </c>
      <c r="D857">
        <v>176.11000061035159</v>
      </c>
      <c r="E857">
        <v>184.50999450683591</v>
      </c>
      <c r="F857">
        <v>142154600</v>
      </c>
      <c r="G857">
        <v>0</v>
      </c>
      <c r="H857">
        <v>0</v>
      </c>
    </row>
    <row r="858" spans="1:8" x14ac:dyDescent="0.25">
      <c r="A858" s="1">
        <v>45027</v>
      </c>
      <c r="B858">
        <v>186.69000244140619</v>
      </c>
      <c r="C858">
        <v>189.19000244140619</v>
      </c>
      <c r="D858">
        <v>185.6499938964844</v>
      </c>
      <c r="E858">
        <v>186.78999328613281</v>
      </c>
      <c r="F858">
        <v>115770900</v>
      </c>
      <c r="G858">
        <v>0</v>
      </c>
      <c r="H858">
        <v>0</v>
      </c>
    </row>
    <row r="859" spans="1:8" x14ac:dyDescent="0.25">
      <c r="A859" s="1">
        <v>45028</v>
      </c>
      <c r="B859">
        <v>190.74000549316409</v>
      </c>
      <c r="C859">
        <v>191.58000183105469</v>
      </c>
      <c r="D859">
        <v>180.30999755859381</v>
      </c>
      <c r="E859">
        <v>180.53999328613281</v>
      </c>
      <c r="F859">
        <v>150256300</v>
      </c>
      <c r="G859">
        <v>0</v>
      </c>
      <c r="H859">
        <v>0</v>
      </c>
    </row>
    <row r="860" spans="1:8" x14ac:dyDescent="0.25">
      <c r="A860" s="1">
        <v>45029</v>
      </c>
      <c r="B860">
        <v>182.96000671386719</v>
      </c>
      <c r="C860">
        <v>186.5</v>
      </c>
      <c r="D860">
        <v>180.94000244140619</v>
      </c>
      <c r="E860">
        <v>185.8999938964844</v>
      </c>
      <c r="F860">
        <v>112933000</v>
      </c>
      <c r="G860">
        <v>0</v>
      </c>
      <c r="H860">
        <v>0</v>
      </c>
    </row>
    <row r="861" spans="1:8" x14ac:dyDescent="0.25">
      <c r="A861" s="1">
        <v>45030</v>
      </c>
      <c r="B861">
        <v>183.94999694824219</v>
      </c>
      <c r="C861">
        <v>186.2799987792969</v>
      </c>
      <c r="D861">
        <v>182.00999450683591</v>
      </c>
      <c r="E861">
        <v>185</v>
      </c>
      <c r="F861">
        <v>96438700</v>
      </c>
      <c r="G861">
        <v>0</v>
      </c>
      <c r="H861">
        <v>0</v>
      </c>
    </row>
    <row r="862" spans="1:8" x14ac:dyDescent="0.25">
      <c r="A862" s="1">
        <v>45033</v>
      </c>
      <c r="B862">
        <v>186.32000732421881</v>
      </c>
      <c r="C862">
        <v>189.69000244140619</v>
      </c>
      <c r="D862">
        <v>182.69000244140619</v>
      </c>
      <c r="E862">
        <v>187.03999328613281</v>
      </c>
      <c r="F862">
        <v>116662200</v>
      </c>
      <c r="G862">
        <v>0</v>
      </c>
      <c r="H862">
        <v>0</v>
      </c>
    </row>
    <row r="863" spans="1:8" x14ac:dyDescent="0.25">
      <c r="A863" s="1">
        <v>45034</v>
      </c>
      <c r="B863">
        <v>187.1499938964844</v>
      </c>
      <c r="C863">
        <v>187.69000244140619</v>
      </c>
      <c r="D863">
        <v>183.58000183105469</v>
      </c>
      <c r="E863">
        <v>184.30999755859381</v>
      </c>
      <c r="F863">
        <v>92067000</v>
      </c>
      <c r="G863">
        <v>0</v>
      </c>
      <c r="H863">
        <v>0</v>
      </c>
    </row>
    <row r="864" spans="1:8" x14ac:dyDescent="0.25">
      <c r="A864" s="1">
        <v>45035</v>
      </c>
      <c r="B864">
        <v>179.1000061035156</v>
      </c>
      <c r="C864">
        <v>183.5</v>
      </c>
      <c r="D864">
        <v>177.6499938964844</v>
      </c>
      <c r="E864">
        <v>180.5899963378906</v>
      </c>
      <c r="F864">
        <v>125732700</v>
      </c>
      <c r="G864">
        <v>0</v>
      </c>
      <c r="H864">
        <v>0</v>
      </c>
    </row>
    <row r="865" spans="1:8" x14ac:dyDescent="0.25">
      <c r="A865" s="1">
        <v>45036</v>
      </c>
      <c r="B865">
        <v>166.16999816894531</v>
      </c>
      <c r="C865">
        <v>169.69999694824219</v>
      </c>
      <c r="D865">
        <v>160.55999755859381</v>
      </c>
      <c r="E865">
        <v>162.99000549316409</v>
      </c>
      <c r="F865">
        <v>210970800</v>
      </c>
      <c r="G865">
        <v>0</v>
      </c>
      <c r="H865">
        <v>0</v>
      </c>
    </row>
    <row r="866" spans="1:8" x14ac:dyDescent="0.25">
      <c r="A866" s="1">
        <v>45037</v>
      </c>
      <c r="B866">
        <v>164.80000305175781</v>
      </c>
      <c r="C866">
        <v>166</v>
      </c>
      <c r="D866">
        <v>161.32000732421881</v>
      </c>
      <c r="E866">
        <v>165.08000183105469</v>
      </c>
      <c r="F866">
        <v>123539000</v>
      </c>
      <c r="G866">
        <v>0</v>
      </c>
      <c r="H866">
        <v>0</v>
      </c>
    </row>
    <row r="867" spans="1:8" x14ac:dyDescent="0.25">
      <c r="A867" s="1">
        <v>45040</v>
      </c>
      <c r="B867">
        <v>164.6499938964844</v>
      </c>
      <c r="C867">
        <v>165.6499938964844</v>
      </c>
      <c r="D867">
        <v>158.61000061035159</v>
      </c>
      <c r="E867">
        <v>162.55000305175781</v>
      </c>
      <c r="F867">
        <v>140006600</v>
      </c>
      <c r="G867">
        <v>0</v>
      </c>
      <c r="H867">
        <v>0</v>
      </c>
    </row>
    <row r="868" spans="1:8" x14ac:dyDescent="0.25">
      <c r="A868" s="1">
        <v>45041</v>
      </c>
      <c r="B868">
        <v>159.82000732421881</v>
      </c>
      <c r="C868">
        <v>163.4700012207031</v>
      </c>
      <c r="D868">
        <v>158.75</v>
      </c>
      <c r="E868">
        <v>160.66999816894531</v>
      </c>
      <c r="F868">
        <v>121999300</v>
      </c>
      <c r="G868">
        <v>0</v>
      </c>
      <c r="H868">
        <v>0</v>
      </c>
    </row>
    <row r="869" spans="1:8" x14ac:dyDescent="0.25">
      <c r="A869" s="1">
        <v>45042</v>
      </c>
      <c r="B869">
        <v>160.28999328613281</v>
      </c>
      <c r="C869">
        <v>160.66999816894531</v>
      </c>
      <c r="D869">
        <v>153.13999938964841</v>
      </c>
      <c r="E869">
        <v>153.75</v>
      </c>
      <c r="F869">
        <v>153364100</v>
      </c>
      <c r="G869">
        <v>0</v>
      </c>
      <c r="H869">
        <v>0</v>
      </c>
    </row>
    <row r="870" spans="1:8" x14ac:dyDescent="0.25">
      <c r="A870" s="1">
        <v>45043</v>
      </c>
      <c r="B870">
        <v>152.63999938964841</v>
      </c>
      <c r="C870">
        <v>160.47999572753909</v>
      </c>
      <c r="D870">
        <v>152.3699951171875</v>
      </c>
      <c r="E870">
        <v>160.19000244140619</v>
      </c>
      <c r="F870">
        <v>127015200</v>
      </c>
      <c r="G870">
        <v>0</v>
      </c>
      <c r="H870">
        <v>0</v>
      </c>
    </row>
    <row r="871" spans="1:8" x14ac:dyDescent="0.25">
      <c r="A871" s="1">
        <v>45044</v>
      </c>
      <c r="B871">
        <v>160.8999938964844</v>
      </c>
      <c r="C871">
        <v>165</v>
      </c>
      <c r="D871">
        <v>157.32000732421881</v>
      </c>
      <c r="E871">
        <v>164.30999755859381</v>
      </c>
      <c r="F871">
        <v>122515800</v>
      </c>
      <c r="G871">
        <v>0</v>
      </c>
      <c r="H871">
        <v>0</v>
      </c>
    </row>
    <row r="872" spans="1:8" x14ac:dyDescent="0.25">
      <c r="A872" s="1">
        <v>45047</v>
      </c>
      <c r="B872">
        <v>163.16999816894531</v>
      </c>
      <c r="C872">
        <v>163.2799987792969</v>
      </c>
      <c r="D872">
        <v>158.83000183105469</v>
      </c>
      <c r="E872">
        <v>161.83000183105469</v>
      </c>
      <c r="F872">
        <v>109015000</v>
      </c>
      <c r="G872">
        <v>0</v>
      </c>
      <c r="H872">
        <v>0</v>
      </c>
    </row>
    <row r="873" spans="1:8" x14ac:dyDescent="0.25">
      <c r="A873" s="1">
        <v>45048</v>
      </c>
      <c r="B873">
        <v>161.8800048828125</v>
      </c>
      <c r="C873">
        <v>165.49000549316409</v>
      </c>
      <c r="D873">
        <v>158.92999267578119</v>
      </c>
      <c r="E873">
        <v>160.30999755859381</v>
      </c>
      <c r="F873">
        <v>128259700</v>
      </c>
      <c r="G873">
        <v>0</v>
      </c>
      <c r="H873">
        <v>0</v>
      </c>
    </row>
    <row r="874" spans="1:8" x14ac:dyDescent="0.25">
      <c r="A874" s="1">
        <v>45049</v>
      </c>
      <c r="B874">
        <v>160.00999450683591</v>
      </c>
      <c r="C874">
        <v>165</v>
      </c>
      <c r="D874">
        <v>159.9100036621094</v>
      </c>
      <c r="E874">
        <v>160.61000061035159</v>
      </c>
      <c r="F874">
        <v>119728000</v>
      </c>
      <c r="G874">
        <v>0</v>
      </c>
      <c r="H874">
        <v>0</v>
      </c>
    </row>
    <row r="875" spans="1:8" x14ac:dyDescent="0.25">
      <c r="A875" s="1">
        <v>45050</v>
      </c>
      <c r="B875">
        <v>162.71000671386719</v>
      </c>
      <c r="C875">
        <v>162.94999694824219</v>
      </c>
      <c r="D875">
        <v>159.6499938964844</v>
      </c>
      <c r="E875">
        <v>161.19999694824219</v>
      </c>
      <c r="F875">
        <v>95108500</v>
      </c>
      <c r="G875">
        <v>0</v>
      </c>
      <c r="H875">
        <v>0</v>
      </c>
    </row>
    <row r="876" spans="1:8" x14ac:dyDescent="0.25">
      <c r="A876" s="1">
        <v>45051</v>
      </c>
      <c r="B876">
        <v>163.9700012207031</v>
      </c>
      <c r="C876">
        <v>170.78999328613281</v>
      </c>
      <c r="D876">
        <v>163.50999450683591</v>
      </c>
      <c r="E876">
        <v>170.05999755859381</v>
      </c>
      <c r="F876">
        <v>107440900</v>
      </c>
      <c r="G876">
        <v>0</v>
      </c>
      <c r="H876">
        <v>0</v>
      </c>
    </row>
    <row r="877" spans="1:8" x14ac:dyDescent="0.25">
      <c r="A877" s="1">
        <v>45054</v>
      </c>
      <c r="B877">
        <v>173.7200012207031</v>
      </c>
      <c r="C877">
        <v>173.80000305175781</v>
      </c>
      <c r="D877">
        <v>169.19000244140619</v>
      </c>
      <c r="E877">
        <v>171.78999328613281</v>
      </c>
      <c r="F877">
        <v>112249400</v>
      </c>
      <c r="G877">
        <v>0</v>
      </c>
      <c r="H877">
        <v>0</v>
      </c>
    </row>
    <row r="878" spans="1:8" x14ac:dyDescent="0.25">
      <c r="A878" s="1">
        <v>45055</v>
      </c>
      <c r="B878">
        <v>168.94999694824219</v>
      </c>
      <c r="C878">
        <v>169.82000732421881</v>
      </c>
      <c r="D878">
        <v>166.55999755859381</v>
      </c>
      <c r="E878">
        <v>169.1499938964844</v>
      </c>
      <c r="F878">
        <v>88965000</v>
      </c>
      <c r="G878">
        <v>0</v>
      </c>
      <c r="H878">
        <v>0</v>
      </c>
    </row>
    <row r="879" spans="1:8" x14ac:dyDescent="0.25">
      <c r="A879" s="1">
        <v>45056</v>
      </c>
      <c r="B879">
        <v>172.55000305175781</v>
      </c>
      <c r="C879">
        <v>174.42999267578119</v>
      </c>
      <c r="D879">
        <v>166.67999267578119</v>
      </c>
      <c r="E879">
        <v>168.53999328613281</v>
      </c>
      <c r="F879">
        <v>119840700</v>
      </c>
      <c r="G879">
        <v>0</v>
      </c>
      <c r="H879">
        <v>0</v>
      </c>
    </row>
    <row r="880" spans="1:8" x14ac:dyDescent="0.25">
      <c r="A880" s="1">
        <v>45057</v>
      </c>
      <c r="B880">
        <v>168.69999694824219</v>
      </c>
      <c r="C880">
        <v>173.57000732421881</v>
      </c>
      <c r="D880">
        <v>166.78999328613281</v>
      </c>
      <c r="E880">
        <v>172.08000183105469</v>
      </c>
      <c r="F880">
        <v>103889900</v>
      </c>
      <c r="G880">
        <v>0</v>
      </c>
      <c r="H880">
        <v>0</v>
      </c>
    </row>
    <row r="881" spans="1:8" x14ac:dyDescent="0.25">
      <c r="A881" s="1">
        <v>45058</v>
      </c>
      <c r="B881">
        <v>176.07000732421881</v>
      </c>
      <c r="C881">
        <v>177.3800048828125</v>
      </c>
      <c r="D881">
        <v>167.22999572753909</v>
      </c>
      <c r="E881">
        <v>167.97999572753909</v>
      </c>
      <c r="F881">
        <v>157577100</v>
      </c>
      <c r="G881">
        <v>0</v>
      </c>
      <c r="H881">
        <v>0</v>
      </c>
    </row>
    <row r="882" spans="1:8" x14ac:dyDescent="0.25">
      <c r="A882" s="1">
        <v>45061</v>
      </c>
      <c r="B882">
        <v>167.6600036621094</v>
      </c>
      <c r="C882">
        <v>169.75999450683591</v>
      </c>
      <c r="D882">
        <v>164.55000305175781</v>
      </c>
      <c r="E882">
        <v>166.3500061035156</v>
      </c>
      <c r="F882">
        <v>105592500</v>
      </c>
      <c r="G882">
        <v>0</v>
      </c>
      <c r="H882">
        <v>0</v>
      </c>
    </row>
    <row r="883" spans="1:8" x14ac:dyDescent="0.25">
      <c r="A883" s="1">
        <v>45062</v>
      </c>
      <c r="B883">
        <v>165.6499938964844</v>
      </c>
      <c r="C883">
        <v>169.52000427246091</v>
      </c>
      <c r="D883">
        <v>164.3500061035156</v>
      </c>
      <c r="E883">
        <v>166.52000427246091</v>
      </c>
      <c r="F883">
        <v>98288800</v>
      </c>
      <c r="G883">
        <v>0</v>
      </c>
      <c r="H883">
        <v>0</v>
      </c>
    </row>
    <row r="884" spans="1:8" x14ac:dyDescent="0.25">
      <c r="A884" s="1">
        <v>45063</v>
      </c>
      <c r="B884">
        <v>168.4100036621094</v>
      </c>
      <c r="C884">
        <v>174.5</v>
      </c>
      <c r="D884">
        <v>167.19000244140619</v>
      </c>
      <c r="E884">
        <v>173.86000061035159</v>
      </c>
      <c r="F884">
        <v>125473600</v>
      </c>
      <c r="G884">
        <v>0</v>
      </c>
      <c r="H884">
        <v>0</v>
      </c>
    </row>
    <row r="885" spans="1:8" x14ac:dyDescent="0.25">
      <c r="A885" s="1">
        <v>45064</v>
      </c>
      <c r="B885">
        <v>174.2200012207031</v>
      </c>
      <c r="C885">
        <v>177.05999755859381</v>
      </c>
      <c r="D885">
        <v>172.44999694824219</v>
      </c>
      <c r="E885">
        <v>176.88999938964841</v>
      </c>
      <c r="F885">
        <v>109520300</v>
      </c>
      <c r="G885">
        <v>0</v>
      </c>
      <c r="H885">
        <v>0</v>
      </c>
    </row>
    <row r="886" spans="1:8" x14ac:dyDescent="0.25">
      <c r="A886" s="1">
        <v>45065</v>
      </c>
      <c r="B886">
        <v>177.16999816894531</v>
      </c>
      <c r="C886">
        <v>181.94999694824219</v>
      </c>
      <c r="D886">
        <v>176.30999755859381</v>
      </c>
      <c r="E886">
        <v>180.13999938964841</v>
      </c>
      <c r="F886">
        <v>136024200</v>
      </c>
      <c r="G886">
        <v>0</v>
      </c>
      <c r="H886">
        <v>0</v>
      </c>
    </row>
    <row r="887" spans="1:8" x14ac:dyDescent="0.25">
      <c r="A887" s="1">
        <v>45068</v>
      </c>
      <c r="B887">
        <v>180.69999694824219</v>
      </c>
      <c r="C887">
        <v>189.32000732421881</v>
      </c>
      <c r="D887">
        <v>180.11000061035159</v>
      </c>
      <c r="E887">
        <v>188.8699951171875</v>
      </c>
      <c r="F887">
        <v>132001400</v>
      </c>
      <c r="G887">
        <v>0</v>
      </c>
      <c r="H887">
        <v>0</v>
      </c>
    </row>
    <row r="888" spans="1:8" x14ac:dyDescent="0.25">
      <c r="A888" s="1">
        <v>45069</v>
      </c>
      <c r="B888">
        <v>186.19999694824219</v>
      </c>
      <c r="C888">
        <v>192.96000671386719</v>
      </c>
      <c r="D888">
        <v>185.25999450683591</v>
      </c>
      <c r="E888">
        <v>185.77000427246091</v>
      </c>
      <c r="F888">
        <v>156952100</v>
      </c>
      <c r="G888">
        <v>0</v>
      </c>
      <c r="H888">
        <v>0</v>
      </c>
    </row>
    <row r="889" spans="1:8" x14ac:dyDescent="0.25">
      <c r="A889" s="1">
        <v>45070</v>
      </c>
      <c r="B889">
        <v>182.22999572753909</v>
      </c>
      <c r="C889">
        <v>184.2200012207031</v>
      </c>
      <c r="D889">
        <v>178.2200012207031</v>
      </c>
      <c r="E889">
        <v>182.8999938964844</v>
      </c>
      <c r="F889">
        <v>137605100</v>
      </c>
      <c r="G889">
        <v>0</v>
      </c>
      <c r="H889">
        <v>0</v>
      </c>
    </row>
    <row r="890" spans="1:8" x14ac:dyDescent="0.25">
      <c r="A890" s="1">
        <v>45071</v>
      </c>
      <c r="B890">
        <v>186.53999328613281</v>
      </c>
      <c r="C890">
        <v>186.7799987792969</v>
      </c>
      <c r="D890">
        <v>180.58000183105469</v>
      </c>
      <c r="E890">
        <v>184.4700012207031</v>
      </c>
      <c r="F890">
        <v>96870700</v>
      </c>
      <c r="G890">
        <v>0</v>
      </c>
      <c r="H890">
        <v>0</v>
      </c>
    </row>
    <row r="891" spans="1:8" x14ac:dyDescent="0.25">
      <c r="A891" s="1">
        <v>45072</v>
      </c>
      <c r="B891">
        <v>184.6199951171875</v>
      </c>
      <c r="C891">
        <v>198.6000061035156</v>
      </c>
      <c r="D891">
        <v>184.5299987792969</v>
      </c>
      <c r="E891">
        <v>193.16999816894531</v>
      </c>
      <c r="F891">
        <v>162061500</v>
      </c>
      <c r="G891">
        <v>0</v>
      </c>
      <c r="H891">
        <v>0</v>
      </c>
    </row>
    <row r="892" spans="1:8" x14ac:dyDescent="0.25">
      <c r="A892" s="1">
        <v>45076</v>
      </c>
      <c r="B892">
        <v>200.1000061035156</v>
      </c>
      <c r="C892">
        <v>204.47999572753909</v>
      </c>
      <c r="D892">
        <v>197.5299987792969</v>
      </c>
      <c r="E892">
        <v>201.1600036621094</v>
      </c>
      <c r="F892">
        <v>128818700</v>
      </c>
      <c r="G892">
        <v>0</v>
      </c>
      <c r="H892">
        <v>0</v>
      </c>
    </row>
    <row r="893" spans="1:8" x14ac:dyDescent="0.25">
      <c r="A893" s="1">
        <v>45077</v>
      </c>
      <c r="B893">
        <v>199.7799987792969</v>
      </c>
      <c r="C893">
        <v>203.94999694824219</v>
      </c>
      <c r="D893">
        <v>195.1199951171875</v>
      </c>
      <c r="E893">
        <v>203.92999267578119</v>
      </c>
      <c r="F893">
        <v>150711700</v>
      </c>
      <c r="G893">
        <v>0</v>
      </c>
      <c r="H893">
        <v>0</v>
      </c>
    </row>
    <row r="894" spans="1:8" x14ac:dyDescent="0.25">
      <c r="A894" s="1">
        <v>45078</v>
      </c>
      <c r="B894">
        <v>202.5899963378906</v>
      </c>
      <c r="C894">
        <v>209.80000305175781</v>
      </c>
      <c r="D894">
        <v>199.3699951171875</v>
      </c>
      <c r="E894">
        <v>207.52000427246091</v>
      </c>
      <c r="F894">
        <v>148029900</v>
      </c>
      <c r="G894">
        <v>0</v>
      </c>
      <c r="H894">
        <v>0</v>
      </c>
    </row>
    <row r="895" spans="1:8" x14ac:dyDescent="0.25">
      <c r="A895" s="1">
        <v>45079</v>
      </c>
      <c r="B895">
        <v>210.1499938964844</v>
      </c>
      <c r="C895">
        <v>217.25</v>
      </c>
      <c r="D895">
        <v>209.75</v>
      </c>
      <c r="E895">
        <v>213.9700012207031</v>
      </c>
      <c r="F895">
        <v>164129000</v>
      </c>
      <c r="G895">
        <v>0</v>
      </c>
      <c r="H895">
        <v>0</v>
      </c>
    </row>
    <row r="896" spans="1:8" x14ac:dyDescent="0.25">
      <c r="A896" s="1">
        <v>45082</v>
      </c>
      <c r="B896">
        <v>217.80000305175781</v>
      </c>
      <c r="C896">
        <v>221.28999328613281</v>
      </c>
      <c r="D896">
        <v>214.52000427246091</v>
      </c>
      <c r="E896">
        <v>217.61000061035159</v>
      </c>
      <c r="F896">
        <v>151143100</v>
      </c>
      <c r="G896">
        <v>0</v>
      </c>
      <c r="H896">
        <v>0</v>
      </c>
    </row>
    <row r="897" spans="1:8" x14ac:dyDescent="0.25">
      <c r="A897" s="1">
        <v>45083</v>
      </c>
      <c r="B897">
        <v>216.13999938964841</v>
      </c>
      <c r="C897">
        <v>221.9100036621094</v>
      </c>
      <c r="D897">
        <v>212.5299987792969</v>
      </c>
      <c r="E897">
        <v>221.30999755859381</v>
      </c>
      <c r="F897">
        <v>146911600</v>
      </c>
      <c r="G897">
        <v>0</v>
      </c>
      <c r="H897">
        <v>0</v>
      </c>
    </row>
    <row r="898" spans="1:8" x14ac:dyDescent="0.25">
      <c r="A898" s="1">
        <v>45084</v>
      </c>
      <c r="B898">
        <v>228</v>
      </c>
      <c r="C898">
        <v>230.83000183105469</v>
      </c>
      <c r="D898">
        <v>223.19999694824219</v>
      </c>
      <c r="E898">
        <v>224.57000732421881</v>
      </c>
      <c r="F898">
        <v>185710800</v>
      </c>
      <c r="G898">
        <v>0</v>
      </c>
      <c r="H898">
        <v>0</v>
      </c>
    </row>
    <row r="899" spans="1:8" x14ac:dyDescent="0.25">
      <c r="A899" s="1">
        <v>45085</v>
      </c>
      <c r="B899">
        <v>224.2200012207031</v>
      </c>
      <c r="C899">
        <v>235.22999572753909</v>
      </c>
      <c r="D899">
        <v>223.00999450683591</v>
      </c>
      <c r="E899">
        <v>234.86000061035159</v>
      </c>
      <c r="F899">
        <v>164489700</v>
      </c>
      <c r="G899">
        <v>0</v>
      </c>
      <c r="H899">
        <v>0</v>
      </c>
    </row>
    <row r="900" spans="1:8" x14ac:dyDescent="0.25">
      <c r="A900" s="1">
        <v>45086</v>
      </c>
      <c r="B900">
        <v>249.07000732421881</v>
      </c>
      <c r="C900">
        <v>252.41999816894531</v>
      </c>
      <c r="D900">
        <v>242.02000427246091</v>
      </c>
      <c r="E900">
        <v>244.3999938964844</v>
      </c>
      <c r="F900">
        <v>199882300</v>
      </c>
      <c r="G900">
        <v>0</v>
      </c>
      <c r="H900">
        <v>0</v>
      </c>
    </row>
    <row r="901" spans="1:8" x14ac:dyDescent="0.25">
      <c r="A901" s="1">
        <v>45089</v>
      </c>
      <c r="B901">
        <v>247.94000244140619</v>
      </c>
      <c r="C901">
        <v>250.9700012207031</v>
      </c>
      <c r="D901">
        <v>244.5899963378906</v>
      </c>
      <c r="E901">
        <v>249.83000183105469</v>
      </c>
      <c r="F901">
        <v>150337900</v>
      </c>
      <c r="G901">
        <v>0</v>
      </c>
      <c r="H901">
        <v>0</v>
      </c>
    </row>
    <row r="902" spans="1:8" x14ac:dyDescent="0.25">
      <c r="A902" s="1">
        <v>45090</v>
      </c>
      <c r="B902">
        <v>253.50999450683591</v>
      </c>
      <c r="C902">
        <v>259.67999267578119</v>
      </c>
      <c r="D902">
        <v>251.3399963378906</v>
      </c>
      <c r="E902">
        <v>258.70999145507813</v>
      </c>
      <c r="F902">
        <v>162384300</v>
      </c>
      <c r="G902">
        <v>0</v>
      </c>
      <c r="H902">
        <v>0</v>
      </c>
    </row>
    <row r="903" spans="1:8" x14ac:dyDescent="0.25">
      <c r="A903" s="1">
        <v>45091</v>
      </c>
      <c r="B903">
        <v>260.17001342773438</v>
      </c>
      <c r="C903">
        <v>261.57000732421881</v>
      </c>
      <c r="D903">
        <v>250.5</v>
      </c>
      <c r="E903">
        <v>256.79000854492188</v>
      </c>
      <c r="F903">
        <v>170575500</v>
      </c>
      <c r="G903">
        <v>0</v>
      </c>
      <c r="H903">
        <v>0</v>
      </c>
    </row>
    <row r="904" spans="1:8" x14ac:dyDescent="0.25">
      <c r="A904" s="1">
        <v>45092</v>
      </c>
      <c r="B904">
        <v>248.3999938964844</v>
      </c>
      <c r="C904">
        <v>258.95001220703119</v>
      </c>
      <c r="D904">
        <v>247.28999328613281</v>
      </c>
      <c r="E904">
        <v>255.8999938964844</v>
      </c>
      <c r="F904">
        <v>160171200</v>
      </c>
      <c r="G904">
        <v>0</v>
      </c>
      <c r="H904">
        <v>0</v>
      </c>
    </row>
    <row r="905" spans="1:8" x14ac:dyDescent="0.25">
      <c r="A905" s="1">
        <v>45093</v>
      </c>
      <c r="B905">
        <v>258.92001342773438</v>
      </c>
      <c r="C905">
        <v>263.60000610351563</v>
      </c>
      <c r="D905">
        <v>257.20999145507813</v>
      </c>
      <c r="E905">
        <v>260.54000854492188</v>
      </c>
      <c r="F905">
        <v>167563700</v>
      </c>
      <c r="G905">
        <v>0</v>
      </c>
      <c r="H905">
        <v>0</v>
      </c>
    </row>
    <row r="906" spans="1:8" x14ac:dyDescent="0.25">
      <c r="A906" s="1">
        <v>45097</v>
      </c>
      <c r="B906">
        <v>261.5</v>
      </c>
      <c r="C906">
        <v>274.75</v>
      </c>
      <c r="D906">
        <v>261.1199951171875</v>
      </c>
      <c r="E906">
        <v>274.45001220703119</v>
      </c>
      <c r="F906">
        <v>165611200</v>
      </c>
      <c r="G906">
        <v>0</v>
      </c>
      <c r="H906">
        <v>0</v>
      </c>
    </row>
    <row r="907" spans="1:8" x14ac:dyDescent="0.25">
      <c r="A907" s="1">
        <v>45098</v>
      </c>
      <c r="B907">
        <v>275.1300048828125</v>
      </c>
      <c r="C907">
        <v>276.989990234375</v>
      </c>
      <c r="D907">
        <v>257.77999877929688</v>
      </c>
      <c r="E907">
        <v>259.45999145507813</v>
      </c>
      <c r="F907">
        <v>211797100</v>
      </c>
      <c r="G907">
        <v>0</v>
      </c>
      <c r="H907">
        <v>0</v>
      </c>
    </row>
    <row r="908" spans="1:8" x14ac:dyDescent="0.25">
      <c r="A908" s="1">
        <v>45099</v>
      </c>
      <c r="B908">
        <v>250.77000427246091</v>
      </c>
      <c r="C908">
        <v>265</v>
      </c>
      <c r="D908">
        <v>248.25</v>
      </c>
      <c r="E908">
        <v>264.6099853515625</v>
      </c>
      <c r="F908">
        <v>166875900</v>
      </c>
      <c r="G908">
        <v>0</v>
      </c>
      <c r="H908">
        <v>0</v>
      </c>
    </row>
    <row r="909" spans="1:8" x14ac:dyDescent="0.25">
      <c r="A909" s="1">
        <v>45100</v>
      </c>
      <c r="B909">
        <v>259.29000854492188</v>
      </c>
      <c r="C909">
        <v>262.45001220703119</v>
      </c>
      <c r="D909">
        <v>252.80000305175781</v>
      </c>
      <c r="E909">
        <v>256.60000610351563</v>
      </c>
      <c r="F909">
        <v>176584100</v>
      </c>
      <c r="G909">
        <v>0</v>
      </c>
      <c r="H909">
        <v>0</v>
      </c>
    </row>
    <row r="910" spans="1:8" x14ac:dyDescent="0.25">
      <c r="A910" s="1">
        <v>45103</v>
      </c>
      <c r="B910">
        <v>250.07000732421881</v>
      </c>
      <c r="C910">
        <v>258.3699951171875</v>
      </c>
      <c r="D910">
        <v>240.69999694824219</v>
      </c>
      <c r="E910">
        <v>241.05000305175781</v>
      </c>
      <c r="F910">
        <v>179990600</v>
      </c>
      <c r="G910">
        <v>0</v>
      </c>
      <c r="H910">
        <v>0</v>
      </c>
    </row>
    <row r="911" spans="1:8" x14ac:dyDescent="0.25">
      <c r="A911" s="1">
        <v>45104</v>
      </c>
      <c r="B911">
        <v>243.24000549316409</v>
      </c>
      <c r="C911">
        <v>250.38999938964841</v>
      </c>
      <c r="D911">
        <v>240.8500061035156</v>
      </c>
      <c r="E911">
        <v>250.21000671386719</v>
      </c>
      <c r="F911">
        <v>164968200</v>
      </c>
      <c r="G911">
        <v>0</v>
      </c>
      <c r="H911">
        <v>0</v>
      </c>
    </row>
    <row r="912" spans="1:8" x14ac:dyDescent="0.25">
      <c r="A912" s="1">
        <v>45105</v>
      </c>
      <c r="B912">
        <v>249.69999694824219</v>
      </c>
      <c r="C912">
        <v>259.8800048828125</v>
      </c>
      <c r="D912">
        <v>248.88999938964841</v>
      </c>
      <c r="E912">
        <v>256.239990234375</v>
      </c>
      <c r="F912">
        <v>159770800</v>
      </c>
      <c r="G912">
        <v>0</v>
      </c>
      <c r="H912">
        <v>0</v>
      </c>
    </row>
    <row r="913" spans="1:8" x14ac:dyDescent="0.25">
      <c r="A913" s="1">
        <v>45106</v>
      </c>
      <c r="B913">
        <v>258.02999877929688</v>
      </c>
      <c r="C913">
        <v>260.739990234375</v>
      </c>
      <c r="D913">
        <v>253.61000061035159</v>
      </c>
      <c r="E913">
        <v>257.5</v>
      </c>
      <c r="F913">
        <v>131283400</v>
      </c>
      <c r="G913">
        <v>0</v>
      </c>
      <c r="H913">
        <v>0</v>
      </c>
    </row>
    <row r="914" spans="1:8" x14ac:dyDescent="0.25">
      <c r="A914" s="1">
        <v>45107</v>
      </c>
      <c r="B914">
        <v>260.60000610351563</v>
      </c>
      <c r="C914">
        <v>264.45001220703119</v>
      </c>
      <c r="D914">
        <v>259.8900146484375</v>
      </c>
      <c r="E914">
        <v>261.76998901367188</v>
      </c>
      <c r="F914">
        <v>112267600</v>
      </c>
      <c r="G914">
        <v>0</v>
      </c>
      <c r="H914">
        <v>0</v>
      </c>
    </row>
    <row r="915" spans="1:8" x14ac:dyDescent="0.25">
      <c r="A915" s="1">
        <v>45110</v>
      </c>
      <c r="B915">
        <v>276.489990234375</v>
      </c>
      <c r="C915">
        <v>284.25</v>
      </c>
      <c r="D915">
        <v>275.1099853515625</v>
      </c>
      <c r="E915">
        <v>279.82000732421881</v>
      </c>
      <c r="F915">
        <v>119685900</v>
      </c>
      <c r="G915">
        <v>0</v>
      </c>
      <c r="H915">
        <v>0</v>
      </c>
    </row>
    <row r="916" spans="1:8" x14ac:dyDescent="0.25">
      <c r="A916" s="1">
        <v>45112</v>
      </c>
      <c r="B916">
        <v>278.82000732421881</v>
      </c>
      <c r="C916">
        <v>283.85000610351563</v>
      </c>
      <c r="D916">
        <v>277.60000610351563</v>
      </c>
      <c r="E916">
        <v>282.48001098632813</v>
      </c>
      <c r="F916">
        <v>131530900</v>
      </c>
      <c r="G916">
        <v>0</v>
      </c>
      <c r="H916">
        <v>0</v>
      </c>
    </row>
    <row r="917" spans="1:8" x14ac:dyDescent="0.25">
      <c r="A917" s="1">
        <v>45113</v>
      </c>
      <c r="B917">
        <v>278.08999633789063</v>
      </c>
      <c r="C917">
        <v>279.97000122070313</v>
      </c>
      <c r="D917">
        <v>272.8800048828125</v>
      </c>
      <c r="E917">
        <v>276.54000854492188</v>
      </c>
      <c r="F917">
        <v>120332100</v>
      </c>
      <c r="G917">
        <v>0</v>
      </c>
      <c r="H917">
        <v>0</v>
      </c>
    </row>
    <row r="918" spans="1:8" x14ac:dyDescent="0.25">
      <c r="A918" s="1">
        <v>45114</v>
      </c>
      <c r="B918">
        <v>278.42999267578119</v>
      </c>
      <c r="C918">
        <v>280.77999877929688</v>
      </c>
      <c r="D918">
        <v>273.76998901367188</v>
      </c>
      <c r="E918">
        <v>274.42999267578119</v>
      </c>
      <c r="F918">
        <v>113602000</v>
      </c>
      <c r="G918">
        <v>0</v>
      </c>
      <c r="H918">
        <v>0</v>
      </c>
    </row>
    <row r="919" spans="1:8" x14ac:dyDescent="0.25">
      <c r="A919" s="1">
        <v>45117</v>
      </c>
      <c r="B919">
        <v>276.47000122070313</v>
      </c>
      <c r="C919">
        <v>277.51998901367188</v>
      </c>
      <c r="D919">
        <v>265.10000610351563</v>
      </c>
      <c r="E919">
        <v>269.6099853515625</v>
      </c>
      <c r="F919">
        <v>119425400</v>
      </c>
      <c r="G919">
        <v>0</v>
      </c>
      <c r="H919">
        <v>0</v>
      </c>
    </row>
    <row r="920" spans="1:8" x14ac:dyDescent="0.25">
      <c r="A920" s="1">
        <v>45118</v>
      </c>
      <c r="B920">
        <v>268.64999389648438</v>
      </c>
      <c r="C920">
        <v>270.89999389648438</v>
      </c>
      <c r="D920">
        <v>266.3699951171875</v>
      </c>
      <c r="E920">
        <v>269.79000854492188</v>
      </c>
      <c r="F920">
        <v>91972400</v>
      </c>
      <c r="G920">
        <v>0</v>
      </c>
      <c r="H920">
        <v>0</v>
      </c>
    </row>
    <row r="921" spans="1:8" x14ac:dyDescent="0.25">
      <c r="A921" s="1">
        <v>45119</v>
      </c>
      <c r="B921">
        <v>276.32998657226563</v>
      </c>
      <c r="C921">
        <v>276.51998901367188</v>
      </c>
      <c r="D921">
        <v>271.45999145507813</v>
      </c>
      <c r="E921">
        <v>271.989990234375</v>
      </c>
      <c r="F921">
        <v>95672100</v>
      </c>
      <c r="G921">
        <v>0</v>
      </c>
      <c r="H921">
        <v>0</v>
      </c>
    </row>
    <row r="922" spans="1:8" x14ac:dyDescent="0.25">
      <c r="A922" s="1">
        <v>45120</v>
      </c>
      <c r="B922">
        <v>274.58999633789063</v>
      </c>
      <c r="C922">
        <v>279.45001220703119</v>
      </c>
      <c r="D922">
        <v>270.60000610351563</v>
      </c>
      <c r="E922">
        <v>277.89999389648438</v>
      </c>
      <c r="F922">
        <v>112681500</v>
      </c>
      <c r="G922">
        <v>0</v>
      </c>
      <c r="H922">
        <v>0</v>
      </c>
    </row>
    <row r="923" spans="1:8" x14ac:dyDescent="0.25">
      <c r="A923" s="1">
        <v>45121</v>
      </c>
      <c r="B923">
        <v>277.010009765625</v>
      </c>
      <c r="C923">
        <v>285.29998779296881</v>
      </c>
      <c r="D923">
        <v>276.30999755859381</v>
      </c>
      <c r="E923">
        <v>281.3800048828125</v>
      </c>
      <c r="F923">
        <v>119771100</v>
      </c>
      <c r="G923">
        <v>0</v>
      </c>
      <c r="H923">
        <v>0</v>
      </c>
    </row>
    <row r="924" spans="1:8" x14ac:dyDescent="0.25">
      <c r="A924" s="1">
        <v>45124</v>
      </c>
      <c r="B924">
        <v>286.6300048828125</v>
      </c>
      <c r="C924">
        <v>292.23001098632813</v>
      </c>
      <c r="D924">
        <v>283.57000732421881</v>
      </c>
      <c r="E924">
        <v>290.3800048828125</v>
      </c>
      <c r="F924">
        <v>131569600</v>
      </c>
      <c r="G924">
        <v>0</v>
      </c>
      <c r="H924">
        <v>0</v>
      </c>
    </row>
    <row r="925" spans="1:8" x14ac:dyDescent="0.25">
      <c r="A925" s="1">
        <v>45125</v>
      </c>
      <c r="B925">
        <v>290.14999389648438</v>
      </c>
      <c r="C925">
        <v>295.260009765625</v>
      </c>
      <c r="D925">
        <v>286.010009765625</v>
      </c>
      <c r="E925">
        <v>293.33999633789063</v>
      </c>
      <c r="F925">
        <v>112434700</v>
      </c>
      <c r="G925">
        <v>0</v>
      </c>
      <c r="H925">
        <v>0</v>
      </c>
    </row>
    <row r="926" spans="1:8" x14ac:dyDescent="0.25">
      <c r="A926" s="1">
        <v>45126</v>
      </c>
      <c r="B926">
        <v>296.04000854492188</v>
      </c>
      <c r="C926">
        <v>299.29000854492188</v>
      </c>
      <c r="D926">
        <v>289.51998901367188</v>
      </c>
      <c r="E926">
        <v>291.260009765625</v>
      </c>
      <c r="F926">
        <v>142355400</v>
      </c>
      <c r="G926">
        <v>0</v>
      </c>
      <c r="H926">
        <v>0</v>
      </c>
    </row>
    <row r="927" spans="1:8" x14ac:dyDescent="0.25">
      <c r="A927" s="1">
        <v>45127</v>
      </c>
      <c r="B927">
        <v>279.55999755859381</v>
      </c>
      <c r="C927">
        <v>280.92999267578119</v>
      </c>
      <c r="D927">
        <v>261.20001220703119</v>
      </c>
      <c r="E927">
        <v>262.89999389648438</v>
      </c>
      <c r="F927">
        <v>175158300</v>
      </c>
      <c r="G927">
        <v>0</v>
      </c>
      <c r="H927">
        <v>0</v>
      </c>
    </row>
    <row r="928" spans="1:8" x14ac:dyDescent="0.25">
      <c r="A928" s="1">
        <v>45128</v>
      </c>
      <c r="B928">
        <v>268</v>
      </c>
      <c r="C928">
        <v>268</v>
      </c>
      <c r="D928">
        <v>255.80000305175781</v>
      </c>
      <c r="E928">
        <v>260.01998901367188</v>
      </c>
      <c r="F928">
        <v>161050100</v>
      </c>
      <c r="G928">
        <v>0</v>
      </c>
      <c r="H928">
        <v>0</v>
      </c>
    </row>
    <row r="929" spans="1:8" x14ac:dyDescent="0.25">
      <c r="A929" s="1">
        <v>45131</v>
      </c>
      <c r="B929">
        <v>255.8500061035156</v>
      </c>
      <c r="C929">
        <v>269.85000610351563</v>
      </c>
      <c r="D929">
        <v>254.1199951171875</v>
      </c>
      <c r="E929">
        <v>269.05999755859381</v>
      </c>
      <c r="F929">
        <v>136508500</v>
      </c>
      <c r="G929">
        <v>0</v>
      </c>
      <c r="H929">
        <v>0</v>
      </c>
    </row>
    <row r="930" spans="1:8" x14ac:dyDescent="0.25">
      <c r="A930" s="1">
        <v>45132</v>
      </c>
      <c r="B930">
        <v>272.3800048828125</v>
      </c>
      <c r="C930">
        <v>272.89999389648438</v>
      </c>
      <c r="D930">
        <v>265</v>
      </c>
      <c r="E930">
        <v>265.27999877929688</v>
      </c>
      <c r="F930">
        <v>112757300</v>
      </c>
      <c r="G930">
        <v>0</v>
      </c>
      <c r="H930">
        <v>0</v>
      </c>
    </row>
    <row r="931" spans="1:8" x14ac:dyDescent="0.25">
      <c r="A931" s="1">
        <v>45133</v>
      </c>
      <c r="B931">
        <v>263.25</v>
      </c>
      <c r="C931">
        <v>268.04000854492188</v>
      </c>
      <c r="D931">
        <v>261.75</v>
      </c>
      <c r="E931">
        <v>264.35000610351563</v>
      </c>
      <c r="F931">
        <v>95856200</v>
      </c>
      <c r="G931">
        <v>0</v>
      </c>
      <c r="H931">
        <v>0</v>
      </c>
    </row>
    <row r="932" spans="1:8" x14ac:dyDescent="0.25">
      <c r="A932" s="1">
        <v>45134</v>
      </c>
      <c r="B932">
        <v>268.30999755859381</v>
      </c>
      <c r="C932">
        <v>269.1300048828125</v>
      </c>
      <c r="D932">
        <v>255.30000305175781</v>
      </c>
      <c r="E932">
        <v>255.71000671386719</v>
      </c>
      <c r="F932">
        <v>103697300</v>
      </c>
      <c r="G932">
        <v>0</v>
      </c>
      <c r="H932">
        <v>0</v>
      </c>
    </row>
    <row r="933" spans="1:8" x14ac:dyDescent="0.25">
      <c r="A933" s="1">
        <v>45135</v>
      </c>
      <c r="B933">
        <v>259.8599853515625</v>
      </c>
      <c r="C933">
        <v>267.25</v>
      </c>
      <c r="D933">
        <v>258.23001098632813</v>
      </c>
      <c r="E933">
        <v>266.44000244140619</v>
      </c>
      <c r="F933">
        <v>111446000</v>
      </c>
      <c r="G933">
        <v>0</v>
      </c>
      <c r="H933">
        <v>0</v>
      </c>
    </row>
    <row r="934" spans="1:8" x14ac:dyDescent="0.25">
      <c r="A934" s="1">
        <v>45138</v>
      </c>
      <c r="B934">
        <v>267.48001098632813</v>
      </c>
      <c r="C934">
        <v>269.07998657226563</v>
      </c>
      <c r="D934">
        <v>263.77999877929688</v>
      </c>
      <c r="E934">
        <v>267.42999267578119</v>
      </c>
      <c r="F934">
        <v>84582200</v>
      </c>
      <c r="G934">
        <v>0</v>
      </c>
      <c r="H934">
        <v>0</v>
      </c>
    </row>
    <row r="935" spans="1:8" x14ac:dyDescent="0.25">
      <c r="A935" s="1">
        <v>45139</v>
      </c>
      <c r="B935">
        <v>266.260009765625</v>
      </c>
      <c r="C935">
        <v>266.47000122070313</v>
      </c>
      <c r="D935">
        <v>260.25</v>
      </c>
      <c r="E935">
        <v>261.07000732421881</v>
      </c>
      <c r="F935">
        <v>83166000</v>
      </c>
      <c r="G935">
        <v>0</v>
      </c>
      <c r="H935">
        <v>0</v>
      </c>
    </row>
    <row r="936" spans="1:8" x14ac:dyDescent="0.25">
      <c r="A936" s="1">
        <v>45140</v>
      </c>
      <c r="B936">
        <v>255.57000732421881</v>
      </c>
      <c r="C936">
        <v>259.51998901367188</v>
      </c>
      <c r="D936">
        <v>250.49000549316409</v>
      </c>
      <c r="E936">
        <v>254.11000061035159</v>
      </c>
      <c r="F936">
        <v>101752900</v>
      </c>
      <c r="G936">
        <v>0</v>
      </c>
      <c r="H936">
        <v>0</v>
      </c>
    </row>
    <row r="937" spans="1:8" x14ac:dyDescent="0.25">
      <c r="A937" s="1">
        <v>45141</v>
      </c>
      <c r="B937">
        <v>252.03999328613281</v>
      </c>
      <c r="C937">
        <v>260.489990234375</v>
      </c>
      <c r="D937">
        <v>252</v>
      </c>
      <c r="E937">
        <v>259.32000732421881</v>
      </c>
      <c r="F937">
        <v>97569100</v>
      </c>
      <c r="G937">
        <v>0</v>
      </c>
      <c r="H937">
        <v>0</v>
      </c>
    </row>
    <row r="938" spans="1:8" x14ac:dyDescent="0.25">
      <c r="A938" s="1">
        <v>45142</v>
      </c>
      <c r="B938">
        <v>260.97000122070313</v>
      </c>
      <c r="C938">
        <v>264.76998901367188</v>
      </c>
      <c r="D938">
        <v>253.11000061035159</v>
      </c>
      <c r="E938">
        <v>253.86000061035159</v>
      </c>
      <c r="F938">
        <v>99242600</v>
      </c>
      <c r="G938">
        <v>0</v>
      </c>
      <c r="H938">
        <v>0</v>
      </c>
    </row>
    <row r="939" spans="1:8" x14ac:dyDescent="0.25">
      <c r="A939" s="1">
        <v>45145</v>
      </c>
      <c r="B939">
        <v>251.44999694824219</v>
      </c>
      <c r="C939">
        <v>253.6499938964844</v>
      </c>
      <c r="D939">
        <v>242.75999450683591</v>
      </c>
      <c r="E939">
        <v>251.44999694824219</v>
      </c>
      <c r="F939">
        <v>111097900</v>
      </c>
      <c r="G939">
        <v>0</v>
      </c>
      <c r="H939">
        <v>0</v>
      </c>
    </row>
    <row r="940" spans="1:8" x14ac:dyDescent="0.25">
      <c r="A940" s="1">
        <v>45146</v>
      </c>
      <c r="B940">
        <v>247.44999694824219</v>
      </c>
      <c r="C940">
        <v>250.91999816894531</v>
      </c>
      <c r="D940">
        <v>245.00999450683591</v>
      </c>
      <c r="E940">
        <v>249.69999694824219</v>
      </c>
      <c r="F940">
        <v>96642200</v>
      </c>
      <c r="G940">
        <v>0</v>
      </c>
      <c r="H940">
        <v>0</v>
      </c>
    </row>
    <row r="941" spans="1:8" x14ac:dyDescent="0.25">
      <c r="A941" s="1">
        <v>45147</v>
      </c>
      <c r="B941">
        <v>250.8699951171875</v>
      </c>
      <c r="C941">
        <v>251.1000061035156</v>
      </c>
      <c r="D941">
        <v>241.8999938964844</v>
      </c>
      <c r="E941">
        <v>242.19000244140619</v>
      </c>
      <c r="F941">
        <v>101596300</v>
      </c>
      <c r="G941">
        <v>0</v>
      </c>
      <c r="H941">
        <v>0</v>
      </c>
    </row>
    <row r="942" spans="1:8" x14ac:dyDescent="0.25">
      <c r="A942" s="1">
        <v>45148</v>
      </c>
      <c r="B942">
        <v>245.3999938964844</v>
      </c>
      <c r="C942">
        <v>251.80000305175781</v>
      </c>
      <c r="D942">
        <v>243</v>
      </c>
      <c r="E942">
        <v>245.3399963378906</v>
      </c>
      <c r="F942">
        <v>109498600</v>
      </c>
      <c r="G942">
        <v>0</v>
      </c>
      <c r="H942">
        <v>0</v>
      </c>
    </row>
    <row r="943" spans="1:8" x14ac:dyDescent="0.25">
      <c r="A943" s="1">
        <v>45149</v>
      </c>
      <c r="B943">
        <v>241.77000427246091</v>
      </c>
      <c r="C943">
        <v>243.78999328613281</v>
      </c>
      <c r="D943">
        <v>238.02000427246091</v>
      </c>
      <c r="E943">
        <v>242.6499938964844</v>
      </c>
      <c r="F943">
        <v>98866600</v>
      </c>
      <c r="G943">
        <v>0</v>
      </c>
      <c r="H943">
        <v>0</v>
      </c>
    </row>
    <row r="944" spans="1:8" x14ac:dyDescent="0.25">
      <c r="A944" s="1">
        <v>45152</v>
      </c>
      <c r="B944">
        <v>235.69999694824219</v>
      </c>
      <c r="C944">
        <v>240.6600036621094</v>
      </c>
      <c r="D944">
        <v>233.75</v>
      </c>
      <c r="E944">
        <v>239.75999450683591</v>
      </c>
      <c r="F944">
        <v>98595300</v>
      </c>
      <c r="G944">
        <v>0</v>
      </c>
      <c r="H944">
        <v>0</v>
      </c>
    </row>
    <row r="945" spans="1:8" x14ac:dyDescent="0.25">
      <c r="A945" s="1">
        <v>45153</v>
      </c>
      <c r="B945">
        <v>238.72999572753909</v>
      </c>
      <c r="C945">
        <v>240.5</v>
      </c>
      <c r="D945">
        <v>232.61000061035159</v>
      </c>
      <c r="E945">
        <v>232.96000671386719</v>
      </c>
      <c r="F945">
        <v>88197600</v>
      </c>
      <c r="G945">
        <v>0</v>
      </c>
      <c r="H945">
        <v>0</v>
      </c>
    </row>
    <row r="946" spans="1:8" x14ac:dyDescent="0.25">
      <c r="A946" s="1">
        <v>45154</v>
      </c>
      <c r="B946">
        <v>228.02000427246091</v>
      </c>
      <c r="C946">
        <v>233.9700012207031</v>
      </c>
      <c r="D946">
        <v>225.3800048828125</v>
      </c>
      <c r="E946">
        <v>225.6000061035156</v>
      </c>
      <c r="F946">
        <v>112484500</v>
      </c>
      <c r="G946">
        <v>0</v>
      </c>
      <c r="H946">
        <v>0</v>
      </c>
    </row>
    <row r="947" spans="1:8" x14ac:dyDescent="0.25">
      <c r="A947" s="1">
        <v>45155</v>
      </c>
      <c r="B947">
        <v>226.05999755859381</v>
      </c>
      <c r="C947">
        <v>226.74000549316409</v>
      </c>
      <c r="D947">
        <v>218.83000183105469</v>
      </c>
      <c r="E947">
        <v>219.2200012207031</v>
      </c>
      <c r="F947">
        <v>120718400</v>
      </c>
      <c r="G947">
        <v>0</v>
      </c>
      <c r="H947">
        <v>0</v>
      </c>
    </row>
    <row r="948" spans="1:8" x14ac:dyDescent="0.25">
      <c r="A948" s="1">
        <v>45156</v>
      </c>
      <c r="B948">
        <v>214.1199951171875</v>
      </c>
      <c r="C948">
        <v>217.58000183105469</v>
      </c>
      <c r="D948">
        <v>212.36000061035159</v>
      </c>
      <c r="E948">
        <v>215.49000549316409</v>
      </c>
      <c r="F948">
        <v>135813700</v>
      </c>
      <c r="G948">
        <v>0</v>
      </c>
      <c r="H948">
        <v>0</v>
      </c>
    </row>
    <row r="949" spans="1:8" x14ac:dyDescent="0.25">
      <c r="A949" s="1">
        <v>45159</v>
      </c>
      <c r="B949">
        <v>221.55000305175781</v>
      </c>
      <c r="C949">
        <v>232.1300048828125</v>
      </c>
      <c r="D949">
        <v>220.58000183105469</v>
      </c>
      <c r="E949">
        <v>231.2799987792969</v>
      </c>
      <c r="F949">
        <v>135702700</v>
      </c>
      <c r="G949">
        <v>0</v>
      </c>
      <c r="H949">
        <v>0</v>
      </c>
    </row>
    <row r="950" spans="1:8" x14ac:dyDescent="0.25">
      <c r="A950" s="1">
        <v>45160</v>
      </c>
      <c r="B950">
        <v>240.25</v>
      </c>
      <c r="C950">
        <v>240.82000732421881</v>
      </c>
      <c r="D950">
        <v>229.55000305175781</v>
      </c>
      <c r="E950">
        <v>233.19000244140619</v>
      </c>
      <c r="F950">
        <v>130597900</v>
      </c>
      <c r="G950">
        <v>0</v>
      </c>
      <c r="H950">
        <v>0</v>
      </c>
    </row>
    <row r="951" spans="1:8" x14ac:dyDescent="0.25">
      <c r="A951" s="1">
        <v>45161</v>
      </c>
      <c r="B951">
        <v>229.3399963378906</v>
      </c>
      <c r="C951">
        <v>238.97999572753909</v>
      </c>
      <c r="D951">
        <v>229.28999328613281</v>
      </c>
      <c r="E951">
        <v>236.86000061035159</v>
      </c>
      <c r="F951">
        <v>101077600</v>
      </c>
      <c r="G951">
        <v>0</v>
      </c>
      <c r="H951">
        <v>0</v>
      </c>
    </row>
    <row r="952" spans="1:8" x14ac:dyDescent="0.25">
      <c r="A952" s="1">
        <v>45162</v>
      </c>
      <c r="B952">
        <v>238.6600036621094</v>
      </c>
      <c r="C952">
        <v>238.91999816894531</v>
      </c>
      <c r="D952">
        <v>228.17999267578119</v>
      </c>
      <c r="E952">
        <v>230.03999328613281</v>
      </c>
      <c r="F952">
        <v>99777400</v>
      </c>
      <c r="G952">
        <v>0</v>
      </c>
      <c r="H952">
        <v>0</v>
      </c>
    </row>
    <row r="953" spans="1:8" x14ac:dyDescent="0.25">
      <c r="A953" s="1">
        <v>45163</v>
      </c>
      <c r="B953">
        <v>231.30999755859381</v>
      </c>
      <c r="C953">
        <v>239</v>
      </c>
      <c r="D953">
        <v>230.3500061035156</v>
      </c>
      <c r="E953">
        <v>238.5899963378906</v>
      </c>
      <c r="F953">
        <v>106612200</v>
      </c>
      <c r="G953">
        <v>0</v>
      </c>
      <c r="H953">
        <v>0</v>
      </c>
    </row>
    <row r="954" spans="1:8" x14ac:dyDescent="0.25">
      <c r="A954" s="1">
        <v>45166</v>
      </c>
      <c r="B954">
        <v>242.58000183105469</v>
      </c>
      <c r="C954">
        <v>244.3800048828125</v>
      </c>
      <c r="D954">
        <v>235.3500061035156</v>
      </c>
      <c r="E954">
        <v>238.82000732421881</v>
      </c>
      <c r="F954">
        <v>107673700</v>
      </c>
      <c r="G954">
        <v>0</v>
      </c>
      <c r="H954">
        <v>0</v>
      </c>
    </row>
    <row r="955" spans="1:8" x14ac:dyDescent="0.25">
      <c r="A955" s="1">
        <v>45167</v>
      </c>
      <c r="B955">
        <v>238.58000183105469</v>
      </c>
      <c r="C955">
        <v>257.48001098632813</v>
      </c>
      <c r="D955">
        <v>237.77000427246091</v>
      </c>
      <c r="E955">
        <v>257.17999267578119</v>
      </c>
      <c r="F955">
        <v>134047600</v>
      </c>
      <c r="G955">
        <v>0</v>
      </c>
      <c r="H955">
        <v>0</v>
      </c>
    </row>
    <row r="956" spans="1:8" x14ac:dyDescent="0.25">
      <c r="A956" s="1">
        <v>45168</v>
      </c>
      <c r="B956">
        <v>254.19999694824219</v>
      </c>
      <c r="C956">
        <v>260.510009765625</v>
      </c>
      <c r="D956">
        <v>250.5899963378906</v>
      </c>
      <c r="E956">
        <v>256.89999389648438</v>
      </c>
      <c r="F956">
        <v>121988400</v>
      </c>
      <c r="G956">
        <v>0</v>
      </c>
      <c r="H956">
        <v>0</v>
      </c>
    </row>
    <row r="957" spans="1:8" x14ac:dyDescent="0.25">
      <c r="A957" s="1">
        <v>45169</v>
      </c>
      <c r="B957">
        <v>255.97999572753909</v>
      </c>
      <c r="C957">
        <v>261.17999267578119</v>
      </c>
      <c r="D957">
        <v>255.05000305175781</v>
      </c>
      <c r="E957">
        <v>258.07998657226563</v>
      </c>
      <c r="F957">
        <v>108861700</v>
      </c>
      <c r="G957">
        <v>0</v>
      </c>
      <c r="H957">
        <v>0</v>
      </c>
    </row>
    <row r="958" spans="1:8" x14ac:dyDescent="0.25">
      <c r="A958" s="1">
        <v>45170</v>
      </c>
      <c r="B958">
        <v>257.260009765625</v>
      </c>
      <c r="C958">
        <v>259.07998657226563</v>
      </c>
      <c r="D958">
        <v>242.00999450683591</v>
      </c>
      <c r="E958">
        <v>245.00999450683591</v>
      </c>
      <c r="F958">
        <v>132272500</v>
      </c>
      <c r="G958">
        <v>0</v>
      </c>
      <c r="H958">
        <v>0</v>
      </c>
    </row>
    <row r="959" spans="1:8" x14ac:dyDescent="0.25">
      <c r="A959" s="1">
        <v>45174</v>
      </c>
      <c r="B959">
        <v>245</v>
      </c>
      <c r="C959">
        <v>258</v>
      </c>
      <c r="D959">
        <v>244.86000061035159</v>
      </c>
      <c r="E959">
        <v>256.489990234375</v>
      </c>
      <c r="F959">
        <v>129469600</v>
      </c>
      <c r="G959">
        <v>0</v>
      </c>
      <c r="H959">
        <v>0</v>
      </c>
    </row>
    <row r="960" spans="1:8" x14ac:dyDescent="0.25">
      <c r="A960" s="1">
        <v>45175</v>
      </c>
      <c r="B960">
        <v>255.13999938964841</v>
      </c>
      <c r="C960">
        <v>255.38999938964841</v>
      </c>
      <c r="D960">
        <v>245.05999755859381</v>
      </c>
      <c r="E960">
        <v>251.91999816894531</v>
      </c>
      <c r="F960">
        <v>116959800</v>
      </c>
      <c r="G960">
        <v>0</v>
      </c>
      <c r="H960">
        <v>0</v>
      </c>
    </row>
    <row r="961" spans="1:8" x14ac:dyDescent="0.25">
      <c r="A961" s="1">
        <v>45176</v>
      </c>
      <c r="B961">
        <v>245.07000732421881</v>
      </c>
      <c r="C961">
        <v>252.80999755859381</v>
      </c>
      <c r="D961">
        <v>243.27000427246091</v>
      </c>
      <c r="E961">
        <v>251.49000549316409</v>
      </c>
      <c r="F961">
        <v>115312900</v>
      </c>
      <c r="G961">
        <v>0</v>
      </c>
      <c r="H961">
        <v>0</v>
      </c>
    </row>
    <row r="962" spans="1:8" x14ac:dyDescent="0.25">
      <c r="A962" s="1">
        <v>45177</v>
      </c>
      <c r="B962">
        <v>251.2200012207031</v>
      </c>
      <c r="C962">
        <v>256.51998901367188</v>
      </c>
      <c r="D962">
        <v>246.66999816894531</v>
      </c>
      <c r="E962">
        <v>248.5</v>
      </c>
      <c r="F962">
        <v>118367700</v>
      </c>
      <c r="G962">
        <v>0</v>
      </c>
      <c r="H962">
        <v>0</v>
      </c>
    </row>
    <row r="963" spans="1:8" x14ac:dyDescent="0.25">
      <c r="A963" s="1">
        <v>45180</v>
      </c>
      <c r="B963">
        <v>264.26998901367188</v>
      </c>
      <c r="C963">
        <v>274.85000610351563</v>
      </c>
      <c r="D963">
        <v>260.6099853515625</v>
      </c>
      <c r="E963">
        <v>273.57998657226563</v>
      </c>
      <c r="F963">
        <v>174667900</v>
      </c>
      <c r="G963">
        <v>0</v>
      </c>
      <c r="H963">
        <v>0</v>
      </c>
    </row>
    <row r="964" spans="1:8" x14ac:dyDescent="0.25">
      <c r="A964" s="1">
        <v>45181</v>
      </c>
      <c r="B964">
        <v>270.760009765625</v>
      </c>
      <c r="C964">
        <v>278.3900146484375</v>
      </c>
      <c r="D964">
        <v>266.60000610351563</v>
      </c>
      <c r="E964">
        <v>267.48001098632813</v>
      </c>
      <c r="F964">
        <v>135999900</v>
      </c>
      <c r="G964">
        <v>0</v>
      </c>
      <c r="H964">
        <v>0</v>
      </c>
    </row>
    <row r="965" spans="1:8" x14ac:dyDescent="0.25">
      <c r="A965" s="1">
        <v>45182</v>
      </c>
      <c r="B965">
        <v>270.07000732421881</v>
      </c>
      <c r="C965">
        <v>274.98001098632813</v>
      </c>
      <c r="D965">
        <v>268.10000610351563</v>
      </c>
      <c r="E965">
        <v>271.29998779296881</v>
      </c>
      <c r="F965">
        <v>111673700</v>
      </c>
      <c r="G965">
        <v>0</v>
      </c>
      <c r="H965">
        <v>0</v>
      </c>
    </row>
    <row r="966" spans="1:8" x14ac:dyDescent="0.25">
      <c r="A966" s="1">
        <v>45183</v>
      </c>
      <c r="B966">
        <v>271.32000732421881</v>
      </c>
      <c r="C966">
        <v>276.70999145507813</v>
      </c>
      <c r="D966">
        <v>270.42001342773438</v>
      </c>
      <c r="E966">
        <v>276.04000854492188</v>
      </c>
      <c r="F966">
        <v>107709800</v>
      </c>
      <c r="G966">
        <v>0</v>
      </c>
      <c r="H966">
        <v>0</v>
      </c>
    </row>
    <row r="967" spans="1:8" x14ac:dyDescent="0.25">
      <c r="A967" s="1">
        <v>45184</v>
      </c>
      <c r="B967">
        <v>277.54998779296881</v>
      </c>
      <c r="C967">
        <v>278.98001098632813</v>
      </c>
      <c r="D967">
        <v>271</v>
      </c>
      <c r="E967">
        <v>274.3900146484375</v>
      </c>
      <c r="F967">
        <v>133422800</v>
      </c>
      <c r="G967">
        <v>0</v>
      </c>
      <c r="H967">
        <v>0</v>
      </c>
    </row>
    <row r="968" spans="1:8" x14ac:dyDescent="0.25">
      <c r="A968" s="1">
        <v>45187</v>
      </c>
      <c r="B968">
        <v>271.16000366210938</v>
      </c>
      <c r="C968">
        <v>271.44000244140619</v>
      </c>
      <c r="D968">
        <v>263.760009765625</v>
      </c>
      <c r="E968">
        <v>265.27999877929688</v>
      </c>
      <c r="F968">
        <v>101543300</v>
      </c>
      <c r="G968">
        <v>0</v>
      </c>
      <c r="H968">
        <v>0</v>
      </c>
    </row>
    <row r="969" spans="1:8" x14ac:dyDescent="0.25">
      <c r="A969" s="1">
        <v>45188</v>
      </c>
      <c r="B969">
        <v>264.35000610351563</v>
      </c>
      <c r="C969">
        <v>267.85000610351563</v>
      </c>
      <c r="D969">
        <v>261.20001220703119</v>
      </c>
      <c r="E969">
        <v>266.5</v>
      </c>
      <c r="F969">
        <v>103704000</v>
      </c>
      <c r="G969">
        <v>0</v>
      </c>
      <c r="H969">
        <v>0</v>
      </c>
    </row>
    <row r="970" spans="1:8" x14ac:dyDescent="0.25">
      <c r="A970" s="1">
        <v>45189</v>
      </c>
      <c r="B970">
        <v>267.04000854492188</v>
      </c>
      <c r="C970">
        <v>273.92999267578119</v>
      </c>
      <c r="D970">
        <v>262.45999145507813</v>
      </c>
      <c r="E970">
        <v>262.58999633789063</v>
      </c>
      <c r="F970">
        <v>122514600</v>
      </c>
      <c r="G970">
        <v>0</v>
      </c>
      <c r="H970">
        <v>0</v>
      </c>
    </row>
    <row r="971" spans="1:8" x14ac:dyDescent="0.25">
      <c r="A971" s="1">
        <v>45190</v>
      </c>
      <c r="B971">
        <v>257.85000610351563</v>
      </c>
      <c r="C971">
        <v>260.8599853515625</v>
      </c>
      <c r="D971">
        <v>254.21000671386719</v>
      </c>
      <c r="E971">
        <v>255.69999694824219</v>
      </c>
      <c r="F971">
        <v>119531000</v>
      </c>
      <c r="G971">
        <v>0</v>
      </c>
      <c r="H971">
        <v>0</v>
      </c>
    </row>
    <row r="972" spans="1:8" x14ac:dyDescent="0.25">
      <c r="A972" s="1">
        <v>45191</v>
      </c>
      <c r="B972">
        <v>257.39999389648438</v>
      </c>
      <c r="C972">
        <v>257.79000854492188</v>
      </c>
      <c r="D972">
        <v>244.47999572753909</v>
      </c>
      <c r="E972">
        <v>244.8800048828125</v>
      </c>
      <c r="F972">
        <v>127524100</v>
      </c>
      <c r="G972">
        <v>0</v>
      </c>
      <c r="H972">
        <v>0</v>
      </c>
    </row>
    <row r="973" spans="1:8" x14ac:dyDescent="0.25">
      <c r="A973" s="1">
        <v>45194</v>
      </c>
      <c r="B973">
        <v>243.3800048828125</v>
      </c>
      <c r="C973">
        <v>247.1000061035156</v>
      </c>
      <c r="D973">
        <v>238.30999755859381</v>
      </c>
      <c r="E973">
        <v>246.99000549316409</v>
      </c>
      <c r="F973">
        <v>104636600</v>
      </c>
      <c r="G973">
        <v>0</v>
      </c>
      <c r="H973">
        <v>0</v>
      </c>
    </row>
    <row r="974" spans="1:8" x14ac:dyDescent="0.25">
      <c r="A974" s="1">
        <v>45195</v>
      </c>
      <c r="B974">
        <v>242.97999572753909</v>
      </c>
      <c r="C974">
        <v>249.55000305175781</v>
      </c>
      <c r="D974">
        <v>241.6600036621094</v>
      </c>
      <c r="E974">
        <v>244.1199951171875</v>
      </c>
      <c r="F974">
        <v>101993600</v>
      </c>
      <c r="G974">
        <v>0</v>
      </c>
      <c r="H974">
        <v>0</v>
      </c>
    </row>
    <row r="975" spans="1:8" x14ac:dyDescent="0.25">
      <c r="A975" s="1">
        <v>45196</v>
      </c>
      <c r="B975">
        <v>244.25999450683591</v>
      </c>
      <c r="C975">
        <v>245.33000183105469</v>
      </c>
      <c r="D975">
        <v>234.58000183105469</v>
      </c>
      <c r="E975">
        <v>240.5</v>
      </c>
      <c r="F975">
        <v>136597200</v>
      </c>
      <c r="G975">
        <v>0</v>
      </c>
      <c r="H975">
        <v>0</v>
      </c>
    </row>
    <row r="976" spans="1:8" x14ac:dyDescent="0.25">
      <c r="A976" s="1">
        <v>45197</v>
      </c>
      <c r="B976">
        <v>240.02000427246091</v>
      </c>
      <c r="C976">
        <v>247.55000305175781</v>
      </c>
      <c r="D976">
        <v>238.6499938964844</v>
      </c>
      <c r="E976">
        <v>246.3800048828125</v>
      </c>
      <c r="F976">
        <v>117058900</v>
      </c>
      <c r="G976">
        <v>0</v>
      </c>
      <c r="H976">
        <v>0</v>
      </c>
    </row>
    <row r="977" spans="1:8" x14ac:dyDescent="0.25">
      <c r="A977" s="1">
        <v>45198</v>
      </c>
      <c r="B977">
        <v>250</v>
      </c>
      <c r="C977">
        <v>254.77000427246091</v>
      </c>
      <c r="D977">
        <v>246.3500061035156</v>
      </c>
      <c r="E977">
        <v>250.2200012207031</v>
      </c>
      <c r="F977">
        <v>128346200</v>
      </c>
      <c r="G977">
        <v>0</v>
      </c>
      <c r="H977">
        <v>0</v>
      </c>
    </row>
    <row r="978" spans="1:8" x14ac:dyDescent="0.25">
      <c r="A978" s="1">
        <v>45201</v>
      </c>
      <c r="B978">
        <v>244.80999755859381</v>
      </c>
      <c r="C978">
        <v>254.2799987792969</v>
      </c>
      <c r="D978">
        <v>242.6199951171875</v>
      </c>
      <c r="E978">
        <v>251.6000061035156</v>
      </c>
      <c r="F978">
        <v>123810400</v>
      </c>
      <c r="G978">
        <v>0</v>
      </c>
      <c r="H978">
        <v>0</v>
      </c>
    </row>
    <row r="979" spans="1:8" x14ac:dyDescent="0.25">
      <c r="A979" s="1">
        <v>45202</v>
      </c>
      <c r="B979">
        <v>248.61000061035159</v>
      </c>
      <c r="C979">
        <v>250.02000427246091</v>
      </c>
      <c r="D979">
        <v>244.44999694824219</v>
      </c>
      <c r="E979">
        <v>246.5299987792969</v>
      </c>
      <c r="F979">
        <v>101985300</v>
      </c>
      <c r="G979">
        <v>0</v>
      </c>
      <c r="H979">
        <v>0</v>
      </c>
    </row>
    <row r="980" spans="1:8" x14ac:dyDescent="0.25">
      <c r="A980" s="1">
        <v>45203</v>
      </c>
      <c r="B980">
        <v>248.13999938964841</v>
      </c>
      <c r="C980">
        <v>261.8599853515625</v>
      </c>
      <c r="D980">
        <v>247.6000061035156</v>
      </c>
      <c r="E980">
        <v>261.16000366210938</v>
      </c>
      <c r="F980">
        <v>129721600</v>
      </c>
      <c r="G980">
        <v>0</v>
      </c>
      <c r="H980">
        <v>0</v>
      </c>
    </row>
    <row r="981" spans="1:8" x14ac:dyDescent="0.25">
      <c r="A981" s="1">
        <v>45204</v>
      </c>
      <c r="B981">
        <v>260</v>
      </c>
      <c r="C981">
        <v>263.60000610351563</v>
      </c>
      <c r="D981">
        <v>256.25</v>
      </c>
      <c r="E981">
        <v>260.04998779296881</v>
      </c>
      <c r="F981">
        <v>119159200</v>
      </c>
      <c r="G981">
        <v>0</v>
      </c>
      <c r="H981">
        <v>0</v>
      </c>
    </row>
    <row r="982" spans="1:8" x14ac:dyDescent="0.25">
      <c r="A982" s="1">
        <v>45205</v>
      </c>
      <c r="B982">
        <v>253.97999572753909</v>
      </c>
      <c r="C982">
        <v>261.64999389648438</v>
      </c>
      <c r="D982">
        <v>250.6499938964844</v>
      </c>
      <c r="E982">
        <v>260.52999877929688</v>
      </c>
      <c r="F982">
        <v>117947000</v>
      </c>
      <c r="G982">
        <v>0</v>
      </c>
      <c r="H982">
        <v>0</v>
      </c>
    </row>
    <row r="983" spans="1:8" x14ac:dyDescent="0.25">
      <c r="A983" s="1">
        <v>45208</v>
      </c>
      <c r="B983">
        <v>255.30999755859381</v>
      </c>
      <c r="C983">
        <v>261.3599853515625</v>
      </c>
      <c r="D983">
        <v>252.05000305175781</v>
      </c>
      <c r="E983">
        <v>259.67001342773438</v>
      </c>
      <c r="F983">
        <v>101377900</v>
      </c>
      <c r="G983">
        <v>0</v>
      </c>
      <c r="H983">
        <v>0</v>
      </c>
    </row>
    <row r="984" spans="1:8" x14ac:dyDescent="0.25">
      <c r="A984" s="1">
        <v>45209</v>
      </c>
      <c r="B984">
        <v>257.75</v>
      </c>
      <c r="C984">
        <v>268.94000244140619</v>
      </c>
      <c r="D984">
        <v>257.64999389648438</v>
      </c>
      <c r="E984">
        <v>263.6199951171875</v>
      </c>
      <c r="F984">
        <v>122656000</v>
      </c>
      <c r="G984">
        <v>0</v>
      </c>
      <c r="H984">
        <v>0</v>
      </c>
    </row>
    <row r="985" spans="1:8" x14ac:dyDescent="0.25">
      <c r="A985" s="1">
        <v>45210</v>
      </c>
      <c r="B985">
        <v>266.20001220703119</v>
      </c>
      <c r="C985">
        <v>268.60000610351563</v>
      </c>
      <c r="D985">
        <v>260.89999389648438</v>
      </c>
      <c r="E985">
        <v>262.989990234375</v>
      </c>
      <c r="F985">
        <v>103706300</v>
      </c>
      <c r="G985">
        <v>0</v>
      </c>
      <c r="H985">
        <v>0</v>
      </c>
    </row>
    <row r="986" spans="1:8" x14ac:dyDescent="0.25">
      <c r="A986" s="1">
        <v>45211</v>
      </c>
      <c r="B986">
        <v>262.92001342773438</v>
      </c>
      <c r="C986">
        <v>265.41000366210938</v>
      </c>
      <c r="D986">
        <v>256.6300048828125</v>
      </c>
      <c r="E986">
        <v>258.8699951171875</v>
      </c>
      <c r="F986">
        <v>111508100</v>
      </c>
      <c r="G986">
        <v>0</v>
      </c>
      <c r="H986">
        <v>0</v>
      </c>
    </row>
    <row r="987" spans="1:8" x14ac:dyDescent="0.25">
      <c r="A987" s="1">
        <v>45212</v>
      </c>
      <c r="B987">
        <v>258.89999389648438</v>
      </c>
      <c r="C987">
        <v>259.60000610351563</v>
      </c>
      <c r="D987">
        <v>250.2200012207031</v>
      </c>
      <c r="E987">
        <v>251.1199951171875</v>
      </c>
      <c r="F987">
        <v>102073800</v>
      </c>
      <c r="G987">
        <v>0</v>
      </c>
      <c r="H987">
        <v>0</v>
      </c>
    </row>
    <row r="988" spans="1:8" x14ac:dyDescent="0.25">
      <c r="A988" s="1">
        <v>45215</v>
      </c>
      <c r="B988">
        <v>250.05000305175781</v>
      </c>
      <c r="C988">
        <v>255.3999938964844</v>
      </c>
      <c r="D988">
        <v>248.47999572753909</v>
      </c>
      <c r="E988">
        <v>253.91999816894531</v>
      </c>
      <c r="F988">
        <v>88917200</v>
      </c>
      <c r="G988">
        <v>0</v>
      </c>
      <c r="H988">
        <v>0</v>
      </c>
    </row>
    <row r="989" spans="1:8" x14ac:dyDescent="0.25">
      <c r="A989" s="1">
        <v>45216</v>
      </c>
      <c r="B989">
        <v>250.1000061035156</v>
      </c>
      <c r="C989">
        <v>257.17999267578119</v>
      </c>
      <c r="D989">
        <v>247.08000183105469</v>
      </c>
      <c r="E989">
        <v>254.8500061035156</v>
      </c>
      <c r="F989">
        <v>93562900</v>
      </c>
      <c r="G989">
        <v>0</v>
      </c>
      <c r="H989">
        <v>0</v>
      </c>
    </row>
    <row r="990" spans="1:8" x14ac:dyDescent="0.25">
      <c r="A990" s="1">
        <v>45217</v>
      </c>
      <c r="B990">
        <v>252.69999694824219</v>
      </c>
      <c r="C990">
        <v>254.6300048828125</v>
      </c>
      <c r="D990">
        <v>242.08000183105469</v>
      </c>
      <c r="E990">
        <v>242.67999267578119</v>
      </c>
      <c r="F990">
        <v>125147800</v>
      </c>
      <c r="G990">
        <v>0</v>
      </c>
      <c r="H990">
        <v>0</v>
      </c>
    </row>
    <row r="991" spans="1:8" x14ac:dyDescent="0.25">
      <c r="A991" s="1">
        <v>45218</v>
      </c>
      <c r="B991">
        <v>225.94999694824219</v>
      </c>
      <c r="C991">
        <v>230.61000061035159</v>
      </c>
      <c r="D991">
        <v>216.7799987792969</v>
      </c>
      <c r="E991">
        <v>220.11000061035159</v>
      </c>
      <c r="F991">
        <v>170772700</v>
      </c>
      <c r="G991">
        <v>0</v>
      </c>
      <c r="H991">
        <v>0</v>
      </c>
    </row>
    <row r="992" spans="1:8" x14ac:dyDescent="0.25">
      <c r="A992" s="1">
        <v>45219</v>
      </c>
      <c r="B992">
        <v>217.00999450683591</v>
      </c>
      <c r="C992">
        <v>218.86000061035159</v>
      </c>
      <c r="D992">
        <v>210.41999816894531</v>
      </c>
      <c r="E992">
        <v>211.99000549316409</v>
      </c>
      <c r="F992">
        <v>137734000</v>
      </c>
      <c r="G992">
        <v>0</v>
      </c>
      <c r="H992">
        <v>0</v>
      </c>
    </row>
    <row r="993" spans="1:8" x14ac:dyDescent="0.25">
      <c r="A993" s="1">
        <v>45222</v>
      </c>
      <c r="B993">
        <v>210</v>
      </c>
      <c r="C993">
        <v>216.97999572753909</v>
      </c>
      <c r="D993">
        <v>202.50999450683591</v>
      </c>
      <c r="E993">
        <v>212.08000183105469</v>
      </c>
      <c r="F993">
        <v>150683400</v>
      </c>
      <c r="G993">
        <v>0</v>
      </c>
      <c r="H993">
        <v>0</v>
      </c>
    </row>
    <row r="994" spans="1:8" x14ac:dyDescent="0.25">
      <c r="A994" s="1">
        <v>45223</v>
      </c>
      <c r="B994">
        <v>216.5</v>
      </c>
      <c r="C994">
        <v>222.05000305175781</v>
      </c>
      <c r="D994">
        <v>214.11000061035159</v>
      </c>
      <c r="E994">
        <v>216.52000427246091</v>
      </c>
      <c r="F994">
        <v>118231100</v>
      </c>
      <c r="G994">
        <v>0</v>
      </c>
      <c r="H994">
        <v>0</v>
      </c>
    </row>
    <row r="995" spans="1:8" x14ac:dyDescent="0.25">
      <c r="A995" s="1">
        <v>45224</v>
      </c>
      <c r="B995">
        <v>215.8800048828125</v>
      </c>
      <c r="C995">
        <v>220.1000061035156</v>
      </c>
      <c r="D995">
        <v>212.19999694824219</v>
      </c>
      <c r="E995">
        <v>212.41999816894531</v>
      </c>
      <c r="F995">
        <v>107065100</v>
      </c>
      <c r="G995">
        <v>0</v>
      </c>
      <c r="H995">
        <v>0</v>
      </c>
    </row>
    <row r="996" spans="1:8" x14ac:dyDescent="0.25">
      <c r="A996" s="1">
        <v>45225</v>
      </c>
      <c r="B996">
        <v>211.32000732421881</v>
      </c>
      <c r="C996">
        <v>214.80000305175781</v>
      </c>
      <c r="D996">
        <v>204.8800048828125</v>
      </c>
      <c r="E996">
        <v>205.75999450683591</v>
      </c>
      <c r="F996">
        <v>115112600</v>
      </c>
      <c r="G996">
        <v>0</v>
      </c>
      <c r="H996">
        <v>0</v>
      </c>
    </row>
    <row r="997" spans="1:8" x14ac:dyDescent="0.25">
      <c r="A997" s="1">
        <v>45226</v>
      </c>
      <c r="B997">
        <v>210.6000061035156</v>
      </c>
      <c r="C997">
        <v>212.4100036621094</v>
      </c>
      <c r="D997">
        <v>205.77000427246091</v>
      </c>
      <c r="E997">
        <v>207.30000305175781</v>
      </c>
      <c r="F997">
        <v>94881200</v>
      </c>
      <c r="G997">
        <v>0</v>
      </c>
      <c r="H997">
        <v>0</v>
      </c>
    </row>
    <row r="998" spans="1:8" x14ac:dyDescent="0.25">
      <c r="A998" s="1">
        <v>45229</v>
      </c>
      <c r="B998">
        <v>209.2799987792969</v>
      </c>
      <c r="C998">
        <v>210.8800048828125</v>
      </c>
      <c r="D998">
        <v>194.66999816894531</v>
      </c>
      <c r="E998">
        <v>197.36000061035159</v>
      </c>
      <c r="F998">
        <v>136448200</v>
      </c>
      <c r="G998">
        <v>0</v>
      </c>
      <c r="H998">
        <v>0</v>
      </c>
    </row>
    <row r="999" spans="1:8" x14ac:dyDescent="0.25">
      <c r="A999" s="1">
        <v>45230</v>
      </c>
      <c r="B999">
        <v>196.1199951171875</v>
      </c>
      <c r="C999">
        <v>202.80000305175781</v>
      </c>
      <c r="D999">
        <v>194.07000732421881</v>
      </c>
      <c r="E999">
        <v>200.8399963378906</v>
      </c>
      <c r="F999">
        <v>118068300</v>
      </c>
      <c r="G999">
        <v>0</v>
      </c>
      <c r="H999">
        <v>0</v>
      </c>
    </row>
    <row r="1000" spans="1:8" x14ac:dyDescent="0.25">
      <c r="A1000" s="1">
        <v>45231</v>
      </c>
      <c r="B1000">
        <v>204.03999328613281</v>
      </c>
      <c r="C1000">
        <v>205.99000549316409</v>
      </c>
      <c r="D1000">
        <v>197.8500061035156</v>
      </c>
      <c r="E1000">
        <v>205.6600036621094</v>
      </c>
      <c r="F1000">
        <v>121661700</v>
      </c>
      <c r="G1000">
        <v>0</v>
      </c>
      <c r="H1000">
        <v>0</v>
      </c>
    </row>
    <row r="1001" spans="1:8" x14ac:dyDescent="0.25">
      <c r="A1001" s="1">
        <v>45232</v>
      </c>
      <c r="B1001">
        <v>212.9700012207031</v>
      </c>
      <c r="C1001">
        <v>219.19999694824219</v>
      </c>
      <c r="D1001">
        <v>211.44999694824219</v>
      </c>
      <c r="E1001">
        <v>218.50999450683591</v>
      </c>
      <c r="F1001">
        <v>125987600</v>
      </c>
      <c r="G1001">
        <v>0</v>
      </c>
      <c r="H1001">
        <v>0</v>
      </c>
    </row>
    <row r="1002" spans="1:8" x14ac:dyDescent="0.25">
      <c r="A1002" s="1">
        <v>45233</v>
      </c>
      <c r="B1002">
        <v>221.1499938964844</v>
      </c>
      <c r="C1002">
        <v>226.3699951171875</v>
      </c>
      <c r="D1002">
        <v>218.3999938964844</v>
      </c>
      <c r="E1002">
        <v>219.96000671386719</v>
      </c>
      <c r="F1002">
        <v>119281000</v>
      </c>
      <c r="G1002">
        <v>0</v>
      </c>
      <c r="H1002">
        <v>0</v>
      </c>
    </row>
    <row r="1003" spans="1:8" x14ac:dyDescent="0.25">
      <c r="A1003" s="1">
        <v>45236</v>
      </c>
      <c r="B1003">
        <v>223.97999572753909</v>
      </c>
      <c r="C1003">
        <v>226.32000732421881</v>
      </c>
      <c r="D1003">
        <v>215</v>
      </c>
      <c r="E1003">
        <v>219.27000427246091</v>
      </c>
      <c r="F1003">
        <v>117335800</v>
      </c>
      <c r="G1003">
        <v>0</v>
      </c>
      <c r="H1003">
        <v>0</v>
      </c>
    </row>
    <row r="1004" spans="1:8" x14ac:dyDescent="0.25">
      <c r="A1004" s="1">
        <v>45237</v>
      </c>
      <c r="B1004">
        <v>219.97999572753909</v>
      </c>
      <c r="C1004">
        <v>223.1199951171875</v>
      </c>
      <c r="D1004">
        <v>215.7200012207031</v>
      </c>
      <c r="E1004">
        <v>222.17999267578119</v>
      </c>
      <c r="F1004">
        <v>116900100</v>
      </c>
      <c r="G1004">
        <v>0</v>
      </c>
      <c r="H1004">
        <v>0</v>
      </c>
    </row>
    <row r="1005" spans="1:8" x14ac:dyDescent="0.25">
      <c r="A1005" s="1">
        <v>45238</v>
      </c>
      <c r="B1005">
        <v>223.1499938964844</v>
      </c>
      <c r="C1005">
        <v>224.1499938964844</v>
      </c>
      <c r="D1005">
        <v>217.63999938964841</v>
      </c>
      <c r="E1005">
        <v>222.11000061035159</v>
      </c>
      <c r="F1005">
        <v>106584800</v>
      </c>
      <c r="G1005">
        <v>0</v>
      </c>
      <c r="H1005">
        <v>0</v>
      </c>
    </row>
    <row r="1006" spans="1:8" x14ac:dyDescent="0.25">
      <c r="A1006" s="1">
        <v>45239</v>
      </c>
      <c r="B1006">
        <v>219.75</v>
      </c>
      <c r="C1006">
        <v>220.80000305175781</v>
      </c>
      <c r="D1006">
        <v>206.67999267578119</v>
      </c>
      <c r="E1006">
        <v>209.97999572753909</v>
      </c>
      <c r="F1006">
        <v>142110500</v>
      </c>
      <c r="G1006">
        <v>0</v>
      </c>
      <c r="H1006">
        <v>0</v>
      </c>
    </row>
    <row r="1007" spans="1:8" x14ac:dyDescent="0.25">
      <c r="A1007" s="1">
        <v>45240</v>
      </c>
      <c r="B1007">
        <v>210.0299987792969</v>
      </c>
      <c r="C1007">
        <v>215.3800048828125</v>
      </c>
      <c r="D1007">
        <v>205.69000244140619</v>
      </c>
      <c r="E1007">
        <v>214.6499938964844</v>
      </c>
      <c r="F1007">
        <v>130994000</v>
      </c>
      <c r="G1007">
        <v>0</v>
      </c>
      <c r="H1007">
        <v>0</v>
      </c>
    </row>
    <row r="1008" spans="1:8" x14ac:dyDescent="0.25">
      <c r="A1008" s="1">
        <v>45243</v>
      </c>
      <c r="B1008">
        <v>215.6000061035156</v>
      </c>
      <c r="C1008">
        <v>225.3999938964844</v>
      </c>
      <c r="D1008">
        <v>211.61000061035159</v>
      </c>
      <c r="E1008">
        <v>223.71000671386719</v>
      </c>
      <c r="F1008">
        <v>140447600</v>
      </c>
      <c r="G1008">
        <v>0</v>
      </c>
      <c r="H1008">
        <v>0</v>
      </c>
    </row>
    <row r="1009" spans="1:8" x14ac:dyDescent="0.25">
      <c r="A1009" s="1">
        <v>45244</v>
      </c>
      <c r="B1009">
        <v>235.0299987792969</v>
      </c>
      <c r="C1009">
        <v>238.13999938964841</v>
      </c>
      <c r="D1009">
        <v>230.7200012207031</v>
      </c>
      <c r="E1009">
        <v>237.4100036621094</v>
      </c>
      <c r="F1009">
        <v>149771600</v>
      </c>
      <c r="G1009">
        <v>0</v>
      </c>
      <c r="H1009">
        <v>0</v>
      </c>
    </row>
    <row r="1010" spans="1:8" x14ac:dyDescent="0.25">
      <c r="A1010" s="1">
        <v>45245</v>
      </c>
      <c r="B1010">
        <v>239.28999328613281</v>
      </c>
      <c r="C1010">
        <v>246.69999694824219</v>
      </c>
      <c r="D1010">
        <v>236.44999694824219</v>
      </c>
      <c r="E1010">
        <v>242.8399963378906</v>
      </c>
      <c r="F1010">
        <v>150354000</v>
      </c>
      <c r="G1010">
        <v>0</v>
      </c>
      <c r="H1010">
        <v>0</v>
      </c>
    </row>
    <row r="1011" spans="1:8" x14ac:dyDescent="0.25">
      <c r="A1011" s="1">
        <v>45246</v>
      </c>
      <c r="B1011">
        <v>239.49000549316409</v>
      </c>
      <c r="C1011">
        <v>240.8800048828125</v>
      </c>
      <c r="D1011">
        <v>230.96000671386719</v>
      </c>
      <c r="E1011">
        <v>233.5899963378906</v>
      </c>
      <c r="F1011">
        <v>136816800</v>
      </c>
      <c r="G1011">
        <v>0</v>
      </c>
      <c r="H1011">
        <v>0</v>
      </c>
    </row>
    <row r="1012" spans="1:8" x14ac:dyDescent="0.25">
      <c r="A1012" s="1">
        <v>45247</v>
      </c>
      <c r="B1012">
        <v>232</v>
      </c>
      <c r="C1012">
        <v>237.38999938964841</v>
      </c>
      <c r="D1012">
        <v>226.53999328613281</v>
      </c>
      <c r="E1012">
        <v>234.30000305175781</v>
      </c>
      <c r="F1012">
        <v>142532800</v>
      </c>
      <c r="G1012">
        <v>0</v>
      </c>
      <c r="H1012">
        <v>0</v>
      </c>
    </row>
    <row r="1013" spans="1:8" x14ac:dyDescent="0.25">
      <c r="A1013" s="1">
        <v>45250</v>
      </c>
      <c r="B1013">
        <v>234.03999328613281</v>
      </c>
      <c r="C1013">
        <v>237.1000061035156</v>
      </c>
      <c r="D1013">
        <v>231.02000427246091</v>
      </c>
      <c r="E1013">
        <v>235.6000061035156</v>
      </c>
      <c r="F1013">
        <v>116320100</v>
      </c>
      <c r="G1013">
        <v>0</v>
      </c>
      <c r="H1013">
        <v>0</v>
      </c>
    </row>
    <row r="1014" spans="1:8" x14ac:dyDescent="0.25">
      <c r="A1014" s="1">
        <v>45251</v>
      </c>
      <c r="B1014">
        <v>235.03999328613281</v>
      </c>
      <c r="C1014">
        <v>243.6199951171875</v>
      </c>
      <c r="D1014">
        <v>233.3399963378906</v>
      </c>
      <c r="E1014">
        <v>241.19999694824219</v>
      </c>
      <c r="F1014">
        <v>122288000</v>
      </c>
      <c r="G1014">
        <v>0</v>
      </c>
      <c r="H1014">
        <v>0</v>
      </c>
    </row>
    <row r="1015" spans="1:8" x14ac:dyDescent="0.25">
      <c r="A1015" s="1">
        <v>45252</v>
      </c>
      <c r="B1015">
        <v>242.03999328613281</v>
      </c>
      <c r="C1015">
        <v>244.00999450683591</v>
      </c>
      <c r="D1015">
        <v>231.3999938964844</v>
      </c>
      <c r="E1015">
        <v>234.21000671386719</v>
      </c>
      <c r="F1015">
        <v>117950600</v>
      </c>
      <c r="G1015">
        <v>0</v>
      </c>
      <c r="H1015">
        <v>0</v>
      </c>
    </row>
    <row r="1016" spans="1:8" x14ac:dyDescent="0.25">
      <c r="A1016" s="1">
        <v>45254</v>
      </c>
      <c r="B1016">
        <v>233.75</v>
      </c>
      <c r="C1016">
        <v>238.75</v>
      </c>
      <c r="D1016">
        <v>232.33000183105469</v>
      </c>
      <c r="E1016">
        <v>235.44999694824219</v>
      </c>
      <c r="F1016">
        <v>65125200</v>
      </c>
      <c r="G1016">
        <v>0</v>
      </c>
      <c r="H1016">
        <v>0</v>
      </c>
    </row>
    <row r="1017" spans="1:8" x14ac:dyDescent="0.25">
      <c r="A1017" s="1">
        <v>45257</v>
      </c>
      <c r="B1017">
        <v>236.88999938964841</v>
      </c>
      <c r="C1017">
        <v>238.33000183105469</v>
      </c>
      <c r="D1017">
        <v>232.1000061035156</v>
      </c>
      <c r="E1017">
        <v>236.08000183105469</v>
      </c>
      <c r="F1017">
        <v>112031800</v>
      </c>
      <c r="G1017">
        <v>0</v>
      </c>
      <c r="H1017">
        <v>0</v>
      </c>
    </row>
    <row r="1018" spans="1:8" x14ac:dyDescent="0.25">
      <c r="A1018" s="1">
        <v>45258</v>
      </c>
      <c r="B1018">
        <v>236.67999267578119</v>
      </c>
      <c r="C1018">
        <v>247</v>
      </c>
      <c r="D1018">
        <v>234.00999450683591</v>
      </c>
      <c r="E1018">
        <v>246.7200012207031</v>
      </c>
      <c r="F1018">
        <v>148549900</v>
      </c>
      <c r="G1018">
        <v>0</v>
      </c>
      <c r="H1018">
        <v>0</v>
      </c>
    </row>
    <row r="1019" spans="1:8" x14ac:dyDescent="0.25">
      <c r="A1019" s="1">
        <v>45259</v>
      </c>
      <c r="B1019">
        <v>249.21000671386719</v>
      </c>
      <c r="C1019">
        <v>252.75</v>
      </c>
      <c r="D1019">
        <v>242.75999450683591</v>
      </c>
      <c r="E1019">
        <v>244.13999938964841</v>
      </c>
      <c r="F1019">
        <v>135401300</v>
      </c>
      <c r="G1019">
        <v>0</v>
      </c>
      <c r="H1019">
        <v>0</v>
      </c>
    </row>
    <row r="1020" spans="1:8" x14ac:dyDescent="0.25">
      <c r="A1020" s="1">
        <v>45260</v>
      </c>
      <c r="B1020">
        <v>245.13999938964841</v>
      </c>
      <c r="C1020">
        <v>245.2200012207031</v>
      </c>
      <c r="D1020">
        <v>236.9100036621094</v>
      </c>
      <c r="E1020">
        <v>240.08000183105469</v>
      </c>
      <c r="F1020">
        <v>132353200</v>
      </c>
      <c r="G1020">
        <v>0</v>
      </c>
      <c r="H1020">
        <v>0</v>
      </c>
    </row>
    <row r="1021" spans="1:8" x14ac:dyDescent="0.25">
      <c r="A1021" s="1">
        <v>45261</v>
      </c>
      <c r="B1021">
        <v>233.13999938964841</v>
      </c>
      <c r="C1021">
        <v>240.19000244140619</v>
      </c>
      <c r="D1021">
        <v>231.8999938964844</v>
      </c>
      <c r="E1021">
        <v>238.83000183105469</v>
      </c>
      <c r="F1021">
        <v>121173500</v>
      </c>
      <c r="G1021">
        <v>0</v>
      </c>
      <c r="H1021">
        <v>0</v>
      </c>
    </row>
    <row r="1022" spans="1:8" x14ac:dyDescent="0.25">
      <c r="A1022" s="1">
        <v>45264</v>
      </c>
      <c r="B1022">
        <v>235.75</v>
      </c>
      <c r="C1022">
        <v>239.3699951171875</v>
      </c>
      <c r="D1022">
        <v>233.28999328613281</v>
      </c>
      <c r="E1022">
        <v>235.58000183105469</v>
      </c>
      <c r="F1022">
        <v>104099800</v>
      </c>
      <c r="G1022">
        <v>0</v>
      </c>
      <c r="H1022">
        <v>0</v>
      </c>
    </row>
    <row r="1023" spans="1:8" x14ac:dyDescent="0.25">
      <c r="A1023" s="1">
        <v>45265</v>
      </c>
      <c r="B1023">
        <v>233.8699951171875</v>
      </c>
      <c r="C1023">
        <v>246.6600036621094</v>
      </c>
      <c r="D1023">
        <v>233.69999694824219</v>
      </c>
      <c r="E1023">
        <v>238.7200012207031</v>
      </c>
      <c r="F1023">
        <v>137971100</v>
      </c>
      <c r="G1023">
        <v>0</v>
      </c>
      <c r="H1023">
        <v>0</v>
      </c>
    </row>
    <row r="1024" spans="1:8" x14ac:dyDescent="0.25">
      <c r="A1024" s="1">
        <v>45266</v>
      </c>
      <c r="B1024">
        <v>242.91999816894531</v>
      </c>
      <c r="C1024">
        <v>246.57000732421881</v>
      </c>
      <c r="D1024">
        <v>239.16999816894531</v>
      </c>
      <c r="E1024">
        <v>239.3699951171875</v>
      </c>
      <c r="F1024">
        <v>126436200</v>
      </c>
      <c r="G1024">
        <v>0</v>
      </c>
      <c r="H1024">
        <v>0</v>
      </c>
    </row>
    <row r="1025" spans="1:8" x14ac:dyDescent="0.25">
      <c r="A1025" s="1">
        <v>45267</v>
      </c>
      <c r="B1025">
        <v>241.55000305175781</v>
      </c>
      <c r="C1025">
        <v>244.08000183105469</v>
      </c>
      <c r="D1025">
        <v>236.97999572753909</v>
      </c>
      <c r="E1025">
        <v>242.63999938964841</v>
      </c>
      <c r="F1025">
        <v>107142300</v>
      </c>
      <c r="G1025">
        <v>0</v>
      </c>
      <c r="H1025">
        <v>0</v>
      </c>
    </row>
    <row r="1026" spans="1:8" x14ac:dyDescent="0.25">
      <c r="A1026" s="1">
        <v>45268</v>
      </c>
      <c r="B1026">
        <v>240.27000427246091</v>
      </c>
      <c r="C1026">
        <v>245.27000427246091</v>
      </c>
      <c r="D1026">
        <v>239.27000427246091</v>
      </c>
      <c r="E1026">
        <v>243.8399963378906</v>
      </c>
      <c r="F1026">
        <v>102980100</v>
      </c>
      <c r="G1026">
        <v>0</v>
      </c>
      <c r="H1026">
        <v>0</v>
      </c>
    </row>
    <row r="1027" spans="1:8" x14ac:dyDescent="0.25">
      <c r="A1027" s="1">
        <v>45271</v>
      </c>
      <c r="B1027">
        <v>242.74000549316409</v>
      </c>
      <c r="C1027">
        <v>243.44000244140619</v>
      </c>
      <c r="D1027">
        <v>237.44999694824219</v>
      </c>
      <c r="E1027">
        <v>239.74000549316409</v>
      </c>
      <c r="F1027">
        <v>97913900</v>
      </c>
      <c r="G1027">
        <v>0</v>
      </c>
      <c r="H1027">
        <v>0</v>
      </c>
    </row>
    <row r="1028" spans="1:8" x14ac:dyDescent="0.25">
      <c r="A1028" s="1">
        <v>45272</v>
      </c>
      <c r="B1028">
        <v>238.55000305175781</v>
      </c>
      <c r="C1028">
        <v>238.99000549316409</v>
      </c>
      <c r="D1028">
        <v>233.8699951171875</v>
      </c>
      <c r="E1028">
        <v>237.00999450683591</v>
      </c>
      <c r="F1028">
        <v>95328300</v>
      </c>
      <c r="G1028">
        <v>0</v>
      </c>
      <c r="H1028">
        <v>0</v>
      </c>
    </row>
    <row r="1029" spans="1:8" x14ac:dyDescent="0.25">
      <c r="A1029" s="1">
        <v>45273</v>
      </c>
      <c r="B1029">
        <v>234.19000244140619</v>
      </c>
      <c r="C1029">
        <v>240.30000305175781</v>
      </c>
      <c r="D1029">
        <v>228.19999694824219</v>
      </c>
      <c r="E1029">
        <v>239.28999328613281</v>
      </c>
      <c r="F1029">
        <v>146286300</v>
      </c>
      <c r="G1029">
        <v>0</v>
      </c>
      <c r="H1029">
        <v>0</v>
      </c>
    </row>
    <row r="1030" spans="1:8" x14ac:dyDescent="0.25">
      <c r="A1030" s="1">
        <v>45274</v>
      </c>
      <c r="B1030">
        <v>241.2200012207031</v>
      </c>
      <c r="C1030">
        <v>253.8800048828125</v>
      </c>
      <c r="D1030">
        <v>240.78999328613281</v>
      </c>
      <c r="E1030">
        <v>251.05000305175781</v>
      </c>
      <c r="F1030">
        <v>160829200</v>
      </c>
      <c r="G1030">
        <v>0</v>
      </c>
      <c r="H1030">
        <v>0</v>
      </c>
    </row>
    <row r="1031" spans="1:8" x14ac:dyDescent="0.25">
      <c r="A1031" s="1">
        <v>45275</v>
      </c>
      <c r="B1031">
        <v>251.21000671386719</v>
      </c>
      <c r="C1031">
        <v>254.1300048828125</v>
      </c>
      <c r="D1031">
        <v>248.30000305175781</v>
      </c>
      <c r="E1031">
        <v>253.5</v>
      </c>
      <c r="F1031">
        <v>135720800</v>
      </c>
      <c r="G1031">
        <v>0</v>
      </c>
      <c r="H1031">
        <v>0</v>
      </c>
    </row>
    <row r="1032" spans="1:8" x14ac:dyDescent="0.25">
      <c r="A1032" s="1">
        <v>45278</v>
      </c>
      <c r="B1032">
        <v>253.7799987792969</v>
      </c>
      <c r="C1032">
        <v>258.739990234375</v>
      </c>
      <c r="D1032">
        <v>251.36000061035159</v>
      </c>
      <c r="E1032">
        <v>252.08000183105469</v>
      </c>
      <c r="F1032">
        <v>116416500</v>
      </c>
      <c r="G1032">
        <v>0</v>
      </c>
      <c r="H1032">
        <v>0</v>
      </c>
    </row>
    <row r="1033" spans="1:8" x14ac:dyDescent="0.25">
      <c r="A1033" s="1">
        <v>45279</v>
      </c>
      <c r="B1033">
        <v>253.47999572753909</v>
      </c>
      <c r="C1033">
        <v>258.33999633789063</v>
      </c>
      <c r="D1033">
        <v>253.00999450683591</v>
      </c>
      <c r="E1033">
        <v>257.22000122070313</v>
      </c>
      <c r="F1033">
        <v>106737400</v>
      </c>
      <c r="G1033">
        <v>0</v>
      </c>
      <c r="H1033">
        <v>0</v>
      </c>
    </row>
    <row r="1034" spans="1:8" x14ac:dyDescent="0.25">
      <c r="A1034" s="1">
        <v>45280</v>
      </c>
      <c r="B1034">
        <v>256.41000366210938</v>
      </c>
      <c r="C1034">
        <v>259.83999633789063</v>
      </c>
      <c r="D1034">
        <v>247</v>
      </c>
      <c r="E1034">
        <v>247.13999938964841</v>
      </c>
      <c r="F1034">
        <v>125097000</v>
      </c>
      <c r="G1034">
        <v>0</v>
      </c>
      <c r="H1034">
        <v>0</v>
      </c>
    </row>
    <row r="1035" spans="1:8" x14ac:dyDescent="0.25">
      <c r="A1035" s="1">
        <v>45281</v>
      </c>
      <c r="B1035">
        <v>251.8999938964844</v>
      </c>
      <c r="C1035">
        <v>254.80000305175781</v>
      </c>
      <c r="D1035">
        <v>248.55000305175781</v>
      </c>
      <c r="E1035">
        <v>254.5</v>
      </c>
      <c r="F1035">
        <v>109594200</v>
      </c>
      <c r="G1035">
        <v>0</v>
      </c>
      <c r="H1035">
        <v>0</v>
      </c>
    </row>
    <row r="1036" spans="1:8" x14ac:dyDescent="0.25">
      <c r="A1036" s="1">
        <v>45282</v>
      </c>
      <c r="B1036">
        <v>256.760009765625</v>
      </c>
      <c r="C1036">
        <v>258.22000122070313</v>
      </c>
      <c r="D1036">
        <v>251.3699951171875</v>
      </c>
      <c r="E1036">
        <v>252.53999328613281</v>
      </c>
      <c r="F1036">
        <v>93249800</v>
      </c>
      <c r="G1036">
        <v>0</v>
      </c>
      <c r="H1036">
        <v>0</v>
      </c>
    </row>
    <row r="1037" spans="1:8" x14ac:dyDescent="0.25">
      <c r="A1037" s="1">
        <v>45286</v>
      </c>
      <c r="B1037">
        <v>254.49000549316409</v>
      </c>
      <c r="C1037">
        <v>257.97000122070313</v>
      </c>
      <c r="D1037">
        <v>252.9100036621094</v>
      </c>
      <c r="E1037">
        <v>256.6099853515625</v>
      </c>
      <c r="F1037">
        <v>86892400</v>
      </c>
      <c r="G1037">
        <v>0</v>
      </c>
      <c r="H1037">
        <v>0</v>
      </c>
    </row>
    <row r="1038" spans="1:8" x14ac:dyDescent="0.25">
      <c r="A1038" s="1">
        <v>45287</v>
      </c>
      <c r="B1038">
        <v>258.35000610351563</v>
      </c>
      <c r="C1038">
        <v>263.33999633789063</v>
      </c>
      <c r="D1038">
        <v>257.51998901367188</v>
      </c>
      <c r="E1038">
        <v>261.44000244140619</v>
      </c>
      <c r="F1038">
        <v>106494400</v>
      </c>
      <c r="G1038">
        <v>0</v>
      </c>
      <c r="H1038">
        <v>0</v>
      </c>
    </row>
    <row r="1039" spans="1:8" x14ac:dyDescent="0.25">
      <c r="A1039" s="1">
        <v>45288</v>
      </c>
      <c r="B1039">
        <v>263.66000366210938</v>
      </c>
      <c r="C1039">
        <v>265.1300048828125</v>
      </c>
      <c r="D1039">
        <v>252.71000671386719</v>
      </c>
      <c r="E1039">
        <v>253.17999267578119</v>
      </c>
      <c r="F1039">
        <v>113619900</v>
      </c>
      <c r="G1039">
        <v>0</v>
      </c>
      <c r="H1039">
        <v>0</v>
      </c>
    </row>
    <row r="1040" spans="1:8" x14ac:dyDescent="0.25">
      <c r="A1040" s="1">
        <v>45289</v>
      </c>
      <c r="B1040">
        <v>255.1000061035156</v>
      </c>
      <c r="C1040">
        <v>255.19000244140619</v>
      </c>
      <c r="D1040">
        <v>247.42999267578119</v>
      </c>
      <c r="E1040">
        <v>248.47999572753909</v>
      </c>
      <c r="F1040">
        <v>100615300</v>
      </c>
      <c r="G1040">
        <v>0</v>
      </c>
      <c r="H1040">
        <v>0</v>
      </c>
    </row>
    <row r="1041" spans="1:8" x14ac:dyDescent="0.25">
      <c r="A1041" s="1">
        <v>45293</v>
      </c>
      <c r="B1041">
        <v>250.08000183105469</v>
      </c>
      <c r="C1041">
        <v>251.25</v>
      </c>
      <c r="D1041">
        <v>244.4100036621094</v>
      </c>
      <c r="E1041">
        <v>248.41999816894531</v>
      </c>
      <c r="F1041">
        <v>104654200</v>
      </c>
      <c r="G1041">
        <v>0</v>
      </c>
      <c r="H1041">
        <v>0</v>
      </c>
    </row>
    <row r="1042" spans="1:8" x14ac:dyDescent="0.25">
      <c r="A1042" s="1">
        <v>45294</v>
      </c>
      <c r="B1042">
        <v>244.97999572753909</v>
      </c>
      <c r="C1042">
        <v>245.67999267578119</v>
      </c>
      <c r="D1042">
        <v>236.32000732421881</v>
      </c>
      <c r="E1042">
        <v>238.44999694824219</v>
      </c>
      <c r="F1042">
        <v>121082600</v>
      </c>
      <c r="G1042">
        <v>0</v>
      </c>
      <c r="H1042">
        <v>0</v>
      </c>
    </row>
    <row r="1043" spans="1:8" x14ac:dyDescent="0.25">
      <c r="A1043" s="1">
        <v>45295</v>
      </c>
      <c r="B1043">
        <v>239.25</v>
      </c>
      <c r="C1043">
        <v>242.69999694824219</v>
      </c>
      <c r="D1043">
        <v>237.72999572753909</v>
      </c>
      <c r="E1043">
        <v>237.92999267578119</v>
      </c>
      <c r="F1043">
        <v>102629300</v>
      </c>
      <c r="G1043">
        <v>0</v>
      </c>
      <c r="H1043">
        <v>0</v>
      </c>
    </row>
    <row r="1044" spans="1:8" x14ac:dyDescent="0.25">
      <c r="A1044" s="1">
        <v>45296</v>
      </c>
      <c r="B1044">
        <v>236.86000061035159</v>
      </c>
      <c r="C1044">
        <v>240.1199951171875</v>
      </c>
      <c r="D1044">
        <v>234.8999938964844</v>
      </c>
      <c r="E1044">
        <v>237.49000549316409</v>
      </c>
      <c r="F1044">
        <v>92379400</v>
      </c>
      <c r="G1044">
        <v>0</v>
      </c>
      <c r="H1044">
        <v>0</v>
      </c>
    </row>
    <row r="1045" spans="1:8" x14ac:dyDescent="0.25">
      <c r="A1045" s="1">
        <v>45299</v>
      </c>
      <c r="B1045">
        <v>236.13999938964841</v>
      </c>
      <c r="C1045">
        <v>241.25</v>
      </c>
      <c r="D1045">
        <v>235.30000305175781</v>
      </c>
      <c r="E1045">
        <v>240.44999694824219</v>
      </c>
      <c r="F1045">
        <v>85166600</v>
      </c>
      <c r="G1045">
        <v>0</v>
      </c>
      <c r="H1045">
        <v>0</v>
      </c>
    </row>
    <row r="1046" spans="1:8" x14ac:dyDescent="0.25">
      <c r="A1046" s="1">
        <v>45300</v>
      </c>
      <c r="B1046">
        <v>238.11000061035159</v>
      </c>
      <c r="C1046">
        <v>238.96000671386719</v>
      </c>
      <c r="D1046">
        <v>232.03999328613281</v>
      </c>
      <c r="E1046">
        <v>234.96000671386719</v>
      </c>
      <c r="F1046">
        <v>96705700</v>
      </c>
      <c r="G1046">
        <v>0</v>
      </c>
      <c r="H1046">
        <v>0</v>
      </c>
    </row>
    <row r="1047" spans="1:8" x14ac:dyDescent="0.25">
      <c r="A1047" s="1">
        <v>45301</v>
      </c>
      <c r="B1047">
        <v>235.1000061035156</v>
      </c>
      <c r="C1047">
        <v>235.5</v>
      </c>
      <c r="D1047">
        <v>231.28999328613281</v>
      </c>
      <c r="E1047">
        <v>233.94000244140619</v>
      </c>
      <c r="F1047">
        <v>91628500</v>
      </c>
      <c r="G1047">
        <v>0</v>
      </c>
      <c r="H1047">
        <v>0</v>
      </c>
    </row>
    <row r="1048" spans="1:8" x14ac:dyDescent="0.25">
      <c r="A1048" s="1">
        <v>45302</v>
      </c>
      <c r="B1048">
        <v>230.57000732421881</v>
      </c>
      <c r="C1048">
        <v>230.92999267578119</v>
      </c>
      <c r="D1048">
        <v>225.3699951171875</v>
      </c>
      <c r="E1048">
        <v>227.2200012207031</v>
      </c>
      <c r="F1048">
        <v>105873600</v>
      </c>
      <c r="G1048">
        <v>0</v>
      </c>
      <c r="H1048">
        <v>0</v>
      </c>
    </row>
    <row r="1049" spans="1:8" x14ac:dyDescent="0.25">
      <c r="A1049" s="1">
        <v>45303</v>
      </c>
      <c r="B1049">
        <v>220.08000183105469</v>
      </c>
      <c r="C1049">
        <v>225.3399963378906</v>
      </c>
      <c r="D1049">
        <v>217.1499938964844</v>
      </c>
      <c r="E1049">
        <v>218.88999938964841</v>
      </c>
      <c r="F1049">
        <v>122889000</v>
      </c>
      <c r="G1049">
        <v>0</v>
      </c>
      <c r="H1049">
        <v>0</v>
      </c>
    </row>
    <row r="1050" spans="1:8" x14ac:dyDescent="0.25">
      <c r="A1050" s="1">
        <v>45307</v>
      </c>
      <c r="B1050">
        <v>215.1000061035156</v>
      </c>
      <c r="C1050">
        <v>223.49000549316409</v>
      </c>
      <c r="D1050">
        <v>212.17999267578119</v>
      </c>
      <c r="E1050">
        <v>219.9100036621094</v>
      </c>
      <c r="F1050">
        <v>115355000</v>
      </c>
      <c r="G1050">
        <v>0</v>
      </c>
      <c r="H1050">
        <v>0</v>
      </c>
    </row>
    <row r="1051" spans="1:8" x14ac:dyDescent="0.25">
      <c r="A1051" s="1">
        <v>45308</v>
      </c>
      <c r="B1051">
        <v>214.86000061035159</v>
      </c>
      <c r="C1051">
        <v>215.66999816894531</v>
      </c>
      <c r="D1051">
        <v>212.00999450683591</v>
      </c>
      <c r="E1051">
        <v>215.55000305175781</v>
      </c>
      <c r="F1051">
        <v>103164400</v>
      </c>
      <c r="G1051">
        <v>0</v>
      </c>
      <c r="H1051">
        <v>0</v>
      </c>
    </row>
    <row r="1052" spans="1:8" x14ac:dyDescent="0.25">
      <c r="A1052" s="1">
        <v>45309</v>
      </c>
      <c r="B1052">
        <v>216.8800048828125</v>
      </c>
      <c r="C1052">
        <v>217.44999694824219</v>
      </c>
      <c r="D1052">
        <v>208.74000549316409</v>
      </c>
      <c r="E1052">
        <v>211.8800048828125</v>
      </c>
      <c r="F1052">
        <v>108595400</v>
      </c>
      <c r="G1052">
        <v>0</v>
      </c>
      <c r="H1052">
        <v>0</v>
      </c>
    </row>
    <row r="1053" spans="1:8" x14ac:dyDescent="0.25">
      <c r="A1053" s="1">
        <v>45310</v>
      </c>
      <c r="B1053">
        <v>209.99000549316409</v>
      </c>
      <c r="C1053">
        <v>213.19000244140619</v>
      </c>
      <c r="D1053">
        <v>207.55999755859381</v>
      </c>
      <c r="E1053">
        <v>212.19000244140619</v>
      </c>
      <c r="F1053">
        <v>102095800</v>
      </c>
      <c r="G1053">
        <v>0</v>
      </c>
      <c r="H1053">
        <v>0</v>
      </c>
    </row>
    <row r="1054" spans="1:8" x14ac:dyDescent="0.25">
      <c r="A1054" s="1">
        <v>45313</v>
      </c>
      <c r="B1054">
        <v>212.25999450683591</v>
      </c>
      <c r="C1054">
        <v>217.80000305175781</v>
      </c>
      <c r="D1054">
        <v>206.27000427246091</v>
      </c>
      <c r="E1054">
        <v>208.80000305175781</v>
      </c>
      <c r="F1054">
        <v>117952500</v>
      </c>
      <c r="G1054">
        <v>0</v>
      </c>
      <c r="H1054">
        <v>0</v>
      </c>
    </row>
    <row r="1055" spans="1:8" x14ac:dyDescent="0.25">
      <c r="A1055" s="1">
        <v>45314</v>
      </c>
      <c r="B1055">
        <v>211.30000305175781</v>
      </c>
      <c r="C1055">
        <v>215.6499938964844</v>
      </c>
      <c r="D1055">
        <v>207.75</v>
      </c>
      <c r="E1055">
        <v>209.13999938964841</v>
      </c>
      <c r="F1055">
        <v>106605900</v>
      </c>
      <c r="G1055">
        <v>0</v>
      </c>
      <c r="H1055">
        <v>0</v>
      </c>
    </row>
    <row r="1056" spans="1:8" x14ac:dyDescent="0.25">
      <c r="A1056" s="1">
        <v>45315</v>
      </c>
      <c r="B1056">
        <v>211.8800048828125</v>
      </c>
      <c r="C1056">
        <v>212.72999572753909</v>
      </c>
      <c r="D1056">
        <v>206.77000427246091</v>
      </c>
      <c r="E1056">
        <v>207.83000183105469</v>
      </c>
      <c r="F1056">
        <v>123369900</v>
      </c>
      <c r="G1056">
        <v>0</v>
      </c>
      <c r="H1056">
        <v>0</v>
      </c>
    </row>
    <row r="1057" spans="1:8" x14ac:dyDescent="0.25">
      <c r="A1057" s="1">
        <v>45316</v>
      </c>
      <c r="B1057">
        <v>189.69999694824219</v>
      </c>
      <c r="C1057">
        <v>193</v>
      </c>
      <c r="D1057">
        <v>180.05999755859381</v>
      </c>
      <c r="E1057">
        <v>182.6300048828125</v>
      </c>
      <c r="F1057">
        <v>198076800</v>
      </c>
      <c r="G1057">
        <v>0</v>
      </c>
      <c r="H1057">
        <v>0</v>
      </c>
    </row>
    <row r="1058" spans="1:8" x14ac:dyDescent="0.25">
      <c r="A1058" s="1">
        <v>45317</v>
      </c>
      <c r="B1058">
        <v>185.5</v>
      </c>
      <c r="C1058">
        <v>186.7799987792969</v>
      </c>
      <c r="D1058">
        <v>182.1000061035156</v>
      </c>
      <c r="E1058">
        <v>183.25</v>
      </c>
      <c r="F1058">
        <v>107343200</v>
      </c>
      <c r="G1058">
        <v>0</v>
      </c>
      <c r="H1058">
        <v>0</v>
      </c>
    </row>
    <row r="1059" spans="1:8" x14ac:dyDescent="0.25">
      <c r="A1059" s="1">
        <v>45320</v>
      </c>
      <c r="B1059">
        <v>185.6300048828125</v>
      </c>
      <c r="C1059">
        <v>191.47999572753909</v>
      </c>
      <c r="D1059">
        <v>183.66999816894531</v>
      </c>
      <c r="E1059">
        <v>190.92999267578119</v>
      </c>
      <c r="F1059">
        <v>125013100</v>
      </c>
      <c r="G1059">
        <v>0</v>
      </c>
      <c r="H1059">
        <v>0</v>
      </c>
    </row>
    <row r="1060" spans="1:8" x14ac:dyDescent="0.25">
      <c r="A1060" s="1">
        <v>45321</v>
      </c>
      <c r="B1060">
        <v>195.33000183105469</v>
      </c>
      <c r="C1060">
        <v>196.36000061035159</v>
      </c>
      <c r="D1060">
        <v>190.61000061035159</v>
      </c>
      <c r="E1060">
        <v>191.5899963378906</v>
      </c>
      <c r="F1060">
        <v>109982300</v>
      </c>
      <c r="G1060">
        <v>0</v>
      </c>
      <c r="H1060">
        <v>0</v>
      </c>
    </row>
    <row r="1061" spans="1:8" x14ac:dyDescent="0.25">
      <c r="A1061" s="1">
        <v>45322</v>
      </c>
      <c r="B1061">
        <v>187</v>
      </c>
      <c r="C1061">
        <v>193.9700012207031</v>
      </c>
      <c r="D1061">
        <v>185.8500061035156</v>
      </c>
      <c r="E1061">
        <v>187.28999328613281</v>
      </c>
      <c r="F1061">
        <v>103221400</v>
      </c>
      <c r="G1061">
        <v>0</v>
      </c>
      <c r="H1061">
        <v>0</v>
      </c>
    </row>
    <row r="1062" spans="1:8" x14ac:dyDescent="0.25">
      <c r="A1062" s="1">
        <v>45323</v>
      </c>
      <c r="B1062">
        <v>188.5</v>
      </c>
      <c r="C1062">
        <v>189.8800048828125</v>
      </c>
      <c r="D1062">
        <v>184.2799987792969</v>
      </c>
      <c r="E1062">
        <v>188.86000061035159</v>
      </c>
      <c r="F1062">
        <v>91843300</v>
      </c>
      <c r="G1062">
        <v>0</v>
      </c>
      <c r="H1062">
        <v>0</v>
      </c>
    </row>
    <row r="1063" spans="1:8" x14ac:dyDescent="0.25">
      <c r="A1063" s="1">
        <v>45324</v>
      </c>
      <c r="B1063">
        <v>185.03999328613281</v>
      </c>
      <c r="C1063">
        <v>188.69000244140619</v>
      </c>
      <c r="D1063">
        <v>182</v>
      </c>
      <c r="E1063">
        <v>187.9100036621094</v>
      </c>
      <c r="F1063">
        <v>110505100</v>
      </c>
      <c r="G1063">
        <v>0</v>
      </c>
      <c r="H1063">
        <v>0</v>
      </c>
    </row>
    <row r="1064" spans="1:8" x14ac:dyDescent="0.25">
      <c r="A1064" s="1">
        <v>45327</v>
      </c>
      <c r="B1064">
        <v>184.25999450683591</v>
      </c>
      <c r="C1064">
        <v>184.67999267578119</v>
      </c>
      <c r="D1064">
        <v>175.00999450683591</v>
      </c>
      <c r="E1064">
        <v>181.05999755859381</v>
      </c>
      <c r="F1064">
        <v>134294400</v>
      </c>
      <c r="G1064">
        <v>0</v>
      </c>
      <c r="H1064">
        <v>0</v>
      </c>
    </row>
    <row r="1065" spans="1:8" x14ac:dyDescent="0.25">
      <c r="A1065" s="1">
        <v>45328</v>
      </c>
      <c r="B1065">
        <v>177.21000671386719</v>
      </c>
      <c r="C1065">
        <v>186.49000549316409</v>
      </c>
      <c r="D1065">
        <v>177.11000061035159</v>
      </c>
      <c r="E1065">
        <v>185.1000061035156</v>
      </c>
      <c r="F1065">
        <v>122676000</v>
      </c>
      <c r="G1065">
        <v>0</v>
      </c>
      <c r="H1065">
        <v>0</v>
      </c>
    </row>
    <row r="1066" spans="1:8" x14ac:dyDescent="0.25">
      <c r="A1066" s="1">
        <v>45329</v>
      </c>
      <c r="B1066">
        <v>188.17999267578119</v>
      </c>
      <c r="C1066">
        <v>189.78999328613281</v>
      </c>
      <c r="D1066">
        <v>182.67999267578119</v>
      </c>
      <c r="E1066">
        <v>187.58000183105469</v>
      </c>
      <c r="F1066">
        <v>111535200</v>
      </c>
      <c r="G1066">
        <v>0</v>
      </c>
      <c r="H1066">
        <v>0</v>
      </c>
    </row>
    <row r="1067" spans="1:8" x14ac:dyDescent="0.25">
      <c r="A1067" s="1">
        <v>45330</v>
      </c>
      <c r="B1067">
        <v>189</v>
      </c>
      <c r="C1067">
        <v>191.6199951171875</v>
      </c>
      <c r="D1067">
        <v>185.58000183105469</v>
      </c>
      <c r="E1067">
        <v>189.55999755859381</v>
      </c>
      <c r="F1067">
        <v>83034000</v>
      </c>
      <c r="G1067">
        <v>0</v>
      </c>
      <c r="H1067">
        <v>0</v>
      </c>
    </row>
    <row r="1068" spans="1:8" x14ac:dyDescent="0.25">
      <c r="A1068" s="1">
        <v>45331</v>
      </c>
      <c r="B1068">
        <v>190.17999267578119</v>
      </c>
      <c r="C1068">
        <v>194.1199951171875</v>
      </c>
      <c r="D1068">
        <v>189.47999572753909</v>
      </c>
      <c r="E1068">
        <v>193.57000732421881</v>
      </c>
      <c r="F1068">
        <v>84476300</v>
      </c>
      <c r="G1068">
        <v>0</v>
      </c>
      <c r="H1068">
        <v>0</v>
      </c>
    </row>
    <row r="1069" spans="1:8" x14ac:dyDescent="0.25">
      <c r="A1069" s="1">
        <v>45334</v>
      </c>
      <c r="B1069">
        <v>192.11000061035159</v>
      </c>
      <c r="C1069">
        <v>194.72999572753909</v>
      </c>
      <c r="D1069">
        <v>187.2799987792969</v>
      </c>
      <c r="E1069">
        <v>188.1300048828125</v>
      </c>
      <c r="F1069">
        <v>95498600</v>
      </c>
      <c r="G1069">
        <v>0</v>
      </c>
      <c r="H1069">
        <v>0</v>
      </c>
    </row>
    <row r="1070" spans="1:8" x14ac:dyDescent="0.25">
      <c r="A1070" s="1">
        <v>45335</v>
      </c>
      <c r="B1070">
        <v>183.99000549316409</v>
      </c>
      <c r="C1070">
        <v>187.25999450683591</v>
      </c>
      <c r="D1070">
        <v>182.11000061035159</v>
      </c>
      <c r="E1070">
        <v>184.02000427246091</v>
      </c>
      <c r="F1070">
        <v>86759500</v>
      </c>
      <c r="G1070">
        <v>0</v>
      </c>
      <c r="H1070">
        <v>0</v>
      </c>
    </row>
    <row r="1071" spans="1:8" x14ac:dyDescent="0.25">
      <c r="A1071" s="1">
        <v>45336</v>
      </c>
      <c r="B1071">
        <v>185.30000305175781</v>
      </c>
      <c r="C1071">
        <v>188.88999938964841</v>
      </c>
      <c r="D1071">
        <v>183.3500061035156</v>
      </c>
      <c r="E1071">
        <v>188.71000671386719</v>
      </c>
      <c r="F1071">
        <v>81203000</v>
      </c>
      <c r="G1071">
        <v>0</v>
      </c>
      <c r="H1071">
        <v>0</v>
      </c>
    </row>
    <row r="1072" spans="1:8" x14ac:dyDescent="0.25">
      <c r="A1072" s="1">
        <v>45337</v>
      </c>
      <c r="B1072">
        <v>189.1600036621094</v>
      </c>
      <c r="C1072">
        <v>200.8800048828125</v>
      </c>
      <c r="D1072">
        <v>188.86000061035159</v>
      </c>
      <c r="E1072">
        <v>200.44999694824219</v>
      </c>
      <c r="F1072">
        <v>120831800</v>
      </c>
      <c r="G1072">
        <v>0</v>
      </c>
      <c r="H1072">
        <v>0</v>
      </c>
    </row>
    <row r="1073" spans="1:8" x14ac:dyDescent="0.25">
      <c r="A1073" s="1">
        <v>45338</v>
      </c>
      <c r="B1073">
        <v>202.05999755859381</v>
      </c>
      <c r="C1073">
        <v>203.16999816894531</v>
      </c>
      <c r="D1073">
        <v>197.3999938964844</v>
      </c>
      <c r="E1073">
        <v>199.94999694824219</v>
      </c>
      <c r="F1073">
        <v>111173600</v>
      </c>
      <c r="G1073">
        <v>0</v>
      </c>
      <c r="H1073">
        <v>0</v>
      </c>
    </row>
    <row r="1074" spans="1:8" x14ac:dyDescent="0.25">
      <c r="A1074" s="1">
        <v>45342</v>
      </c>
      <c r="B1074">
        <v>196.1300048828125</v>
      </c>
      <c r="C1074">
        <v>198.6000061035156</v>
      </c>
      <c r="D1074">
        <v>189.1300048828125</v>
      </c>
      <c r="E1074">
        <v>193.75999450683591</v>
      </c>
      <c r="F1074">
        <v>104545800</v>
      </c>
      <c r="G1074">
        <v>0</v>
      </c>
      <c r="H1074">
        <v>0</v>
      </c>
    </row>
    <row r="1075" spans="1:8" x14ac:dyDescent="0.25">
      <c r="A1075" s="1">
        <v>45343</v>
      </c>
      <c r="B1075">
        <v>193.36000061035159</v>
      </c>
      <c r="C1075">
        <v>199.44000244140619</v>
      </c>
      <c r="D1075">
        <v>191.94999694824219</v>
      </c>
      <c r="E1075">
        <v>194.77000427246091</v>
      </c>
      <c r="F1075">
        <v>103844000</v>
      </c>
      <c r="G1075">
        <v>0</v>
      </c>
      <c r="H1075">
        <v>0</v>
      </c>
    </row>
    <row r="1076" spans="1:8" x14ac:dyDescent="0.25">
      <c r="A1076" s="1">
        <v>45344</v>
      </c>
      <c r="B1076">
        <v>194</v>
      </c>
      <c r="C1076">
        <v>198.32000732421881</v>
      </c>
      <c r="D1076">
        <v>191.36000061035159</v>
      </c>
      <c r="E1076">
        <v>197.4100036621094</v>
      </c>
      <c r="F1076">
        <v>92739500</v>
      </c>
      <c r="G1076">
        <v>0</v>
      </c>
      <c r="H1076">
        <v>0</v>
      </c>
    </row>
    <row r="1077" spans="1:8" x14ac:dyDescent="0.25">
      <c r="A1077" s="1">
        <v>45345</v>
      </c>
      <c r="B1077">
        <v>195.30999755859381</v>
      </c>
      <c r="C1077">
        <v>197.57000732421881</v>
      </c>
      <c r="D1077">
        <v>191.5</v>
      </c>
      <c r="E1077">
        <v>191.9700012207031</v>
      </c>
      <c r="F1077">
        <v>78841900</v>
      </c>
      <c r="G1077">
        <v>0</v>
      </c>
      <c r="H1077">
        <v>0</v>
      </c>
    </row>
    <row r="1078" spans="1:8" x14ac:dyDescent="0.25">
      <c r="A1078" s="1">
        <v>45348</v>
      </c>
      <c r="B1078">
        <v>192.28999328613281</v>
      </c>
      <c r="C1078">
        <v>201.7799987792969</v>
      </c>
      <c r="D1078">
        <v>192</v>
      </c>
      <c r="E1078">
        <v>199.3999938964844</v>
      </c>
      <c r="F1078">
        <v>111747100</v>
      </c>
      <c r="G1078">
        <v>0</v>
      </c>
      <c r="H1078">
        <v>0</v>
      </c>
    </row>
    <row r="1079" spans="1:8" x14ac:dyDescent="0.25">
      <c r="A1079" s="1">
        <v>45349</v>
      </c>
      <c r="B1079">
        <v>204.03999328613281</v>
      </c>
      <c r="C1079">
        <v>205.6000061035156</v>
      </c>
      <c r="D1079">
        <v>198.25999450683591</v>
      </c>
      <c r="E1079">
        <v>199.72999572753909</v>
      </c>
      <c r="F1079">
        <v>108645400</v>
      </c>
      <c r="G1079">
        <v>0</v>
      </c>
      <c r="H1079">
        <v>0</v>
      </c>
    </row>
    <row r="1080" spans="1:8" x14ac:dyDescent="0.25">
      <c r="A1080" s="1">
        <v>45350</v>
      </c>
      <c r="B1080">
        <v>200.41999816894531</v>
      </c>
      <c r="C1080">
        <v>205.30000305175781</v>
      </c>
      <c r="D1080">
        <v>198.44000244140619</v>
      </c>
      <c r="E1080">
        <v>202.03999328613281</v>
      </c>
      <c r="F1080">
        <v>99806200</v>
      </c>
      <c r="G1080">
        <v>0</v>
      </c>
      <c r="H1080">
        <v>0</v>
      </c>
    </row>
    <row r="1081" spans="1:8" x14ac:dyDescent="0.25">
      <c r="A1081" s="1">
        <v>45351</v>
      </c>
      <c r="B1081">
        <v>204.17999267578119</v>
      </c>
      <c r="C1081">
        <v>205.2799987792969</v>
      </c>
      <c r="D1081">
        <v>198.44999694824219</v>
      </c>
      <c r="E1081">
        <v>201.8800048828125</v>
      </c>
      <c r="F1081">
        <v>85907000</v>
      </c>
      <c r="G1081">
        <v>0</v>
      </c>
      <c r="H1081">
        <v>0</v>
      </c>
    </row>
    <row r="1082" spans="1:8" x14ac:dyDescent="0.25">
      <c r="A1082" s="1">
        <v>45352</v>
      </c>
      <c r="B1082">
        <v>200.52000427246091</v>
      </c>
      <c r="C1082">
        <v>204.52000427246091</v>
      </c>
      <c r="D1082">
        <v>198.5</v>
      </c>
      <c r="E1082">
        <v>202.63999938964841</v>
      </c>
      <c r="F1082">
        <v>82099200</v>
      </c>
      <c r="G1082">
        <v>0</v>
      </c>
      <c r="H1082">
        <v>0</v>
      </c>
    </row>
    <row r="1083" spans="1:8" x14ac:dyDescent="0.25">
      <c r="A1083" s="1">
        <v>45355</v>
      </c>
      <c r="B1083">
        <v>198.72999572753909</v>
      </c>
      <c r="C1083">
        <v>199.75</v>
      </c>
      <c r="D1083">
        <v>186.7200012207031</v>
      </c>
      <c r="E1083">
        <v>188.13999938964841</v>
      </c>
      <c r="F1083">
        <v>134334900</v>
      </c>
      <c r="G1083">
        <v>0</v>
      </c>
      <c r="H1083">
        <v>0</v>
      </c>
    </row>
    <row r="1084" spans="1:8" x14ac:dyDescent="0.25">
      <c r="A1084" s="1">
        <v>45356</v>
      </c>
      <c r="B1084">
        <v>183.05000305175781</v>
      </c>
      <c r="C1084">
        <v>184.5899963378906</v>
      </c>
      <c r="D1084">
        <v>177.57000732421881</v>
      </c>
      <c r="E1084">
        <v>180.74000549316409</v>
      </c>
      <c r="F1084">
        <v>119660800</v>
      </c>
      <c r="G1084">
        <v>0</v>
      </c>
      <c r="H1084">
        <v>0</v>
      </c>
    </row>
    <row r="1085" spans="1:8" x14ac:dyDescent="0.25">
      <c r="A1085" s="1">
        <v>45357</v>
      </c>
      <c r="B1085">
        <v>179.99000549316409</v>
      </c>
      <c r="C1085">
        <v>181.58000183105469</v>
      </c>
      <c r="D1085">
        <v>173.69999694824219</v>
      </c>
      <c r="E1085">
        <v>176.53999328613281</v>
      </c>
      <c r="F1085">
        <v>107920900</v>
      </c>
      <c r="G1085">
        <v>0</v>
      </c>
      <c r="H1085">
        <v>0</v>
      </c>
    </row>
    <row r="1086" spans="1:8" x14ac:dyDescent="0.25">
      <c r="A1086" s="1">
        <v>45358</v>
      </c>
      <c r="B1086">
        <v>174.3500061035156</v>
      </c>
      <c r="C1086">
        <v>180.03999328613281</v>
      </c>
      <c r="D1086">
        <v>173.69999694824219</v>
      </c>
      <c r="E1086">
        <v>178.6499938964844</v>
      </c>
      <c r="F1086">
        <v>102129000</v>
      </c>
      <c r="G1086">
        <v>0</v>
      </c>
      <c r="H1086">
        <v>0</v>
      </c>
    </row>
    <row r="1087" spans="1:8" x14ac:dyDescent="0.25">
      <c r="A1087" s="1">
        <v>45359</v>
      </c>
      <c r="B1087">
        <v>181.5</v>
      </c>
      <c r="C1087">
        <v>182.72999572753909</v>
      </c>
      <c r="D1087">
        <v>174.69999694824219</v>
      </c>
      <c r="E1087">
        <v>175.3399963378906</v>
      </c>
      <c r="F1087">
        <v>85315300</v>
      </c>
      <c r="G1087">
        <v>0</v>
      </c>
      <c r="H1087">
        <v>0</v>
      </c>
    </row>
    <row r="1088" spans="1:8" x14ac:dyDescent="0.25">
      <c r="A1088" s="1">
        <v>45362</v>
      </c>
      <c r="B1088">
        <v>175.44999694824219</v>
      </c>
      <c r="C1088">
        <v>182.8699951171875</v>
      </c>
      <c r="D1088">
        <v>174.80000305175781</v>
      </c>
      <c r="E1088">
        <v>177.77000427246091</v>
      </c>
      <c r="F1088">
        <v>85391500</v>
      </c>
      <c r="G1088">
        <v>0</v>
      </c>
      <c r="H1088">
        <v>0</v>
      </c>
    </row>
    <row r="1089" spans="1:8" x14ac:dyDescent="0.25">
      <c r="A1089" s="1">
        <v>45363</v>
      </c>
      <c r="B1089">
        <v>177.77000427246091</v>
      </c>
      <c r="C1089">
        <v>179.42999267578119</v>
      </c>
      <c r="D1089">
        <v>172.4100036621094</v>
      </c>
      <c r="E1089">
        <v>177.53999328613281</v>
      </c>
      <c r="F1089">
        <v>87391700</v>
      </c>
      <c r="G1089">
        <v>0</v>
      </c>
      <c r="H1089">
        <v>0</v>
      </c>
    </row>
    <row r="1090" spans="1:8" x14ac:dyDescent="0.25">
      <c r="A1090" s="1">
        <v>45364</v>
      </c>
      <c r="B1090">
        <v>173.05000305175781</v>
      </c>
      <c r="C1090">
        <v>176.05000305175781</v>
      </c>
      <c r="D1090">
        <v>169.1499938964844</v>
      </c>
      <c r="E1090">
        <v>169.47999572753909</v>
      </c>
      <c r="F1090">
        <v>106524500</v>
      </c>
      <c r="G1090">
        <v>0</v>
      </c>
      <c r="H1090">
        <v>0</v>
      </c>
    </row>
    <row r="1091" spans="1:8" x14ac:dyDescent="0.25">
      <c r="A1091" s="1">
        <v>45365</v>
      </c>
      <c r="B1091">
        <v>167.77000427246091</v>
      </c>
      <c r="C1091">
        <v>171.16999816894531</v>
      </c>
      <c r="D1091">
        <v>160.50999450683591</v>
      </c>
      <c r="E1091">
        <v>162.5</v>
      </c>
      <c r="F1091">
        <v>126325700</v>
      </c>
      <c r="G1091">
        <v>0</v>
      </c>
      <c r="H1091">
        <v>0</v>
      </c>
    </row>
    <row r="1092" spans="1:8" x14ac:dyDescent="0.25">
      <c r="A1092" s="1">
        <v>45366</v>
      </c>
      <c r="B1092">
        <v>163.1600036621094</v>
      </c>
      <c r="C1092">
        <v>165.17999267578119</v>
      </c>
      <c r="D1092">
        <v>160.75999450683591</v>
      </c>
      <c r="E1092">
        <v>163.57000732421881</v>
      </c>
      <c r="F1092">
        <v>96971900</v>
      </c>
      <c r="G1092">
        <v>0</v>
      </c>
      <c r="H1092">
        <v>0</v>
      </c>
    </row>
    <row r="1093" spans="1:8" x14ac:dyDescent="0.25">
      <c r="A1093" s="1">
        <v>45369</v>
      </c>
      <c r="B1093">
        <v>170.02000427246091</v>
      </c>
      <c r="C1093">
        <v>174.7200012207031</v>
      </c>
      <c r="D1093">
        <v>165.8999938964844</v>
      </c>
      <c r="E1093">
        <v>173.80000305175781</v>
      </c>
      <c r="F1093">
        <v>108214400</v>
      </c>
      <c r="G1093">
        <v>0</v>
      </c>
      <c r="H1093">
        <v>0</v>
      </c>
    </row>
    <row r="1094" spans="1:8" x14ac:dyDescent="0.25">
      <c r="A1094" s="1">
        <v>45370</v>
      </c>
      <c r="B1094">
        <v>172.36000061035159</v>
      </c>
      <c r="C1094">
        <v>172.82000732421881</v>
      </c>
      <c r="D1094">
        <v>167.41999816894531</v>
      </c>
      <c r="E1094">
        <v>171.32000732421881</v>
      </c>
      <c r="F1094">
        <v>77271400</v>
      </c>
      <c r="G1094">
        <v>0</v>
      </c>
      <c r="H1094">
        <v>0</v>
      </c>
    </row>
    <row r="1095" spans="1:8" x14ac:dyDescent="0.25">
      <c r="A1095" s="1">
        <v>45371</v>
      </c>
      <c r="B1095">
        <v>173</v>
      </c>
      <c r="C1095">
        <v>176.25</v>
      </c>
      <c r="D1095">
        <v>170.82000732421881</v>
      </c>
      <c r="E1095">
        <v>175.6600036621094</v>
      </c>
      <c r="F1095">
        <v>83846700</v>
      </c>
      <c r="G1095">
        <v>0</v>
      </c>
      <c r="H1095">
        <v>0</v>
      </c>
    </row>
    <row r="1096" spans="1:8" x14ac:dyDescent="0.25">
      <c r="A1096" s="1">
        <v>45372</v>
      </c>
      <c r="B1096">
        <v>176.38999938964841</v>
      </c>
      <c r="C1096">
        <v>178.17999267578119</v>
      </c>
      <c r="D1096">
        <v>171.80000305175781</v>
      </c>
      <c r="E1096">
        <v>172.82000732421881</v>
      </c>
      <c r="F1096">
        <v>73178000</v>
      </c>
      <c r="G1096">
        <v>0</v>
      </c>
      <c r="H1096">
        <v>0</v>
      </c>
    </row>
    <row r="1097" spans="1:8" x14ac:dyDescent="0.25">
      <c r="A1097" s="1">
        <v>45373</v>
      </c>
      <c r="B1097">
        <v>166.69000244140619</v>
      </c>
      <c r="C1097">
        <v>171.19999694824219</v>
      </c>
      <c r="D1097">
        <v>166.30000305175781</v>
      </c>
      <c r="E1097">
        <v>170.83000183105469</v>
      </c>
      <c r="F1097">
        <v>75454700</v>
      </c>
      <c r="G1097">
        <v>0</v>
      </c>
      <c r="H1097">
        <v>0</v>
      </c>
    </row>
    <row r="1098" spans="1:8" x14ac:dyDescent="0.25">
      <c r="A1098" s="1">
        <v>45376</v>
      </c>
      <c r="B1098">
        <v>168.75999450683591</v>
      </c>
      <c r="C1098">
        <v>175.24000549316409</v>
      </c>
      <c r="D1098">
        <v>168.72999572753909</v>
      </c>
      <c r="E1098">
        <v>172.6300048828125</v>
      </c>
      <c r="F1098">
        <v>74228600</v>
      </c>
      <c r="G1098">
        <v>0</v>
      </c>
      <c r="H1098">
        <v>0</v>
      </c>
    </row>
    <row r="1099" spans="1:8" x14ac:dyDescent="0.25">
      <c r="A1099" s="1">
        <v>45377</v>
      </c>
      <c r="B1099">
        <v>178.58000183105469</v>
      </c>
      <c r="C1099">
        <v>184.25</v>
      </c>
      <c r="D1099">
        <v>177.3800048828125</v>
      </c>
      <c r="E1099">
        <v>177.66999816894531</v>
      </c>
      <c r="F1099">
        <v>113186200</v>
      </c>
      <c r="G1099">
        <v>0</v>
      </c>
      <c r="H1099">
        <v>0</v>
      </c>
    </row>
    <row r="1100" spans="1:8" x14ac:dyDescent="0.25">
      <c r="A1100" s="1">
        <v>45378</v>
      </c>
      <c r="B1100">
        <v>181.4100036621094</v>
      </c>
      <c r="C1100">
        <v>181.9100036621094</v>
      </c>
      <c r="D1100">
        <v>176</v>
      </c>
      <c r="E1100">
        <v>179.83000183105469</v>
      </c>
      <c r="F1100">
        <v>81804000</v>
      </c>
      <c r="G1100">
        <v>0</v>
      </c>
      <c r="H1100">
        <v>0</v>
      </c>
    </row>
    <row r="1101" spans="1:8" x14ac:dyDescent="0.25">
      <c r="A1101" s="1">
        <v>45379</v>
      </c>
      <c r="B1101">
        <v>177.44999694824219</v>
      </c>
      <c r="C1101">
        <v>179.57000732421881</v>
      </c>
      <c r="D1101">
        <v>175.30000305175781</v>
      </c>
      <c r="E1101">
        <v>175.78999328613281</v>
      </c>
      <c r="F1101">
        <v>77654800</v>
      </c>
      <c r="G1101">
        <v>0</v>
      </c>
      <c r="H1101">
        <v>0</v>
      </c>
    </row>
    <row r="1102" spans="1:8" x14ac:dyDescent="0.25">
      <c r="A1102" s="1">
        <v>45383</v>
      </c>
      <c r="B1102">
        <v>176.16999816894531</v>
      </c>
      <c r="C1102">
        <v>176.75</v>
      </c>
      <c r="D1102">
        <v>170.21000671386719</v>
      </c>
      <c r="E1102">
        <v>175.2200012207031</v>
      </c>
      <c r="F1102">
        <v>81562100</v>
      </c>
      <c r="G1102">
        <v>0</v>
      </c>
      <c r="H1102">
        <v>0</v>
      </c>
    </row>
    <row r="1103" spans="1:8" x14ac:dyDescent="0.25">
      <c r="A1103" s="1">
        <v>45384</v>
      </c>
      <c r="B1103">
        <v>164.75</v>
      </c>
      <c r="C1103">
        <v>167.69000244140619</v>
      </c>
      <c r="D1103">
        <v>163.42999267578119</v>
      </c>
      <c r="E1103">
        <v>166.6300048828125</v>
      </c>
      <c r="F1103">
        <v>116650600</v>
      </c>
      <c r="G1103">
        <v>0</v>
      </c>
      <c r="H1103">
        <v>0</v>
      </c>
    </row>
    <row r="1104" spans="1:8" x14ac:dyDescent="0.25">
      <c r="A1104" s="1">
        <v>45385</v>
      </c>
      <c r="B1104">
        <v>164.02000427246091</v>
      </c>
      <c r="C1104">
        <v>168.82000732421881</v>
      </c>
      <c r="D1104">
        <v>163.2799987792969</v>
      </c>
      <c r="E1104">
        <v>168.3800048828125</v>
      </c>
      <c r="F1104">
        <v>82950100</v>
      </c>
      <c r="G1104">
        <v>0</v>
      </c>
      <c r="H1104">
        <v>0</v>
      </c>
    </row>
    <row r="1105" spans="1:8" x14ac:dyDescent="0.25">
      <c r="A1105" s="1">
        <v>45386</v>
      </c>
      <c r="B1105">
        <v>170.07000732421881</v>
      </c>
      <c r="C1105">
        <v>177.19000244140619</v>
      </c>
      <c r="D1105">
        <v>168.00999450683591</v>
      </c>
      <c r="E1105">
        <v>171.11000061035159</v>
      </c>
      <c r="F1105">
        <v>123162000</v>
      </c>
      <c r="G1105">
        <v>0</v>
      </c>
      <c r="H1105">
        <v>0</v>
      </c>
    </row>
    <row r="1106" spans="1:8" x14ac:dyDescent="0.25">
      <c r="A1106" s="1">
        <v>45387</v>
      </c>
      <c r="B1106">
        <v>169.08000183105469</v>
      </c>
      <c r="C1106">
        <v>170.86000061035159</v>
      </c>
      <c r="D1106">
        <v>160.50999450683591</v>
      </c>
      <c r="E1106">
        <v>164.8999938964844</v>
      </c>
      <c r="F1106">
        <v>141250700</v>
      </c>
      <c r="G1106">
        <v>0</v>
      </c>
      <c r="H1106">
        <v>0</v>
      </c>
    </row>
    <row r="1107" spans="1:8" x14ac:dyDescent="0.25">
      <c r="A1107" s="1">
        <v>45390</v>
      </c>
      <c r="B1107">
        <v>169.3399963378906</v>
      </c>
      <c r="C1107">
        <v>174.5</v>
      </c>
      <c r="D1107">
        <v>167.78999328613281</v>
      </c>
      <c r="E1107">
        <v>172.97999572753909</v>
      </c>
      <c r="F1107">
        <v>104423300</v>
      </c>
      <c r="G1107">
        <v>0</v>
      </c>
      <c r="H1107">
        <v>0</v>
      </c>
    </row>
    <row r="1108" spans="1:8" x14ac:dyDescent="0.25">
      <c r="A1108" s="1">
        <v>45391</v>
      </c>
      <c r="B1108">
        <v>172.9100036621094</v>
      </c>
      <c r="C1108">
        <v>179.2200012207031</v>
      </c>
      <c r="D1108">
        <v>171.91999816894531</v>
      </c>
      <c r="E1108">
        <v>176.8800048828125</v>
      </c>
      <c r="F1108">
        <v>103232700</v>
      </c>
      <c r="G1108">
        <v>0</v>
      </c>
      <c r="H1108">
        <v>0</v>
      </c>
    </row>
    <row r="1109" spans="1:8" x14ac:dyDescent="0.25">
      <c r="A1109" s="1">
        <v>45392</v>
      </c>
      <c r="B1109">
        <v>173.03999328613281</v>
      </c>
      <c r="C1109">
        <v>174.92999267578119</v>
      </c>
      <c r="D1109">
        <v>170.00999450683591</v>
      </c>
      <c r="E1109">
        <v>171.75999450683591</v>
      </c>
      <c r="F1109">
        <v>84532400</v>
      </c>
      <c r="G1109">
        <v>0</v>
      </c>
      <c r="H1109">
        <v>0</v>
      </c>
    </row>
    <row r="1110" spans="1:8" x14ac:dyDescent="0.25">
      <c r="A1110" s="1">
        <v>45393</v>
      </c>
      <c r="B1110">
        <v>172.55000305175781</v>
      </c>
      <c r="C1110">
        <v>175.8800048828125</v>
      </c>
      <c r="D1110">
        <v>168.50999450683591</v>
      </c>
      <c r="E1110">
        <v>174.6000061035156</v>
      </c>
      <c r="F1110">
        <v>94516000</v>
      </c>
      <c r="G1110">
        <v>0</v>
      </c>
      <c r="H1110">
        <v>0</v>
      </c>
    </row>
    <row r="1111" spans="1:8" x14ac:dyDescent="0.25">
      <c r="A1111" s="1">
        <v>45394</v>
      </c>
      <c r="B1111">
        <v>172.3399963378906</v>
      </c>
      <c r="C1111">
        <v>173.80999755859381</v>
      </c>
      <c r="D1111">
        <v>170.36000061035159</v>
      </c>
      <c r="E1111">
        <v>171.05000305175781</v>
      </c>
      <c r="F1111">
        <v>64506600</v>
      </c>
      <c r="G1111">
        <v>0</v>
      </c>
      <c r="H1111">
        <v>0</v>
      </c>
    </row>
    <row r="1112" spans="1:8" x14ac:dyDescent="0.25">
      <c r="A1112" s="1">
        <v>45397</v>
      </c>
      <c r="B1112">
        <v>170.24000549316409</v>
      </c>
      <c r="C1112">
        <v>170.69000244140619</v>
      </c>
      <c r="D1112">
        <v>161.3800048828125</v>
      </c>
      <c r="E1112">
        <v>161.47999572753909</v>
      </c>
      <c r="F1112">
        <v>100245300</v>
      </c>
      <c r="G1112">
        <v>0</v>
      </c>
      <c r="H1112">
        <v>0</v>
      </c>
    </row>
    <row r="1113" spans="1:8" x14ac:dyDescent="0.25">
      <c r="A1113" s="1">
        <v>45398</v>
      </c>
      <c r="B1113">
        <v>156.74000549316409</v>
      </c>
      <c r="C1113">
        <v>158.19000244140619</v>
      </c>
      <c r="D1113">
        <v>153.75</v>
      </c>
      <c r="E1113">
        <v>157.11000061035159</v>
      </c>
      <c r="F1113">
        <v>97000000</v>
      </c>
      <c r="G1113">
        <v>0</v>
      </c>
      <c r="H1113">
        <v>0</v>
      </c>
    </row>
    <row r="1114" spans="1:8" x14ac:dyDescent="0.25">
      <c r="A1114" s="1">
        <v>45399</v>
      </c>
      <c r="B1114">
        <v>157.63999938964841</v>
      </c>
      <c r="C1114">
        <v>158.33000183105469</v>
      </c>
      <c r="D1114">
        <v>153.7799987792969</v>
      </c>
      <c r="E1114">
        <v>155.44999694824219</v>
      </c>
      <c r="F1114">
        <v>82439700</v>
      </c>
      <c r="G1114">
        <v>0</v>
      </c>
      <c r="H1114">
        <v>0</v>
      </c>
    </row>
    <row r="1115" spans="1:8" x14ac:dyDescent="0.25">
      <c r="A1115" s="1">
        <v>45400</v>
      </c>
      <c r="B1115">
        <v>151.25</v>
      </c>
      <c r="C1115">
        <v>152.19999694824219</v>
      </c>
      <c r="D1115">
        <v>148.69999694824219</v>
      </c>
      <c r="E1115">
        <v>149.92999267578119</v>
      </c>
      <c r="F1115">
        <v>96098800</v>
      </c>
      <c r="G1115">
        <v>0</v>
      </c>
      <c r="H1115">
        <v>0</v>
      </c>
    </row>
    <row r="1116" spans="1:8" x14ac:dyDescent="0.25">
      <c r="A1116" s="1">
        <v>45401</v>
      </c>
      <c r="B1116">
        <v>148.9700012207031</v>
      </c>
      <c r="C1116">
        <v>150.94000244140619</v>
      </c>
      <c r="D1116">
        <v>146.2200012207031</v>
      </c>
      <c r="E1116">
        <v>147.05000305175781</v>
      </c>
      <c r="F1116">
        <v>86005100</v>
      </c>
      <c r="G1116">
        <v>0</v>
      </c>
      <c r="H1116">
        <v>0</v>
      </c>
    </row>
    <row r="1117" spans="1:8" x14ac:dyDescent="0.25">
      <c r="A1117" s="1">
        <v>45404</v>
      </c>
      <c r="B1117">
        <v>140.55999755859381</v>
      </c>
      <c r="C1117">
        <v>144.44000244140619</v>
      </c>
      <c r="D1117">
        <v>138.80000305175781</v>
      </c>
      <c r="E1117">
        <v>142.05000305175781</v>
      </c>
      <c r="F1117">
        <v>107097600</v>
      </c>
      <c r="G1117">
        <v>0</v>
      </c>
      <c r="H1117">
        <v>0</v>
      </c>
    </row>
    <row r="1118" spans="1:8" x14ac:dyDescent="0.25">
      <c r="A1118" s="1">
        <v>45405</v>
      </c>
      <c r="B1118">
        <v>143.33000183105469</v>
      </c>
      <c r="C1118">
        <v>147.25999450683591</v>
      </c>
      <c r="D1118">
        <v>141.11000061035159</v>
      </c>
      <c r="E1118">
        <v>144.67999267578119</v>
      </c>
      <c r="F1118">
        <v>124545100</v>
      </c>
      <c r="G1118">
        <v>0</v>
      </c>
      <c r="H1118">
        <v>0</v>
      </c>
    </row>
    <row r="1119" spans="1:8" x14ac:dyDescent="0.25">
      <c r="A1119" s="1">
        <v>45406</v>
      </c>
      <c r="B1119">
        <v>162.8399963378906</v>
      </c>
      <c r="C1119">
        <v>167.9700012207031</v>
      </c>
      <c r="D1119">
        <v>157.50999450683591</v>
      </c>
      <c r="E1119">
        <v>162.1300048828125</v>
      </c>
      <c r="F1119">
        <v>181178000</v>
      </c>
      <c r="G1119">
        <v>0</v>
      </c>
      <c r="H1119">
        <v>0</v>
      </c>
    </row>
    <row r="1120" spans="1:8" x14ac:dyDescent="0.25">
      <c r="A1120" s="1">
        <v>45407</v>
      </c>
      <c r="B1120">
        <v>158.96000671386719</v>
      </c>
      <c r="C1120">
        <v>170.8800048828125</v>
      </c>
      <c r="D1120">
        <v>158.36000061035159</v>
      </c>
      <c r="E1120">
        <v>170.17999267578119</v>
      </c>
      <c r="F1120">
        <v>126427500</v>
      </c>
      <c r="G1120">
        <v>0</v>
      </c>
      <c r="H1120">
        <v>0</v>
      </c>
    </row>
    <row r="1121" spans="1:8" x14ac:dyDescent="0.25">
      <c r="A1121" s="1">
        <v>45408</v>
      </c>
      <c r="B1121">
        <v>168.8500061035156</v>
      </c>
      <c r="C1121">
        <v>172.1199951171875</v>
      </c>
      <c r="D1121">
        <v>166.3699951171875</v>
      </c>
      <c r="E1121">
        <v>168.28999328613281</v>
      </c>
      <c r="F1121">
        <v>109815700</v>
      </c>
      <c r="G1121">
        <v>0</v>
      </c>
      <c r="H1121">
        <v>0</v>
      </c>
    </row>
    <row r="1122" spans="1:8" x14ac:dyDescent="0.25">
      <c r="A1122" s="1">
        <v>45411</v>
      </c>
      <c r="B1122">
        <v>188.41999816894531</v>
      </c>
      <c r="C1122">
        <v>198.8699951171875</v>
      </c>
      <c r="D1122">
        <v>184.53999328613281</v>
      </c>
      <c r="E1122">
        <v>194.05000305175781</v>
      </c>
      <c r="F1122">
        <v>243869700</v>
      </c>
      <c r="G1122">
        <v>0</v>
      </c>
      <c r="H1122">
        <v>0</v>
      </c>
    </row>
    <row r="1123" spans="1:8" x14ac:dyDescent="0.25">
      <c r="A1123" s="1">
        <v>45412</v>
      </c>
      <c r="B1123">
        <v>186.97999572753909</v>
      </c>
      <c r="C1123">
        <v>190.94999694824219</v>
      </c>
      <c r="D1123">
        <v>182.8399963378906</v>
      </c>
      <c r="E1123">
        <v>183.2799987792969</v>
      </c>
      <c r="F1123">
        <v>127031800</v>
      </c>
      <c r="G1123">
        <v>0</v>
      </c>
      <c r="H1123">
        <v>0</v>
      </c>
    </row>
    <row r="1124" spans="1:8" x14ac:dyDescent="0.25">
      <c r="A1124" s="1">
        <v>45413</v>
      </c>
      <c r="B1124">
        <v>182</v>
      </c>
      <c r="C1124">
        <v>185.86000061035159</v>
      </c>
      <c r="D1124">
        <v>179.00999450683591</v>
      </c>
      <c r="E1124">
        <v>179.99000549316409</v>
      </c>
      <c r="F1124">
        <v>92829700</v>
      </c>
      <c r="G1124">
        <v>0</v>
      </c>
      <c r="H1124">
        <v>0</v>
      </c>
    </row>
    <row r="1125" spans="1:8" x14ac:dyDescent="0.25">
      <c r="A1125" s="1">
        <v>45414</v>
      </c>
      <c r="B1125">
        <v>182.86000061035159</v>
      </c>
      <c r="C1125">
        <v>184.6000061035156</v>
      </c>
      <c r="D1125">
        <v>176.02000427246091</v>
      </c>
      <c r="E1125">
        <v>180.00999450683591</v>
      </c>
      <c r="F1125">
        <v>89148000</v>
      </c>
      <c r="G1125">
        <v>0</v>
      </c>
      <c r="H1125">
        <v>0</v>
      </c>
    </row>
    <row r="1126" spans="1:8" x14ac:dyDescent="0.25">
      <c r="A1126" s="1">
        <v>45415</v>
      </c>
      <c r="B1126">
        <v>182.1000061035156</v>
      </c>
      <c r="C1126">
        <v>184.7799987792969</v>
      </c>
      <c r="D1126">
        <v>178.41999816894531</v>
      </c>
      <c r="E1126">
        <v>181.19000244140619</v>
      </c>
      <c r="F1126">
        <v>75491500</v>
      </c>
      <c r="G1126">
        <v>0</v>
      </c>
      <c r="H1126">
        <v>0</v>
      </c>
    </row>
    <row r="1127" spans="1:8" x14ac:dyDescent="0.25">
      <c r="A1127" s="1">
        <v>45418</v>
      </c>
      <c r="B1127">
        <v>183.80000305175781</v>
      </c>
      <c r="C1127">
        <v>187.55999755859381</v>
      </c>
      <c r="D1127">
        <v>182.19999694824219</v>
      </c>
      <c r="E1127">
        <v>184.75999450683591</v>
      </c>
      <c r="F1127">
        <v>84390300</v>
      </c>
      <c r="G1127">
        <v>0</v>
      </c>
      <c r="H1127">
        <v>0</v>
      </c>
    </row>
    <row r="1128" spans="1:8" x14ac:dyDescent="0.25">
      <c r="A1128" s="1">
        <v>45419</v>
      </c>
      <c r="B1128">
        <v>182.3999938964844</v>
      </c>
      <c r="C1128">
        <v>183.25999450683591</v>
      </c>
      <c r="D1128">
        <v>177.3999938964844</v>
      </c>
      <c r="E1128">
        <v>177.80999755859381</v>
      </c>
      <c r="F1128">
        <v>75045900</v>
      </c>
      <c r="G1128">
        <v>0</v>
      </c>
      <c r="H1128">
        <v>0</v>
      </c>
    </row>
    <row r="1129" spans="1:8" x14ac:dyDescent="0.25">
      <c r="A1129" s="1">
        <v>45420</v>
      </c>
      <c r="B1129">
        <v>171.5899963378906</v>
      </c>
      <c r="C1129">
        <v>176.05999755859381</v>
      </c>
      <c r="D1129">
        <v>170.1499938964844</v>
      </c>
      <c r="E1129">
        <v>174.7200012207031</v>
      </c>
      <c r="F1129">
        <v>79969500</v>
      </c>
      <c r="G1129">
        <v>0</v>
      </c>
      <c r="H1129">
        <v>0</v>
      </c>
    </row>
    <row r="1130" spans="1:8" x14ac:dyDescent="0.25">
      <c r="A1130" s="1">
        <v>45421</v>
      </c>
      <c r="B1130">
        <v>175.00999450683591</v>
      </c>
      <c r="C1130">
        <v>175.6199951171875</v>
      </c>
      <c r="D1130">
        <v>171.3699951171875</v>
      </c>
      <c r="E1130">
        <v>171.9700012207031</v>
      </c>
      <c r="F1130">
        <v>65950300</v>
      </c>
      <c r="G1130">
        <v>0</v>
      </c>
      <c r="H1130">
        <v>0</v>
      </c>
    </row>
    <row r="1131" spans="1:8" x14ac:dyDescent="0.25">
      <c r="A1131" s="1">
        <v>45422</v>
      </c>
      <c r="B1131">
        <v>173.05000305175781</v>
      </c>
      <c r="C1131">
        <v>173.05999755859381</v>
      </c>
      <c r="D1131">
        <v>167.75</v>
      </c>
      <c r="E1131">
        <v>168.4700012207031</v>
      </c>
      <c r="F1131">
        <v>72627200</v>
      </c>
      <c r="G1131">
        <v>0</v>
      </c>
      <c r="H1131">
        <v>0</v>
      </c>
    </row>
    <row r="1132" spans="1:8" x14ac:dyDescent="0.25">
      <c r="A1132" s="1">
        <v>45425</v>
      </c>
      <c r="B1132">
        <v>170</v>
      </c>
      <c r="C1132">
        <v>175.3999938964844</v>
      </c>
      <c r="D1132">
        <v>169</v>
      </c>
      <c r="E1132">
        <v>171.88999938964841</v>
      </c>
      <c r="F1132">
        <v>67018900</v>
      </c>
      <c r="G1132">
        <v>0</v>
      </c>
      <c r="H1132">
        <v>0</v>
      </c>
    </row>
    <row r="1133" spans="1:8" x14ac:dyDescent="0.25">
      <c r="A1133" s="1">
        <v>45426</v>
      </c>
      <c r="B1133">
        <v>174.5</v>
      </c>
      <c r="C1133">
        <v>179.49000549316409</v>
      </c>
      <c r="D1133">
        <v>174.07000732421881</v>
      </c>
      <c r="E1133">
        <v>177.55000305175781</v>
      </c>
      <c r="F1133">
        <v>86407400</v>
      </c>
      <c r="G1133">
        <v>0</v>
      </c>
      <c r="H1133">
        <v>0</v>
      </c>
    </row>
    <row r="1134" spans="1:8" x14ac:dyDescent="0.25">
      <c r="A1134" s="1">
        <v>45427</v>
      </c>
      <c r="B1134">
        <v>179.8999938964844</v>
      </c>
      <c r="C1134">
        <v>180</v>
      </c>
      <c r="D1134">
        <v>173.11000061035159</v>
      </c>
      <c r="E1134">
        <v>173.99000549316409</v>
      </c>
      <c r="F1134">
        <v>79663000</v>
      </c>
      <c r="G1134">
        <v>0</v>
      </c>
      <c r="H1134">
        <v>0</v>
      </c>
    </row>
    <row r="1135" spans="1:8" x14ac:dyDescent="0.25">
      <c r="A1135" s="1">
        <v>45428</v>
      </c>
      <c r="B1135">
        <v>174.1000061035156</v>
      </c>
      <c r="C1135">
        <v>175.78999328613281</v>
      </c>
      <c r="D1135">
        <v>171.42999267578119</v>
      </c>
      <c r="E1135">
        <v>174.8399963378906</v>
      </c>
      <c r="F1135">
        <v>59812200</v>
      </c>
      <c r="G1135">
        <v>0</v>
      </c>
      <c r="H1135">
        <v>0</v>
      </c>
    </row>
    <row r="1136" spans="1:8" x14ac:dyDescent="0.25">
      <c r="A1136" s="1">
        <v>45429</v>
      </c>
      <c r="B1136">
        <v>173.55000305175781</v>
      </c>
      <c r="C1136">
        <v>179.6300048828125</v>
      </c>
      <c r="D1136">
        <v>172.75</v>
      </c>
      <c r="E1136">
        <v>177.46000671386719</v>
      </c>
      <c r="F1136">
        <v>77445800</v>
      </c>
      <c r="G1136">
        <v>0</v>
      </c>
      <c r="H1136">
        <v>0</v>
      </c>
    </row>
    <row r="1137" spans="1:8" x14ac:dyDescent="0.25">
      <c r="A1137" s="1">
        <v>45432</v>
      </c>
      <c r="B1137">
        <v>177.55999755859381</v>
      </c>
      <c r="C1137">
        <v>177.75</v>
      </c>
      <c r="D1137">
        <v>173.52000427246091</v>
      </c>
      <c r="E1137">
        <v>174.94999694824219</v>
      </c>
      <c r="F1137">
        <v>61727400</v>
      </c>
      <c r="G1137">
        <v>0</v>
      </c>
      <c r="H1137">
        <v>0</v>
      </c>
    </row>
    <row r="1138" spans="1:8" x14ac:dyDescent="0.25">
      <c r="A1138" s="1">
        <v>45433</v>
      </c>
      <c r="B1138">
        <v>175.50999450683591</v>
      </c>
      <c r="C1138">
        <v>186.8800048828125</v>
      </c>
      <c r="D1138">
        <v>174.71000671386719</v>
      </c>
      <c r="E1138">
        <v>186.6000061035156</v>
      </c>
      <c r="F1138">
        <v>115266500</v>
      </c>
      <c r="G1138">
        <v>0</v>
      </c>
      <c r="H1138">
        <v>0</v>
      </c>
    </row>
    <row r="1139" spans="1:8" x14ac:dyDescent="0.25">
      <c r="A1139" s="1">
        <v>45434</v>
      </c>
      <c r="B1139">
        <v>182.8500061035156</v>
      </c>
      <c r="C1139">
        <v>183.80000305175781</v>
      </c>
      <c r="D1139">
        <v>178.1199951171875</v>
      </c>
      <c r="E1139">
        <v>180.11000061035159</v>
      </c>
      <c r="F1139">
        <v>88313500</v>
      </c>
      <c r="G1139">
        <v>0</v>
      </c>
      <c r="H1139">
        <v>0</v>
      </c>
    </row>
    <row r="1140" spans="1:8" x14ac:dyDescent="0.25">
      <c r="A1140" s="1">
        <v>45435</v>
      </c>
      <c r="B1140">
        <v>181.80000305175781</v>
      </c>
      <c r="C1140">
        <v>181.8999938964844</v>
      </c>
      <c r="D1140">
        <v>173.25999450683591</v>
      </c>
      <c r="E1140">
        <v>173.74000549316409</v>
      </c>
      <c r="F1140">
        <v>71975500</v>
      </c>
      <c r="G1140">
        <v>0</v>
      </c>
      <c r="H1140">
        <v>0</v>
      </c>
    </row>
    <row r="1141" spans="1:8" x14ac:dyDescent="0.25">
      <c r="A1141" s="1">
        <v>45436</v>
      </c>
      <c r="B1141">
        <v>174.8399963378906</v>
      </c>
      <c r="C1141">
        <v>180.08000183105469</v>
      </c>
      <c r="D1141">
        <v>173.72999572753909</v>
      </c>
      <c r="E1141">
        <v>179.24000549316409</v>
      </c>
      <c r="F1141">
        <v>65479700</v>
      </c>
      <c r="G1141">
        <v>0</v>
      </c>
      <c r="H1141">
        <v>0</v>
      </c>
    </row>
    <row r="1142" spans="1:8" x14ac:dyDescent="0.25">
      <c r="A1142" s="1">
        <v>45440</v>
      </c>
      <c r="B1142">
        <v>176.3999938964844</v>
      </c>
      <c r="C1142">
        <v>178.25</v>
      </c>
      <c r="D1142">
        <v>173.1600036621094</v>
      </c>
      <c r="E1142">
        <v>176.75</v>
      </c>
      <c r="F1142">
        <v>59736600</v>
      </c>
      <c r="G1142">
        <v>0</v>
      </c>
      <c r="H1142">
        <v>0</v>
      </c>
    </row>
    <row r="1143" spans="1:8" x14ac:dyDescent="0.25">
      <c r="A1143" s="1">
        <v>45441</v>
      </c>
      <c r="B1143">
        <v>174.19000244140619</v>
      </c>
      <c r="C1143">
        <v>178.1499938964844</v>
      </c>
      <c r="D1143">
        <v>173.92999267578119</v>
      </c>
      <c r="E1143">
        <v>176.19000244140619</v>
      </c>
      <c r="F1143">
        <v>54782600</v>
      </c>
      <c r="G1143">
        <v>0</v>
      </c>
      <c r="H1143">
        <v>0</v>
      </c>
    </row>
    <row r="1144" spans="1:8" x14ac:dyDescent="0.25">
      <c r="A1144" s="1">
        <v>45442</v>
      </c>
      <c r="B1144">
        <v>178.58000183105469</v>
      </c>
      <c r="C1144">
        <v>182.66999816894531</v>
      </c>
      <c r="D1144">
        <v>175.3800048828125</v>
      </c>
      <c r="E1144">
        <v>178.78999328613281</v>
      </c>
      <c r="F1144">
        <v>77784800</v>
      </c>
      <c r="G1144">
        <v>0</v>
      </c>
      <c r="H1144">
        <v>0</v>
      </c>
    </row>
    <row r="1145" spans="1:8" x14ac:dyDescent="0.25">
      <c r="A1145" s="1">
        <v>45443</v>
      </c>
      <c r="B1145">
        <v>178.5</v>
      </c>
      <c r="C1145">
        <v>180.32000732421881</v>
      </c>
      <c r="D1145">
        <v>173.82000732421881</v>
      </c>
      <c r="E1145">
        <v>178.08000183105469</v>
      </c>
      <c r="F1145">
        <v>67314600</v>
      </c>
      <c r="G1145">
        <v>0</v>
      </c>
      <c r="H1145">
        <v>0</v>
      </c>
    </row>
    <row r="1146" spans="1:8" x14ac:dyDescent="0.25">
      <c r="A1146" s="1">
        <v>45446</v>
      </c>
      <c r="B1146">
        <v>178.1300048828125</v>
      </c>
      <c r="C1146">
        <v>182.63999938964841</v>
      </c>
      <c r="D1146">
        <v>174.49000549316409</v>
      </c>
      <c r="E1146">
        <v>176.28999328613281</v>
      </c>
      <c r="F1146">
        <v>68568900</v>
      </c>
      <c r="G1146">
        <v>0</v>
      </c>
      <c r="H1146">
        <v>0</v>
      </c>
    </row>
    <row r="1147" spans="1:8" x14ac:dyDescent="0.25">
      <c r="A1147" s="1">
        <v>45447</v>
      </c>
      <c r="B1147">
        <v>174.7799987792969</v>
      </c>
      <c r="C1147">
        <v>177.75999450683591</v>
      </c>
      <c r="D1147">
        <v>174</v>
      </c>
      <c r="E1147">
        <v>174.77000427246091</v>
      </c>
      <c r="F1147">
        <v>60056300</v>
      </c>
      <c r="G1147">
        <v>0</v>
      </c>
      <c r="H1147">
        <v>0</v>
      </c>
    </row>
    <row r="1148" spans="1:8" x14ac:dyDescent="0.25">
      <c r="A1148" s="1">
        <v>45448</v>
      </c>
      <c r="B1148">
        <v>175.3500061035156</v>
      </c>
      <c r="C1148">
        <v>176.1499938964844</v>
      </c>
      <c r="D1148">
        <v>172.1300048828125</v>
      </c>
      <c r="E1148">
        <v>175</v>
      </c>
      <c r="F1148">
        <v>57953800</v>
      </c>
      <c r="G1148">
        <v>0</v>
      </c>
      <c r="H1148">
        <v>0</v>
      </c>
    </row>
    <row r="1149" spans="1:8" x14ac:dyDescent="0.25">
      <c r="A1149" s="1">
        <v>45449</v>
      </c>
      <c r="B1149">
        <v>174.6000061035156</v>
      </c>
      <c r="C1149">
        <v>179.72999572753909</v>
      </c>
      <c r="D1149">
        <v>172.72999572753909</v>
      </c>
      <c r="E1149">
        <v>177.94000244140619</v>
      </c>
      <c r="F1149">
        <v>69887000</v>
      </c>
      <c r="G1149">
        <v>0</v>
      </c>
      <c r="H1149">
        <v>0</v>
      </c>
    </row>
    <row r="1150" spans="1:8" x14ac:dyDescent="0.25">
      <c r="A1150" s="1">
        <v>45450</v>
      </c>
      <c r="B1150">
        <v>176.1300048828125</v>
      </c>
      <c r="C1150">
        <v>179.3500061035156</v>
      </c>
      <c r="D1150">
        <v>175.58000183105469</v>
      </c>
      <c r="E1150">
        <v>177.47999572753909</v>
      </c>
      <c r="F1150">
        <v>56244900</v>
      </c>
      <c r="G1150">
        <v>0</v>
      </c>
      <c r="H1150">
        <v>0</v>
      </c>
    </row>
    <row r="1151" spans="1:8" x14ac:dyDescent="0.25">
      <c r="A1151" s="1">
        <v>45453</v>
      </c>
      <c r="B1151">
        <v>176.05999755859381</v>
      </c>
      <c r="C1151">
        <v>178.57000732421881</v>
      </c>
      <c r="D1151">
        <v>173.16999816894531</v>
      </c>
      <c r="E1151">
        <v>173.78999328613281</v>
      </c>
      <c r="F1151">
        <v>50869700</v>
      </c>
      <c r="G1151">
        <v>0</v>
      </c>
      <c r="H1151">
        <v>0</v>
      </c>
    </row>
    <row r="1152" spans="1:8" x14ac:dyDescent="0.25">
      <c r="A1152" s="1">
        <v>45454</v>
      </c>
      <c r="B1152">
        <v>173.91999816894531</v>
      </c>
      <c r="C1152">
        <v>174.75</v>
      </c>
      <c r="D1152">
        <v>167.4100036621094</v>
      </c>
      <c r="E1152">
        <v>170.6600036621094</v>
      </c>
      <c r="F1152">
        <v>64761900</v>
      </c>
      <c r="G1152">
        <v>0</v>
      </c>
      <c r="H1152">
        <v>0</v>
      </c>
    </row>
    <row r="1153" spans="1:8" x14ac:dyDescent="0.25">
      <c r="A1153" s="1">
        <v>45455</v>
      </c>
      <c r="B1153">
        <v>171.1199951171875</v>
      </c>
      <c r="C1153">
        <v>180.55000305175781</v>
      </c>
      <c r="D1153">
        <v>169.80000305175781</v>
      </c>
      <c r="E1153">
        <v>177.28999328613281</v>
      </c>
      <c r="F1153">
        <v>90389400</v>
      </c>
      <c r="G1153">
        <v>0</v>
      </c>
      <c r="H1153">
        <v>0</v>
      </c>
    </row>
    <row r="1154" spans="1:8" x14ac:dyDescent="0.25">
      <c r="A1154" s="1">
        <v>45456</v>
      </c>
      <c r="B1154">
        <v>188.38999938964841</v>
      </c>
      <c r="C1154">
        <v>191.08000183105469</v>
      </c>
      <c r="D1154">
        <v>181.22999572753909</v>
      </c>
      <c r="E1154">
        <v>182.4700012207031</v>
      </c>
      <c r="F1154">
        <v>118984100</v>
      </c>
      <c r="G1154">
        <v>0</v>
      </c>
      <c r="H1154">
        <v>0</v>
      </c>
    </row>
    <row r="1155" spans="1:8" x14ac:dyDescent="0.25">
      <c r="A1155" s="1">
        <v>45457</v>
      </c>
      <c r="B1155">
        <v>185.80000305175781</v>
      </c>
      <c r="C1155">
        <v>186</v>
      </c>
      <c r="D1155">
        <v>176.91999816894531</v>
      </c>
      <c r="E1155">
        <v>178.00999450683591</v>
      </c>
      <c r="F1155">
        <v>82038200</v>
      </c>
      <c r="G1155">
        <v>0</v>
      </c>
      <c r="H1155">
        <v>0</v>
      </c>
    </row>
    <row r="1156" spans="1:8" x14ac:dyDescent="0.25">
      <c r="A1156" s="1">
        <v>45460</v>
      </c>
      <c r="B1156">
        <v>177.91999816894531</v>
      </c>
      <c r="C1156">
        <v>188.80999755859381</v>
      </c>
      <c r="D1156">
        <v>177</v>
      </c>
      <c r="E1156">
        <v>187.44000244140619</v>
      </c>
      <c r="F1156">
        <v>109786100</v>
      </c>
      <c r="G1156">
        <v>0</v>
      </c>
      <c r="H1156">
        <v>0</v>
      </c>
    </row>
    <row r="1157" spans="1:8" x14ac:dyDescent="0.25">
      <c r="A1157" s="1">
        <v>45461</v>
      </c>
      <c r="B1157">
        <v>186.55999755859381</v>
      </c>
      <c r="C1157">
        <v>187.19999694824219</v>
      </c>
      <c r="D1157">
        <v>182.3699951171875</v>
      </c>
      <c r="E1157">
        <v>184.86000061035159</v>
      </c>
      <c r="F1157">
        <v>68982300</v>
      </c>
      <c r="G1157">
        <v>0</v>
      </c>
      <c r="H1157">
        <v>0</v>
      </c>
    </row>
    <row r="1158" spans="1:8" x14ac:dyDescent="0.25">
      <c r="A1158" s="1">
        <v>45463</v>
      </c>
      <c r="B1158">
        <v>184.67999267578119</v>
      </c>
      <c r="C1158">
        <v>185.21000671386719</v>
      </c>
      <c r="D1158">
        <v>179.6600036621094</v>
      </c>
      <c r="E1158">
        <v>181.57000732421881</v>
      </c>
      <c r="F1158">
        <v>55893100</v>
      </c>
      <c r="G1158">
        <v>0</v>
      </c>
      <c r="H1158">
        <v>0</v>
      </c>
    </row>
    <row r="1159" spans="1:8" x14ac:dyDescent="0.25">
      <c r="A1159" s="1">
        <v>45464</v>
      </c>
      <c r="B1159">
        <v>182.30000305175781</v>
      </c>
      <c r="C1159">
        <v>183.94999694824219</v>
      </c>
      <c r="D1159">
        <v>180.69000244140619</v>
      </c>
      <c r="E1159">
        <v>183.00999450683591</v>
      </c>
      <c r="F1159">
        <v>63029500</v>
      </c>
      <c r="G1159">
        <v>0</v>
      </c>
      <c r="H1159">
        <v>0</v>
      </c>
    </row>
    <row r="1160" spans="1:8" x14ac:dyDescent="0.25">
      <c r="A1160" s="1">
        <v>45467</v>
      </c>
      <c r="B1160">
        <v>184.9700012207031</v>
      </c>
      <c r="C1160">
        <v>188.80000305175781</v>
      </c>
      <c r="D1160">
        <v>182.55000305175781</v>
      </c>
      <c r="E1160">
        <v>182.58000183105469</v>
      </c>
      <c r="F1160">
        <v>61992100</v>
      </c>
      <c r="G1160">
        <v>0</v>
      </c>
      <c r="H1160">
        <v>0</v>
      </c>
    </row>
    <row r="1161" spans="1:8" x14ac:dyDescent="0.25">
      <c r="A1161" s="1">
        <v>45468</v>
      </c>
      <c r="B1161">
        <v>184.3999938964844</v>
      </c>
      <c r="C1161">
        <v>187.9700012207031</v>
      </c>
      <c r="D1161">
        <v>182.00999450683591</v>
      </c>
      <c r="E1161">
        <v>187.3500061035156</v>
      </c>
      <c r="F1161">
        <v>63678300</v>
      </c>
      <c r="G1161">
        <v>0</v>
      </c>
      <c r="H1161">
        <v>0</v>
      </c>
    </row>
    <row r="1162" spans="1:8" x14ac:dyDescent="0.25">
      <c r="A1162" s="1">
        <v>45469</v>
      </c>
      <c r="B1162">
        <v>186.53999328613281</v>
      </c>
      <c r="C1162">
        <v>197.75999450683591</v>
      </c>
      <c r="D1162">
        <v>186.36000061035159</v>
      </c>
      <c r="E1162">
        <v>196.3699951171875</v>
      </c>
      <c r="F1162">
        <v>95737100</v>
      </c>
      <c r="G1162">
        <v>0</v>
      </c>
      <c r="H1162">
        <v>0</v>
      </c>
    </row>
    <row r="1163" spans="1:8" x14ac:dyDescent="0.25">
      <c r="A1163" s="1">
        <v>45470</v>
      </c>
      <c r="B1163">
        <v>195.16999816894531</v>
      </c>
      <c r="C1163">
        <v>198.7200012207031</v>
      </c>
      <c r="D1163">
        <v>194.05000305175781</v>
      </c>
      <c r="E1163">
        <v>197.41999816894531</v>
      </c>
      <c r="F1163">
        <v>72746500</v>
      </c>
      <c r="G1163">
        <v>0</v>
      </c>
      <c r="H1163">
        <v>0</v>
      </c>
    </row>
    <row r="1164" spans="1:8" x14ac:dyDescent="0.25">
      <c r="A1164" s="1">
        <v>45471</v>
      </c>
      <c r="B1164">
        <v>199.55000305175781</v>
      </c>
      <c r="C1164">
        <v>203.19999694824219</v>
      </c>
      <c r="D1164">
        <v>195.25999450683591</v>
      </c>
      <c r="E1164">
        <v>197.8800048828125</v>
      </c>
      <c r="F1164">
        <v>95438100</v>
      </c>
      <c r="G1164">
        <v>0</v>
      </c>
      <c r="H1164">
        <v>0</v>
      </c>
    </row>
    <row r="1165" spans="1:8" x14ac:dyDescent="0.25">
      <c r="A1165" s="1">
        <v>45474</v>
      </c>
      <c r="B1165">
        <v>201.02000427246091</v>
      </c>
      <c r="C1165">
        <v>213.22999572753909</v>
      </c>
      <c r="D1165">
        <v>200.8500061035156</v>
      </c>
      <c r="E1165">
        <v>209.86000061035159</v>
      </c>
      <c r="F1165">
        <v>135691400</v>
      </c>
      <c r="G1165">
        <v>0</v>
      </c>
      <c r="H1165">
        <v>0</v>
      </c>
    </row>
    <row r="1166" spans="1:8" x14ac:dyDescent="0.25">
      <c r="A1166" s="1">
        <v>45475</v>
      </c>
      <c r="B1166">
        <v>218.88999938964841</v>
      </c>
      <c r="C1166">
        <v>231.30000305175781</v>
      </c>
      <c r="D1166">
        <v>218.05999755859381</v>
      </c>
      <c r="E1166">
        <v>231.25999450683591</v>
      </c>
      <c r="F1166">
        <v>205047900</v>
      </c>
      <c r="G1166">
        <v>0</v>
      </c>
      <c r="H1166">
        <v>0</v>
      </c>
    </row>
    <row r="1167" spans="1:8" x14ac:dyDescent="0.25">
      <c r="A1167" s="1">
        <v>45476</v>
      </c>
      <c r="B1167">
        <v>234.55999755859381</v>
      </c>
      <c r="C1167">
        <v>248.3500061035156</v>
      </c>
      <c r="D1167">
        <v>234.25</v>
      </c>
      <c r="E1167">
        <v>246.38999938964841</v>
      </c>
      <c r="F1167">
        <v>166561500</v>
      </c>
      <c r="G1167">
        <v>0</v>
      </c>
      <c r="H1167">
        <v>0</v>
      </c>
    </row>
    <row r="1168" spans="1:8" x14ac:dyDescent="0.25">
      <c r="A1168" s="1">
        <v>45478</v>
      </c>
      <c r="B1168">
        <v>249.80999755859381</v>
      </c>
      <c r="C1168">
        <v>252.3699951171875</v>
      </c>
      <c r="D1168">
        <v>242.46000671386719</v>
      </c>
      <c r="E1168">
        <v>251.52000427246091</v>
      </c>
      <c r="F1168">
        <v>154501200</v>
      </c>
      <c r="G1168">
        <v>0</v>
      </c>
      <c r="H1168">
        <v>0</v>
      </c>
    </row>
    <row r="1169" spans="1:8" x14ac:dyDescent="0.25">
      <c r="A1169" s="1">
        <v>45481</v>
      </c>
      <c r="B1169">
        <v>247.71000671386719</v>
      </c>
      <c r="C1169">
        <v>259.44000244140619</v>
      </c>
      <c r="D1169">
        <v>244.57000732421881</v>
      </c>
      <c r="E1169">
        <v>252.94000244140619</v>
      </c>
      <c r="F1169">
        <v>157219600</v>
      </c>
      <c r="G1169">
        <v>0</v>
      </c>
      <c r="H1169">
        <v>0</v>
      </c>
    </row>
    <row r="1170" spans="1:8" x14ac:dyDescent="0.25">
      <c r="A1170" s="1">
        <v>45482</v>
      </c>
      <c r="B1170">
        <v>251</v>
      </c>
      <c r="C1170">
        <v>265.6099853515625</v>
      </c>
      <c r="D1170">
        <v>250.30000305175781</v>
      </c>
      <c r="E1170">
        <v>262.32998657226563</v>
      </c>
      <c r="F1170">
        <v>160210900</v>
      </c>
      <c r="G1170">
        <v>0</v>
      </c>
      <c r="H1170">
        <v>0</v>
      </c>
    </row>
    <row r="1171" spans="1:8" x14ac:dyDescent="0.25">
      <c r="A1171" s="1">
        <v>45483</v>
      </c>
      <c r="B1171">
        <v>262.79998779296881</v>
      </c>
      <c r="C1171">
        <v>267.58999633789063</v>
      </c>
      <c r="D1171">
        <v>257.8599853515625</v>
      </c>
      <c r="E1171">
        <v>263.260009765625</v>
      </c>
      <c r="F1171">
        <v>128519400</v>
      </c>
      <c r="G1171">
        <v>0</v>
      </c>
      <c r="H1171">
        <v>0</v>
      </c>
    </row>
    <row r="1172" spans="1:8" x14ac:dyDescent="0.25">
      <c r="A1172" s="1">
        <v>45484</v>
      </c>
      <c r="B1172">
        <v>263.29998779296881</v>
      </c>
      <c r="C1172">
        <v>271</v>
      </c>
      <c r="D1172">
        <v>239.6499938964844</v>
      </c>
      <c r="E1172">
        <v>241.0299987792969</v>
      </c>
      <c r="F1172">
        <v>221707300</v>
      </c>
      <c r="G1172">
        <v>0</v>
      </c>
      <c r="H1172">
        <v>0</v>
      </c>
    </row>
    <row r="1173" spans="1:8" x14ac:dyDescent="0.25">
      <c r="A1173" s="1">
        <v>45485</v>
      </c>
      <c r="B1173">
        <v>235.80000305175781</v>
      </c>
      <c r="C1173">
        <v>251.8399963378906</v>
      </c>
      <c r="D1173">
        <v>233.0899963378906</v>
      </c>
      <c r="E1173">
        <v>248.22999572753909</v>
      </c>
      <c r="F1173">
        <v>155955800</v>
      </c>
      <c r="G1173">
        <v>0</v>
      </c>
      <c r="H1173">
        <v>0</v>
      </c>
    </row>
    <row r="1174" spans="1:8" x14ac:dyDescent="0.25">
      <c r="A1174" s="1">
        <v>45488</v>
      </c>
      <c r="B1174">
        <v>255.9700012207031</v>
      </c>
      <c r="C1174">
        <v>265.60000610351563</v>
      </c>
      <c r="D1174">
        <v>251.72999572753909</v>
      </c>
      <c r="E1174">
        <v>252.63999938964841</v>
      </c>
      <c r="F1174">
        <v>146912900</v>
      </c>
      <c r="G1174">
        <v>0</v>
      </c>
      <c r="H1174">
        <v>0</v>
      </c>
    </row>
    <row r="1175" spans="1:8" x14ac:dyDescent="0.25">
      <c r="A1175" s="1">
        <v>45489</v>
      </c>
      <c r="B1175">
        <v>255.30999755859381</v>
      </c>
      <c r="C1175">
        <v>258.6199951171875</v>
      </c>
      <c r="D1175">
        <v>245.80000305175781</v>
      </c>
      <c r="E1175">
        <v>256.55999755859381</v>
      </c>
      <c r="F1175">
        <v>126332500</v>
      </c>
      <c r="G1175">
        <v>0</v>
      </c>
      <c r="H1175">
        <v>0</v>
      </c>
    </row>
    <row r="1176" spans="1:8" x14ac:dyDescent="0.25">
      <c r="A1176" s="1">
        <v>45490</v>
      </c>
      <c r="B1176">
        <v>252.72999572753909</v>
      </c>
      <c r="C1176">
        <v>258.47000122070313</v>
      </c>
      <c r="D1176">
        <v>246.17999267578119</v>
      </c>
      <c r="E1176">
        <v>248.5</v>
      </c>
      <c r="F1176">
        <v>115584800</v>
      </c>
      <c r="G1176">
        <v>0</v>
      </c>
      <c r="H1176">
        <v>0</v>
      </c>
    </row>
    <row r="1177" spans="1:8" x14ac:dyDescent="0.25">
      <c r="A1177" s="1">
        <v>45491</v>
      </c>
      <c r="B1177">
        <v>251.0899963378906</v>
      </c>
      <c r="C1177">
        <v>257.1400146484375</v>
      </c>
      <c r="D1177">
        <v>247.19999694824219</v>
      </c>
      <c r="E1177">
        <v>249.22999572753909</v>
      </c>
      <c r="F1177">
        <v>110869000</v>
      </c>
      <c r="G1177">
        <v>0</v>
      </c>
      <c r="H1177">
        <v>0</v>
      </c>
    </row>
    <row r="1178" spans="1:8" x14ac:dyDescent="0.25">
      <c r="A1178" s="1">
        <v>45492</v>
      </c>
      <c r="B1178">
        <v>247.78999328613281</v>
      </c>
      <c r="C1178">
        <v>249.44000244140619</v>
      </c>
      <c r="D1178">
        <v>236.83000183105469</v>
      </c>
      <c r="E1178">
        <v>239.19999694824219</v>
      </c>
      <c r="F1178">
        <v>87403900</v>
      </c>
      <c r="G1178">
        <v>0</v>
      </c>
      <c r="H1178">
        <v>0</v>
      </c>
    </row>
    <row r="1179" spans="1:8" x14ac:dyDescent="0.25">
      <c r="A1179" s="1">
        <v>45495</v>
      </c>
      <c r="B1179">
        <v>244.21000671386719</v>
      </c>
      <c r="C1179">
        <v>253.21000671386719</v>
      </c>
      <c r="D1179">
        <v>243.75</v>
      </c>
      <c r="E1179">
        <v>251.50999450683591</v>
      </c>
      <c r="F1179">
        <v>101225400</v>
      </c>
      <c r="G1179">
        <v>0</v>
      </c>
      <c r="H1179">
        <v>0</v>
      </c>
    </row>
    <row r="1180" spans="1:8" x14ac:dyDescent="0.25">
      <c r="A1180" s="1">
        <v>45496</v>
      </c>
      <c r="B1180">
        <v>253.6000061035156</v>
      </c>
      <c r="C1180">
        <v>255.75999450683591</v>
      </c>
      <c r="D1180">
        <v>245.6300048828125</v>
      </c>
      <c r="E1180">
        <v>246.3800048828125</v>
      </c>
      <c r="F1180">
        <v>111928200</v>
      </c>
      <c r="G1180">
        <v>0</v>
      </c>
      <c r="H1180">
        <v>0</v>
      </c>
    </row>
    <row r="1181" spans="1:8" x14ac:dyDescent="0.25">
      <c r="A1181" s="1">
        <v>45497</v>
      </c>
      <c r="B1181">
        <v>225.41999816894531</v>
      </c>
      <c r="C1181">
        <v>225.99000549316409</v>
      </c>
      <c r="D1181">
        <v>214.71000671386719</v>
      </c>
      <c r="E1181">
        <v>215.99000549316409</v>
      </c>
      <c r="F1181">
        <v>167942900</v>
      </c>
      <c r="G1181">
        <v>0</v>
      </c>
      <c r="H1181">
        <v>0</v>
      </c>
    </row>
    <row r="1182" spans="1:8" x14ac:dyDescent="0.25">
      <c r="A1182" s="1">
        <v>45498</v>
      </c>
      <c r="B1182">
        <v>216.80000305175781</v>
      </c>
      <c r="C1182">
        <v>226</v>
      </c>
      <c r="D1182">
        <v>216.22999572753909</v>
      </c>
      <c r="E1182">
        <v>220.25</v>
      </c>
      <c r="F1182">
        <v>100636500</v>
      </c>
      <c r="G1182">
        <v>0</v>
      </c>
      <c r="H1182">
        <v>0</v>
      </c>
    </row>
    <row r="1183" spans="1:8" x14ac:dyDescent="0.25">
      <c r="A1183" s="1">
        <v>45499</v>
      </c>
      <c r="B1183">
        <v>221.19000244140619</v>
      </c>
      <c r="C1183">
        <v>222.2799987792969</v>
      </c>
      <c r="D1183">
        <v>215.33000183105469</v>
      </c>
      <c r="E1183">
        <v>219.80000305175781</v>
      </c>
      <c r="F1183">
        <v>94604100</v>
      </c>
      <c r="G1183">
        <v>0</v>
      </c>
      <c r="H1183">
        <v>0</v>
      </c>
    </row>
    <row r="1184" spans="1:8" x14ac:dyDescent="0.25">
      <c r="A1184" s="1">
        <v>45502</v>
      </c>
      <c r="B1184">
        <v>224.8999938964844</v>
      </c>
      <c r="C1184">
        <v>234.27000427246091</v>
      </c>
      <c r="D1184">
        <v>224.69999694824219</v>
      </c>
      <c r="E1184">
        <v>232.1000061035156</v>
      </c>
      <c r="F1184">
        <v>129201800</v>
      </c>
      <c r="G1184">
        <v>0</v>
      </c>
      <c r="H1184">
        <v>0</v>
      </c>
    </row>
    <row r="1185" spans="1:8" x14ac:dyDescent="0.25">
      <c r="A1185" s="1">
        <v>45503</v>
      </c>
      <c r="B1185">
        <v>232.25</v>
      </c>
      <c r="C1185">
        <v>232.4100036621094</v>
      </c>
      <c r="D1185">
        <v>220</v>
      </c>
      <c r="E1185">
        <v>222.6199951171875</v>
      </c>
      <c r="F1185">
        <v>100560300</v>
      </c>
      <c r="G1185">
        <v>0</v>
      </c>
      <c r="H1185">
        <v>0</v>
      </c>
    </row>
    <row r="1186" spans="1:8" x14ac:dyDescent="0.25">
      <c r="A1186" s="1">
        <v>45504</v>
      </c>
      <c r="B1186">
        <v>227.8999938964844</v>
      </c>
      <c r="C1186">
        <v>234.67999267578119</v>
      </c>
      <c r="D1186">
        <v>226.78999328613281</v>
      </c>
      <c r="E1186">
        <v>232.07000732421881</v>
      </c>
      <c r="F1186">
        <v>67497000</v>
      </c>
      <c r="G1186">
        <v>0</v>
      </c>
      <c r="H1186">
        <v>0</v>
      </c>
    </row>
    <row r="1187" spans="1:8" x14ac:dyDescent="0.25">
      <c r="A1187" s="1">
        <v>45505</v>
      </c>
      <c r="B1187">
        <v>227.69000244140619</v>
      </c>
      <c r="C1187">
        <v>231.8699951171875</v>
      </c>
      <c r="D1187">
        <v>214.33000183105469</v>
      </c>
      <c r="E1187">
        <v>216.86000061035159</v>
      </c>
      <c r="F1187">
        <v>83861900</v>
      </c>
      <c r="G1187">
        <v>0</v>
      </c>
      <c r="H1187">
        <v>0</v>
      </c>
    </row>
    <row r="1188" spans="1:8" x14ac:dyDescent="0.25">
      <c r="A1188" s="1">
        <v>45506</v>
      </c>
      <c r="B1188">
        <v>214.8800048828125</v>
      </c>
      <c r="C1188">
        <v>216.1300048828125</v>
      </c>
      <c r="D1188">
        <v>205.7799987792969</v>
      </c>
      <c r="E1188">
        <v>207.66999816894531</v>
      </c>
      <c r="F1188">
        <v>82880100</v>
      </c>
      <c r="G1188">
        <v>0</v>
      </c>
      <c r="H1188">
        <v>0</v>
      </c>
    </row>
    <row r="1189" spans="1:8" x14ac:dyDescent="0.25">
      <c r="A1189" s="1">
        <v>45509</v>
      </c>
      <c r="B1189">
        <v>185.2200012207031</v>
      </c>
      <c r="C1189">
        <v>203.8800048828125</v>
      </c>
      <c r="D1189">
        <v>182</v>
      </c>
      <c r="E1189">
        <v>198.8800048828125</v>
      </c>
      <c r="F1189">
        <v>100308800</v>
      </c>
      <c r="G1189">
        <v>0</v>
      </c>
      <c r="H1189">
        <v>0</v>
      </c>
    </row>
    <row r="1190" spans="1:8" x14ac:dyDescent="0.25">
      <c r="A1190" s="1">
        <v>45510</v>
      </c>
      <c r="B1190">
        <v>200.75</v>
      </c>
      <c r="C1190">
        <v>202.8999938964844</v>
      </c>
      <c r="D1190">
        <v>192.66999816894531</v>
      </c>
      <c r="E1190">
        <v>200.63999938964841</v>
      </c>
      <c r="F1190">
        <v>73783900</v>
      </c>
      <c r="G1190">
        <v>0</v>
      </c>
      <c r="H1190">
        <v>0</v>
      </c>
    </row>
    <row r="1191" spans="1:8" x14ac:dyDescent="0.25">
      <c r="A1191" s="1">
        <v>45511</v>
      </c>
      <c r="B1191">
        <v>200.77000427246091</v>
      </c>
      <c r="C1191">
        <v>203.49000549316409</v>
      </c>
      <c r="D1191">
        <v>191.47999572753909</v>
      </c>
      <c r="E1191">
        <v>191.75999450683591</v>
      </c>
      <c r="F1191">
        <v>71159800</v>
      </c>
      <c r="G1191">
        <v>0</v>
      </c>
      <c r="H1191">
        <v>0</v>
      </c>
    </row>
    <row r="1192" spans="1:8" x14ac:dyDescent="0.25">
      <c r="A1192" s="1">
        <v>45512</v>
      </c>
      <c r="B1192">
        <v>195.69999694824219</v>
      </c>
      <c r="C1192">
        <v>200.69999694824219</v>
      </c>
      <c r="D1192">
        <v>192.03999328613281</v>
      </c>
      <c r="E1192">
        <v>198.8399963378906</v>
      </c>
      <c r="F1192">
        <v>65033900</v>
      </c>
      <c r="G1192">
        <v>0</v>
      </c>
      <c r="H1192">
        <v>0</v>
      </c>
    </row>
    <row r="1193" spans="1:8" x14ac:dyDescent="0.25">
      <c r="A1193" s="1">
        <v>45513</v>
      </c>
      <c r="B1193">
        <v>197.05000305175781</v>
      </c>
      <c r="C1193">
        <v>200.8800048828125</v>
      </c>
      <c r="D1193">
        <v>195.11000061035159</v>
      </c>
      <c r="E1193">
        <v>200</v>
      </c>
      <c r="F1193">
        <v>58648300</v>
      </c>
      <c r="G1193">
        <v>0</v>
      </c>
      <c r="H1193">
        <v>0</v>
      </c>
    </row>
    <row r="1194" spans="1:8" x14ac:dyDescent="0.25">
      <c r="A1194" s="1">
        <v>45516</v>
      </c>
      <c r="B1194">
        <v>199.02000427246091</v>
      </c>
      <c r="C1194">
        <v>199.25999450683591</v>
      </c>
      <c r="D1194">
        <v>194.66999816894531</v>
      </c>
      <c r="E1194">
        <v>197.49000549316409</v>
      </c>
      <c r="F1194">
        <v>64044900</v>
      </c>
      <c r="G1194">
        <v>0</v>
      </c>
      <c r="H1194">
        <v>0</v>
      </c>
    </row>
    <row r="1195" spans="1:8" x14ac:dyDescent="0.25">
      <c r="A1195" s="1">
        <v>45517</v>
      </c>
      <c r="B1195">
        <v>198.4700012207031</v>
      </c>
      <c r="C1195">
        <v>208.49000549316409</v>
      </c>
      <c r="D1195">
        <v>197.05999755859381</v>
      </c>
      <c r="E1195">
        <v>207.83000183105469</v>
      </c>
      <c r="F1195">
        <v>76247400</v>
      </c>
      <c r="G1195">
        <v>0</v>
      </c>
      <c r="H1195">
        <v>0</v>
      </c>
    </row>
    <row r="1196" spans="1:8" x14ac:dyDescent="0.25">
      <c r="A1196" s="1">
        <v>45518</v>
      </c>
      <c r="B1196">
        <v>207.38999938964841</v>
      </c>
      <c r="C1196">
        <v>208.44000244140619</v>
      </c>
      <c r="D1196">
        <v>198.75</v>
      </c>
      <c r="E1196">
        <v>201.3800048828125</v>
      </c>
      <c r="F1196">
        <v>70250000</v>
      </c>
      <c r="G1196">
        <v>0</v>
      </c>
      <c r="H1196">
        <v>0</v>
      </c>
    </row>
    <row r="1197" spans="1:8" x14ac:dyDescent="0.25">
      <c r="A1197" s="1">
        <v>45519</v>
      </c>
      <c r="B1197">
        <v>205.02000427246091</v>
      </c>
      <c r="C1197">
        <v>215.8800048828125</v>
      </c>
      <c r="D1197">
        <v>204.82000732421881</v>
      </c>
      <c r="E1197">
        <v>214.13999938964841</v>
      </c>
      <c r="F1197">
        <v>89848500</v>
      </c>
      <c r="G1197">
        <v>0</v>
      </c>
      <c r="H1197">
        <v>0</v>
      </c>
    </row>
    <row r="1198" spans="1:8" x14ac:dyDescent="0.25">
      <c r="A1198" s="1">
        <v>45520</v>
      </c>
      <c r="B1198">
        <v>211.1499938964844</v>
      </c>
      <c r="C1198">
        <v>219.80000305175781</v>
      </c>
      <c r="D1198">
        <v>210.80000305175781</v>
      </c>
      <c r="E1198">
        <v>216.1199951171875</v>
      </c>
      <c r="F1198">
        <v>88765100</v>
      </c>
      <c r="G1198">
        <v>0</v>
      </c>
      <c r="H1198">
        <v>0</v>
      </c>
    </row>
    <row r="1199" spans="1:8" x14ac:dyDescent="0.25">
      <c r="A1199" s="1">
        <v>45523</v>
      </c>
      <c r="B1199">
        <v>217.07000732421881</v>
      </c>
      <c r="C1199">
        <v>222.97999572753909</v>
      </c>
      <c r="D1199">
        <v>214.0899963378906</v>
      </c>
      <c r="E1199">
        <v>222.7200012207031</v>
      </c>
      <c r="F1199">
        <v>76435200</v>
      </c>
      <c r="G1199">
        <v>0</v>
      </c>
      <c r="H1199">
        <v>0</v>
      </c>
    </row>
    <row r="1200" spans="1:8" x14ac:dyDescent="0.25">
      <c r="A1200" s="1">
        <v>45524</v>
      </c>
      <c r="B1200">
        <v>224.8800048828125</v>
      </c>
      <c r="C1200">
        <v>228.2200012207031</v>
      </c>
      <c r="D1200">
        <v>219.55999755859381</v>
      </c>
      <c r="E1200">
        <v>221.1000061035156</v>
      </c>
      <c r="F1200">
        <v>74001200</v>
      </c>
      <c r="G1200">
        <v>0</v>
      </c>
      <c r="H1200">
        <v>0</v>
      </c>
    </row>
    <row r="1201" spans="1:8" x14ac:dyDescent="0.25">
      <c r="A1201" s="1">
        <v>45525</v>
      </c>
      <c r="B1201">
        <v>222.66999816894531</v>
      </c>
      <c r="C1201">
        <v>224.6600036621094</v>
      </c>
      <c r="D1201">
        <v>218.86000061035159</v>
      </c>
      <c r="E1201">
        <v>223.27000427246091</v>
      </c>
      <c r="F1201">
        <v>70146000</v>
      </c>
      <c r="G1201">
        <v>0</v>
      </c>
      <c r="H1201">
        <v>0</v>
      </c>
    </row>
    <row r="1202" spans="1:8" x14ac:dyDescent="0.25">
      <c r="A1202" s="1">
        <v>45526</v>
      </c>
      <c r="B1202">
        <v>223.82000732421881</v>
      </c>
      <c r="C1202">
        <v>224.80000305175781</v>
      </c>
      <c r="D1202">
        <v>210.32000732421881</v>
      </c>
      <c r="E1202">
        <v>210.6600036621094</v>
      </c>
      <c r="F1202">
        <v>79514500</v>
      </c>
      <c r="G1202">
        <v>0</v>
      </c>
      <c r="H1202">
        <v>0</v>
      </c>
    </row>
    <row r="1203" spans="1:8" x14ac:dyDescent="0.25">
      <c r="A1203" s="1">
        <v>45527</v>
      </c>
      <c r="B1203">
        <v>214.46000671386719</v>
      </c>
      <c r="C1203">
        <v>221.47999572753909</v>
      </c>
      <c r="D1203">
        <v>214.21000671386719</v>
      </c>
      <c r="E1203">
        <v>220.32000732421881</v>
      </c>
      <c r="F1203">
        <v>81525200</v>
      </c>
      <c r="G1203">
        <v>0</v>
      </c>
      <c r="H1203">
        <v>0</v>
      </c>
    </row>
    <row r="1204" spans="1:8" x14ac:dyDescent="0.25">
      <c r="A1204" s="1">
        <v>45530</v>
      </c>
      <c r="B1204">
        <v>218.75</v>
      </c>
      <c r="C1204">
        <v>219.0899963378906</v>
      </c>
      <c r="D1204">
        <v>211.00999450683591</v>
      </c>
      <c r="E1204">
        <v>213.21000671386719</v>
      </c>
      <c r="F1204">
        <v>59301200</v>
      </c>
      <c r="G1204">
        <v>0</v>
      </c>
      <c r="H1204">
        <v>0</v>
      </c>
    </row>
    <row r="1205" spans="1:8" x14ac:dyDescent="0.25">
      <c r="A1205" s="1">
        <v>45531</v>
      </c>
      <c r="B1205">
        <v>213.25</v>
      </c>
      <c r="C1205">
        <v>215.6600036621094</v>
      </c>
      <c r="D1205">
        <v>206.94000244140619</v>
      </c>
      <c r="E1205">
        <v>209.21000671386719</v>
      </c>
      <c r="F1205">
        <v>62821400</v>
      </c>
      <c r="G1205">
        <v>0</v>
      </c>
      <c r="H1205">
        <v>0</v>
      </c>
    </row>
    <row r="1206" spans="1:8" x14ac:dyDescent="0.25">
      <c r="A1206" s="1">
        <v>45532</v>
      </c>
      <c r="B1206">
        <v>209.7200012207031</v>
      </c>
      <c r="C1206">
        <v>211.8399963378906</v>
      </c>
      <c r="D1206">
        <v>202.5899963378906</v>
      </c>
      <c r="E1206">
        <v>205.75</v>
      </c>
      <c r="F1206">
        <v>64116400</v>
      </c>
      <c r="G1206">
        <v>0</v>
      </c>
      <c r="H1206">
        <v>0</v>
      </c>
    </row>
    <row r="1207" spans="1:8" x14ac:dyDescent="0.25">
      <c r="A1207" s="1">
        <v>45533</v>
      </c>
      <c r="B1207">
        <v>209.80000305175781</v>
      </c>
      <c r="C1207">
        <v>214.88999938964841</v>
      </c>
      <c r="D1207">
        <v>205.9700012207031</v>
      </c>
      <c r="E1207">
        <v>206.2799987792969</v>
      </c>
      <c r="F1207">
        <v>62308800</v>
      </c>
      <c r="G1207">
        <v>0</v>
      </c>
      <c r="H1207">
        <v>0</v>
      </c>
    </row>
    <row r="1208" spans="1:8" x14ac:dyDescent="0.25">
      <c r="A1208" s="1">
        <v>45534</v>
      </c>
      <c r="B1208">
        <v>208.6300048828125</v>
      </c>
      <c r="C1208">
        <v>214.57000732421881</v>
      </c>
      <c r="D1208">
        <v>207.0299987792969</v>
      </c>
      <c r="E1208">
        <v>214.11000061035159</v>
      </c>
      <c r="F1208">
        <v>63370600</v>
      </c>
      <c r="G1208">
        <v>0</v>
      </c>
      <c r="H1208">
        <v>0</v>
      </c>
    </row>
    <row r="1209" spans="1:8" x14ac:dyDescent="0.25">
      <c r="A1209" s="1">
        <v>45538</v>
      </c>
      <c r="B1209">
        <v>215.25999450683591</v>
      </c>
      <c r="C1209">
        <v>219.8999938964844</v>
      </c>
      <c r="D1209">
        <v>209.63999938964841</v>
      </c>
      <c r="E1209">
        <v>210.6000061035156</v>
      </c>
      <c r="F1209">
        <v>76714200</v>
      </c>
      <c r="G1209">
        <v>0</v>
      </c>
      <c r="H1209">
        <v>0</v>
      </c>
    </row>
    <row r="1210" spans="1:8" x14ac:dyDescent="0.25">
      <c r="A1210" s="1">
        <v>45539</v>
      </c>
      <c r="B1210">
        <v>210.5899963378906</v>
      </c>
      <c r="C1210">
        <v>222.2200012207031</v>
      </c>
      <c r="D1210">
        <v>210.57000732421881</v>
      </c>
      <c r="E1210">
        <v>219.4100036621094</v>
      </c>
      <c r="F1210">
        <v>80651800</v>
      </c>
      <c r="G1210">
        <v>0</v>
      </c>
      <c r="H1210">
        <v>0</v>
      </c>
    </row>
    <row r="1211" spans="1:8" x14ac:dyDescent="0.25">
      <c r="A1211" s="1">
        <v>45540</v>
      </c>
      <c r="B1211">
        <v>223.49000549316409</v>
      </c>
      <c r="C1211">
        <v>235</v>
      </c>
      <c r="D1211">
        <v>222.25</v>
      </c>
      <c r="E1211">
        <v>230.16999816894531</v>
      </c>
      <c r="F1211">
        <v>119355000</v>
      </c>
      <c r="G1211">
        <v>0</v>
      </c>
      <c r="H1211">
        <v>0</v>
      </c>
    </row>
    <row r="1212" spans="1:8" x14ac:dyDescent="0.25">
      <c r="A1212" s="1">
        <v>45541</v>
      </c>
      <c r="B1212">
        <v>232.6000061035156</v>
      </c>
      <c r="C1212">
        <v>233.6000061035156</v>
      </c>
      <c r="D1212">
        <v>210.50999450683591</v>
      </c>
      <c r="E1212">
        <v>210.72999572753909</v>
      </c>
      <c r="F1212">
        <v>112177000</v>
      </c>
      <c r="G1212">
        <v>0</v>
      </c>
      <c r="H1212">
        <v>0</v>
      </c>
    </row>
    <row r="1213" spans="1:8" x14ac:dyDescent="0.25">
      <c r="A1213" s="1">
        <v>45544</v>
      </c>
      <c r="B1213">
        <v>216.19999694824219</v>
      </c>
      <c r="C1213">
        <v>219.8699951171875</v>
      </c>
      <c r="D1213">
        <v>213.66999816894531</v>
      </c>
      <c r="E1213">
        <v>216.27000427246091</v>
      </c>
      <c r="F1213">
        <v>67443500</v>
      </c>
      <c r="G1213">
        <v>0</v>
      </c>
      <c r="H1213">
        <v>0</v>
      </c>
    </row>
    <row r="1214" spans="1:8" x14ac:dyDescent="0.25">
      <c r="A1214" s="1">
        <v>45545</v>
      </c>
      <c r="B1214">
        <v>220.07000732421881</v>
      </c>
      <c r="C1214">
        <v>226.3999938964844</v>
      </c>
      <c r="D1214">
        <v>218.63999938964841</v>
      </c>
      <c r="E1214">
        <v>226.16999816894531</v>
      </c>
      <c r="F1214">
        <v>78891100</v>
      </c>
      <c r="G1214">
        <v>0</v>
      </c>
      <c r="H1214">
        <v>0</v>
      </c>
    </row>
    <row r="1215" spans="1:8" x14ac:dyDescent="0.25">
      <c r="A1215" s="1">
        <v>45546</v>
      </c>
      <c r="B1215">
        <v>224.55000305175781</v>
      </c>
      <c r="C1215">
        <v>228.4700012207031</v>
      </c>
      <c r="D1215">
        <v>216.80000305175781</v>
      </c>
      <c r="E1215">
        <v>228.1300048828125</v>
      </c>
      <c r="F1215">
        <v>83548600</v>
      </c>
      <c r="G1215">
        <v>0</v>
      </c>
      <c r="H1215">
        <v>0</v>
      </c>
    </row>
    <row r="1216" spans="1:8" x14ac:dyDescent="0.25">
      <c r="A1216" s="1">
        <v>45547</v>
      </c>
      <c r="B1216">
        <v>224.6600036621094</v>
      </c>
      <c r="C1216">
        <v>231.44999694824219</v>
      </c>
      <c r="D1216">
        <v>223.83000183105469</v>
      </c>
      <c r="E1216">
        <v>229.80999755859381</v>
      </c>
      <c r="F1216">
        <v>72020000</v>
      </c>
      <c r="G1216">
        <v>0</v>
      </c>
      <c r="H1216">
        <v>0</v>
      </c>
    </row>
    <row r="1217" spans="1:8" x14ac:dyDescent="0.25">
      <c r="A1217" s="1">
        <v>45548</v>
      </c>
      <c r="B1217">
        <v>228</v>
      </c>
      <c r="C1217">
        <v>232.66999816894531</v>
      </c>
      <c r="D1217">
        <v>226.32000732421881</v>
      </c>
      <c r="E1217">
        <v>230.28999328613281</v>
      </c>
      <c r="F1217">
        <v>59515100</v>
      </c>
      <c r="G1217">
        <v>0</v>
      </c>
      <c r="H1217">
        <v>0</v>
      </c>
    </row>
    <row r="1218" spans="1:8" x14ac:dyDescent="0.25">
      <c r="A1218" s="1">
        <v>45551</v>
      </c>
      <c r="B1218">
        <v>229.30000305175781</v>
      </c>
      <c r="C1218">
        <v>229.96000671386719</v>
      </c>
      <c r="D1218">
        <v>223.5299987792969</v>
      </c>
      <c r="E1218">
        <v>226.7799987792969</v>
      </c>
      <c r="F1218">
        <v>54323000</v>
      </c>
      <c r="G1218">
        <v>0</v>
      </c>
      <c r="H1218">
        <v>0</v>
      </c>
    </row>
    <row r="1219" spans="1:8" x14ac:dyDescent="0.25">
      <c r="A1219" s="1">
        <v>45552</v>
      </c>
      <c r="B1219">
        <v>229.44999694824219</v>
      </c>
      <c r="C1219">
        <v>234.57000732421881</v>
      </c>
      <c r="D1219">
        <v>226.55000305175781</v>
      </c>
      <c r="E1219">
        <v>227.8699951171875</v>
      </c>
      <c r="F1219">
        <v>66761600</v>
      </c>
      <c r="G1219">
        <v>0</v>
      </c>
      <c r="H1219">
        <v>0</v>
      </c>
    </row>
    <row r="1220" spans="1:8" x14ac:dyDescent="0.25">
      <c r="A1220" s="1">
        <v>45553</v>
      </c>
      <c r="B1220">
        <v>230.0899963378906</v>
      </c>
      <c r="C1220">
        <v>235.67999267578119</v>
      </c>
      <c r="D1220">
        <v>226.8800048828125</v>
      </c>
      <c r="E1220">
        <v>227.19999694824219</v>
      </c>
      <c r="F1220">
        <v>78010200</v>
      </c>
      <c r="G1220">
        <v>0</v>
      </c>
      <c r="H1220">
        <v>0</v>
      </c>
    </row>
    <row r="1221" spans="1:8" x14ac:dyDescent="0.25">
      <c r="A1221" s="1">
        <v>45554</v>
      </c>
      <c r="B1221">
        <v>234</v>
      </c>
      <c r="C1221">
        <v>244.24000549316409</v>
      </c>
      <c r="D1221">
        <v>232.1300048828125</v>
      </c>
      <c r="E1221">
        <v>243.91999816894531</v>
      </c>
      <c r="F1221">
        <v>102694600</v>
      </c>
      <c r="G1221">
        <v>0</v>
      </c>
      <c r="H1221">
        <v>0</v>
      </c>
    </row>
    <row r="1222" spans="1:8" x14ac:dyDescent="0.25">
      <c r="A1222" s="1">
        <v>45555</v>
      </c>
      <c r="B1222">
        <v>241.52000427246091</v>
      </c>
      <c r="C1222">
        <v>243.99000549316409</v>
      </c>
      <c r="D1222">
        <v>235.91999816894531</v>
      </c>
      <c r="E1222">
        <v>238.25</v>
      </c>
      <c r="F1222">
        <v>99879100</v>
      </c>
      <c r="G1222">
        <v>0</v>
      </c>
      <c r="H1222">
        <v>0</v>
      </c>
    </row>
    <row r="1223" spans="1:8" x14ac:dyDescent="0.25">
      <c r="A1223" s="1">
        <v>45558</v>
      </c>
      <c r="B1223">
        <v>242.61000061035159</v>
      </c>
      <c r="C1223">
        <v>250</v>
      </c>
      <c r="D1223">
        <v>241.91999816894531</v>
      </c>
      <c r="E1223">
        <v>250</v>
      </c>
      <c r="F1223">
        <v>86927200</v>
      </c>
      <c r="G1223">
        <v>0</v>
      </c>
      <c r="H1223">
        <v>0</v>
      </c>
    </row>
    <row r="1224" spans="1:8" x14ac:dyDescent="0.25">
      <c r="A1224" s="1">
        <v>45559</v>
      </c>
      <c r="B1224">
        <v>254.08000183105469</v>
      </c>
      <c r="C1224">
        <v>257.19000244140619</v>
      </c>
      <c r="D1224">
        <v>249.05000305175781</v>
      </c>
      <c r="E1224">
        <v>254.27000427246091</v>
      </c>
      <c r="F1224">
        <v>88491000</v>
      </c>
      <c r="G1224">
        <v>0</v>
      </c>
      <c r="H1224">
        <v>0</v>
      </c>
    </row>
    <row r="1225" spans="1:8" x14ac:dyDescent="0.25">
      <c r="A1225" s="1">
        <v>45560</v>
      </c>
      <c r="B1225">
        <v>252.53999328613281</v>
      </c>
      <c r="C1225">
        <v>257.04998779296881</v>
      </c>
      <c r="D1225">
        <v>252.2799987792969</v>
      </c>
      <c r="E1225">
        <v>257.01998901367188</v>
      </c>
      <c r="F1225">
        <v>65034300</v>
      </c>
      <c r="G1225">
        <v>0</v>
      </c>
      <c r="H1225">
        <v>0</v>
      </c>
    </row>
    <row r="1226" spans="1:8" x14ac:dyDescent="0.25">
      <c r="A1226" s="1">
        <v>45561</v>
      </c>
      <c r="B1226">
        <v>260.60000610351563</v>
      </c>
      <c r="C1226">
        <v>261.75</v>
      </c>
      <c r="D1226">
        <v>251.5299987792969</v>
      </c>
      <c r="E1226">
        <v>254.2200012207031</v>
      </c>
      <c r="F1226">
        <v>67142200</v>
      </c>
      <c r="G1226">
        <v>0</v>
      </c>
      <c r="H1226">
        <v>0</v>
      </c>
    </row>
    <row r="1227" spans="1:8" x14ac:dyDescent="0.25">
      <c r="A1227" s="1">
        <v>45562</v>
      </c>
      <c r="B1227">
        <v>257.3800048828125</v>
      </c>
      <c r="C1227">
        <v>260.70001220703119</v>
      </c>
      <c r="D1227">
        <v>254.1199951171875</v>
      </c>
      <c r="E1227">
        <v>260.45999145507813</v>
      </c>
      <c r="F1227">
        <v>70988100</v>
      </c>
      <c r="G1227">
        <v>0</v>
      </c>
      <c r="H1227">
        <v>0</v>
      </c>
    </row>
    <row r="1228" spans="1:8" x14ac:dyDescent="0.25">
      <c r="A1228" s="1">
        <v>45565</v>
      </c>
      <c r="B1228">
        <v>259.04000854492188</v>
      </c>
      <c r="C1228">
        <v>264.8599853515625</v>
      </c>
      <c r="D1228">
        <v>255.77000427246091</v>
      </c>
      <c r="E1228">
        <v>261.6300048828125</v>
      </c>
      <c r="F1228">
        <v>80705700</v>
      </c>
      <c r="G1228">
        <v>0</v>
      </c>
      <c r="H1228">
        <v>0</v>
      </c>
    </row>
    <row r="1229" spans="1:8" x14ac:dyDescent="0.25">
      <c r="A1229" s="1">
        <v>45566</v>
      </c>
      <c r="B1229">
        <v>262.67001342773438</v>
      </c>
      <c r="C1229">
        <v>263.98001098632813</v>
      </c>
      <c r="D1229">
        <v>248.5299987792969</v>
      </c>
      <c r="E1229">
        <v>258.01998901367188</v>
      </c>
      <c r="F1229">
        <v>87397600</v>
      </c>
      <c r="G1229">
        <v>0</v>
      </c>
      <c r="H1229">
        <v>0</v>
      </c>
    </row>
    <row r="1230" spans="1:8" x14ac:dyDescent="0.25">
      <c r="A1230" s="1">
        <v>45567</v>
      </c>
      <c r="B1230">
        <v>247.55000305175781</v>
      </c>
      <c r="C1230">
        <v>251.1600036621094</v>
      </c>
      <c r="D1230">
        <v>241.5</v>
      </c>
      <c r="E1230">
        <v>249.02000427246091</v>
      </c>
      <c r="F1230">
        <v>93983900</v>
      </c>
      <c r="G1230">
        <v>0</v>
      </c>
      <c r="H1230">
        <v>0</v>
      </c>
    </row>
    <row r="1231" spans="1:8" x14ac:dyDescent="0.25">
      <c r="A1231" s="1">
        <v>45568</v>
      </c>
      <c r="B1231">
        <v>244.47999572753909</v>
      </c>
      <c r="C1231">
        <v>249.78999328613281</v>
      </c>
      <c r="D1231">
        <v>237.80999755859381</v>
      </c>
      <c r="E1231">
        <v>240.6600036621094</v>
      </c>
      <c r="F1231">
        <v>80729200</v>
      </c>
      <c r="G1231">
        <v>0</v>
      </c>
      <c r="H1231">
        <v>0</v>
      </c>
    </row>
    <row r="1232" spans="1:8" x14ac:dyDescent="0.25">
      <c r="A1232" s="1">
        <v>45569</v>
      </c>
      <c r="B1232">
        <v>246.69000244140619</v>
      </c>
      <c r="C1232">
        <v>250.96000671386719</v>
      </c>
      <c r="D1232">
        <v>244.58000183105469</v>
      </c>
      <c r="E1232">
        <v>250.08000183105469</v>
      </c>
      <c r="F1232">
        <v>86573200</v>
      </c>
      <c r="G1232">
        <v>0</v>
      </c>
      <c r="H1232">
        <v>0</v>
      </c>
    </row>
    <row r="1233" spans="1:8" x14ac:dyDescent="0.25">
      <c r="A1233" s="1">
        <v>45572</v>
      </c>
      <c r="B1233">
        <v>249</v>
      </c>
      <c r="C1233">
        <v>249.83000183105469</v>
      </c>
      <c r="D1233">
        <v>240.69999694824219</v>
      </c>
      <c r="E1233">
        <v>240.83000183105469</v>
      </c>
      <c r="F1233">
        <v>68113300</v>
      </c>
      <c r="G1233">
        <v>0</v>
      </c>
      <c r="H1233">
        <v>0</v>
      </c>
    </row>
    <row r="1234" spans="1:8" x14ac:dyDescent="0.25">
      <c r="A1234" s="1">
        <v>45573</v>
      </c>
      <c r="B1234">
        <v>243.55999755859381</v>
      </c>
      <c r="C1234">
        <v>246.21000671386719</v>
      </c>
      <c r="D1234">
        <v>240.55999755859381</v>
      </c>
      <c r="E1234">
        <v>244.5</v>
      </c>
      <c r="F1234">
        <v>56303200</v>
      </c>
      <c r="G1234">
        <v>0</v>
      </c>
      <c r="H1234">
        <v>0</v>
      </c>
    </row>
    <row r="1235" spans="1:8" x14ac:dyDescent="0.25">
      <c r="A1235" s="1">
        <v>45574</v>
      </c>
      <c r="B1235">
        <v>243.82000732421881</v>
      </c>
      <c r="C1235">
        <v>247.42999267578119</v>
      </c>
      <c r="D1235">
        <v>239.50999450683591</v>
      </c>
      <c r="E1235">
        <v>241.05000305175781</v>
      </c>
      <c r="F1235">
        <v>66289500</v>
      </c>
      <c r="G1235">
        <v>0</v>
      </c>
      <c r="H1235">
        <v>0</v>
      </c>
    </row>
    <row r="1236" spans="1:8" x14ac:dyDescent="0.25">
      <c r="A1236" s="1">
        <v>45575</v>
      </c>
      <c r="B1236">
        <v>241.80999755859381</v>
      </c>
      <c r="C1236">
        <v>242.78999328613281</v>
      </c>
      <c r="D1236">
        <v>232.3399963378906</v>
      </c>
      <c r="E1236">
        <v>238.77000427246091</v>
      </c>
      <c r="F1236">
        <v>83087100</v>
      </c>
      <c r="G1236">
        <v>0</v>
      </c>
      <c r="H1236">
        <v>0</v>
      </c>
    </row>
    <row r="1237" spans="1:8" x14ac:dyDescent="0.25">
      <c r="A1237" s="1">
        <v>45576</v>
      </c>
      <c r="B1237">
        <v>220.1300048828125</v>
      </c>
      <c r="C1237">
        <v>223.3399963378906</v>
      </c>
      <c r="D1237">
        <v>214.3800048828125</v>
      </c>
      <c r="E1237">
        <v>217.80000305175781</v>
      </c>
      <c r="F1237">
        <v>142628900</v>
      </c>
      <c r="G1237">
        <v>0</v>
      </c>
      <c r="H1237">
        <v>0</v>
      </c>
    </row>
    <row r="1238" spans="1:8" x14ac:dyDescent="0.25">
      <c r="A1238" s="1">
        <v>45579</v>
      </c>
      <c r="B1238">
        <v>220.1300048828125</v>
      </c>
      <c r="C1238">
        <v>221.9100036621094</v>
      </c>
      <c r="D1238">
        <v>213.74000549316409</v>
      </c>
      <c r="E1238">
        <v>219.1600036621094</v>
      </c>
      <c r="F1238">
        <v>86291900</v>
      </c>
      <c r="G1238">
        <v>0</v>
      </c>
      <c r="H1238">
        <v>0</v>
      </c>
    </row>
    <row r="1239" spans="1:8" x14ac:dyDescent="0.25">
      <c r="A1239" s="1">
        <v>45580</v>
      </c>
      <c r="B1239">
        <v>220.00999450683591</v>
      </c>
      <c r="C1239">
        <v>224.25999450683591</v>
      </c>
      <c r="D1239">
        <v>217.1199951171875</v>
      </c>
      <c r="E1239">
        <v>219.57000732421881</v>
      </c>
      <c r="F1239">
        <v>62988800</v>
      </c>
      <c r="G1239">
        <v>0</v>
      </c>
      <c r="H1239">
        <v>0</v>
      </c>
    </row>
    <row r="1240" spans="1:8" x14ac:dyDescent="0.25">
      <c r="A1240" s="1">
        <v>45581</v>
      </c>
      <c r="B1240">
        <v>221.3999938964844</v>
      </c>
      <c r="C1240">
        <v>222.82000732421881</v>
      </c>
      <c r="D1240">
        <v>218.92999267578119</v>
      </c>
      <c r="E1240">
        <v>221.33000183105469</v>
      </c>
      <c r="F1240">
        <v>49632800</v>
      </c>
      <c r="G1240">
        <v>0</v>
      </c>
      <c r="H1240">
        <v>0</v>
      </c>
    </row>
    <row r="1241" spans="1:8" x14ac:dyDescent="0.25">
      <c r="A1241" s="1">
        <v>45582</v>
      </c>
      <c r="B1241">
        <v>221.5899963378906</v>
      </c>
      <c r="C1241">
        <v>222.08000183105469</v>
      </c>
      <c r="D1241">
        <v>217.8999938964844</v>
      </c>
      <c r="E1241">
        <v>220.88999938964841</v>
      </c>
      <c r="F1241">
        <v>50791800</v>
      </c>
      <c r="G1241">
        <v>0</v>
      </c>
      <c r="H1241">
        <v>0</v>
      </c>
    </row>
    <row r="1242" spans="1:8" x14ac:dyDescent="0.25">
      <c r="A1242" s="1">
        <v>45583</v>
      </c>
      <c r="B1242">
        <v>220.71000671386719</v>
      </c>
      <c r="C1242">
        <v>222.2799987792969</v>
      </c>
      <c r="D1242">
        <v>219.22999572753909</v>
      </c>
      <c r="E1242">
        <v>220.69999694824219</v>
      </c>
      <c r="F1242">
        <v>49611900</v>
      </c>
      <c r="G1242">
        <v>0</v>
      </c>
      <c r="H1242">
        <v>0</v>
      </c>
    </row>
    <row r="1243" spans="1:8" x14ac:dyDescent="0.25">
      <c r="A1243" s="1">
        <v>45586</v>
      </c>
      <c r="B1243">
        <v>218.8999938964844</v>
      </c>
      <c r="C1243">
        <v>220.47999572753909</v>
      </c>
      <c r="D1243">
        <v>215.72999572753909</v>
      </c>
      <c r="E1243">
        <v>218.8500061035156</v>
      </c>
      <c r="F1243">
        <v>47329000</v>
      </c>
      <c r="G1243">
        <v>0</v>
      </c>
      <c r="H1243">
        <v>0</v>
      </c>
    </row>
    <row r="1244" spans="1:8" x14ac:dyDescent="0.25">
      <c r="A1244" s="1">
        <v>45587</v>
      </c>
      <c r="B1244">
        <v>217.30999755859381</v>
      </c>
      <c r="C1244">
        <v>218.2200012207031</v>
      </c>
      <c r="D1244">
        <v>215.25999450683591</v>
      </c>
      <c r="E1244">
        <v>217.9700012207031</v>
      </c>
      <c r="F1244">
        <v>43268700</v>
      </c>
      <c r="G1244">
        <v>0</v>
      </c>
      <c r="H1244">
        <v>0</v>
      </c>
    </row>
    <row r="1245" spans="1:8" x14ac:dyDescent="0.25">
      <c r="A1245" s="1">
        <v>45588</v>
      </c>
      <c r="B1245">
        <v>217.1300048828125</v>
      </c>
      <c r="C1245">
        <v>218.7200012207031</v>
      </c>
      <c r="D1245">
        <v>212.11000061035159</v>
      </c>
      <c r="E1245">
        <v>213.6499938964844</v>
      </c>
      <c r="F1245">
        <v>80938900</v>
      </c>
      <c r="G1245">
        <v>0</v>
      </c>
      <c r="H1245">
        <v>0</v>
      </c>
    </row>
    <row r="1246" spans="1:8" x14ac:dyDescent="0.25">
      <c r="A1246" s="1">
        <v>45589</v>
      </c>
      <c r="B1246">
        <v>244.67999267578119</v>
      </c>
      <c r="C1246">
        <v>262.1199951171875</v>
      </c>
      <c r="D1246">
        <v>242.6499938964844</v>
      </c>
      <c r="E1246">
        <v>260.48001098632813</v>
      </c>
      <c r="F1246">
        <v>204491900</v>
      </c>
      <c r="G1246">
        <v>0</v>
      </c>
      <c r="H1246">
        <v>0</v>
      </c>
    </row>
    <row r="1247" spans="1:8" x14ac:dyDescent="0.25">
      <c r="A1247" s="1">
        <v>45590</v>
      </c>
      <c r="B1247">
        <v>256.010009765625</v>
      </c>
      <c r="C1247">
        <v>269.489990234375</v>
      </c>
      <c r="D1247">
        <v>255.32000732421881</v>
      </c>
      <c r="E1247">
        <v>269.19000244140619</v>
      </c>
      <c r="F1247">
        <v>161611900</v>
      </c>
      <c r="G1247">
        <v>0</v>
      </c>
      <c r="H1247">
        <v>0</v>
      </c>
    </row>
    <row r="1248" spans="1:8" x14ac:dyDescent="0.25">
      <c r="A1248" s="1">
        <v>45593</v>
      </c>
      <c r="B1248">
        <v>270</v>
      </c>
      <c r="C1248">
        <v>273.54000854492188</v>
      </c>
      <c r="D1248">
        <v>262.239990234375</v>
      </c>
      <c r="E1248">
        <v>262.510009765625</v>
      </c>
      <c r="F1248">
        <v>107653600</v>
      </c>
      <c r="G1248">
        <v>0</v>
      </c>
      <c r="H1248">
        <v>0</v>
      </c>
    </row>
    <row r="1249" spans="1:8" x14ac:dyDescent="0.25">
      <c r="A1249" s="1">
        <v>45594</v>
      </c>
      <c r="B1249">
        <v>264.510009765625</v>
      </c>
      <c r="C1249">
        <v>264.98001098632813</v>
      </c>
      <c r="D1249">
        <v>255.50999450683591</v>
      </c>
      <c r="E1249">
        <v>259.51998901367188</v>
      </c>
      <c r="F1249">
        <v>80521800</v>
      </c>
      <c r="G1249">
        <v>0</v>
      </c>
      <c r="H1249">
        <v>0</v>
      </c>
    </row>
    <row r="1250" spans="1:8" x14ac:dyDescent="0.25">
      <c r="A1250" s="1">
        <v>45595</v>
      </c>
      <c r="B1250">
        <v>258.04000854492188</v>
      </c>
      <c r="C1250">
        <v>263.35000610351563</v>
      </c>
      <c r="D1250">
        <v>255.82000732421881</v>
      </c>
      <c r="E1250">
        <v>257.54998779296881</v>
      </c>
      <c r="F1250">
        <v>53993600</v>
      </c>
      <c r="G1250">
        <v>0</v>
      </c>
      <c r="H1250">
        <v>0</v>
      </c>
    </row>
    <row r="1251" spans="1:8" x14ac:dyDescent="0.25">
      <c r="A1251" s="1">
        <v>45596</v>
      </c>
      <c r="B1251">
        <v>257.989990234375</v>
      </c>
      <c r="C1251">
        <v>259.75</v>
      </c>
      <c r="D1251">
        <v>249.25</v>
      </c>
      <c r="E1251">
        <v>249.8500061035156</v>
      </c>
      <c r="F1251">
        <v>66575300</v>
      </c>
      <c r="G1251">
        <v>0</v>
      </c>
      <c r="H1251">
        <v>0</v>
      </c>
    </row>
    <row r="1252" spans="1:8" x14ac:dyDescent="0.25">
      <c r="A1252" s="1">
        <v>45597</v>
      </c>
      <c r="B1252">
        <v>252.03999328613281</v>
      </c>
      <c r="C1252">
        <v>254</v>
      </c>
      <c r="D1252">
        <v>246.6300048828125</v>
      </c>
      <c r="E1252">
        <v>248.97999572753909</v>
      </c>
      <c r="F1252">
        <v>57544800</v>
      </c>
      <c r="G1252">
        <v>0</v>
      </c>
      <c r="H1252">
        <v>0</v>
      </c>
    </row>
    <row r="1253" spans="1:8" x14ac:dyDescent="0.25">
      <c r="A1253" s="1">
        <v>45600</v>
      </c>
      <c r="B1253">
        <v>244.55999755859381</v>
      </c>
      <c r="C1253">
        <v>248.8999938964844</v>
      </c>
      <c r="D1253">
        <v>238.8800048828125</v>
      </c>
      <c r="E1253">
        <v>242.8399963378906</v>
      </c>
      <c r="F1253">
        <v>68802400</v>
      </c>
      <c r="G1253">
        <v>0</v>
      </c>
      <c r="H1253">
        <v>0</v>
      </c>
    </row>
    <row r="1254" spans="1:8" x14ac:dyDescent="0.25">
      <c r="A1254" s="1">
        <v>45601</v>
      </c>
      <c r="B1254">
        <v>247.3399963378906</v>
      </c>
      <c r="C1254">
        <v>255.2799987792969</v>
      </c>
      <c r="D1254">
        <v>246.21000671386719</v>
      </c>
      <c r="E1254">
        <v>251.44000244140619</v>
      </c>
      <c r="F1254">
        <v>69282500</v>
      </c>
      <c r="G1254">
        <v>0</v>
      </c>
      <c r="H1254">
        <v>0</v>
      </c>
    </row>
    <row r="1255" spans="1:8" x14ac:dyDescent="0.25">
      <c r="A1255" s="1">
        <v>45602</v>
      </c>
      <c r="B1255">
        <v>284.67001342773438</v>
      </c>
      <c r="C1255">
        <v>289.58999633789063</v>
      </c>
      <c r="D1255">
        <v>275.6199951171875</v>
      </c>
      <c r="E1255">
        <v>288.52999877929688</v>
      </c>
      <c r="F1255">
        <v>165228700</v>
      </c>
      <c r="G1255">
        <v>0</v>
      </c>
      <c r="H1255">
        <v>0</v>
      </c>
    </row>
    <row r="1256" spans="1:8" x14ac:dyDescent="0.25">
      <c r="A1256" s="1">
        <v>45603</v>
      </c>
      <c r="B1256">
        <v>288.8900146484375</v>
      </c>
      <c r="C1256">
        <v>299.75</v>
      </c>
      <c r="D1256">
        <v>285.51998901367188</v>
      </c>
      <c r="E1256">
        <v>296.91000366210938</v>
      </c>
      <c r="F1256">
        <v>117309200</v>
      </c>
      <c r="G1256">
        <v>0</v>
      </c>
      <c r="H1256">
        <v>0</v>
      </c>
    </row>
    <row r="1257" spans="1:8" x14ac:dyDescent="0.25">
      <c r="A1257" s="1">
        <v>45604</v>
      </c>
      <c r="B1257">
        <v>299.1400146484375</v>
      </c>
      <c r="C1257">
        <v>328.70999145507813</v>
      </c>
      <c r="D1257">
        <v>297.66000366210938</v>
      </c>
      <c r="E1257">
        <v>321.22000122070313</v>
      </c>
      <c r="F1257">
        <v>204782800</v>
      </c>
      <c r="G1257">
        <v>0</v>
      </c>
      <c r="H1257">
        <v>0</v>
      </c>
    </row>
    <row r="1258" spans="1:8" x14ac:dyDescent="0.25">
      <c r="A1258" s="1">
        <v>45607</v>
      </c>
      <c r="B1258">
        <v>346.29998779296881</v>
      </c>
      <c r="C1258">
        <v>358.6400146484375</v>
      </c>
      <c r="D1258">
        <v>336</v>
      </c>
      <c r="E1258">
        <v>350</v>
      </c>
      <c r="F1258">
        <v>210521600</v>
      </c>
      <c r="G1258">
        <v>0</v>
      </c>
      <c r="H1258">
        <v>0</v>
      </c>
    </row>
    <row r="1259" spans="1:8" x14ac:dyDescent="0.25">
      <c r="A1259" s="1">
        <v>45608</v>
      </c>
      <c r="B1259">
        <v>342.739990234375</v>
      </c>
      <c r="C1259">
        <v>345.83999633789063</v>
      </c>
      <c r="D1259">
        <v>323.30999755859381</v>
      </c>
      <c r="E1259">
        <v>328.489990234375</v>
      </c>
      <c r="F1259">
        <v>155726000</v>
      </c>
      <c r="G1259">
        <v>0</v>
      </c>
      <c r="H1259">
        <v>0</v>
      </c>
    </row>
    <row r="1260" spans="1:8" x14ac:dyDescent="0.25">
      <c r="A1260" s="1">
        <v>45609</v>
      </c>
      <c r="B1260">
        <v>335.85000610351563</v>
      </c>
      <c r="C1260">
        <v>344.60000610351563</v>
      </c>
      <c r="D1260">
        <v>322.5</v>
      </c>
      <c r="E1260">
        <v>330.239990234375</v>
      </c>
      <c r="F1260">
        <v>125066000</v>
      </c>
      <c r="G1260">
        <v>0</v>
      </c>
      <c r="H1260">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8"/>
  <sheetViews>
    <sheetView topLeftCell="A22" workbookViewId="0">
      <selection activeCell="C47" sqref="C47"/>
    </sheetView>
  </sheetViews>
  <sheetFormatPr defaultRowHeight="15" x14ac:dyDescent="0.25"/>
  <cols>
    <col min="1" max="1" width="54.85546875" bestFit="1" customWidth="1"/>
    <col min="2" max="4" width="17.28515625" bestFit="1" customWidth="1"/>
    <col min="5" max="5" width="19.42578125" customWidth="1"/>
    <col min="7" max="8" width="10" bestFit="1" customWidth="1"/>
    <col min="11" max="11" width="16.28515625" bestFit="1" customWidth="1"/>
  </cols>
  <sheetData>
    <row r="1" spans="1:6" x14ac:dyDescent="0.25">
      <c r="B1" s="1">
        <v>45291</v>
      </c>
      <c r="C1" s="1">
        <v>44926</v>
      </c>
      <c r="D1" s="1">
        <v>44561</v>
      </c>
      <c r="E1" s="1">
        <v>44196</v>
      </c>
      <c r="F1" s="1">
        <v>43830</v>
      </c>
    </row>
    <row r="2" spans="1:6" x14ac:dyDescent="0.25">
      <c r="A2" t="s">
        <v>68</v>
      </c>
      <c r="B2">
        <v>0</v>
      </c>
      <c r="C2">
        <v>-14080000</v>
      </c>
      <c r="D2">
        <v>2970000</v>
      </c>
      <c r="E2">
        <v>0</v>
      </c>
    </row>
    <row r="3" spans="1:6" x14ac:dyDescent="0.25">
      <c r="A3" t="s">
        <v>54</v>
      </c>
      <c r="B3">
        <v>0.21</v>
      </c>
      <c r="C3">
        <v>0.08</v>
      </c>
      <c r="D3">
        <v>0.11</v>
      </c>
      <c r="E3">
        <v>0.25</v>
      </c>
    </row>
    <row r="4" spans="1:6" x14ac:dyDescent="0.25">
      <c r="A4" t="s">
        <v>69</v>
      </c>
      <c r="B4">
        <v>14796000000</v>
      </c>
      <c r="C4">
        <v>17833000000</v>
      </c>
      <c r="D4">
        <v>9598000000</v>
      </c>
      <c r="E4">
        <v>4224000000</v>
      </c>
    </row>
    <row r="5" spans="1:6" x14ac:dyDescent="0.25">
      <c r="A5" t="s">
        <v>70</v>
      </c>
      <c r="B5">
        <v>0</v>
      </c>
      <c r="C5">
        <v>-176000000</v>
      </c>
      <c r="D5">
        <v>27000000</v>
      </c>
      <c r="E5">
        <v>0</v>
      </c>
    </row>
    <row r="6" spans="1:6" x14ac:dyDescent="0.25">
      <c r="A6" t="s">
        <v>71</v>
      </c>
      <c r="B6">
        <v>0</v>
      </c>
      <c r="C6">
        <v>-176000000</v>
      </c>
      <c r="D6">
        <v>27000000</v>
      </c>
      <c r="E6">
        <v>0</v>
      </c>
    </row>
    <row r="7" spans="1:6" x14ac:dyDescent="0.25">
      <c r="A7" t="s">
        <v>72</v>
      </c>
      <c r="B7">
        <v>14999000000</v>
      </c>
      <c r="C7">
        <v>12583000000</v>
      </c>
      <c r="D7">
        <v>5524000000</v>
      </c>
      <c r="E7">
        <v>721000000</v>
      </c>
    </row>
    <row r="8" spans="1:6" x14ac:dyDescent="0.25">
      <c r="A8" t="s">
        <v>73</v>
      </c>
      <c r="B8">
        <v>4667000000</v>
      </c>
      <c r="C8">
        <v>3747000000</v>
      </c>
      <c r="D8">
        <v>2911000000</v>
      </c>
      <c r="E8">
        <v>2322000000</v>
      </c>
    </row>
    <row r="9" spans="1:6" x14ac:dyDescent="0.25">
      <c r="A9" t="s">
        <v>74</v>
      </c>
      <c r="B9">
        <v>79113000000</v>
      </c>
      <c r="C9">
        <v>60609000000</v>
      </c>
      <c r="D9">
        <v>40217000000</v>
      </c>
      <c r="E9">
        <v>24906000000</v>
      </c>
    </row>
    <row r="10" spans="1:6" x14ac:dyDescent="0.25">
      <c r="A10" t="s">
        <v>75</v>
      </c>
      <c r="B10">
        <v>14796000000</v>
      </c>
      <c r="C10">
        <v>17657000000</v>
      </c>
      <c r="D10">
        <v>9625000000</v>
      </c>
      <c r="E10">
        <v>4224000000</v>
      </c>
    </row>
    <row r="11" spans="1:6" x14ac:dyDescent="0.25">
      <c r="A11" t="s">
        <v>76</v>
      </c>
      <c r="B11">
        <v>10129000000</v>
      </c>
      <c r="C11">
        <v>13910000000</v>
      </c>
      <c r="D11">
        <v>6714000000</v>
      </c>
      <c r="E11">
        <v>1902000000</v>
      </c>
    </row>
    <row r="12" spans="1:6" x14ac:dyDescent="0.25">
      <c r="A12" t="s">
        <v>77</v>
      </c>
      <c r="B12">
        <v>910000000</v>
      </c>
      <c r="C12">
        <v>106000000</v>
      </c>
      <c r="D12">
        <v>-315000000</v>
      </c>
      <c r="E12">
        <v>-718000000</v>
      </c>
    </row>
    <row r="13" spans="1:6" x14ac:dyDescent="0.25">
      <c r="A13" t="s">
        <v>78</v>
      </c>
      <c r="B13">
        <v>156000000</v>
      </c>
      <c r="C13">
        <v>191000000</v>
      </c>
      <c r="D13">
        <v>371000000</v>
      </c>
      <c r="E13">
        <v>748000000</v>
      </c>
    </row>
    <row r="14" spans="1:6" x14ac:dyDescent="0.25">
      <c r="A14" t="s">
        <v>79</v>
      </c>
      <c r="B14">
        <v>1066000000</v>
      </c>
      <c r="C14">
        <v>297000000</v>
      </c>
      <c r="D14">
        <v>56000000</v>
      </c>
      <c r="E14">
        <v>30000000</v>
      </c>
    </row>
    <row r="15" spans="1:6" x14ac:dyDescent="0.25">
      <c r="A15" t="s">
        <v>80</v>
      </c>
      <c r="B15">
        <v>14999000000</v>
      </c>
      <c r="C15">
        <v>12744920000</v>
      </c>
      <c r="D15">
        <v>5499970000</v>
      </c>
      <c r="E15">
        <v>721000000</v>
      </c>
    </row>
    <row r="16" spans="1:6" x14ac:dyDescent="0.25">
      <c r="A16" t="s">
        <v>81</v>
      </c>
      <c r="B16">
        <v>14999000000</v>
      </c>
      <c r="C16">
        <v>12583000000</v>
      </c>
      <c r="D16">
        <v>5524000000</v>
      </c>
      <c r="E16">
        <v>721000000</v>
      </c>
    </row>
    <row r="17" spans="1:6" x14ac:dyDescent="0.25">
      <c r="A17" t="s">
        <v>82</v>
      </c>
      <c r="B17">
        <v>87882000000</v>
      </c>
      <c r="C17">
        <v>67630000000</v>
      </c>
      <c r="D17">
        <v>47327000000</v>
      </c>
      <c r="E17">
        <v>29542000000</v>
      </c>
    </row>
    <row r="18" spans="1:6" x14ac:dyDescent="0.25">
      <c r="A18" t="s">
        <v>83</v>
      </c>
      <c r="B18">
        <v>1268000000</v>
      </c>
      <c r="C18">
        <v>1509000000</v>
      </c>
      <c r="D18">
        <v>978000000</v>
      </c>
      <c r="E18">
        <v>563000000</v>
      </c>
    </row>
    <row r="19" spans="1:6" x14ac:dyDescent="0.25">
      <c r="A19" t="s">
        <v>84</v>
      </c>
      <c r="B19">
        <v>8891000000</v>
      </c>
      <c r="C19">
        <v>13656000000</v>
      </c>
      <c r="D19">
        <v>6523000000</v>
      </c>
      <c r="E19">
        <v>-1994000000</v>
      </c>
    </row>
    <row r="20" spans="1:6" x14ac:dyDescent="0.25">
      <c r="A20" t="s">
        <v>85</v>
      </c>
      <c r="B20">
        <v>3485000000</v>
      </c>
      <c r="C20">
        <v>3475000000</v>
      </c>
      <c r="D20">
        <v>3386000000</v>
      </c>
      <c r="E20">
        <v>3249000000</v>
      </c>
    </row>
    <row r="21" spans="1:6" x14ac:dyDescent="0.25">
      <c r="A21" t="s">
        <v>86</v>
      </c>
      <c r="B21">
        <v>3174000000</v>
      </c>
      <c r="C21">
        <v>3130000000</v>
      </c>
      <c r="D21">
        <v>2959000000</v>
      </c>
      <c r="E21">
        <v>2799000000</v>
      </c>
    </row>
    <row r="22" spans="1:6" x14ac:dyDescent="0.25">
      <c r="A22" t="s">
        <v>87</v>
      </c>
      <c r="B22">
        <v>4.3</v>
      </c>
      <c r="C22">
        <v>3.62</v>
      </c>
      <c r="D22">
        <v>1.63</v>
      </c>
      <c r="E22">
        <v>0.21333299999999999</v>
      </c>
    </row>
    <row r="23" spans="1:6" x14ac:dyDescent="0.25">
      <c r="A23" t="s">
        <v>88</v>
      </c>
      <c r="B23">
        <v>4.7300000000000004</v>
      </c>
      <c r="C23">
        <v>4.0199999999999996</v>
      </c>
      <c r="D23">
        <v>1.87</v>
      </c>
      <c r="E23">
        <v>0.246667</v>
      </c>
    </row>
    <row r="24" spans="1:6" x14ac:dyDescent="0.25">
      <c r="A24" t="s">
        <v>89</v>
      </c>
      <c r="B24">
        <v>14999000000</v>
      </c>
      <c r="C24">
        <v>12584000000</v>
      </c>
      <c r="D24">
        <v>5533000000</v>
      </c>
      <c r="E24">
        <v>690000000</v>
      </c>
    </row>
    <row r="25" spans="1:6" x14ac:dyDescent="0.25">
      <c r="A25" t="s">
        <v>90</v>
      </c>
      <c r="B25">
        <v>0</v>
      </c>
      <c r="C25">
        <v>1000000</v>
      </c>
      <c r="D25">
        <v>9000000</v>
      </c>
      <c r="E25">
        <v>0</v>
      </c>
    </row>
    <row r="26" spans="1:6" x14ac:dyDescent="0.25">
      <c r="A26" t="s">
        <v>91</v>
      </c>
      <c r="B26">
        <v>14999000000</v>
      </c>
      <c r="C26">
        <v>12583000000</v>
      </c>
      <c r="D26">
        <v>5524000000</v>
      </c>
      <c r="E26">
        <v>690000000</v>
      </c>
    </row>
    <row r="27" spans="1:6" x14ac:dyDescent="0.25">
      <c r="A27" t="s">
        <v>92</v>
      </c>
      <c r="D27">
        <v>-5000000</v>
      </c>
      <c r="E27">
        <v>31000000</v>
      </c>
      <c r="F27">
        <v>8000000</v>
      </c>
    </row>
    <row r="28" spans="1:6" x14ac:dyDescent="0.25">
      <c r="A28" t="s">
        <v>56</v>
      </c>
      <c r="B28">
        <v>14999000000</v>
      </c>
      <c r="C28">
        <v>12583000000</v>
      </c>
      <c r="D28">
        <v>5524000000</v>
      </c>
      <c r="E28">
        <v>721000000</v>
      </c>
    </row>
    <row r="29" spans="1:6" x14ac:dyDescent="0.25">
      <c r="A29" t="s">
        <v>93</v>
      </c>
      <c r="B29">
        <v>25000000</v>
      </c>
      <c r="C29">
        <v>-4000000</v>
      </c>
      <c r="D29">
        <v>-120000000</v>
      </c>
      <c r="E29">
        <v>-141000000</v>
      </c>
    </row>
    <row r="30" spans="1:6" x14ac:dyDescent="0.25">
      <c r="A30" t="s">
        <v>94</v>
      </c>
      <c r="B30">
        <v>14974000000</v>
      </c>
      <c r="C30">
        <v>12587000000</v>
      </c>
      <c r="D30">
        <v>5644000000</v>
      </c>
      <c r="E30">
        <v>862000000</v>
      </c>
    </row>
    <row r="31" spans="1:6" x14ac:dyDescent="0.25">
      <c r="A31" t="s">
        <v>95</v>
      </c>
      <c r="B31">
        <v>14974000000</v>
      </c>
      <c r="C31">
        <v>12587000000</v>
      </c>
      <c r="D31">
        <v>5644000000</v>
      </c>
      <c r="E31">
        <v>862000000</v>
      </c>
    </row>
    <row r="32" spans="1:6" x14ac:dyDescent="0.25">
      <c r="A32" t="s">
        <v>96</v>
      </c>
      <c r="B32">
        <v>-5001000000</v>
      </c>
      <c r="C32">
        <v>1132000000</v>
      </c>
      <c r="D32">
        <v>699000000</v>
      </c>
      <c r="E32">
        <v>292000000</v>
      </c>
    </row>
    <row r="33" spans="1:5" x14ac:dyDescent="0.25">
      <c r="A33" t="s">
        <v>97</v>
      </c>
      <c r="B33">
        <v>9973000000</v>
      </c>
      <c r="C33">
        <v>13719000000</v>
      </c>
      <c r="D33">
        <v>6343000000</v>
      </c>
      <c r="E33">
        <v>1154000000</v>
      </c>
    </row>
    <row r="34" spans="1:5" x14ac:dyDescent="0.25">
      <c r="A34" t="s">
        <v>98</v>
      </c>
      <c r="B34">
        <v>172000000</v>
      </c>
      <c r="C34">
        <v>-219000000</v>
      </c>
      <c r="D34">
        <v>162000000</v>
      </c>
      <c r="E34">
        <v>-122000000</v>
      </c>
    </row>
    <row r="35" spans="1:5" x14ac:dyDescent="0.25">
      <c r="A35" t="s">
        <v>99</v>
      </c>
      <c r="B35">
        <v>172000000</v>
      </c>
      <c r="C35">
        <v>-43000000</v>
      </c>
      <c r="D35">
        <v>135000000</v>
      </c>
      <c r="E35">
        <v>-122000000</v>
      </c>
    </row>
    <row r="36" spans="1:5" x14ac:dyDescent="0.25">
      <c r="A36" t="s">
        <v>100</v>
      </c>
      <c r="B36">
        <v>0</v>
      </c>
      <c r="C36">
        <v>-176000000</v>
      </c>
      <c r="D36">
        <v>27000000</v>
      </c>
      <c r="E36">
        <v>0</v>
      </c>
    </row>
    <row r="37" spans="1:5" x14ac:dyDescent="0.25">
      <c r="A37" t="s">
        <v>101</v>
      </c>
      <c r="B37">
        <v>0</v>
      </c>
      <c r="C37">
        <v>176000000</v>
      </c>
      <c r="D37">
        <v>-27000000</v>
      </c>
      <c r="E37">
        <v>0</v>
      </c>
    </row>
    <row r="38" spans="1:5" x14ac:dyDescent="0.25">
      <c r="A38" t="s">
        <v>102</v>
      </c>
      <c r="B38">
        <v>910000000</v>
      </c>
      <c r="C38">
        <v>106000000</v>
      </c>
      <c r="D38">
        <v>-315000000</v>
      </c>
      <c r="E38">
        <v>-718000000</v>
      </c>
    </row>
    <row r="39" spans="1:5" x14ac:dyDescent="0.25">
      <c r="A39" t="s">
        <v>103</v>
      </c>
      <c r="B39">
        <v>156000000</v>
      </c>
      <c r="C39">
        <v>191000000</v>
      </c>
      <c r="D39">
        <v>371000000</v>
      </c>
      <c r="E39">
        <v>748000000</v>
      </c>
    </row>
    <row r="40" spans="1:5" x14ac:dyDescent="0.25">
      <c r="A40" t="s">
        <v>104</v>
      </c>
      <c r="B40">
        <v>1066000000</v>
      </c>
      <c r="C40">
        <v>297000000</v>
      </c>
      <c r="D40">
        <v>56000000</v>
      </c>
      <c r="E40">
        <v>30000000</v>
      </c>
    </row>
    <row r="41" spans="1:5" x14ac:dyDescent="0.25">
      <c r="A41" t="s">
        <v>105</v>
      </c>
      <c r="B41">
        <v>8891000000</v>
      </c>
      <c r="C41">
        <v>13832000000</v>
      </c>
      <c r="D41">
        <v>6496000000</v>
      </c>
      <c r="E41">
        <v>1994000000</v>
      </c>
    </row>
    <row r="42" spans="1:5" x14ac:dyDescent="0.25">
      <c r="A42" t="s">
        <v>51</v>
      </c>
      <c r="B42">
        <v>8769000000</v>
      </c>
      <c r="C42">
        <v>7021000000</v>
      </c>
      <c r="D42">
        <v>7110000000</v>
      </c>
      <c r="E42">
        <v>4636000000</v>
      </c>
    </row>
    <row r="43" spans="1:5" x14ac:dyDescent="0.25">
      <c r="A43" t="s">
        <v>106</v>
      </c>
      <c r="B43">
        <v>3969000000</v>
      </c>
      <c r="C43">
        <v>3075000000</v>
      </c>
      <c r="D43">
        <v>2593000000</v>
      </c>
      <c r="E43">
        <v>1491000000</v>
      </c>
    </row>
    <row r="44" spans="1:5" x14ac:dyDescent="0.25">
      <c r="A44" t="s">
        <v>107</v>
      </c>
      <c r="B44">
        <v>4800000000</v>
      </c>
      <c r="C44">
        <v>3946000000</v>
      </c>
      <c r="D44">
        <v>4517000000</v>
      </c>
      <c r="E44">
        <v>3145000000</v>
      </c>
    </row>
    <row r="45" spans="1:5" x14ac:dyDescent="0.25">
      <c r="A45" t="s">
        <v>108</v>
      </c>
      <c r="B45">
        <v>17660000000</v>
      </c>
      <c r="C45">
        <v>20853000000</v>
      </c>
      <c r="D45">
        <v>13606000000</v>
      </c>
      <c r="E45">
        <v>6630000000</v>
      </c>
    </row>
    <row r="46" spans="1:5" x14ac:dyDescent="0.25">
      <c r="A46" t="s">
        <v>48</v>
      </c>
      <c r="B46">
        <v>79113000000</v>
      </c>
      <c r="C46">
        <v>60609000000</v>
      </c>
      <c r="D46">
        <v>40217000000</v>
      </c>
      <c r="E46">
        <v>24906000000</v>
      </c>
    </row>
    <row r="47" spans="1:5" x14ac:dyDescent="0.25">
      <c r="A47" t="s">
        <v>45</v>
      </c>
      <c r="B47">
        <v>96773000000</v>
      </c>
      <c r="C47">
        <v>81462000000</v>
      </c>
      <c r="D47">
        <v>53823000000</v>
      </c>
      <c r="E47">
        <v>31536000000</v>
      </c>
    </row>
    <row r="48" spans="1:5" x14ac:dyDescent="0.25">
      <c r="A48" t="s">
        <v>109</v>
      </c>
      <c r="B48">
        <v>96773000000</v>
      </c>
      <c r="C48">
        <v>81462000000</v>
      </c>
      <c r="D48">
        <v>53823000000</v>
      </c>
      <c r="E48">
        <v>31536000000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5"/>
  <sheetViews>
    <sheetView topLeftCell="A61" workbookViewId="0">
      <selection activeCell="F4" sqref="F4"/>
    </sheetView>
  </sheetViews>
  <sheetFormatPr defaultRowHeight="15" x14ac:dyDescent="0.25"/>
  <cols>
    <col min="1" max="1" width="55" bestFit="1" customWidth="1"/>
    <col min="2" max="6" width="17.28515625" bestFit="1" customWidth="1"/>
    <col min="7" max="8" width="12" bestFit="1" customWidth="1"/>
  </cols>
  <sheetData>
    <row r="1" spans="1:6" x14ac:dyDescent="0.25">
      <c r="B1" s="1">
        <v>45291</v>
      </c>
      <c r="C1" s="1">
        <v>44926</v>
      </c>
      <c r="D1" s="1">
        <v>44561</v>
      </c>
      <c r="E1" s="1">
        <v>44196</v>
      </c>
      <c r="F1" s="1">
        <v>43830</v>
      </c>
    </row>
    <row r="2" spans="1:6" x14ac:dyDescent="0.25">
      <c r="A2" t="s">
        <v>110</v>
      </c>
      <c r="B2">
        <v>0</v>
      </c>
    </row>
    <row r="3" spans="1:6" x14ac:dyDescent="0.25">
      <c r="A3" t="s">
        <v>42</v>
      </c>
      <c r="B3">
        <v>3185000000</v>
      </c>
      <c r="C3">
        <v>3164000000</v>
      </c>
      <c r="D3">
        <v>3099000000</v>
      </c>
      <c r="E3">
        <v>2880000000</v>
      </c>
    </row>
    <row r="4" spans="1:6" x14ac:dyDescent="0.25">
      <c r="A4" t="s">
        <v>111</v>
      </c>
      <c r="B4">
        <v>3185000000</v>
      </c>
      <c r="C4">
        <v>3164000000</v>
      </c>
      <c r="D4">
        <v>3099000000</v>
      </c>
      <c r="E4">
        <v>2880000000</v>
      </c>
    </row>
    <row r="5" spans="1:6" x14ac:dyDescent="0.25">
      <c r="A5" t="s">
        <v>112</v>
      </c>
      <c r="F5">
        <v>5533000000</v>
      </c>
    </row>
    <row r="6" spans="1:6" x14ac:dyDescent="0.25">
      <c r="A6" t="s">
        <v>11</v>
      </c>
      <c r="B6">
        <v>9573000000</v>
      </c>
      <c r="C6">
        <v>5748000000</v>
      </c>
      <c r="D6">
        <v>8873000000</v>
      </c>
      <c r="E6">
        <v>13279000000</v>
      </c>
    </row>
    <row r="7" spans="1:6" x14ac:dyDescent="0.25">
      <c r="A7" t="s">
        <v>113</v>
      </c>
      <c r="B7">
        <v>62019000000</v>
      </c>
      <c r="C7">
        <v>44111000000</v>
      </c>
      <c r="D7">
        <v>28472000000</v>
      </c>
      <c r="E7">
        <v>21705000000</v>
      </c>
    </row>
    <row r="8" spans="1:6" x14ac:dyDescent="0.25">
      <c r="A8" t="s">
        <v>114</v>
      </c>
      <c r="B8">
        <v>67291000000</v>
      </c>
      <c r="C8">
        <v>46749000000</v>
      </c>
      <c r="D8">
        <v>35531000000</v>
      </c>
      <c r="E8">
        <v>32496000000</v>
      </c>
    </row>
    <row r="9" spans="1:6" x14ac:dyDescent="0.25">
      <c r="A9" t="s">
        <v>115</v>
      </c>
      <c r="B9">
        <v>20868000000</v>
      </c>
      <c r="C9">
        <v>14208000000</v>
      </c>
      <c r="D9">
        <v>7395000000</v>
      </c>
      <c r="E9">
        <v>12469000000</v>
      </c>
    </row>
    <row r="10" spans="1:6" x14ac:dyDescent="0.25">
      <c r="A10" t="s">
        <v>116</v>
      </c>
      <c r="B10">
        <v>62019000000</v>
      </c>
      <c r="C10">
        <v>44111000000</v>
      </c>
      <c r="D10">
        <v>28472000000</v>
      </c>
      <c r="E10">
        <v>21705000000</v>
      </c>
    </row>
    <row r="11" spans="1:6" x14ac:dyDescent="0.25">
      <c r="A11" t="s">
        <v>117</v>
      </c>
      <c r="B11">
        <v>4916000000</v>
      </c>
      <c r="C11">
        <v>3703000000</v>
      </c>
      <c r="D11">
        <v>3531000000</v>
      </c>
      <c r="E11">
        <v>3008000000</v>
      </c>
    </row>
    <row r="12" spans="1:6" x14ac:dyDescent="0.25">
      <c r="A12" t="s">
        <v>118</v>
      </c>
      <c r="B12">
        <v>62634000000</v>
      </c>
      <c r="C12">
        <v>44704000000</v>
      </c>
      <c r="D12">
        <v>30189000000</v>
      </c>
      <c r="E12">
        <v>22225000000</v>
      </c>
    </row>
    <row r="13" spans="1:6" x14ac:dyDescent="0.25">
      <c r="A13" t="s">
        <v>119</v>
      </c>
      <c r="B13">
        <v>65316000000</v>
      </c>
      <c r="C13">
        <v>45733000000</v>
      </c>
      <c r="D13">
        <v>34443000000</v>
      </c>
      <c r="E13">
        <v>30738000000</v>
      </c>
    </row>
    <row r="14" spans="1:6" x14ac:dyDescent="0.25">
      <c r="A14" t="s">
        <v>120</v>
      </c>
      <c r="B14">
        <v>63609000000</v>
      </c>
      <c r="C14">
        <v>45898000000</v>
      </c>
      <c r="D14">
        <v>31583000000</v>
      </c>
      <c r="E14">
        <v>23679000000</v>
      </c>
    </row>
    <row r="15" spans="1:6" x14ac:dyDescent="0.25">
      <c r="A15" t="s">
        <v>121</v>
      </c>
      <c r="B15">
        <v>975000000</v>
      </c>
      <c r="C15">
        <v>1194000000</v>
      </c>
      <c r="D15">
        <v>1394000000</v>
      </c>
      <c r="E15">
        <v>1454000000</v>
      </c>
    </row>
    <row r="16" spans="1:6" x14ac:dyDescent="0.25">
      <c r="A16" t="s">
        <v>8</v>
      </c>
      <c r="B16">
        <v>62634000000</v>
      </c>
      <c r="C16">
        <v>44704000000</v>
      </c>
      <c r="D16">
        <v>30189000000</v>
      </c>
      <c r="E16">
        <v>22225000000</v>
      </c>
    </row>
    <row r="17" spans="1:6" x14ac:dyDescent="0.25">
      <c r="A17" t="s">
        <v>122</v>
      </c>
      <c r="B17">
        <v>-143000000</v>
      </c>
      <c r="C17">
        <v>-361000000</v>
      </c>
      <c r="D17">
        <v>54000000</v>
      </c>
      <c r="E17">
        <v>363000000</v>
      </c>
    </row>
    <row r="18" spans="1:6" x14ac:dyDescent="0.25">
      <c r="A18" t="s">
        <v>123</v>
      </c>
      <c r="B18">
        <v>-143000000</v>
      </c>
      <c r="C18">
        <v>-361000000</v>
      </c>
      <c r="D18">
        <v>54000000</v>
      </c>
      <c r="E18">
        <v>363000000</v>
      </c>
    </row>
    <row r="19" spans="1:6" x14ac:dyDescent="0.25">
      <c r="A19" t="s">
        <v>124</v>
      </c>
      <c r="B19">
        <v>27882000000</v>
      </c>
      <c r="C19">
        <v>12885000000</v>
      </c>
      <c r="D19">
        <v>329000000</v>
      </c>
      <c r="E19">
        <v>-5399000000</v>
      </c>
    </row>
    <row r="20" spans="1:6" x14ac:dyDescent="0.25">
      <c r="A20" t="s">
        <v>125</v>
      </c>
      <c r="B20">
        <v>34892000000</v>
      </c>
      <c r="C20">
        <v>32177000000</v>
      </c>
      <c r="D20">
        <v>29803000000</v>
      </c>
      <c r="E20">
        <v>27260000000</v>
      </c>
    </row>
    <row r="21" spans="1:6" x14ac:dyDescent="0.25">
      <c r="A21" t="s">
        <v>126</v>
      </c>
      <c r="B21">
        <v>3000000</v>
      </c>
      <c r="C21">
        <v>3000000</v>
      </c>
      <c r="D21">
        <v>3000000</v>
      </c>
      <c r="E21">
        <v>1000000</v>
      </c>
    </row>
    <row r="22" spans="1:6" x14ac:dyDescent="0.25">
      <c r="A22" t="s">
        <v>127</v>
      </c>
      <c r="B22">
        <v>3000000</v>
      </c>
      <c r="C22">
        <v>3000000</v>
      </c>
      <c r="D22">
        <v>3000000</v>
      </c>
      <c r="E22">
        <v>1000000</v>
      </c>
    </row>
    <row r="23" spans="1:6" x14ac:dyDescent="0.25">
      <c r="A23" t="s">
        <v>128</v>
      </c>
      <c r="B23">
        <v>0</v>
      </c>
      <c r="C23">
        <v>0</v>
      </c>
      <c r="D23">
        <v>0</v>
      </c>
      <c r="E23">
        <v>0</v>
      </c>
    </row>
    <row r="24" spans="1:6" x14ac:dyDescent="0.25">
      <c r="A24" t="s">
        <v>129</v>
      </c>
      <c r="B24">
        <v>43009000000</v>
      </c>
      <c r="C24">
        <v>36440000000</v>
      </c>
      <c r="D24">
        <v>30548000000</v>
      </c>
      <c r="E24">
        <v>28469000000</v>
      </c>
    </row>
    <row r="25" spans="1:6" x14ac:dyDescent="0.25">
      <c r="A25" t="s">
        <v>130</v>
      </c>
      <c r="B25">
        <v>14261000000</v>
      </c>
      <c r="C25">
        <v>9731000000</v>
      </c>
      <c r="D25">
        <v>10843000000</v>
      </c>
      <c r="E25">
        <v>14221000000</v>
      </c>
    </row>
    <row r="26" spans="1:6" x14ac:dyDescent="0.25">
      <c r="A26" t="s">
        <v>131</v>
      </c>
      <c r="B26">
        <v>876000000</v>
      </c>
      <c r="C26">
        <v>686000000</v>
      </c>
      <c r="D26">
        <v>320000000</v>
      </c>
      <c r="E26">
        <v>436000000</v>
      </c>
    </row>
    <row r="27" spans="1:6" x14ac:dyDescent="0.25">
      <c r="A27" t="s">
        <v>132</v>
      </c>
      <c r="D27">
        <v>568000000</v>
      </c>
      <c r="E27">
        <v>604000000</v>
      </c>
      <c r="F27">
        <v>643000000</v>
      </c>
    </row>
    <row r="28" spans="1:6" x14ac:dyDescent="0.25">
      <c r="A28" t="s">
        <v>133</v>
      </c>
      <c r="B28">
        <v>3606000000</v>
      </c>
      <c r="C28">
        <v>2480000000</v>
      </c>
      <c r="D28">
        <v>1398000000</v>
      </c>
      <c r="E28">
        <v>989000000</v>
      </c>
    </row>
    <row r="29" spans="1:6" x14ac:dyDescent="0.25">
      <c r="A29" t="s">
        <v>134</v>
      </c>
      <c r="B29">
        <v>3251000000</v>
      </c>
      <c r="C29">
        <v>2804000000</v>
      </c>
      <c r="D29">
        <v>2076000000</v>
      </c>
      <c r="E29">
        <v>1435000000</v>
      </c>
    </row>
    <row r="30" spans="1:6" x14ac:dyDescent="0.25">
      <c r="A30" t="s">
        <v>135</v>
      </c>
      <c r="B30">
        <v>3251000000</v>
      </c>
      <c r="C30">
        <v>2804000000</v>
      </c>
      <c r="D30">
        <v>2052000000</v>
      </c>
      <c r="E30">
        <v>1284000000</v>
      </c>
    </row>
    <row r="31" spans="1:6" x14ac:dyDescent="0.25">
      <c r="A31" t="s">
        <v>136</v>
      </c>
      <c r="C31">
        <v>82000000</v>
      </c>
      <c r="D31">
        <v>24000000</v>
      </c>
      <c r="E31">
        <v>151000000</v>
      </c>
      <c r="F31">
        <v>66000000</v>
      </c>
    </row>
    <row r="32" spans="1:6" x14ac:dyDescent="0.25">
      <c r="A32" t="s">
        <v>137</v>
      </c>
      <c r="B32">
        <v>6528000000</v>
      </c>
      <c r="C32">
        <v>3761000000</v>
      </c>
      <c r="D32">
        <v>6916000000</v>
      </c>
      <c r="E32">
        <v>10861000000</v>
      </c>
    </row>
    <row r="33" spans="1:6" x14ac:dyDescent="0.25">
      <c r="A33" t="s">
        <v>138</v>
      </c>
      <c r="B33">
        <v>3846000000</v>
      </c>
      <c r="C33">
        <v>2732000000</v>
      </c>
      <c r="D33">
        <v>2662000000</v>
      </c>
      <c r="E33">
        <v>2348000000</v>
      </c>
    </row>
    <row r="34" spans="1:6" x14ac:dyDescent="0.25">
      <c r="A34" t="s">
        <v>139</v>
      </c>
      <c r="B34">
        <v>2682000000</v>
      </c>
      <c r="C34">
        <v>1029000000</v>
      </c>
      <c r="D34">
        <v>4254000000</v>
      </c>
      <c r="E34">
        <v>8513000000</v>
      </c>
    </row>
    <row r="35" spans="1:6" x14ac:dyDescent="0.25">
      <c r="A35" t="s">
        <v>140</v>
      </c>
      <c r="B35">
        <v>3606000000</v>
      </c>
      <c r="C35">
        <v>2480000000</v>
      </c>
      <c r="D35">
        <v>1531000000</v>
      </c>
      <c r="E35">
        <v>1489000000</v>
      </c>
    </row>
    <row r="36" spans="1:6" x14ac:dyDescent="0.25">
      <c r="A36" t="s">
        <v>141</v>
      </c>
      <c r="B36">
        <v>28748000000</v>
      </c>
      <c r="C36">
        <v>26709000000</v>
      </c>
      <c r="D36">
        <v>19705000000</v>
      </c>
      <c r="E36">
        <v>14248000000</v>
      </c>
    </row>
    <row r="37" spans="1:6" x14ac:dyDescent="0.25">
      <c r="A37" t="s">
        <v>142</v>
      </c>
      <c r="B37">
        <v>517000000</v>
      </c>
      <c r="C37">
        <v>354000000</v>
      </c>
      <c r="D37">
        <v>310000000</v>
      </c>
      <c r="E37">
        <v>264000000</v>
      </c>
    </row>
    <row r="38" spans="1:6" x14ac:dyDescent="0.25">
      <c r="A38" t="s">
        <v>143</v>
      </c>
      <c r="B38">
        <v>3740000000</v>
      </c>
      <c r="C38">
        <v>2810000000</v>
      </c>
      <c r="D38">
        <v>2372000000</v>
      </c>
      <c r="E38">
        <v>2210000000</v>
      </c>
    </row>
    <row r="39" spans="1:6" x14ac:dyDescent="0.25">
      <c r="A39" t="s">
        <v>144</v>
      </c>
      <c r="B39">
        <v>3740000000</v>
      </c>
      <c r="C39">
        <v>2810000000</v>
      </c>
      <c r="D39">
        <v>2372000000</v>
      </c>
      <c r="E39">
        <v>2210000000</v>
      </c>
    </row>
    <row r="40" spans="1:6" x14ac:dyDescent="0.25">
      <c r="A40" t="s">
        <v>145</v>
      </c>
      <c r="B40">
        <v>3045000000</v>
      </c>
      <c r="C40">
        <v>1987000000</v>
      </c>
      <c r="D40">
        <v>1957000000</v>
      </c>
      <c r="E40">
        <v>2418000000</v>
      </c>
    </row>
    <row r="41" spans="1:6" x14ac:dyDescent="0.25">
      <c r="A41" t="s">
        <v>146</v>
      </c>
      <c r="B41">
        <v>1070000000</v>
      </c>
      <c r="C41">
        <v>971000000</v>
      </c>
      <c r="D41">
        <v>869000000</v>
      </c>
      <c r="E41">
        <v>660000000</v>
      </c>
    </row>
    <row r="42" spans="1:6" x14ac:dyDescent="0.25">
      <c r="A42" t="s">
        <v>147</v>
      </c>
      <c r="B42">
        <v>1975000000</v>
      </c>
      <c r="C42">
        <v>1016000000</v>
      </c>
      <c r="D42">
        <v>1088000000</v>
      </c>
      <c r="E42">
        <v>1758000000</v>
      </c>
    </row>
    <row r="43" spans="1:6" x14ac:dyDescent="0.25">
      <c r="A43" t="s">
        <v>148</v>
      </c>
      <c r="B43">
        <v>1975000000</v>
      </c>
      <c r="C43">
        <v>1016000000</v>
      </c>
      <c r="D43">
        <v>1088000000</v>
      </c>
      <c r="E43">
        <v>1758000000</v>
      </c>
    </row>
    <row r="44" spans="1:6" x14ac:dyDescent="0.25">
      <c r="A44" t="s">
        <v>149</v>
      </c>
      <c r="B44">
        <v>0</v>
      </c>
      <c r="C44">
        <v>0</v>
      </c>
    </row>
    <row r="45" spans="1:6" x14ac:dyDescent="0.25">
      <c r="A45" t="s">
        <v>150</v>
      </c>
      <c r="B45">
        <v>1765000000</v>
      </c>
      <c r="C45">
        <v>1295000000</v>
      </c>
      <c r="D45">
        <v>968000000</v>
      </c>
      <c r="E45">
        <v>896000000</v>
      </c>
    </row>
    <row r="46" spans="1:6" x14ac:dyDescent="0.25">
      <c r="A46" t="s">
        <v>151</v>
      </c>
      <c r="B46">
        <v>19681000000</v>
      </c>
      <c r="C46">
        <v>20263000000</v>
      </c>
      <c r="D46">
        <v>14098000000</v>
      </c>
      <c r="E46">
        <v>8460000000</v>
      </c>
    </row>
    <row r="47" spans="1:6" x14ac:dyDescent="0.25">
      <c r="A47" t="s">
        <v>152</v>
      </c>
      <c r="B47">
        <v>4046000000</v>
      </c>
      <c r="C47">
        <v>3773000000</v>
      </c>
      <c r="D47">
        <v>2951000000</v>
      </c>
      <c r="E47">
        <v>1632000000</v>
      </c>
    </row>
    <row r="48" spans="1:6" x14ac:dyDescent="0.25">
      <c r="A48" t="s">
        <v>153</v>
      </c>
      <c r="D48">
        <v>16000000</v>
      </c>
      <c r="E48">
        <v>77000000</v>
      </c>
      <c r="F48">
        <v>86000000</v>
      </c>
    </row>
    <row r="49" spans="1:6" x14ac:dyDescent="0.25">
      <c r="A49" t="s">
        <v>154</v>
      </c>
      <c r="B49">
        <v>15635000000</v>
      </c>
      <c r="C49">
        <v>16490000000</v>
      </c>
      <c r="D49">
        <v>11147000000</v>
      </c>
      <c r="E49">
        <v>6828000000</v>
      </c>
    </row>
    <row r="50" spans="1:6" x14ac:dyDescent="0.25">
      <c r="A50" t="s">
        <v>155</v>
      </c>
      <c r="B50">
        <v>1204000000</v>
      </c>
      <c r="C50">
        <v>1235000000</v>
      </c>
      <c r="D50">
        <v>1122000000</v>
      </c>
      <c r="E50">
        <v>777000000</v>
      </c>
    </row>
    <row r="51" spans="1:6" x14ac:dyDescent="0.25">
      <c r="A51" t="s">
        <v>156</v>
      </c>
      <c r="B51">
        <v>14431000000</v>
      </c>
      <c r="C51">
        <v>15255000000</v>
      </c>
      <c r="D51">
        <v>10025000000</v>
      </c>
      <c r="E51">
        <v>6051000000</v>
      </c>
    </row>
    <row r="52" spans="1:6" x14ac:dyDescent="0.25">
      <c r="A52" t="s">
        <v>157</v>
      </c>
      <c r="B52">
        <v>106618000000</v>
      </c>
      <c r="C52">
        <v>82338000000</v>
      </c>
      <c r="D52">
        <v>62131000000</v>
      </c>
      <c r="E52">
        <v>52148000000</v>
      </c>
    </row>
    <row r="53" spans="1:6" x14ac:dyDescent="0.25">
      <c r="A53" t="s">
        <v>158</v>
      </c>
      <c r="B53">
        <v>57002000000</v>
      </c>
      <c r="C53">
        <v>41421000000</v>
      </c>
      <c r="D53">
        <v>35027000000</v>
      </c>
      <c r="E53">
        <v>25434000000</v>
      </c>
    </row>
    <row r="54" spans="1:6" x14ac:dyDescent="0.25">
      <c r="A54" t="s">
        <v>159</v>
      </c>
      <c r="B54">
        <v>4531000000</v>
      </c>
      <c r="C54">
        <v>3865000000</v>
      </c>
      <c r="D54">
        <v>2138000000</v>
      </c>
      <c r="E54">
        <v>1536000000</v>
      </c>
    </row>
    <row r="55" spans="1:6" x14ac:dyDescent="0.25">
      <c r="A55" t="s">
        <v>160</v>
      </c>
      <c r="B55">
        <v>6733000000</v>
      </c>
      <c r="C55">
        <v>328000000</v>
      </c>
    </row>
    <row r="56" spans="1:6" x14ac:dyDescent="0.25">
      <c r="A56" t="s">
        <v>161</v>
      </c>
      <c r="B56">
        <v>6733000000</v>
      </c>
      <c r="C56">
        <v>328000000</v>
      </c>
    </row>
    <row r="57" spans="1:6" x14ac:dyDescent="0.25">
      <c r="A57" t="s">
        <v>162</v>
      </c>
      <c r="F57">
        <v>393000000</v>
      </c>
    </row>
    <row r="58" spans="1:6" x14ac:dyDescent="0.25">
      <c r="A58" t="s">
        <v>163</v>
      </c>
      <c r="B58">
        <v>615000000</v>
      </c>
      <c r="C58">
        <v>593000000</v>
      </c>
      <c r="D58">
        <v>1717000000</v>
      </c>
      <c r="E58">
        <v>520000000</v>
      </c>
    </row>
    <row r="59" spans="1:6" x14ac:dyDescent="0.25">
      <c r="A59" t="s">
        <v>164</v>
      </c>
      <c r="B59">
        <v>362000000</v>
      </c>
      <c r="C59">
        <v>399000000</v>
      </c>
      <c r="D59">
        <v>1517000000</v>
      </c>
      <c r="E59">
        <v>313000000</v>
      </c>
    </row>
    <row r="60" spans="1:6" x14ac:dyDescent="0.25">
      <c r="A60" t="s">
        <v>165</v>
      </c>
      <c r="B60">
        <v>253000000</v>
      </c>
      <c r="C60">
        <v>194000000</v>
      </c>
      <c r="D60">
        <v>200000000</v>
      </c>
      <c r="E60">
        <v>207000000</v>
      </c>
    </row>
    <row r="61" spans="1:6" x14ac:dyDescent="0.25">
      <c r="A61" t="s">
        <v>166</v>
      </c>
      <c r="B61">
        <v>45123000000</v>
      </c>
      <c r="C61">
        <v>36635000000</v>
      </c>
      <c r="D61">
        <v>31172000000</v>
      </c>
      <c r="E61">
        <v>23378000000</v>
      </c>
    </row>
    <row r="62" spans="1:6" x14ac:dyDescent="0.25">
      <c r="A62" t="s">
        <v>167</v>
      </c>
      <c r="B62">
        <v>-15080000000</v>
      </c>
      <c r="C62">
        <v>-11499000000</v>
      </c>
      <c r="D62">
        <v>-8691000000</v>
      </c>
      <c r="E62">
        <v>-6518000000</v>
      </c>
    </row>
    <row r="63" spans="1:6" x14ac:dyDescent="0.25">
      <c r="A63" t="s">
        <v>168</v>
      </c>
      <c r="B63">
        <v>60203000000</v>
      </c>
      <c r="C63">
        <v>48134000000</v>
      </c>
      <c r="D63">
        <v>39863000000</v>
      </c>
      <c r="E63">
        <v>29896000000</v>
      </c>
    </row>
    <row r="64" spans="1:6" x14ac:dyDescent="0.25">
      <c r="A64" t="s">
        <v>169</v>
      </c>
      <c r="B64">
        <v>3168000000</v>
      </c>
      <c r="C64">
        <v>2366000000</v>
      </c>
      <c r="D64">
        <v>1826000000</v>
      </c>
      <c r="E64">
        <v>1421000000</v>
      </c>
    </row>
    <row r="65" spans="1:6" x14ac:dyDescent="0.25">
      <c r="A65" t="s">
        <v>170</v>
      </c>
      <c r="B65">
        <v>5804000000</v>
      </c>
      <c r="C65">
        <v>4281000000</v>
      </c>
      <c r="D65">
        <v>5598000000</v>
      </c>
      <c r="E65">
        <v>1694000000</v>
      </c>
    </row>
    <row r="66" spans="1:6" x14ac:dyDescent="0.25">
      <c r="A66" t="s">
        <v>171</v>
      </c>
      <c r="B66">
        <v>7327000000</v>
      </c>
      <c r="C66">
        <v>5142000000</v>
      </c>
      <c r="D66">
        <v>4204000000</v>
      </c>
      <c r="E66">
        <v>3369000000</v>
      </c>
    </row>
    <row r="67" spans="1:6" x14ac:dyDescent="0.25">
      <c r="A67" t="s">
        <v>172</v>
      </c>
      <c r="B67">
        <v>27540000000</v>
      </c>
      <c r="C67">
        <v>21705000000</v>
      </c>
      <c r="D67">
        <v>16647000000</v>
      </c>
      <c r="E67">
        <v>12889000000</v>
      </c>
    </row>
    <row r="68" spans="1:6" x14ac:dyDescent="0.25">
      <c r="A68" t="s">
        <v>173</v>
      </c>
      <c r="B68">
        <v>9505000000</v>
      </c>
      <c r="C68">
        <v>7751000000</v>
      </c>
      <c r="D68">
        <v>4675000000</v>
      </c>
      <c r="E68">
        <v>3662000000</v>
      </c>
    </row>
    <row r="69" spans="1:6" x14ac:dyDescent="0.25">
      <c r="A69" t="s">
        <v>174</v>
      </c>
      <c r="B69">
        <v>6859000000</v>
      </c>
      <c r="C69">
        <v>6889000000</v>
      </c>
      <c r="D69">
        <v>6913000000</v>
      </c>
      <c r="E69">
        <v>6861000000</v>
      </c>
    </row>
    <row r="70" spans="1:6" x14ac:dyDescent="0.25">
      <c r="A70" t="s">
        <v>175</v>
      </c>
      <c r="B70">
        <v>49616000000</v>
      </c>
      <c r="C70">
        <v>40917000000</v>
      </c>
      <c r="D70">
        <v>27100000000</v>
      </c>
      <c r="E70">
        <v>26717000000</v>
      </c>
    </row>
    <row r="71" spans="1:6" x14ac:dyDescent="0.25">
      <c r="A71" t="s">
        <v>176</v>
      </c>
      <c r="B71">
        <v>3388000000</v>
      </c>
      <c r="C71">
        <v>2941000000</v>
      </c>
      <c r="D71">
        <v>1723000000</v>
      </c>
      <c r="E71">
        <v>1346000000</v>
      </c>
    </row>
    <row r="72" spans="1:6" x14ac:dyDescent="0.25">
      <c r="A72" t="s">
        <v>177</v>
      </c>
      <c r="F72">
        <v>246000000</v>
      </c>
    </row>
    <row r="73" spans="1:6" x14ac:dyDescent="0.25">
      <c r="A73" t="s">
        <v>178</v>
      </c>
      <c r="D73">
        <v>1723000000</v>
      </c>
      <c r="E73">
        <v>1346000000</v>
      </c>
      <c r="F73">
        <v>959000000</v>
      </c>
    </row>
    <row r="74" spans="1:6" x14ac:dyDescent="0.25">
      <c r="A74" t="s">
        <v>179</v>
      </c>
      <c r="B74">
        <v>13626000000</v>
      </c>
      <c r="C74">
        <v>12839000000</v>
      </c>
      <c r="D74">
        <v>5757000000</v>
      </c>
      <c r="E74">
        <v>4101000000</v>
      </c>
    </row>
    <row r="75" spans="1:6" x14ac:dyDescent="0.25">
      <c r="A75" t="s">
        <v>180</v>
      </c>
      <c r="B75">
        <v>1171000000</v>
      </c>
      <c r="C75">
        <v>842000000</v>
      </c>
      <c r="D75">
        <v>575000000</v>
      </c>
      <c r="E75">
        <v>434000000</v>
      </c>
    </row>
    <row r="76" spans="1:6" x14ac:dyDescent="0.25">
      <c r="A76" t="s">
        <v>181</v>
      </c>
      <c r="B76">
        <v>5049000000</v>
      </c>
      <c r="C76">
        <v>3475000000</v>
      </c>
      <c r="D76">
        <v>1277000000</v>
      </c>
      <c r="E76">
        <v>1666000000</v>
      </c>
    </row>
    <row r="77" spans="1:6" x14ac:dyDescent="0.25">
      <c r="A77" t="s">
        <v>182</v>
      </c>
      <c r="B77">
        <v>2016000000</v>
      </c>
      <c r="C77">
        <v>2385000000</v>
      </c>
      <c r="D77">
        <v>1089000000</v>
      </c>
      <c r="E77">
        <v>493000000</v>
      </c>
    </row>
    <row r="78" spans="1:6" x14ac:dyDescent="0.25">
      <c r="A78" t="s">
        <v>183</v>
      </c>
      <c r="B78">
        <v>5390000000</v>
      </c>
      <c r="C78">
        <v>6137000000</v>
      </c>
      <c r="D78">
        <v>2816000000</v>
      </c>
      <c r="E78">
        <v>1508000000</v>
      </c>
    </row>
    <row r="79" spans="1:6" x14ac:dyDescent="0.25">
      <c r="A79" t="s">
        <v>184</v>
      </c>
      <c r="B79">
        <v>3508000000</v>
      </c>
      <c r="C79">
        <v>2952000000</v>
      </c>
      <c r="D79">
        <v>1913000000</v>
      </c>
      <c r="E79">
        <v>1886000000</v>
      </c>
    </row>
    <row r="80" spans="1:6" x14ac:dyDescent="0.25">
      <c r="A80" t="s">
        <v>185</v>
      </c>
      <c r="B80">
        <v>3508000000</v>
      </c>
      <c r="C80">
        <v>2952000000</v>
      </c>
      <c r="D80">
        <v>1913000000</v>
      </c>
      <c r="E80">
        <v>1886000000</v>
      </c>
    </row>
    <row r="81" spans="1:5" x14ac:dyDescent="0.25">
      <c r="A81" t="s">
        <v>39</v>
      </c>
      <c r="B81">
        <v>29094000000</v>
      </c>
      <c r="C81">
        <v>22185000000</v>
      </c>
      <c r="D81">
        <v>17707000000</v>
      </c>
      <c r="E81">
        <v>19384000000</v>
      </c>
    </row>
    <row r="82" spans="1:5" x14ac:dyDescent="0.25">
      <c r="A82" t="s">
        <v>186</v>
      </c>
      <c r="B82">
        <v>12696000000</v>
      </c>
      <c r="C82">
        <v>5932000000</v>
      </c>
      <c r="D82">
        <v>131000000</v>
      </c>
      <c r="E82">
        <v>0</v>
      </c>
    </row>
    <row r="83" spans="1:5" x14ac:dyDescent="0.25">
      <c r="A83" t="s">
        <v>187</v>
      </c>
      <c r="B83">
        <v>16398000000</v>
      </c>
      <c r="C83">
        <v>16253000000</v>
      </c>
      <c r="D83">
        <v>17576000000</v>
      </c>
      <c r="E83">
        <v>19384000000</v>
      </c>
    </row>
    <row r="84" spans="1:5" x14ac:dyDescent="0.25">
      <c r="A84" t="s">
        <v>188</v>
      </c>
      <c r="B84">
        <v>495000000</v>
      </c>
      <c r="C84">
        <v>2288000000</v>
      </c>
      <c r="D84">
        <v>9548000000</v>
      </c>
    </row>
    <row r="85" spans="1:5" x14ac:dyDescent="0.25">
      <c r="A85" t="s">
        <v>189</v>
      </c>
      <c r="B85">
        <v>15903000000</v>
      </c>
      <c r="C85">
        <v>13965000000</v>
      </c>
      <c r="D85">
        <v>8028000000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1"/>
  <sheetViews>
    <sheetView topLeftCell="A43" workbookViewId="0">
      <selection activeCell="A7" sqref="A7"/>
    </sheetView>
  </sheetViews>
  <sheetFormatPr defaultRowHeight="15" x14ac:dyDescent="0.25"/>
  <cols>
    <col min="1" max="1" width="41" customWidth="1"/>
    <col min="2" max="4" width="17.28515625" customWidth="1"/>
    <col min="5" max="6" width="17.28515625" bestFit="1" customWidth="1"/>
    <col min="7" max="7" width="11.7109375" bestFit="1" customWidth="1"/>
    <col min="8" max="8" width="12" bestFit="1" customWidth="1"/>
    <col min="9" max="9" width="10" bestFit="1" customWidth="1"/>
    <col min="10" max="10" width="11" bestFit="1" customWidth="1"/>
    <col min="12" max="12" width="37.140625" bestFit="1" customWidth="1"/>
    <col min="13" max="15" width="18" bestFit="1" customWidth="1"/>
    <col min="16" max="16" width="17.7109375" bestFit="1" customWidth="1"/>
  </cols>
  <sheetData>
    <row r="1" spans="1:6" x14ac:dyDescent="0.25">
      <c r="B1" s="1">
        <v>45291</v>
      </c>
      <c r="C1" s="1">
        <v>44926</v>
      </c>
      <c r="D1" s="1">
        <v>44561</v>
      </c>
      <c r="E1" s="1">
        <v>44196</v>
      </c>
      <c r="F1" s="1">
        <v>43830</v>
      </c>
    </row>
    <row r="2" spans="1:6" x14ac:dyDescent="0.25">
      <c r="A2" t="s">
        <v>35</v>
      </c>
      <c r="B2">
        <v>4357000000</v>
      </c>
      <c r="C2">
        <v>7552000000</v>
      </c>
      <c r="D2">
        <v>3483000000</v>
      </c>
      <c r="E2">
        <v>2701000000</v>
      </c>
    </row>
    <row r="3" spans="1:6" x14ac:dyDescent="0.25">
      <c r="A3" t="s">
        <v>190</v>
      </c>
      <c r="B3">
        <v>-1815000000</v>
      </c>
      <c r="C3">
        <v>-3866000000</v>
      </c>
      <c r="D3">
        <v>-14615000000</v>
      </c>
      <c r="E3">
        <v>-12201000000</v>
      </c>
    </row>
    <row r="4" spans="1:6" x14ac:dyDescent="0.25">
      <c r="A4" t="s">
        <v>191</v>
      </c>
      <c r="B4">
        <v>3931000000</v>
      </c>
      <c r="C4">
        <v>0</v>
      </c>
      <c r="D4">
        <v>8883000000</v>
      </c>
      <c r="E4">
        <v>9713000000</v>
      </c>
    </row>
    <row r="5" spans="1:6" x14ac:dyDescent="0.25">
      <c r="A5" t="s">
        <v>192</v>
      </c>
      <c r="C5">
        <v>0</v>
      </c>
      <c r="D5">
        <v>0</v>
      </c>
      <c r="E5">
        <v>12269000000</v>
      </c>
      <c r="F5">
        <v>848000000</v>
      </c>
    </row>
    <row r="6" spans="1:6" x14ac:dyDescent="0.25">
      <c r="A6" t="s">
        <v>31</v>
      </c>
      <c r="B6">
        <v>-8899000000</v>
      </c>
      <c r="C6">
        <v>-7172000000</v>
      </c>
      <c r="D6">
        <v>-8014000000</v>
      </c>
      <c r="E6">
        <v>-3242000000</v>
      </c>
    </row>
    <row r="7" spans="1:6" x14ac:dyDescent="0.25">
      <c r="A7" t="s">
        <v>193</v>
      </c>
      <c r="B7">
        <v>126000000</v>
      </c>
      <c r="C7">
        <v>152000000</v>
      </c>
      <c r="D7">
        <v>266000000</v>
      </c>
      <c r="E7">
        <v>444000000</v>
      </c>
    </row>
    <row r="8" spans="1:6" x14ac:dyDescent="0.25">
      <c r="A8" t="s">
        <v>194</v>
      </c>
      <c r="B8">
        <v>1119000000</v>
      </c>
      <c r="C8">
        <v>1203000000</v>
      </c>
      <c r="D8">
        <v>561000000</v>
      </c>
      <c r="E8">
        <v>115000000</v>
      </c>
    </row>
    <row r="9" spans="1:6" x14ac:dyDescent="0.25">
      <c r="A9" t="s">
        <v>195</v>
      </c>
      <c r="B9">
        <v>17189000000</v>
      </c>
      <c r="C9">
        <v>16924000000</v>
      </c>
      <c r="D9">
        <v>18144000000</v>
      </c>
      <c r="E9">
        <v>19901000000</v>
      </c>
    </row>
    <row r="10" spans="1:6" x14ac:dyDescent="0.25">
      <c r="A10" t="s">
        <v>196</v>
      </c>
      <c r="B10">
        <v>16924000000</v>
      </c>
      <c r="C10">
        <v>18144000000</v>
      </c>
      <c r="D10">
        <v>19901000000</v>
      </c>
      <c r="E10">
        <v>6783000000</v>
      </c>
    </row>
    <row r="11" spans="1:6" x14ac:dyDescent="0.25">
      <c r="A11" t="s">
        <v>197</v>
      </c>
      <c r="B11">
        <v>4000000</v>
      </c>
      <c r="C11">
        <v>-444000000</v>
      </c>
      <c r="D11">
        <v>-183000000</v>
      </c>
      <c r="E11">
        <v>334000000</v>
      </c>
    </row>
    <row r="12" spans="1:6" x14ac:dyDescent="0.25">
      <c r="A12" t="s">
        <v>198</v>
      </c>
      <c r="B12">
        <v>261000000</v>
      </c>
      <c r="C12">
        <v>-776000000</v>
      </c>
      <c r="D12">
        <v>-1574000000</v>
      </c>
      <c r="E12">
        <v>12784000000</v>
      </c>
    </row>
    <row r="13" spans="1:6" x14ac:dyDescent="0.25">
      <c r="A13" t="s">
        <v>199</v>
      </c>
      <c r="B13">
        <v>2589000000</v>
      </c>
      <c r="C13">
        <v>-3527000000</v>
      </c>
      <c r="D13">
        <v>-5203000000</v>
      </c>
      <c r="E13">
        <v>9973000000</v>
      </c>
    </row>
    <row r="14" spans="1:6" x14ac:dyDescent="0.25">
      <c r="A14" t="s">
        <v>200</v>
      </c>
      <c r="B14">
        <v>2589000000</v>
      </c>
      <c r="C14">
        <v>-3527000000</v>
      </c>
      <c r="D14">
        <v>-5203000000</v>
      </c>
      <c r="E14">
        <v>9973000000</v>
      </c>
    </row>
    <row r="15" spans="1:6" x14ac:dyDescent="0.25">
      <c r="A15" t="s">
        <v>201</v>
      </c>
      <c r="B15">
        <v>-227000000</v>
      </c>
      <c r="C15">
        <v>-202000000</v>
      </c>
      <c r="D15">
        <v>-178000000</v>
      </c>
      <c r="E15">
        <v>-225000000</v>
      </c>
    </row>
    <row r="16" spans="1:6" x14ac:dyDescent="0.25">
      <c r="A16" t="s">
        <v>202</v>
      </c>
      <c r="B16">
        <v>700000000</v>
      </c>
      <c r="C16">
        <v>541000000</v>
      </c>
      <c r="D16">
        <v>707000000</v>
      </c>
      <c r="E16">
        <v>417000000</v>
      </c>
    </row>
    <row r="17" spans="1:6" x14ac:dyDescent="0.25">
      <c r="A17" t="s">
        <v>203</v>
      </c>
      <c r="C17">
        <v>0</v>
      </c>
      <c r="D17">
        <v>0</v>
      </c>
      <c r="E17">
        <v>12269000000</v>
      </c>
      <c r="F17">
        <v>848000000</v>
      </c>
    </row>
    <row r="18" spans="1:6" x14ac:dyDescent="0.25">
      <c r="A18" t="s">
        <v>204</v>
      </c>
      <c r="C18">
        <v>0</v>
      </c>
      <c r="D18">
        <v>0</v>
      </c>
      <c r="E18">
        <v>12269000000</v>
      </c>
      <c r="F18">
        <v>848000000</v>
      </c>
    </row>
    <row r="19" spans="1:6" x14ac:dyDescent="0.25">
      <c r="A19" t="s">
        <v>205</v>
      </c>
      <c r="B19">
        <v>2116000000</v>
      </c>
      <c r="C19">
        <v>-3866000000</v>
      </c>
      <c r="D19">
        <v>-5732000000</v>
      </c>
      <c r="E19">
        <v>-2488000000</v>
      </c>
    </row>
    <row r="20" spans="1:6" x14ac:dyDescent="0.25">
      <c r="A20" t="s">
        <v>206</v>
      </c>
      <c r="B20">
        <v>2116000000</v>
      </c>
      <c r="C20">
        <v>-3866000000</v>
      </c>
      <c r="D20">
        <v>-5732000000</v>
      </c>
      <c r="E20">
        <v>-2488000000</v>
      </c>
    </row>
    <row r="21" spans="1:6" x14ac:dyDescent="0.25">
      <c r="A21" t="s">
        <v>207</v>
      </c>
      <c r="B21">
        <v>-1815000000</v>
      </c>
      <c r="C21">
        <v>-3866000000</v>
      </c>
      <c r="D21">
        <v>-14615000000</v>
      </c>
      <c r="E21">
        <v>-12201000000</v>
      </c>
    </row>
    <row r="22" spans="1:6" x14ac:dyDescent="0.25">
      <c r="A22" t="s">
        <v>208</v>
      </c>
      <c r="B22">
        <v>3931000000</v>
      </c>
      <c r="C22">
        <v>0</v>
      </c>
      <c r="D22">
        <v>8883000000</v>
      </c>
      <c r="E22">
        <v>9713000000</v>
      </c>
    </row>
    <row r="23" spans="1:6" x14ac:dyDescent="0.25">
      <c r="A23" t="s">
        <v>209</v>
      </c>
      <c r="B23">
        <v>-15584000000</v>
      </c>
      <c r="C23">
        <v>-11973000000</v>
      </c>
      <c r="D23">
        <v>-7868000000</v>
      </c>
      <c r="E23">
        <v>-3132000000</v>
      </c>
    </row>
    <row r="24" spans="1:6" x14ac:dyDescent="0.25">
      <c r="A24" t="s">
        <v>210</v>
      </c>
      <c r="B24">
        <v>-15584000000</v>
      </c>
      <c r="C24">
        <v>-11973000000</v>
      </c>
      <c r="D24">
        <v>-7868000000</v>
      </c>
      <c r="E24">
        <v>-3132000000</v>
      </c>
    </row>
    <row r="25" spans="1:6" x14ac:dyDescent="0.25">
      <c r="A25" t="s">
        <v>211</v>
      </c>
      <c r="C25">
        <v>76000000</v>
      </c>
      <c r="D25">
        <v>6000000</v>
      </c>
      <c r="E25">
        <v>123000000</v>
      </c>
      <c r="F25">
        <v>46000000</v>
      </c>
    </row>
    <row r="26" spans="1:6" x14ac:dyDescent="0.25">
      <c r="A26" t="s">
        <v>212</v>
      </c>
      <c r="B26">
        <v>-6621000000</v>
      </c>
      <c r="C26">
        <v>-5813000000</v>
      </c>
      <c r="D26">
        <v>-132000000</v>
      </c>
      <c r="E26">
        <v>0</v>
      </c>
    </row>
    <row r="27" spans="1:6" x14ac:dyDescent="0.25">
      <c r="A27" t="s">
        <v>213</v>
      </c>
      <c r="B27">
        <v>12491000000</v>
      </c>
      <c r="C27">
        <v>22000000</v>
      </c>
      <c r="D27">
        <v>0</v>
      </c>
    </row>
    <row r="28" spans="1:6" x14ac:dyDescent="0.25">
      <c r="A28" t="s">
        <v>214</v>
      </c>
      <c r="B28">
        <v>-19112000000</v>
      </c>
      <c r="C28">
        <v>-5835000000</v>
      </c>
      <c r="D28">
        <v>-132000000</v>
      </c>
      <c r="E28">
        <v>0</v>
      </c>
    </row>
    <row r="29" spans="1:6" x14ac:dyDescent="0.25">
      <c r="A29" t="s">
        <v>215</v>
      </c>
      <c r="B29">
        <v>-64000000</v>
      </c>
      <c r="C29">
        <v>0</v>
      </c>
      <c r="D29">
        <v>0</v>
      </c>
      <c r="E29">
        <v>-13000000</v>
      </c>
    </row>
    <row r="30" spans="1:6" x14ac:dyDescent="0.25">
      <c r="A30" t="s">
        <v>216</v>
      </c>
      <c r="C30">
        <v>0</v>
      </c>
      <c r="D30">
        <v>0</v>
      </c>
    </row>
    <row r="31" spans="1:6" x14ac:dyDescent="0.25">
      <c r="A31" t="s">
        <v>217</v>
      </c>
      <c r="B31">
        <v>-64000000</v>
      </c>
      <c r="C31">
        <v>0</v>
      </c>
      <c r="D31">
        <v>0</v>
      </c>
      <c r="E31">
        <v>-13000000</v>
      </c>
    </row>
    <row r="32" spans="1:6" x14ac:dyDescent="0.25">
      <c r="A32" t="s">
        <v>218</v>
      </c>
      <c r="B32">
        <v>0</v>
      </c>
      <c r="C32">
        <v>927000000</v>
      </c>
      <c r="D32">
        <v>-1228000000</v>
      </c>
      <c r="E32">
        <v>-10000000</v>
      </c>
    </row>
    <row r="33" spans="1:6" x14ac:dyDescent="0.25">
      <c r="A33" t="s">
        <v>219</v>
      </c>
      <c r="B33">
        <v>0</v>
      </c>
      <c r="C33">
        <v>936000000</v>
      </c>
      <c r="D33">
        <v>272000000</v>
      </c>
      <c r="E33">
        <v>0</v>
      </c>
    </row>
    <row r="34" spans="1:6" x14ac:dyDescent="0.25">
      <c r="A34" t="s">
        <v>220</v>
      </c>
      <c r="B34">
        <v>0</v>
      </c>
      <c r="C34">
        <v>-9000000</v>
      </c>
      <c r="D34">
        <v>-1500000000</v>
      </c>
      <c r="E34">
        <v>-10000000</v>
      </c>
    </row>
    <row r="35" spans="1:6" x14ac:dyDescent="0.25">
      <c r="A35" t="s">
        <v>221</v>
      </c>
      <c r="B35">
        <v>-8899000000</v>
      </c>
      <c r="C35">
        <v>-7163000000</v>
      </c>
      <c r="D35">
        <v>-6514000000</v>
      </c>
      <c r="E35">
        <v>-3232000000</v>
      </c>
    </row>
    <row r="36" spans="1:6" x14ac:dyDescent="0.25">
      <c r="A36" t="s">
        <v>222</v>
      </c>
      <c r="B36">
        <v>-8899000000</v>
      </c>
      <c r="C36">
        <v>-7163000000</v>
      </c>
      <c r="D36">
        <v>-6514000000</v>
      </c>
      <c r="E36">
        <v>-3232000000</v>
      </c>
    </row>
    <row r="37" spans="1:6" x14ac:dyDescent="0.25">
      <c r="A37" t="s">
        <v>223</v>
      </c>
      <c r="B37">
        <v>13256000000</v>
      </c>
      <c r="C37">
        <v>14724000000</v>
      </c>
      <c r="D37">
        <v>11497000000</v>
      </c>
      <c r="E37">
        <v>5943000000</v>
      </c>
    </row>
    <row r="38" spans="1:6" x14ac:dyDescent="0.25">
      <c r="A38" t="s">
        <v>224</v>
      </c>
      <c r="B38">
        <v>13256000000</v>
      </c>
      <c r="C38">
        <v>14724000000</v>
      </c>
      <c r="D38">
        <v>11497000000</v>
      </c>
      <c r="E38">
        <v>5943000000</v>
      </c>
    </row>
    <row r="39" spans="1:6" x14ac:dyDescent="0.25">
      <c r="A39" t="s">
        <v>225</v>
      </c>
      <c r="B39">
        <v>-2248000000</v>
      </c>
      <c r="C39">
        <v>-3712000000</v>
      </c>
      <c r="D39">
        <v>667000000</v>
      </c>
      <c r="E39">
        <v>184000000</v>
      </c>
    </row>
    <row r="40" spans="1:6" x14ac:dyDescent="0.25">
      <c r="A40" t="s">
        <v>226</v>
      </c>
      <c r="B40">
        <v>1532000000</v>
      </c>
      <c r="C40">
        <v>1131000000</v>
      </c>
      <c r="D40">
        <v>793000000</v>
      </c>
      <c r="E40">
        <v>328000000</v>
      </c>
    </row>
    <row r="41" spans="1:6" x14ac:dyDescent="0.25">
      <c r="A41" t="s">
        <v>227</v>
      </c>
      <c r="C41">
        <v>1904000000</v>
      </c>
      <c r="D41">
        <v>476000000</v>
      </c>
      <c r="E41">
        <v>495000000</v>
      </c>
      <c r="F41">
        <v>-5000000</v>
      </c>
    </row>
    <row r="42" spans="1:6" x14ac:dyDescent="0.25">
      <c r="A42" t="s">
        <v>228</v>
      </c>
      <c r="B42">
        <v>-1952000000</v>
      </c>
      <c r="C42">
        <v>-1570000000</v>
      </c>
      <c r="D42">
        <v>-2114000000</v>
      </c>
      <c r="E42">
        <v>-1416000000</v>
      </c>
    </row>
    <row r="43" spans="1:6" x14ac:dyDescent="0.25">
      <c r="A43" t="s">
        <v>229</v>
      </c>
      <c r="B43">
        <v>2605000000</v>
      </c>
      <c r="C43">
        <v>8029000000</v>
      </c>
      <c r="D43">
        <v>5367000000</v>
      </c>
      <c r="E43">
        <v>2102000000</v>
      </c>
    </row>
    <row r="44" spans="1:6" x14ac:dyDescent="0.25">
      <c r="A44" t="s">
        <v>230</v>
      </c>
      <c r="B44">
        <v>2605000000</v>
      </c>
      <c r="C44">
        <v>8029000000</v>
      </c>
      <c r="D44">
        <v>5367000000</v>
      </c>
    </row>
    <row r="45" spans="1:6" x14ac:dyDescent="0.25">
      <c r="A45" t="s">
        <v>231</v>
      </c>
      <c r="B45">
        <v>2605000000</v>
      </c>
      <c r="C45">
        <v>8029000000</v>
      </c>
      <c r="D45">
        <v>5367000000</v>
      </c>
    </row>
    <row r="46" spans="1:6" x14ac:dyDescent="0.25">
      <c r="A46" t="s">
        <v>232</v>
      </c>
      <c r="B46">
        <v>-2652000000</v>
      </c>
      <c r="C46">
        <v>-3713000000</v>
      </c>
      <c r="D46">
        <v>-1540000000</v>
      </c>
      <c r="E46">
        <v>-251000000</v>
      </c>
    </row>
    <row r="47" spans="1:6" x14ac:dyDescent="0.25">
      <c r="A47" t="s">
        <v>233</v>
      </c>
      <c r="B47">
        <v>-1195000000</v>
      </c>
      <c r="C47">
        <v>-6465000000</v>
      </c>
      <c r="D47">
        <v>-1709000000</v>
      </c>
      <c r="E47">
        <v>-422000000</v>
      </c>
    </row>
    <row r="48" spans="1:6" x14ac:dyDescent="0.25">
      <c r="A48" t="s">
        <v>234</v>
      </c>
      <c r="B48">
        <v>-586000000</v>
      </c>
      <c r="C48">
        <v>-1124000000</v>
      </c>
      <c r="D48">
        <v>-130000000</v>
      </c>
      <c r="E48">
        <v>-652000000</v>
      </c>
    </row>
    <row r="49" spans="1:5" x14ac:dyDescent="0.25">
      <c r="A49" t="s">
        <v>235</v>
      </c>
      <c r="B49">
        <v>-586000000</v>
      </c>
      <c r="C49">
        <v>-1124000000</v>
      </c>
      <c r="D49">
        <v>-130000000</v>
      </c>
      <c r="E49">
        <v>-652000000</v>
      </c>
    </row>
    <row r="50" spans="1:5" x14ac:dyDescent="0.25">
      <c r="A50" t="s">
        <v>27</v>
      </c>
      <c r="B50">
        <v>81000000</v>
      </c>
      <c r="C50">
        <v>340000000</v>
      </c>
      <c r="D50">
        <v>245000000</v>
      </c>
      <c r="E50">
        <v>525000000</v>
      </c>
    </row>
    <row r="51" spans="1:5" x14ac:dyDescent="0.25">
      <c r="A51" t="s">
        <v>26</v>
      </c>
      <c r="B51">
        <v>1812000000</v>
      </c>
      <c r="C51">
        <v>1560000000</v>
      </c>
      <c r="D51">
        <v>2121000000</v>
      </c>
      <c r="E51">
        <v>1734000000</v>
      </c>
    </row>
    <row r="52" spans="1:5" x14ac:dyDescent="0.25">
      <c r="A52" t="s">
        <v>236</v>
      </c>
      <c r="B52">
        <v>463000000</v>
      </c>
      <c r="C52">
        <v>177000000</v>
      </c>
      <c r="D52">
        <v>140000000</v>
      </c>
      <c r="E52">
        <v>202000000</v>
      </c>
    </row>
    <row r="53" spans="1:5" x14ac:dyDescent="0.25">
      <c r="A53" t="s">
        <v>28</v>
      </c>
      <c r="B53">
        <v>-6349000000</v>
      </c>
      <c r="C53">
        <v>-196000000</v>
      </c>
      <c r="D53">
        <v>-149000000</v>
      </c>
    </row>
    <row r="54" spans="1:5" x14ac:dyDescent="0.25">
      <c r="A54" t="s">
        <v>237</v>
      </c>
      <c r="B54">
        <v>-6349000000</v>
      </c>
      <c r="C54">
        <v>-196000000</v>
      </c>
      <c r="D54">
        <v>-149000000</v>
      </c>
    </row>
    <row r="55" spans="1:5" x14ac:dyDescent="0.25">
      <c r="A55" t="s">
        <v>25</v>
      </c>
      <c r="B55">
        <v>4667000000</v>
      </c>
      <c r="C55">
        <v>3747000000</v>
      </c>
      <c r="D55">
        <v>2911000000</v>
      </c>
      <c r="E55">
        <v>2322000000</v>
      </c>
    </row>
    <row r="56" spans="1:5" x14ac:dyDescent="0.25">
      <c r="A56" t="s">
        <v>238</v>
      </c>
      <c r="B56">
        <v>4667000000</v>
      </c>
      <c r="C56">
        <v>3747000000</v>
      </c>
      <c r="D56">
        <v>2911000000</v>
      </c>
      <c r="E56">
        <v>2322000000</v>
      </c>
    </row>
    <row r="57" spans="1:5" x14ac:dyDescent="0.25">
      <c r="A57" t="s">
        <v>239</v>
      </c>
      <c r="B57">
        <v>4667000000</v>
      </c>
      <c r="C57">
        <v>3747000000</v>
      </c>
      <c r="D57">
        <v>2911000000</v>
      </c>
      <c r="E57">
        <v>2322000000</v>
      </c>
    </row>
    <row r="58" spans="1:5" x14ac:dyDescent="0.25">
      <c r="A58" t="s">
        <v>33</v>
      </c>
      <c r="B58">
        <v>-144000000</v>
      </c>
      <c r="C58">
        <v>221000000</v>
      </c>
      <c r="D58">
        <v>-82000000</v>
      </c>
      <c r="E58">
        <v>114000000</v>
      </c>
    </row>
    <row r="59" spans="1:5" x14ac:dyDescent="0.25">
      <c r="A59" t="s">
        <v>240</v>
      </c>
      <c r="B59">
        <v>-144000000</v>
      </c>
      <c r="C59">
        <v>81000000</v>
      </c>
      <c r="D59">
        <v>-55000000</v>
      </c>
      <c r="E59">
        <v>114000000</v>
      </c>
    </row>
    <row r="60" spans="1:5" x14ac:dyDescent="0.25">
      <c r="A60" t="s">
        <v>241</v>
      </c>
      <c r="B60">
        <v>0</v>
      </c>
      <c r="C60">
        <v>140000000</v>
      </c>
      <c r="D60">
        <v>-27000000</v>
      </c>
      <c r="E60">
        <v>0</v>
      </c>
    </row>
    <row r="61" spans="1:5" x14ac:dyDescent="0.25">
      <c r="A61" t="s">
        <v>22</v>
      </c>
      <c r="B61">
        <v>14974000000</v>
      </c>
      <c r="C61">
        <v>12587000000</v>
      </c>
      <c r="D61">
        <v>5644000000</v>
      </c>
      <c r="E61">
        <v>862000000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2"/>
  <sheetViews>
    <sheetView topLeftCell="A80" workbookViewId="0">
      <selection activeCell="B105" sqref="B105"/>
    </sheetView>
  </sheetViews>
  <sheetFormatPr defaultRowHeight="15" x14ac:dyDescent="0.25"/>
  <cols>
    <col min="2" max="2" width="29.28515625" bestFit="1" customWidth="1"/>
    <col min="3" max="3" width="255.7109375" bestFit="1" customWidth="1"/>
  </cols>
  <sheetData>
    <row r="1" spans="1:3" x14ac:dyDescent="0.25">
      <c r="B1" t="s">
        <v>242</v>
      </c>
      <c r="C1" t="s">
        <v>243</v>
      </c>
    </row>
    <row r="2" spans="1:3" x14ac:dyDescent="0.25">
      <c r="A2">
        <v>0</v>
      </c>
      <c r="B2" t="s">
        <v>244</v>
      </c>
      <c r="C2" t="s">
        <v>245</v>
      </c>
    </row>
    <row r="3" spans="1:3" x14ac:dyDescent="0.25">
      <c r="A3">
        <v>1</v>
      </c>
      <c r="B3" t="s">
        <v>246</v>
      </c>
      <c r="C3" t="s">
        <v>247</v>
      </c>
    </row>
    <row r="4" spans="1:3" x14ac:dyDescent="0.25">
      <c r="A4">
        <v>2</v>
      </c>
      <c r="B4" t="s">
        <v>248</v>
      </c>
      <c r="C4" t="s">
        <v>249</v>
      </c>
    </row>
    <row r="5" spans="1:3" x14ac:dyDescent="0.25">
      <c r="A5">
        <v>3</v>
      </c>
      <c r="B5" t="s">
        <v>250</v>
      </c>
      <c r="C5" t="s">
        <v>251</v>
      </c>
    </row>
    <row r="6" spans="1:3" x14ac:dyDescent="0.25">
      <c r="A6">
        <v>4</v>
      </c>
      <c r="B6" t="s">
        <v>252</v>
      </c>
      <c r="C6" t="s">
        <v>253</v>
      </c>
    </row>
    <row r="7" spans="1:3" x14ac:dyDescent="0.25">
      <c r="A7">
        <v>5</v>
      </c>
      <c r="B7" t="s">
        <v>254</v>
      </c>
      <c r="C7" t="s">
        <v>255</v>
      </c>
    </row>
    <row r="8" spans="1:3" x14ac:dyDescent="0.25">
      <c r="A8">
        <v>6</v>
      </c>
      <c r="B8" t="s">
        <v>256</v>
      </c>
      <c r="C8" t="s">
        <v>257</v>
      </c>
    </row>
    <row r="9" spans="1:3" x14ac:dyDescent="0.25">
      <c r="A9">
        <v>7</v>
      </c>
      <c r="B9" t="s">
        <v>258</v>
      </c>
      <c r="C9" t="s">
        <v>259</v>
      </c>
    </row>
    <row r="10" spans="1:3" x14ac:dyDescent="0.25">
      <c r="A10">
        <v>8</v>
      </c>
      <c r="B10" t="s">
        <v>260</v>
      </c>
      <c r="C10" t="s">
        <v>261</v>
      </c>
    </row>
    <row r="11" spans="1:3" x14ac:dyDescent="0.25">
      <c r="A11">
        <v>9</v>
      </c>
      <c r="B11" t="s">
        <v>262</v>
      </c>
      <c r="C11" t="s">
        <v>259</v>
      </c>
    </row>
    <row r="12" spans="1:3" x14ac:dyDescent="0.25">
      <c r="A12">
        <v>10</v>
      </c>
      <c r="B12" t="s">
        <v>263</v>
      </c>
      <c r="C12" t="s">
        <v>264</v>
      </c>
    </row>
    <row r="13" spans="1:3" x14ac:dyDescent="0.25">
      <c r="A13">
        <v>11</v>
      </c>
      <c r="B13" t="s">
        <v>265</v>
      </c>
      <c r="C13" t="s">
        <v>266</v>
      </c>
    </row>
    <row r="14" spans="1:3" x14ac:dyDescent="0.25">
      <c r="A14">
        <v>12</v>
      </c>
      <c r="B14" t="s">
        <v>267</v>
      </c>
      <c r="C14" t="s">
        <v>264</v>
      </c>
    </row>
    <row r="15" spans="1:3" x14ac:dyDescent="0.25">
      <c r="A15">
        <v>13</v>
      </c>
      <c r="B15" t="s">
        <v>268</v>
      </c>
      <c r="C15" t="s">
        <v>269</v>
      </c>
    </row>
    <row r="16" spans="1:3" x14ac:dyDescent="0.25">
      <c r="A16">
        <v>14</v>
      </c>
      <c r="B16" t="s">
        <v>270</v>
      </c>
      <c r="C16">
        <v>140473</v>
      </c>
    </row>
    <row r="17" spans="1:3" x14ac:dyDescent="0.25">
      <c r="A17">
        <v>15</v>
      </c>
      <c r="B17" t="s">
        <v>271</v>
      </c>
      <c r="C17" t="s">
        <v>272</v>
      </c>
    </row>
    <row r="18" spans="1:3" x14ac:dyDescent="0.25">
      <c r="A18">
        <v>16</v>
      </c>
      <c r="B18" t="s">
        <v>273</v>
      </c>
      <c r="C18">
        <v>7</v>
      </c>
    </row>
    <row r="19" spans="1:3" x14ac:dyDescent="0.25">
      <c r="A19">
        <v>17</v>
      </c>
      <c r="B19" t="s">
        <v>274</v>
      </c>
      <c r="C19">
        <v>9</v>
      </c>
    </row>
    <row r="20" spans="1:3" x14ac:dyDescent="0.25">
      <c r="A20">
        <v>18</v>
      </c>
      <c r="B20" t="s">
        <v>275</v>
      </c>
      <c r="C20">
        <v>10</v>
      </c>
    </row>
    <row r="21" spans="1:3" x14ac:dyDescent="0.25">
      <c r="A21">
        <v>19</v>
      </c>
      <c r="B21" t="s">
        <v>276</v>
      </c>
      <c r="C21">
        <v>9</v>
      </c>
    </row>
    <row r="22" spans="1:3" x14ac:dyDescent="0.25">
      <c r="A22">
        <v>20</v>
      </c>
      <c r="B22" t="s">
        <v>277</v>
      </c>
      <c r="C22">
        <v>10</v>
      </c>
    </row>
    <row r="23" spans="1:3" x14ac:dyDescent="0.25">
      <c r="A23">
        <v>21</v>
      </c>
      <c r="B23" t="s">
        <v>278</v>
      </c>
      <c r="C23">
        <v>1730419200</v>
      </c>
    </row>
    <row r="24" spans="1:3" x14ac:dyDescent="0.25">
      <c r="A24">
        <v>22</v>
      </c>
      <c r="B24" t="s">
        <v>279</v>
      </c>
      <c r="C24">
        <v>1703980800</v>
      </c>
    </row>
    <row r="25" spans="1:3" x14ac:dyDescent="0.25">
      <c r="A25">
        <v>23</v>
      </c>
      <c r="B25" t="s">
        <v>280</v>
      </c>
      <c r="C25">
        <v>86400</v>
      </c>
    </row>
    <row r="26" spans="1:3" x14ac:dyDescent="0.25">
      <c r="A26">
        <v>24</v>
      </c>
      <c r="B26" t="s">
        <v>281</v>
      </c>
      <c r="C26">
        <v>2</v>
      </c>
    </row>
    <row r="27" spans="1:3" x14ac:dyDescent="0.25">
      <c r="A27">
        <v>25</v>
      </c>
      <c r="B27" t="s">
        <v>282</v>
      </c>
      <c r="C27">
        <v>328.49</v>
      </c>
    </row>
    <row r="28" spans="1:3" x14ac:dyDescent="0.25">
      <c r="A28">
        <v>26</v>
      </c>
      <c r="B28" t="s">
        <v>283</v>
      </c>
      <c r="C28">
        <v>335.92500000000001</v>
      </c>
    </row>
    <row r="29" spans="1:3" x14ac:dyDescent="0.25">
      <c r="A29">
        <v>27</v>
      </c>
      <c r="B29" t="s">
        <v>284</v>
      </c>
      <c r="C29">
        <v>322.5</v>
      </c>
    </row>
    <row r="30" spans="1:3" x14ac:dyDescent="0.25">
      <c r="A30">
        <v>28</v>
      </c>
      <c r="B30" t="s">
        <v>285</v>
      </c>
      <c r="C30">
        <v>344.59989999999999</v>
      </c>
    </row>
    <row r="31" spans="1:3" x14ac:dyDescent="0.25">
      <c r="A31">
        <v>29</v>
      </c>
      <c r="B31" t="s">
        <v>286</v>
      </c>
      <c r="C31">
        <v>328.49</v>
      </c>
    </row>
    <row r="32" spans="1:3" x14ac:dyDescent="0.25">
      <c r="A32">
        <v>30</v>
      </c>
      <c r="B32" t="s">
        <v>287</v>
      </c>
      <c r="C32">
        <v>335.92500000000001</v>
      </c>
    </row>
    <row r="33" spans="1:3" x14ac:dyDescent="0.25">
      <c r="A33">
        <v>31</v>
      </c>
      <c r="B33" t="s">
        <v>288</v>
      </c>
      <c r="C33">
        <v>322.5</v>
      </c>
    </row>
    <row r="34" spans="1:3" x14ac:dyDescent="0.25">
      <c r="A34">
        <v>32</v>
      </c>
      <c r="B34" t="s">
        <v>289</v>
      </c>
      <c r="C34">
        <v>344.59989999999999</v>
      </c>
    </row>
    <row r="35" spans="1:3" x14ac:dyDescent="0.25">
      <c r="A35">
        <v>33</v>
      </c>
      <c r="B35" t="s">
        <v>290</v>
      </c>
      <c r="C35">
        <v>2.2949999999999999</v>
      </c>
    </row>
    <row r="36" spans="1:3" x14ac:dyDescent="0.25">
      <c r="A36">
        <v>34</v>
      </c>
      <c r="B36" t="s">
        <v>291</v>
      </c>
      <c r="C36">
        <v>89.983649999999997</v>
      </c>
    </row>
    <row r="37" spans="1:3" x14ac:dyDescent="0.25">
      <c r="A37">
        <v>35</v>
      </c>
      <c r="B37" t="s">
        <v>292</v>
      </c>
      <c r="C37">
        <v>101.2081</v>
      </c>
    </row>
    <row r="38" spans="1:3" x14ac:dyDescent="0.25">
      <c r="A38">
        <v>36</v>
      </c>
      <c r="B38" t="s">
        <v>293</v>
      </c>
      <c r="C38">
        <v>124381385</v>
      </c>
    </row>
    <row r="39" spans="1:3" x14ac:dyDescent="0.25">
      <c r="A39">
        <v>37</v>
      </c>
      <c r="B39" t="s">
        <v>294</v>
      </c>
      <c r="C39">
        <v>124381385</v>
      </c>
    </row>
    <row r="40" spans="1:3" x14ac:dyDescent="0.25">
      <c r="A40">
        <v>38</v>
      </c>
      <c r="B40" t="s">
        <v>295</v>
      </c>
      <c r="C40">
        <v>87007800</v>
      </c>
    </row>
    <row r="41" spans="1:3" x14ac:dyDescent="0.25">
      <c r="A41">
        <v>39</v>
      </c>
      <c r="B41" t="s">
        <v>296</v>
      </c>
      <c r="C41">
        <v>124083930</v>
      </c>
    </row>
    <row r="42" spans="1:3" x14ac:dyDescent="0.25">
      <c r="A42">
        <v>40</v>
      </c>
      <c r="B42" t="s">
        <v>297</v>
      </c>
      <c r="C42">
        <v>124083930</v>
      </c>
    </row>
    <row r="43" spans="1:3" x14ac:dyDescent="0.25">
      <c r="A43">
        <v>41</v>
      </c>
      <c r="B43" t="s">
        <v>298</v>
      </c>
      <c r="C43">
        <v>329.92</v>
      </c>
    </row>
    <row r="44" spans="1:3" x14ac:dyDescent="0.25">
      <c r="A44">
        <v>42</v>
      </c>
      <c r="B44" t="s">
        <v>299</v>
      </c>
      <c r="C44">
        <v>330.69</v>
      </c>
    </row>
    <row r="45" spans="1:3" x14ac:dyDescent="0.25">
      <c r="A45">
        <v>43</v>
      </c>
      <c r="B45" t="s">
        <v>300</v>
      </c>
      <c r="C45">
        <v>300</v>
      </c>
    </row>
    <row r="46" spans="1:3" x14ac:dyDescent="0.25">
      <c r="A46">
        <v>44</v>
      </c>
      <c r="B46" t="s">
        <v>301</v>
      </c>
      <c r="C46">
        <v>200</v>
      </c>
    </row>
    <row r="47" spans="1:3" x14ac:dyDescent="0.25">
      <c r="A47">
        <v>45</v>
      </c>
      <c r="B47" t="s">
        <v>302</v>
      </c>
      <c r="C47">
        <v>1060090216448</v>
      </c>
    </row>
    <row r="48" spans="1:3" x14ac:dyDescent="0.25">
      <c r="A48">
        <v>46</v>
      </c>
      <c r="B48" t="s">
        <v>303</v>
      </c>
      <c r="C48">
        <v>138.80000000000001</v>
      </c>
    </row>
    <row r="49" spans="1:3" x14ac:dyDescent="0.25">
      <c r="A49">
        <v>47</v>
      </c>
      <c r="B49" t="s">
        <v>304</v>
      </c>
      <c r="C49">
        <v>358.64</v>
      </c>
    </row>
    <row r="50" spans="1:3" x14ac:dyDescent="0.25">
      <c r="A50">
        <v>48</v>
      </c>
      <c r="B50" t="s">
        <v>305</v>
      </c>
      <c r="C50">
        <v>10.911891000000001</v>
      </c>
    </row>
    <row r="51" spans="1:3" x14ac:dyDescent="0.25">
      <c r="A51">
        <v>49</v>
      </c>
      <c r="B51" t="s">
        <v>306</v>
      </c>
      <c r="C51">
        <v>248.47579999999999</v>
      </c>
    </row>
    <row r="52" spans="1:3" x14ac:dyDescent="0.25">
      <c r="A52">
        <v>50</v>
      </c>
      <c r="B52" t="s">
        <v>307</v>
      </c>
      <c r="C52">
        <v>206.61295000000001</v>
      </c>
    </row>
    <row r="53" spans="1:3" x14ac:dyDescent="0.25">
      <c r="A53">
        <v>51</v>
      </c>
      <c r="B53" t="s">
        <v>308</v>
      </c>
      <c r="C53" t="s">
        <v>309</v>
      </c>
    </row>
    <row r="54" spans="1:3" x14ac:dyDescent="0.25">
      <c r="A54">
        <v>52</v>
      </c>
      <c r="B54" t="s">
        <v>310</v>
      </c>
      <c r="C54">
        <v>1040004087808</v>
      </c>
    </row>
    <row r="55" spans="1:3" x14ac:dyDescent="0.25">
      <c r="A55">
        <v>53</v>
      </c>
      <c r="B55" t="s">
        <v>311</v>
      </c>
      <c r="C55">
        <v>0.13075000000000001</v>
      </c>
    </row>
    <row r="56" spans="1:3" x14ac:dyDescent="0.25">
      <c r="A56">
        <v>54</v>
      </c>
      <c r="B56" t="s">
        <v>312</v>
      </c>
      <c r="C56">
        <v>2793105010</v>
      </c>
    </row>
    <row r="57" spans="1:3" x14ac:dyDescent="0.25">
      <c r="A57">
        <v>55</v>
      </c>
      <c r="B57" t="s">
        <v>313</v>
      </c>
      <c r="C57">
        <v>3210060032</v>
      </c>
    </row>
    <row r="58" spans="1:3" x14ac:dyDescent="0.25">
      <c r="A58">
        <v>56</v>
      </c>
      <c r="B58" t="s">
        <v>314</v>
      </c>
      <c r="C58">
        <v>77944508</v>
      </c>
    </row>
    <row r="59" spans="1:3" x14ac:dyDescent="0.25">
      <c r="A59">
        <v>57</v>
      </c>
      <c r="B59" t="s">
        <v>315</v>
      </c>
      <c r="C59">
        <v>74332630</v>
      </c>
    </row>
    <row r="60" spans="1:3" x14ac:dyDescent="0.25">
      <c r="A60">
        <v>58</v>
      </c>
      <c r="B60" t="s">
        <v>316</v>
      </c>
      <c r="C60">
        <v>1727654400</v>
      </c>
    </row>
    <row r="61" spans="1:3" x14ac:dyDescent="0.25">
      <c r="A61">
        <v>59</v>
      </c>
      <c r="B61" t="s">
        <v>317</v>
      </c>
      <c r="C61">
        <v>1730332800</v>
      </c>
    </row>
    <row r="62" spans="1:3" x14ac:dyDescent="0.25">
      <c r="A62">
        <v>60</v>
      </c>
      <c r="B62" t="s">
        <v>318</v>
      </c>
      <c r="C62">
        <v>2.4300002000000001E-2</v>
      </c>
    </row>
    <row r="63" spans="1:3" x14ac:dyDescent="0.25">
      <c r="A63">
        <v>61</v>
      </c>
      <c r="B63" t="s">
        <v>319</v>
      </c>
      <c r="C63">
        <v>0.12911998999999999</v>
      </c>
    </row>
    <row r="64" spans="1:3" x14ac:dyDescent="0.25">
      <c r="A64">
        <v>62</v>
      </c>
      <c r="B64" t="s">
        <v>320</v>
      </c>
      <c r="C64">
        <v>0.47119</v>
      </c>
    </row>
    <row r="65" spans="1:3" x14ac:dyDescent="0.25">
      <c r="A65">
        <v>63</v>
      </c>
      <c r="B65" t="s">
        <v>321</v>
      </c>
      <c r="C65">
        <v>0.94</v>
      </c>
    </row>
    <row r="66" spans="1:3" x14ac:dyDescent="0.25">
      <c r="A66">
        <v>64</v>
      </c>
      <c r="B66" t="s">
        <v>322</v>
      </c>
      <c r="C66">
        <v>2.7900000000000001E-2</v>
      </c>
    </row>
    <row r="67" spans="1:3" x14ac:dyDescent="0.25">
      <c r="A67">
        <v>65</v>
      </c>
      <c r="B67" t="s">
        <v>323</v>
      </c>
      <c r="C67">
        <v>3210060032</v>
      </c>
    </row>
    <row r="68" spans="1:3" x14ac:dyDescent="0.25">
      <c r="A68">
        <v>66</v>
      </c>
      <c r="B68" t="s">
        <v>324</v>
      </c>
      <c r="C68">
        <v>21.806000000000001</v>
      </c>
    </row>
    <row r="69" spans="1:3" x14ac:dyDescent="0.25">
      <c r="A69">
        <v>67</v>
      </c>
      <c r="B69" t="s">
        <v>325</v>
      </c>
      <c r="C69">
        <v>15.144455000000001</v>
      </c>
    </row>
    <row r="70" spans="1:3" x14ac:dyDescent="0.25">
      <c r="A70">
        <v>68</v>
      </c>
      <c r="B70" t="s">
        <v>326</v>
      </c>
      <c r="C70">
        <v>1703980800</v>
      </c>
    </row>
    <row r="71" spans="1:3" x14ac:dyDescent="0.25">
      <c r="A71">
        <v>69</v>
      </c>
      <c r="B71" t="s">
        <v>327</v>
      </c>
      <c r="C71">
        <v>1735603200</v>
      </c>
    </row>
    <row r="72" spans="1:3" x14ac:dyDescent="0.25">
      <c r="A72">
        <v>70</v>
      </c>
      <c r="B72" t="s">
        <v>328</v>
      </c>
      <c r="C72">
        <v>1727654400</v>
      </c>
    </row>
    <row r="73" spans="1:3" x14ac:dyDescent="0.25">
      <c r="A73">
        <v>71</v>
      </c>
      <c r="B73" t="s">
        <v>329</v>
      </c>
      <c r="C73">
        <v>0.16900000000000001</v>
      </c>
    </row>
    <row r="74" spans="1:3" x14ac:dyDescent="0.25">
      <c r="A74">
        <v>72</v>
      </c>
      <c r="B74" t="s">
        <v>330</v>
      </c>
      <c r="C74">
        <v>12743000064</v>
      </c>
    </row>
    <row r="75" spans="1:3" x14ac:dyDescent="0.25">
      <c r="A75">
        <v>73</v>
      </c>
      <c r="B75" t="s">
        <v>331</v>
      </c>
      <c r="C75">
        <v>3.67</v>
      </c>
    </row>
    <row r="76" spans="1:3" x14ac:dyDescent="0.25">
      <c r="A76">
        <v>74</v>
      </c>
      <c r="B76" t="s">
        <v>332</v>
      </c>
      <c r="C76">
        <v>3.24</v>
      </c>
    </row>
    <row r="77" spans="1:3" x14ac:dyDescent="0.25">
      <c r="A77">
        <v>75</v>
      </c>
      <c r="B77" t="s">
        <v>333</v>
      </c>
      <c r="C77" t="s">
        <v>334</v>
      </c>
    </row>
    <row r="78" spans="1:3" x14ac:dyDescent="0.25">
      <c r="A78">
        <v>76</v>
      </c>
      <c r="B78" t="s">
        <v>335</v>
      </c>
      <c r="C78">
        <v>1661385600</v>
      </c>
    </row>
    <row r="79" spans="1:3" x14ac:dyDescent="0.25">
      <c r="A79">
        <v>77</v>
      </c>
      <c r="B79" t="s">
        <v>336</v>
      </c>
      <c r="C79">
        <v>10.705</v>
      </c>
    </row>
    <row r="80" spans="1:3" x14ac:dyDescent="0.25">
      <c r="A80">
        <v>78</v>
      </c>
      <c r="B80" t="s">
        <v>337</v>
      </c>
      <c r="C80">
        <v>78.525999999999996</v>
      </c>
    </row>
    <row r="81" spans="1:3" x14ac:dyDescent="0.25">
      <c r="A81">
        <v>79</v>
      </c>
      <c r="B81" t="s">
        <v>338</v>
      </c>
      <c r="C81">
        <v>0.41375909999999999</v>
      </c>
    </row>
    <row r="82" spans="1:3" x14ac:dyDescent="0.25">
      <c r="A82">
        <v>80</v>
      </c>
      <c r="B82" t="s">
        <v>339</v>
      </c>
      <c r="C82">
        <v>0.32765339999999998</v>
      </c>
    </row>
    <row r="83" spans="1:3" x14ac:dyDescent="0.25">
      <c r="A83">
        <v>81</v>
      </c>
      <c r="B83" t="s">
        <v>340</v>
      </c>
      <c r="C83" t="s">
        <v>341</v>
      </c>
    </row>
    <row r="84" spans="1:3" x14ac:dyDescent="0.25">
      <c r="A84">
        <v>82</v>
      </c>
      <c r="B84" t="s">
        <v>342</v>
      </c>
      <c r="C84" t="s">
        <v>343</v>
      </c>
    </row>
    <row r="85" spans="1:3" x14ac:dyDescent="0.25">
      <c r="A85">
        <v>83</v>
      </c>
      <c r="B85" t="s">
        <v>344</v>
      </c>
      <c r="C85" t="s">
        <v>345</v>
      </c>
    </row>
    <row r="86" spans="1:3" x14ac:dyDescent="0.25">
      <c r="A86">
        <v>84</v>
      </c>
      <c r="B86" t="s">
        <v>346</v>
      </c>
      <c r="C86" t="s">
        <v>345</v>
      </c>
    </row>
    <row r="87" spans="1:3" x14ac:dyDescent="0.25">
      <c r="A87">
        <v>85</v>
      </c>
      <c r="B87" t="s">
        <v>0</v>
      </c>
      <c r="C87" t="s">
        <v>347</v>
      </c>
    </row>
    <row r="88" spans="1:3" x14ac:dyDescent="0.25">
      <c r="A88">
        <v>86</v>
      </c>
      <c r="B88" t="s">
        <v>348</v>
      </c>
      <c r="C88" t="s">
        <v>347</v>
      </c>
    </row>
    <row r="89" spans="1:3" x14ac:dyDescent="0.25">
      <c r="A89">
        <v>87</v>
      </c>
      <c r="B89" t="s">
        <v>349</v>
      </c>
      <c r="C89">
        <v>1277818200</v>
      </c>
    </row>
    <row r="90" spans="1:3" x14ac:dyDescent="0.25">
      <c r="A90">
        <v>88</v>
      </c>
      <c r="B90" t="s">
        <v>350</v>
      </c>
      <c r="C90" t="s">
        <v>351</v>
      </c>
    </row>
    <row r="91" spans="1:3" x14ac:dyDescent="0.25">
      <c r="A91">
        <v>89</v>
      </c>
      <c r="B91" t="s">
        <v>352</v>
      </c>
      <c r="C91" t="s">
        <v>353</v>
      </c>
    </row>
    <row r="92" spans="1:3" x14ac:dyDescent="0.25">
      <c r="A92">
        <v>90</v>
      </c>
      <c r="B92" t="s">
        <v>354</v>
      </c>
      <c r="C92" t="s">
        <v>355</v>
      </c>
    </row>
    <row r="93" spans="1:3" x14ac:dyDescent="0.25">
      <c r="A93">
        <v>91</v>
      </c>
      <c r="B93" t="s">
        <v>356</v>
      </c>
      <c r="C93" t="s">
        <v>357</v>
      </c>
    </row>
    <row r="94" spans="1:3" x14ac:dyDescent="0.25">
      <c r="A94">
        <v>92</v>
      </c>
      <c r="B94" t="s">
        <v>358</v>
      </c>
      <c r="C94">
        <v>-18000000</v>
      </c>
    </row>
    <row r="95" spans="1:3" x14ac:dyDescent="0.25">
      <c r="A95">
        <v>93</v>
      </c>
      <c r="B95" t="s">
        <v>44</v>
      </c>
      <c r="C95">
        <v>330.24</v>
      </c>
    </row>
    <row r="96" spans="1:3" x14ac:dyDescent="0.25">
      <c r="A96">
        <v>94</v>
      </c>
      <c r="B96" t="s">
        <v>359</v>
      </c>
      <c r="C96">
        <v>400</v>
      </c>
    </row>
    <row r="97" spans="1:3" x14ac:dyDescent="0.25">
      <c r="A97">
        <v>95</v>
      </c>
      <c r="B97" t="s">
        <v>360</v>
      </c>
      <c r="C97">
        <v>85</v>
      </c>
    </row>
    <row r="98" spans="1:3" x14ac:dyDescent="0.25">
      <c r="A98">
        <v>96</v>
      </c>
      <c r="B98" t="s">
        <v>361</v>
      </c>
      <c r="C98">
        <v>228.27095</v>
      </c>
    </row>
    <row r="99" spans="1:3" x14ac:dyDescent="0.25">
      <c r="A99">
        <v>97</v>
      </c>
      <c r="B99" t="s">
        <v>362</v>
      </c>
      <c r="C99">
        <v>230</v>
      </c>
    </row>
    <row r="100" spans="1:3" x14ac:dyDescent="0.25">
      <c r="A100">
        <v>98</v>
      </c>
      <c r="B100" t="s">
        <v>363</v>
      </c>
      <c r="C100">
        <v>2.7291699999999999</v>
      </c>
    </row>
    <row r="101" spans="1:3" x14ac:dyDescent="0.25">
      <c r="A101">
        <v>99</v>
      </c>
      <c r="B101" t="s">
        <v>364</v>
      </c>
      <c r="C101" t="s">
        <v>365</v>
      </c>
    </row>
    <row r="102" spans="1:3" x14ac:dyDescent="0.25">
      <c r="A102">
        <v>100</v>
      </c>
      <c r="B102" t="s">
        <v>366</v>
      </c>
      <c r="C102">
        <v>42</v>
      </c>
    </row>
    <row r="103" spans="1:3" x14ac:dyDescent="0.25">
      <c r="A103">
        <v>101</v>
      </c>
      <c r="B103" t="s">
        <v>367</v>
      </c>
      <c r="C103">
        <v>33648001024</v>
      </c>
    </row>
    <row r="104" spans="1:3" x14ac:dyDescent="0.25">
      <c r="A104">
        <v>102</v>
      </c>
      <c r="B104" t="s">
        <v>368</v>
      </c>
      <c r="C104">
        <v>10.481999999999999</v>
      </c>
    </row>
    <row r="105" spans="1:3" x14ac:dyDescent="0.25">
      <c r="A105">
        <v>103</v>
      </c>
      <c r="B105" t="s">
        <v>369</v>
      </c>
      <c r="C105">
        <v>13244000256</v>
      </c>
    </row>
    <row r="106" spans="1:3" x14ac:dyDescent="0.25">
      <c r="A106">
        <v>104</v>
      </c>
      <c r="B106" t="s">
        <v>370</v>
      </c>
      <c r="C106">
        <v>12782999552</v>
      </c>
    </row>
    <row r="107" spans="1:3" x14ac:dyDescent="0.25">
      <c r="A107">
        <v>105</v>
      </c>
      <c r="B107" t="s">
        <v>371</v>
      </c>
      <c r="C107">
        <v>1.214</v>
      </c>
    </row>
    <row r="108" spans="1:3" x14ac:dyDescent="0.25">
      <c r="A108">
        <v>106</v>
      </c>
      <c r="B108" t="s">
        <v>372</v>
      </c>
      <c r="C108">
        <v>1.8440000000000001</v>
      </c>
    </row>
    <row r="109" spans="1:3" x14ac:dyDescent="0.25">
      <c r="A109">
        <v>107</v>
      </c>
      <c r="B109" t="s">
        <v>373</v>
      </c>
      <c r="C109">
        <v>97150001152</v>
      </c>
    </row>
    <row r="110" spans="1:3" x14ac:dyDescent="0.25">
      <c r="A110">
        <v>108</v>
      </c>
      <c r="B110" t="s">
        <v>374</v>
      </c>
      <c r="C110">
        <v>18.077999999999999</v>
      </c>
    </row>
    <row r="111" spans="1:3" x14ac:dyDescent="0.25">
      <c r="A111">
        <v>109</v>
      </c>
      <c r="B111" t="s">
        <v>375</v>
      </c>
      <c r="C111">
        <v>30.457000000000001</v>
      </c>
    </row>
    <row r="112" spans="1:3" x14ac:dyDescent="0.25">
      <c r="A112">
        <v>110</v>
      </c>
      <c r="B112" t="s">
        <v>376</v>
      </c>
      <c r="C112">
        <v>4.759E-2</v>
      </c>
    </row>
    <row r="113" spans="1:3" x14ac:dyDescent="0.25">
      <c r="A113">
        <v>111</v>
      </c>
      <c r="B113" t="s">
        <v>377</v>
      </c>
      <c r="C113">
        <v>0.20388999999999999</v>
      </c>
    </row>
    <row r="114" spans="1:3" x14ac:dyDescent="0.25">
      <c r="A114">
        <v>112</v>
      </c>
      <c r="B114" t="s">
        <v>378</v>
      </c>
      <c r="C114">
        <v>676625024</v>
      </c>
    </row>
    <row r="115" spans="1:3" x14ac:dyDescent="0.25">
      <c r="A115">
        <v>113</v>
      </c>
      <c r="B115" t="s">
        <v>379</v>
      </c>
      <c r="C115">
        <v>14478999552</v>
      </c>
    </row>
    <row r="116" spans="1:3" x14ac:dyDescent="0.25">
      <c r="A116">
        <v>114</v>
      </c>
      <c r="B116" t="s">
        <v>380</v>
      </c>
      <c r="C116">
        <v>0.17</v>
      </c>
    </row>
    <row r="117" spans="1:3" x14ac:dyDescent="0.25">
      <c r="A117">
        <v>115</v>
      </c>
      <c r="B117" t="s">
        <v>381</v>
      </c>
      <c r="C117">
        <v>7.8E-2</v>
      </c>
    </row>
    <row r="118" spans="1:3" x14ac:dyDescent="0.25">
      <c r="A118">
        <v>116</v>
      </c>
      <c r="B118" t="s">
        <v>382</v>
      </c>
      <c r="C118">
        <v>0.18229000000000001</v>
      </c>
    </row>
    <row r="119" spans="1:3" x14ac:dyDescent="0.25">
      <c r="A119">
        <v>117</v>
      </c>
      <c r="B119" t="s">
        <v>383</v>
      </c>
      <c r="C119">
        <v>0.13633001</v>
      </c>
    </row>
    <row r="120" spans="1:3" x14ac:dyDescent="0.25">
      <c r="A120">
        <v>118</v>
      </c>
      <c r="B120" t="s">
        <v>384</v>
      </c>
      <c r="C120">
        <v>0.107889995</v>
      </c>
    </row>
    <row r="121" spans="1:3" x14ac:dyDescent="0.25">
      <c r="A121">
        <v>119</v>
      </c>
      <c r="B121" t="s">
        <v>385</v>
      </c>
      <c r="C121" t="s">
        <v>309</v>
      </c>
    </row>
    <row r="122" spans="1:3" x14ac:dyDescent="0.25">
      <c r="A122">
        <v>120</v>
      </c>
      <c r="B122" t="s">
        <v>386</v>
      </c>
      <c r="C122">
        <v>9.4166000000000007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DCF (Investigate)</vt:lpstr>
      <vt:lpstr>DCF (Yahoo)</vt:lpstr>
      <vt:lpstr>DCF (Temp)</vt:lpstr>
      <vt:lpstr>Historical Data</vt:lpstr>
      <vt:lpstr>Income Statement</vt:lpstr>
      <vt:lpstr>Balance Sheet</vt:lpstr>
      <vt:lpstr>Cash Flow</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ballantyne</dc:creator>
  <cp:lastModifiedBy>jack ballantyne</cp:lastModifiedBy>
  <dcterms:created xsi:type="dcterms:W3CDTF">2024-11-06T07:45:40Z</dcterms:created>
  <dcterms:modified xsi:type="dcterms:W3CDTF">2024-11-14T12:55:39Z</dcterms:modified>
</cp:coreProperties>
</file>