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banerjee/Documents/PythonFundamentalsLiveLessons-master/examples/Gsheet/"/>
    </mc:Choice>
  </mc:AlternateContent>
  <xr:revisionPtr revIDLastSave="0" documentId="13_ncr:1_{3ABC62F0-54E6-1C4D-BFBE-29316331D25D}" xr6:coauthVersionLast="36" xr6:coauthVersionMax="36" xr10:uidLastSave="{00000000-0000-0000-0000-000000000000}"/>
  <bookViews>
    <workbookView xWindow="0" yWindow="0" windowWidth="28800" windowHeight="18000" activeTab="3" xr2:uid="{00000000-000D-0000-FFFF-FFFF00000000}"/>
  </bookViews>
  <sheets>
    <sheet name="Sub" sheetId="1" r:id="rId1"/>
    <sheet name="Main" sheetId="2" r:id="rId2"/>
    <sheet name="Interest" sheetId="3" r:id="rId3"/>
    <sheet name="Pivot" sheetId="4" r:id="rId4"/>
    <sheet name="Sheet1" sheetId="9" r:id="rId5"/>
  </sheets>
  <externalReferences>
    <externalReference r:id="rId6"/>
  </externalReferences>
  <calcPr calcId="181029"/>
  <pivotCaches>
    <pivotCache cacheId="17" r:id="rId7"/>
  </pivotCaches>
</workbook>
</file>

<file path=xl/calcChain.xml><?xml version="1.0" encoding="utf-8"?>
<calcChain xmlns="http://schemas.openxmlformats.org/spreadsheetml/2006/main">
  <c r="B21" i="9" l="1"/>
  <c r="D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D31" i="4"/>
  <c r="C31" i="4"/>
  <c r="E31" i="4" s="1"/>
  <c r="D30" i="4"/>
  <c r="E30" i="4" s="1"/>
  <c r="C30" i="4"/>
  <c r="D29" i="4"/>
  <c r="E29" i="4" s="1"/>
  <c r="C29" i="4"/>
  <c r="D28" i="4"/>
  <c r="E28" i="4" s="1"/>
  <c r="C28" i="4"/>
  <c r="D26" i="4"/>
  <c r="E26" i="4" s="1"/>
  <c r="C26" i="4"/>
  <c r="D25" i="4"/>
  <c r="E25" i="4" s="1"/>
  <c r="C25" i="4"/>
  <c r="D24" i="4"/>
  <c r="E24" i="4" s="1"/>
  <c r="C24" i="4"/>
  <c r="D23" i="4"/>
  <c r="E23" i="4" s="1"/>
  <c r="C23" i="4"/>
  <c r="D21" i="4"/>
  <c r="E21" i="4" s="1"/>
  <c r="C21" i="4"/>
  <c r="D20" i="4"/>
  <c r="E20" i="4" s="1"/>
  <c r="C20" i="4"/>
  <c r="D19" i="4"/>
  <c r="E19" i="4" s="1"/>
  <c r="C19" i="4"/>
  <c r="D18" i="4"/>
  <c r="E18" i="4" s="1"/>
  <c r="C18" i="4"/>
  <c r="D16" i="4"/>
  <c r="E16" i="4" s="1"/>
  <c r="C16" i="4"/>
  <c r="D15" i="4"/>
  <c r="E15" i="4" s="1"/>
  <c r="C15" i="4"/>
  <c r="D14" i="4"/>
  <c r="E14" i="4" s="1"/>
  <c r="C14" i="4"/>
  <c r="D13" i="4"/>
  <c r="E13" i="4" s="1"/>
  <c r="C13" i="4"/>
  <c r="D11" i="4"/>
  <c r="E11" i="4" s="1"/>
  <c r="C11" i="4"/>
  <c r="D10" i="4"/>
  <c r="E10" i="4" s="1"/>
  <c r="C10" i="4"/>
  <c r="D9" i="4"/>
  <c r="E9" i="4" s="1"/>
  <c r="C9" i="4"/>
  <c r="D8" i="4"/>
  <c r="E8" i="4" s="1"/>
  <c r="C8" i="4"/>
  <c r="M2" i="4"/>
  <c r="H758" i="2"/>
  <c r="H722" i="2"/>
  <c r="H1" i="2" s="1"/>
  <c r="F1" i="2"/>
  <c r="E1" i="2"/>
  <c r="H722" i="1"/>
  <c r="H1" i="1" s="1"/>
  <c r="F1" i="1"/>
  <c r="E1" i="1"/>
  <c r="M3" i="4"/>
  <c r="F26" i="4"/>
  <c r="F11" i="4"/>
  <c r="F20" i="4"/>
  <c r="F13" i="4"/>
  <c r="F31" i="4"/>
  <c r="F30" i="4"/>
  <c r="F28" i="4"/>
  <c r="F25" i="4"/>
  <c r="F18" i="4"/>
  <c r="F10" i="4"/>
  <c r="F29" i="4"/>
  <c r="F24" i="4"/>
  <c r="F21" i="4"/>
  <c r="F19" i="4"/>
  <c r="F16" i="4"/>
  <c r="F14" i="4"/>
  <c r="F9" i="4"/>
  <c r="F23" i="4"/>
  <c r="F15" i="4"/>
  <c r="F8" i="4"/>
  <c r="L2" i="4" l="1"/>
  <c r="L3" i="4"/>
  <c r="N3" i="4" l="1"/>
</calcChain>
</file>

<file path=xl/sharedStrings.xml><?xml version="1.0" encoding="utf-8"?>
<sst xmlns="http://schemas.openxmlformats.org/spreadsheetml/2006/main" count="4262" uniqueCount="1108">
  <si>
    <t>1-Jan-2019 to 1-Nov-2020</t>
  </si>
  <si>
    <t>Date</t>
  </si>
  <si>
    <t>Narration</t>
  </si>
  <si>
    <t>Chq./Ref.No.</t>
  </si>
  <si>
    <t>Value Dt</t>
  </si>
  <si>
    <t>Withdrawal Amt.</t>
  </si>
  <si>
    <t>Deposit Amt.</t>
  </si>
  <si>
    <t>Closing Balance</t>
  </si>
  <si>
    <t>Invested in market from Salary</t>
  </si>
  <si>
    <t>INST-ALERT CHG INC ST &amp; EC OCT-DEC2014</t>
  </si>
  <si>
    <t>-</t>
  </si>
  <si>
    <t>30-01-2015</t>
  </si>
  <si>
    <t>NEFT CR-CITI0000004-JAIDEEP BANERJEE-BHAWNA BHATT-CITIN15510129397</t>
  </si>
  <si>
    <t>CITIN15510129397</t>
  </si>
  <si>
    <t>FD BOOKED THROUGH NET-50300078165269</t>
  </si>
  <si>
    <t>DEBIT CARD ANNUAL FEES 270115</t>
  </si>
  <si>
    <t>NEFT CR-CITI0000004-JAIDEEP BANERJEE-BHAWNA BHATT-CITIN15527376007</t>
  </si>
  <si>
    <t>CITIN15527376007</t>
  </si>
  <si>
    <t>30-03-2015</t>
  </si>
  <si>
    <t>CREDIT INTEREST CAPITALISED</t>
  </si>
  <si>
    <t>31-03-2015</t>
  </si>
  <si>
    <t>INST-ALERT CHG INC ST &amp; EC JAN-MAR2015</t>
  </si>
  <si>
    <t>25-04-2015</t>
  </si>
  <si>
    <t>NEFT CR-ICIC0SF0002-BHAWNA BHATT-BHAWNA BHATT-784649037</t>
  </si>
  <si>
    <t>15-06-2015</t>
  </si>
  <si>
    <t>FD BOOKED THROUGH NET-50300097144967</t>
  </si>
  <si>
    <t>2,37,270</t>
  </si>
  <si>
    <t>IB FD PREMAT PRINCIPAL-50300057317836</t>
  </si>
  <si>
    <t>IB FD PREMAT INT PAID-50300057317836</t>
  </si>
  <si>
    <t>NEFT DR-CITI0000004-JAIDEEPCITI-NETBANK, MUM-N192150081420435</t>
  </si>
  <si>
    <t>N192150081420435</t>
  </si>
  <si>
    <t>NEFT CR-ICIC0SF0002-BHAWNA BHATT-BHAWNA BHATT-799759336</t>
  </si>
  <si>
    <t>13-07-2015</t>
  </si>
  <si>
    <t>NEFT DR-CITI0000004-JAIDEEPCITI-NETBANK, MUM-N194150081643007</t>
  </si>
  <si>
    <t>N194150081643007</t>
  </si>
  <si>
    <t>NEFT CHGS INCL ST &amp; CESS 110715</t>
  </si>
  <si>
    <t>17-07-2015</t>
  </si>
  <si>
    <t>NEFT CHGS INCL ST &amp; CESS 130715</t>
  </si>
  <si>
    <t>21-07-2015</t>
  </si>
  <si>
    <t>IB FD PREMAT PRINCIPAL-50300097144967</t>
  </si>
  <si>
    <t>25-07-2015</t>
  </si>
  <si>
    <t>IB FD PREMAT INT PAID-50300097144967</t>
  </si>
  <si>
    <t>2,49,385.04</t>
  </si>
  <si>
    <t>IB FD PREMAT TAX RECOVERY-50300097144967</t>
  </si>
  <si>
    <t>2,49,255.04</t>
  </si>
  <si>
    <t>IB FD PREMAT PRINCIPAL-50300061468296</t>
  </si>
  <si>
    <t>3,14,255.04</t>
  </si>
  <si>
    <t>IB FD PREMAT INT PAID-50300061468296</t>
  </si>
  <si>
    <t>3,18,476.04</t>
  </si>
  <si>
    <t>00751610082025 -TPT-CAR MONEY</t>
  </si>
  <si>
    <t>833101485A1</t>
  </si>
  <si>
    <t>883023100A1</t>
  </si>
  <si>
    <t>1,20,815.04</t>
  </si>
  <si>
    <t>FD BOOKED THROUGH NET-50300103778131</t>
  </si>
  <si>
    <t>INST-ALERT CHG INC ST &amp; EC APR-JUN2015</t>
  </si>
  <si>
    <t>NEFT DR-ICIC0002328-JAIDEEP BANERJEE-NETBANK, MUM-N241150090567247</t>
  </si>
  <si>
    <t>N241150090567247</t>
  </si>
  <si>
    <t>31-08-2015</t>
  </si>
  <si>
    <t>NEFT CHGS INCL ST &amp; CESS 290815</t>
  </si>
  <si>
    <t>30-09-2015</t>
  </si>
  <si>
    <t>INST-ALERT CHG INC ST &amp; EC JUL-SEP2015</t>
  </si>
  <si>
    <t>17-10-2015</t>
  </si>
  <si>
    <t>INST-ALERT CHG INC ST &amp; EC OCT-DEC2015</t>
  </si>
  <si>
    <t>22-01-2016</t>
  </si>
  <si>
    <t>DEBIT CARD ANNUAL FEES 250116</t>
  </si>
  <si>
    <t>29-01-2016</t>
  </si>
  <si>
    <t>00751610082025 -TPT-TEST TRANSFER</t>
  </si>
  <si>
    <t>297797572A1</t>
  </si>
  <si>
    <t>00751610082025 -TPT-MAIN TRANSFER</t>
  </si>
  <si>
    <t>299924381A1</t>
  </si>
  <si>
    <t>NEFT DR-ICIC0002328-JAIDEEP BANERJEE-NETBANK, MUM-N032160125497383</t>
  </si>
  <si>
    <t>N032160125497383</t>
  </si>
  <si>
    <t>NEFT CHGS INCL ST &amp; CESS 010216</t>
  </si>
  <si>
    <t>NEFT CR-ICIC0SF0002-BHAWNA BHATT-BHAWNA BHATT-925348599</t>
  </si>
  <si>
    <t>NEFT CR-ICIC0SF0002-JAIDEEP BANERJEE-BHAWNA BHATT-929684757</t>
  </si>
  <si>
    <t>CHQ PAID-TRANSFER IN-ICICI PRUDENTIAL VA</t>
  </si>
  <si>
    <t>CHQ PAID-TRANSFER IN-HDFC BALANCED FUND</t>
  </si>
  <si>
    <t>CHQ PAID-MICR CTS-CH-FRANKLIN INDIA SMAL</t>
  </si>
  <si>
    <t>CHQ PAID-TRANSFER IN-HDFC MIDCAP OPPORTU</t>
  </si>
  <si>
    <t>14-03-2016</t>
  </si>
  <si>
    <t>CHQ PAID-MICR CTS-CH-BSL FRONTLINE EQUIT</t>
  </si>
  <si>
    <t>15-03-2016</t>
  </si>
  <si>
    <t>CHQ PAID-MICR CTS-CH-FRANKLIN INDIA LAW</t>
  </si>
  <si>
    <t>31-03-2016</t>
  </si>
  <si>
    <t>NEFT CR-ICIC0SF0002-JAIDEEP BANERJEE-BHAWNA BHATT-943802540</t>
  </si>
  <si>
    <t>290704105 1424892-8174114-DFG-PRUICICI-SIP</t>
  </si>
  <si>
    <t>ACH D- BIRLAMF10042016 CAMS-590980004757</t>
  </si>
  <si>
    <t>ACH D- BD-FRANKLINTEMPLETON-TXTZ104500</t>
  </si>
  <si>
    <t>16-04-2016</t>
  </si>
  <si>
    <t>INST-ALERT CHG INC ST &amp; EC JAN-MAR2016</t>
  </si>
  <si>
    <t>21-04-2016</t>
  </si>
  <si>
    <t>ACH D- HDFCMF-10538565 708880</t>
  </si>
  <si>
    <t>27-04-2016</t>
  </si>
  <si>
    <t>ACH D- HDFCMF-10538565 156382</t>
  </si>
  <si>
    <t>NEFT CR-ICIC0SF0002-JAIDEEP BANERJEE-BHAWNA BHATT-960593747</t>
  </si>
  <si>
    <t>ACH D- BIRLAMF10052016 CAMS-590980010092</t>
  </si>
  <si>
    <t>ACH D- HDFC MUTUAL FUND-10538565_708880</t>
  </si>
  <si>
    <t>ACH D- HDFC MUTUAL FUND-10538565_156382</t>
  </si>
  <si>
    <t>ACH D- BD-FRANKLINTEMPLETON-TXTZ128638</t>
  </si>
  <si>
    <t>13-05-2016</t>
  </si>
  <si>
    <t>ACH D- BD-FRANKLINTEMPLETON-TXTZ128647</t>
  </si>
  <si>
    <t>FHDF4489282684/FRANKLIN TEMPLETON</t>
  </si>
  <si>
    <t>18-05-2016</t>
  </si>
  <si>
    <t>NEFT CR-ICIC0SF0002-JAIDEEP BANERJEE-BHAWNA BHATT-978968495</t>
  </si>
  <si>
    <t>NEFT CR-ICIC0SF0002-JAIDEEP BANERJEE-BHAWNA BHATT-979883712</t>
  </si>
  <si>
    <t>1,27,082.15</t>
  </si>
  <si>
    <t>GHDF4522019306/HDFC MUTUAL FUND</t>
  </si>
  <si>
    <t>GHDF4522131341/BIRLA SUNLIFE AMC</t>
  </si>
  <si>
    <t>ACH D- BIRLAMF10062016 CAMS-590980016933</t>
  </si>
  <si>
    <t>ACH D- BD-FRANKLINTEMPLETON-TXTZ163305</t>
  </si>
  <si>
    <t>ACH D- BD-FRANKLINTEMPLETON-TXTZ163306</t>
  </si>
  <si>
    <t>00751610082025 -TPT-NU SCHOOL MONEY</t>
  </si>
  <si>
    <t>634072470A1</t>
  </si>
  <si>
    <t>24-06-2016</t>
  </si>
  <si>
    <t>NEFT CR-ICIC0SF0002-JAIDEEP BANERJEE-BHAWNA BHATT-993444143</t>
  </si>
  <si>
    <t>28-06-2016</t>
  </si>
  <si>
    <t>30-06-2016</t>
  </si>
  <si>
    <t>NEFT CR-ICIC0SF0002-JAIDEEP BANERJEE-BHAWNA BHATT-995483716</t>
  </si>
  <si>
    <t>NEFT CR-ICIC0SF0002-JAIDEEP BANERJEE-BHAWNA BHATT-996483302</t>
  </si>
  <si>
    <t>GHDF4588277968/FRANKLIN TEMPLETON</t>
  </si>
  <si>
    <t>ACH D- BIRLAMF10072016 CAMS-590980028114</t>
  </si>
  <si>
    <t>ACH D- BD-FRANKLINTEMPLETON-TXTZ202795</t>
  </si>
  <si>
    <t>ACH D- BD-FRANKLINTEMPLETON-TXTZ200458</t>
  </si>
  <si>
    <t>13-07-2016</t>
  </si>
  <si>
    <t>INST-ALERT CHG INC ST &amp; EC APR-JUN2016</t>
  </si>
  <si>
    <t>20-07-2016</t>
  </si>
  <si>
    <t>NEFT CR-ICIC0SF0002-JAIDEEP BANERJEE-BHAWNA BHATT-1015152511</t>
  </si>
  <si>
    <t>NEFT CR-ICIC0SF0002-JAIDEEP BANERJEE-BHAWNA BHATT-1018422266</t>
  </si>
  <si>
    <t>1,03,286.90</t>
  </si>
  <si>
    <t>GHDF4657607682/HDFC MUTUAL FUND</t>
  </si>
  <si>
    <t>ACH D- BD-FRANKLINTEMPLETON-TXTZ268164</t>
  </si>
  <si>
    <t>ACH D- BIRLAMF10082016 CAMS-590980040183</t>
  </si>
  <si>
    <t>ACH D- BD-FRANKLINTEMPLETON-TXTZ268169</t>
  </si>
  <si>
    <t>00751610082025 -TPT-SIP</t>
  </si>
  <si>
    <t>222448757A1</t>
  </si>
  <si>
    <t>20-08-2016</t>
  </si>
  <si>
    <t>1,88,286.90</t>
  </si>
  <si>
    <t>GHDF4691387365/BIRLA SUNLIFE AMC</t>
  </si>
  <si>
    <t>1,68,286.90</t>
  </si>
  <si>
    <t>GHDF4691398590/BIRLA SUNLIFE AMC</t>
  </si>
  <si>
    <t>1,38,286.90</t>
  </si>
  <si>
    <t>3101473~6~2~DFG/PRUDENTIAL ICICI AMC</t>
  </si>
  <si>
    <t>1,18,286.90</t>
  </si>
  <si>
    <t>GHDF4691448396/HDFC MUTUAL FUND</t>
  </si>
  <si>
    <t>GHDF4691479480/HDFC MUTUAL FUND</t>
  </si>
  <si>
    <t>GHDF4691490030/FRANKLIN TEMPLETON</t>
  </si>
  <si>
    <t>00751610082025 -TPT-SIP TRANSFER</t>
  </si>
  <si>
    <t>345321663A1</t>
  </si>
  <si>
    <t>1,12,286.90</t>
  </si>
  <si>
    <t>IB FD PREMAT PRINCIPAL-50300078165269</t>
  </si>
  <si>
    <t>1,90,762.90</t>
  </si>
  <si>
    <t>IB FD PREMAT INT PAID-50300078165269</t>
  </si>
  <si>
    <t>1,90,994.90</t>
  </si>
  <si>
    <t>NEFT CR-ICIC0SF0002-JAIDEEP BANERJEE-BHAWNA BHATT-1033812729</t>
  </si>
  <si>
    <t>1,95,994.90</t>
  </si>
  <si>
    <t>NEFT CR-ICIC0SF0002-JAIDEEP BANERJEE-BHAWNA BHATT-1033799551</t>
  </si>
  <si>
    <t>2,21,994.90</t>
  </si>
  <si>
    <t>NEFT DR-ICIC0000009-BHAWNAICICI-NETBANK, MUM-N246160183681715</t>
  </si>
  <si>
    <t>N246160183681715</t>
  </si>
  <si>
    <t>2,09,994.90</t>
  </si>
  <si>
    <t>GHDF4723667421/FRANKLIN TEMPLETON</t>
  </si>
  <si>
    <t>1,58,994.90</t>
  </si>
  <si>
    <t>GHDF4723706987/HDFC MUTUAL FUND</t>
  </si>
  <si>
    <t>1,18,994.90</t>
  </si>
  <si>
    <t>GHDF4723718653/HDFC MUTUAL FUND</t>
  </si>
  <si>
    <t>GHDF4723766366/BIRLA SUNLIFE AMC</t>
  </si>
  <si>
    <t>NEFT RETURN--BHAWNAICICI-</t>
  </si>
  <si>
    <t>ACH D- BIRLAMF10092016 CAMS-590980053523</t>
  </si>
  <si>
    <t>ACH D- BD-FRANKLINTEMPLETON-TXTZ336264</t>
  </si>
  <si>
    <t>ACH D- BD-FRANKLINTEMPLETON-TXTZ336273</t>
  </si>
  <si>
    <t>NEFT DR-ICIC0000009-BHAWNAICICI-NETBANK, MUM-N260160188073060</t>
  </si>
  <si>
    <t>N260160188073060</t>
  </si>
  <si>
    <t>16-09-2016</t>
  </si>
  <si>
    <t>NEFT CHGS INCL ST &amp; CESS 160916</t>
  </si>
  <si>
    <t>19-09-2016</t>
  </si>
  <si>
    <t>30-09-2016</t>
  </si>
  <si>
    <t>NEFT CR-ICIC0SF0002-JAIDEEP BANERJEE-BHAWNA BHATT-1052125667</t>
  </si>
  <si>
    <t>ACH D- BIRLAMF10102016 CAMS-590980068194</t>
  </si>
  <si>
    <t>ACH D- BD-FRANKLINTEMPLETON-TXTZ407178</t>
  </si>
  <si>
    <t>ACH D- BD-FRANKLINTEMPLETON-TXTZ407191</t>
  </si>
  <si>
    <t>PROGRAMMANAGEMENT FEE JUL-SEP16 121016</t>
  </si>
  <si>
    <t>15-10-2016</t>
  </si>
  <si>
    <t>927606342A1</t>
  </si>
  <si>
    <t>30-10-2016</t>
  </si>
  <si>
    <t>1,53,135.15</t>
  </si>
  <si>
    <t>HHDF4863693811/FRANKLIN TEMPLETON</t>
  </si>
  <si>
    <t>1,33,135.15</t>
  </si>
  <si>
    <t>HHDF4863694888/FRANKLIN TEMPLETON</t>
  </si>
  <si>
    <t>1,18,135.15</t>
  </si>
  <si>
    <t>HHDF4863696402/HDFC MUTUAL FUND</t>
  </si>
  <si>
    <t>1,03,135.15</t>
  </si>
  <si>
    <t>HHDF4863684846/HDFC MUTUAL FUND</t>
  </si>
  <si>
    <t>HHDF4863697631/HDFC MUTUAL FUND</t>
  </si>
  <si>
    <t>HHDF4863699185/BIRLA SUNLIFE AMC</t>
  </si>
  <si>
    <t>HHDF4863699627/BIRLA SUNLIFE AMC</t>
  </si>
  <si>
    <t>3305257~6~2~DFG/PRUDENTIAL ICICI AMC</t>
  </si>
  <si>
    <t>NEFT CR-ICIC0SF0002-JAIDEEP BANERJEE-BHAWNA BHATT-1071658665</t>
  </si>
  <si>
    <t>998412154A1</t>
  </si>
  <si>
    <t>1,59,135.15</t>
  </si>
  <si>
    <t>HHDF4877042214/FRANKLIN TEMPLETON</t>
  </si>
  <si>
    <t>1,19,135.15</t>
  </si>
  <si>
    <t>HHDF4877046415/HDFC MUTUAL FUND</t>
  </si>
  <si>
    <t>HHDF4877070862/BIRLA SUNLIFE AMC</t>
  </si>
  <si>
    <t>ACH D- BIRLAMF10112016 CAMS-590980084304</t>
  </si>
  <si>
    <t>ACH D- BD-FRANKLINTEMPLETON-TXTZ493800</t>
  </si>
  <si>
    <t>ACH D- BD-FRANKLINTEMPLETON-TXTZ493798</t>
  </si>
  <si>
    <t>00751610082025 -TPT-NOV MONTH EXP</t>
  </si>
  <si>
    <t>55393356A1</t>
  </si>
  <si>
    <t>CHQ PAID - WHITEFIELD</t>
  </si>
  <si>
    <t>CASH DEP WHITEFIELD</t>
  </si>
  <si>
    <t>NEFT DR-ICIC0000009-BHAWNAICICI-NETBANK, MUM-N319160206570070</t>
  </si>
  <si>
    <t>N319160206570070</t>
  </si>
  <si>
    <t>14-11-2016</t>
  </si>
  <si>
    <t>18-11-2016</t>
  </si>
  <si>
    <t>NEFT CR-ICIC0SF0002-BHAWNA BHATT-BHAWNA BHATT-1083000665</t>
  </si>
  <si>
    <t>134076053A1</t>
  </si>
  <si>
    <t>3,40,135.15</t>
  </si>
  <si>
    <t>NEFT CHGS INCL ST &amp; CESS 141116</t>
  </si>
  <si>
    <t>21-11-2016</t>
  </si>
  <si>
    <t>3,40,132.27</t>
  </si>
  <si>
    <t>HHDF4914135431/FRANKLIN TEMPLETON</t>
  </si>
  <si>
    <t>22-11-2016</t>
  </si>
  <si>
    <t>3,10,132.27</t>
  </si>
  <si>
    <t>HHDF4914141623/FRANKLIN TEMPLETON</t>
  </si>
  <si>
    <t>2,40,132.27</t>
  </si>
  <si>
    <t>HHDF4914156278/HDFC MUTUAL FUND</t>
  </si>
  <si>
    <t>2,10,132.27</t>
  </si>
  <si>
    <t>HHDF4914170000/HDFC MUTUAL FUND</t>
  </si>
  <si>
    <t>1,40,132.27</t>
  </si>
  <si>
    <t>3426482~6~2~DFG/PRUDENTIAL ICICI AMC</t>
  </si>
  <si>
    <t>1,20,132.27</t>
  </si>
  <si>
    <t>HHDF4916614713/BIRLA SUNLIFE AMC</t>
  </si>
  <si>
    <t>23-11-2016</t>
  </si>
  <si>
    <t>HHDF4916618857/BIRLA SUNLIFE AMC</t>
  </si>
  <si>
    <t>NEFT DR-UTIB0000514-VIKAS SAINI-NETBANK, MUM-N332160210787056</t>
  </si>
  <si>
    <t>N332160210787056</t>
  </si>
  <si>
    <t>28-11-2016</t>
  </si>
  <si>
    <t>NEFT CR-ICIC0SF0002-JAIDEEP BANERJEE-BHAWNA BHATT-1091819563</t>
  </si>
  <si>
    <t>1,12,132.27</t>
  </si>
  <si>
    <t>NEFT CHGS INCL ST &amp; CESS 271116</t>
  </si>
  <si>
    <t>1,12,129.39</t>
  </si>
  <si>
    <t>NEFT CR-ICIC0SF0002-JAIDEEP BANERJEE-BHAWNA BHATT-1092822551</t>
  </si>
  <si>
    <t>1,38,129.39</t>
  </si>
  <si>
    <t>275337040/TECHTATASKY</t>
  </si>
  <si>
    <t>1,31,008.39</t>
  </si>
  <si>
    <t>275344104/TECHTATASKY</t>
  </si>
  <si>
    <t>1,30,908.39</t>
  </si>
  <si>
    <t>00751610082025 -TPT-DEC EXP</t>
  </si>
  <si>
    <t>329618502A1</t>
  </si>
  <si>
    <t>1,20,908.39</t>
  </si>
  <si>
    <t>HHDF4943222003/FRANKLIN TEMPLETON</t>
  </si>
  <si>
    <t>HHDF4943235934/HDFC MUTUAL FUND</t>
  </si>
  <si>
    <t>HHDF4943254290/BIRLA SUNLIFE AMC</t>
  </si>
  <si>
    <t>ACH D- BIRLAMF10122016 CAMS-590980101877</t>
  </si>
  <si>
    <t>ACH D- BD-FRANKLINTEMPLETON-TXTZ592308</t>
  </si>
  <si>
    <t>ACH D- BD-FRANKLINTEMPLETON-TXTZ592304</t>
  </si>
  <si>
    <t>31-12-2016</t>
  </si>
  <si>
    <t>NEFT CR-ICIC0SF0002-JAIDEEP BANERJEE-BHAWNA BHATT-1116444312</t>
  </si>
  <si>
    <t>00751610082025 -TPT-CASH WITHDRAWAL</t>
  </si>
  <si>
    <t>818483721A1</t>
  </si>
  <si>
    <t>00751610082025 -TPT-EXTRA</t>
  </si>
  <si>
    <t>832154750A1</t>
  </si>
  <si>
    <t>ACH D- BD-FRANKLINTEMPLETON-TXTZ710020</t>
  </si>
  <si>
    <t>ACH D- BIRLAMF10012017 CAMS-590980120587</t>
  </si>
  <si>
    <t>ACH D- BD-FRANKLINTEMPLETON-TXTZ710025</t>
  </si>
  <si>
    <t>907305596A1</t>
  </si>
  <si>
    <t>14-01-2017</t>
  </si>
  <si>
    <t>HHDF5047369168/FRANKLIN TEMPLETON</t>
  </si>
  <si>
    <t>HHDF5047374745/HDFC MUTUAL FUND</t>
  </si>
  <si>
    <t>HHDF5047363756/BIRLA SUNLIFE AMC</t>
  </si>
  <si>
    <t>00751610082025 -TPT-FEB SIP</t>
  </si>
  <si>
    <t>92851390A1</t>
  </si>
  <si>
    <t>31-01-2017</t>
  </si>
  <si>
    <t>HHDF5087392718/FRANKLIN TEMPLETON</t>
  </si>
  <si>
    <t>NEFT CR-ICIC0SF0002-JAIDEEP BANERJEE-BHAWNA BHATT-1138848455</t>
  </si>
  <si>
    <t>ACH D- BD-FRANKLINTEMPLETON-TXTZ840879</t>
  </si>
  <si>
    <t>ACH D- BIRLAMF10022017 CAMS-590980140944</t>
  </si>
  <si>
    <t>ACH D- BD-FRANKLINTEMPLETON-TXTZ833729</t>
  </si>
  <si>
    <t>00751610082025 -TPT-SIP FD BREAK</t>
  </si>
  <si>
    <t>319655144A1</t>
  </si>
  <si>
    <t>20-02-2017</t>
  </si>
  <si>
    <t>2,73,290.39</t>
  </si>
  <si>
    <t>HHDF5130138627/BILLDKCAMS</t>
  </si>
  <si>
    <t>1,42,290.39</t>
  </si>
  <si>
    <t>HHDF5130146404/HDFC MUTUAL FUND</t>
  </si>
  <si>
    <t>428503628A1</t>
  </si>
  <si>
    <t>5,81,290.39</t>
  </si>
  <si>
    <t>HHDF5152472195/HDFC MUTUAL FUND</t>
  </si>
  <si>
    <t>4,67,290.39</t>
  </si>
  <si>
    <t>HHDF5152487810/HDFC MUTUAL FUND</t>
  </si>
  <si>
    <t>3,53,290.39</t>
  </si>
  <si>
    <t>HHDF5152479352/BIRLA SUNLIFE AMC</t>
  </si>
  <si>
    <t>2,39,290.39</t>
  </si>
  <si>
    <t>HHDF5152513061/FRANKLIN TEMPLETON</t>
  </si>
  <si>
    <t>1,25,290.39</t>
  </si>
  <si>
    <t>NEFT CR-ICIC0SF0002-JAIDEEP BANERJEE-BHAWNA BHATT-1158381876</t>
  </si>
  <si>
    <t>1,51,290.39</t>
  </si>
  <si>
    <t>HHDF5159214383/BILLDKIDFCMF</t>
  </si>
  <si>
    <t>ACH D- BIRLAMF10032017 CAMS-590980162308</t>
  </si>
  <si>
    <t>ACH D- BD-FRANKLINTEMPLETON-TXTZ960018</t>
  </si>
  <si>
    <t>ACH D- BD-FRANKLINTEMPLETON-TXTZ966435</t>
  </si>
  <si>
    <t>00751610082025 -TPT-FD BREAK SIP</t>
  </si>
  <si>
    <t>762962425A1</t>
  </si>
  <si>
    <t>31-03-2017</t>
  </si>
  <si>
    <t>1,52,290.39</t>
  </si>
  <si>
    <t>NEFT CR-ICIC0SF0002-JAIDEEP BANERJEE-BHAWNA BHATT-1179220370</t>
  </si>
  <si>
    <t>3,00,890.39</t>
  </si>
  <si>
    <t>3,01,129.39</t>
  </si>
  <si>
    <t>IHDF5247365340/BIRLA SUNLIFE AMC</t>
  </si>
  <si>
    <t>2,01,129.39</t>
  </si>
  <si>
    <t>IHDF5247379932/HDFC MUTUAL FUND</t>
  </si>
  <si>
    <t>1,71,129.39</t>
  </si>
  <si>
    <t>IHDF5247397638/BILLDKIDFCMF</t>
  </si>
  <si>
    <t>1,21,129.39</t>
  </si>
  <si>
    <t>IHDF5247406227/HDFC MUTUAL FUND</t>
  </si>
  <si>
    <t>IHDF5247423653/FRANKLIN TEMPLETON</t>
  </si>
  <si>
    <t>NEFT CR-ICIC0SF0002-JAIDEEP BANERJEE-BHAWNA BHATT-1180337684</t>
  </si>
  <si>
    <t>ACH D- BIRLAMF10042017 CAMS-590980184977</t>
  </si>
  <si>
    <t>ACH D- BD-FRANKLINTEMPLETON-TXTZ1090506</t>
  </si>
  <si>
    <t>ACH D- BD-FRANKLINTEMPLETON-TXTZ1090507</t>
  </si>
  <si>
    <t>20170427007721786914/PAYTM</t>
  </si>
  <si>
    <t>27-04-2017</t>
  </si>
  <si>
    <t>NEFT CR-ICIC0SF0002-JAIDEEP BANERJEE-BHAWNA BHATT-1197923431</t>
  </si>
  <si>
    <t>1,58,129.39</t>
  </si>
  <si>
    <t>IHDF5324375938/ICICI PRUDENTIAL MF</t>
  </si>
  <si>
    <t>00751610082025 -TPT-MA FD BREAK</t>
  </si>
  <si>
    <t>72237115A1</t>
  </si>
  <si>
    <t>2,17,129.39</t>
  </si>
  <si>
    <t>IHDF5333050865/HDFC MUTUAL FUND</t>
  </si>
  <si>
    <t>2,02,129.39</t>
  </si>
  <si>
    <t>IHDF5333070930/ICICI PRUDENTIAL MF</t>
  </si>
  <si>
    <t>1,87,129.39</t>
  </si>
  <si>
    <t>IHDF5333080959/BIRLA SUNLIFE AMC</t>
  </si>
  <si>
    <t>1,72,129.39</t>
  </si>
  <si>
    <t>IHDF5333092761/HDFC MUTUAL FUND</t>
  </si>
  <si>
    <t>1,22,129.39</t>
  </si>
  <si>
    <t>IHDF5333102952/ICICI PRUDENTIAL MF</t>
  </si>
  <si>
    <t>IHDF5333124930/HDFC MUTUAL FUND</t>
  </si>
  <si>
    <t>IHDF5333132878/BIRLA SUNLIFE AMC</t>
  </si>
  <si>
    <t>IHDF5333137901/BIRLA SUNLIFE AMC</t>
  </si>
  <si>
    <t>IHDF5333154126/FRANKLIN TEMPLETON</t>
  </si>
  <si>
    <t>IHDF5333164666/FRANKLIN TEMPLETON</t>
  </si>
  <si>
    <t>NEFT CR-ICIC0SF0002-JAIDEEP BANERJEE-BHAWNA BHATT-1201246646</t>
  </si>
  <si>
    <t>00751610082025 -TPT-MAY EXPENSE</t>
  </si>
  <si>
    <t>136278141A1</t>
  </si>
  <si>
    <t>IHDF5347433294/BILLDKCAMS</t>
  </si>
  <si>
    <t>ACH D- BD-FRANKLINTEMPLETON-TXTZ1250679</t>
  </si>
  <si>
    <t>ACH D- BIRLAMF10052017 CAMS-590980209559</t>
  </si>
  <si>
    <t>ACH D- BD-FRANKLINTEMPLETON-TXTZ1224309</t>
  </si>
  <si>
    <t>ACH D- BD-FRANKLINTEMPLETON-TXTZ1225475</t>
  </si>
  <si>
    <t>IHDF5378693104/HDFC MUTUAL FUND</t>
  </si>
  <si>
    <t>21-05-2017</t>
  </si>
  <si>
    <t>IHDF5379713816/BILLDKIDFCMF</t>
  </si>
  <si>
    <t>NEFT CR-ICIC0SF0002-JAIDEEP BANERJEE-BHAWNA BHATT-1220815766</t>
  </si>
  <si>
    <t>1,31,129.39</t>
  </si>
  <si>
    <t>IHDF5403242688/BILLDKKOTAKMAHINDRA</t>
  </si>
  <si>
    <t>NEFT CR-ICIC0SF0002-JAIDEEP BANERJEE-BHAWNA BHATT-1221970947</t>
  </si>
  <si>
    <t>ACH D- BD-FRANKLINTEMPLETON-TXTZ1331469</t>
  </si>
  <si>
    <t>ACH D- BIRLAMF10062017 CAMS-590980236184</t>
  </si>
  <si>
    <t>ACH D- BD-FRANKLINTEMPLETON-TXTZ1367054</t>
  </si>
  <si>
    <t>13-06-2017</t>
  </si>
  <si>
    <t>ACH D- BD-FRANKLINTEMPLETON-TXTZ1367056</t>
  </si>
  <si>
    <t>30-06-2017</t>
  </si>
  <si>
    <t>NEFT CR-ICIC0SF0002-JAIDEEP BANERJEE-BHAWNA BHATT-1241039888</t>
  </si>
  <si>
    <t>1,20,419.39</t>
  </si>
  <si>
    <t>JHDF5467641590/ICICI PRUDENTIAL MF</t>
  </si>
  <si>
    <t>NEFT CR-ICIC0SF0002-JAIDEEP BANERJEE-BHAWNA BHATT-1242001513</t>
  </si>
  <si>
    <t>ACH D- BD-FRANKLINTEMPLETON-TXTZ1522090</t>
  </si>
  <si>
    <t>ACH D- BIRLAMF10072017 CAMS-590980265875</t>
  </si>
  <si>
    <t>ACH D- BD-FRANKLINTEMPLETON-TXTZ1548043</t>
  </si>
  <si>
    <t>ACH D- BD-FRANKLINTEMPLETON-TXTZ1548044</t>
  </si>
  <si>
    <t>00751610082025 -TPT-AUG SIP</t>
  </si>
  <si>
    <t>41490414A1</t>
  </si>
  <si>
    <t>1,29,419.39</t>
  </si>
  <si>
    <t>JHDF5542334631/BILLDKKOTAKMAHINDRA</t>
  </si>
  <si>
    <t>NEFT CR-ICIC0SF0002-JAIDEEP BANERJEE-BHAWNA BHATT-1263369951</t>
  </si>
  <si>
    <t>ACH C- AHTPB5759K-AY2017-18-CE1704448299</t>
  </si>
  <si>
    <t>ACH D- BD-FRANKLINTEMPLETON-TXTZ1663663</t>
  </si>
  <si>
    <t>ACH D- BIRLAMF10082017 CAMS-590980296791</t>
  </si>
  <si>
    <t>ACH D- BD-FRANKLINTEMPLETON-TXTZ1734944</t>
  </si>
  <si>
    <t>ACH D- BD-FRANKLINTEMPLETON-TXTZ1734945</t>
  </si>
  <si>
    <t>INST-ALERT CHG INC GST APR-JUN2017-MIR22374897344</t>
  </si>
  <si>
    <t>MIR22374897344</t>
  </si>
  <si>
    <t>20-08-2017</t>
  </si>
  <si>
    <t>357116027A1</t>
  </si>
  <si>
    <t>31-08-2017</t>
  </si>
  <si>
    <t>1,07,001.69</t>
  </si>
  <si>
    <t>JHDF5624806387/FRANKLIN TEMPLETON</t>
  </si>
  <si>
    <t>NEFT CR-ICIC0SF0002-JAIDEEP BANERJEE-BHAWNA BHATT-1283800933</t>
  </si>
  <si>
    <t>00751610082025 -TPT-SIP - MA FD BREAK</t>
  </si>
  <si>
    <t>398299115A1</t>
  </si>
  <si>
    <t>ACH D- BD-FRANKLINTEMPLETON-TXTZ1852753</t>
  </si>
  <si>
    <t>ACH D- NSEMFS 05092017 CAMS-595080094661</t>
  </si>
  <si>
    <t>ACH D- BIRLAMF10092017 CAMS-590980330399</t>
  </si>
  <si>
    <t>ACH D- BD-FRANKLINTEMPLETON-TXTZ1869604</t>
  </si>
  <si>
    <t>ACH D- BD-FRANKLINTEMPLETON-TXTZ1869614</t>
  </si>
  <si>
    <t>IB FD PREMAT PRINCIPAL-50300052836102</t>
  </si>
  <si>
    <t>14-09-2017</t>
  </si>
  <si>
    <t>2,29,883.69</t>
  </si>
  <si>
    <t>FD BOOKED THROUGH NET-50300215190980</t>
  </si>
  <si>
    <t>IB14120856094005</t>
  </si>
  <si>
    <t>30-09-2017</t>
  </si>
  <si>
    <t>NEFT CR-ICIC0SF0002-JAIDEEP BANERJEE-BHAWNA BHATT-1303050395</t>
  </si>
  <si>
    <t>ACH D- BD-FRANKLINTEMPLETON-TXTZ2033823</t>
  </si>
  <si>
    <t>00751610082025 -TPT-SIP OCT</t>
  </si>
  <si>
    <t>771512227A1</t>
  </si>
  <si>
    <t>1,02,078.69</t>
  </si>
  <si>
    <t>ACH D- BIRLAMF10102017 CAMS-590980367467</t>
  </si>
  <si>
    <t>ACH D- BD-FRANKLINTEMPLETON-TXTZ2064232</t>
  </si>
  <si>
    <t>ACH D- BD-FRANKLINTEMPLETON-TXTZ2064238</t>
  </si>
  <si>
    <t>ACH D- NSEMFS 10102017 CAMS-595080116144</t>
  </si>
  <si>
    <t>ACH D- NSEMFS 10102017 CAMS-595080116143</t>
  </si>
  <si>
    <t>JHDF5747711212/FRANKLIN TEMPLETON</t>
  </si>
  <si>
    <t>18-10-2017</t>
  </si>
  <si>
    <t>INST-ALERT CHG INC GST JUL-SEP2017-MIR1729587521744</t>
  </si>
  <si>
    <t>MIR1729587521744</t>
  </si>
  <si>
    <t>26-10-2017</t>
  </si>
  <si>
    <t>00751610082025 -TPT-NOV SIP</t>
  </si>
  <si>
    <t>969311453A1</t>
  </si>
  <si>
    <t>31-10-2017</t>
  </si>
  <si>
    <t>20171031012394240414/PAYTMWALLETLOADING</t>
  </si>
  <si>
    <t>JHDF5779207361/FRANKLIN TEMPLETON</t>
  </si>
  <si>
    <t>NEFT CR-ICIC0SF0002-JAIDEEP BANERJEE-BHAWNA BHATT-1324109363</t>
  </si>
  <si>
    <t>ACH D- BD-FRANKLINTEMPLETON-TXTZ2236465</t>
  </si>
  <si>
    <t>ACH D- BIRLAMF10112017 CAMS-590980407969</t>
  </si>
  <si>
    <t>ACH D- BD-FRANKLINTEMPLETON-TXTZ2258748</t>
  </si>
  <si>
    <t>ACH D- BD-FRANKLINTEMPLETON-TXTZ2258751</t>
  </si>
  <si>
    <t>ACH D- NSEMFS 10112017 CAMS-595080128310</t>
  </si>
  <si>
    <t>ACH D- NSEMFS 10112017 CAMS-595080128315</t>
  </si>
  <si>
    <t>IMPS-733311595623-JAIDEEP BANERJEE-HDFC-XXXXXXXX9048-SIP</t>
  </si>
  <si>
    <t>29-11-2017</t>
  </si>
  <si>
    <t>ACH D- NSEMFS 29112017 CAMS-595080140349</t>
  </si>
  <si>
    <t>30-11-2017</t>
  </si>
  <si>
    <t>NEFT CR-ICIC0SF0002-JAIDEEP BANERJEE-BHAWNA BHATT-1344198980</t>
  </si>
  <si>
    <t>ACH D- BD-FRANKLINTEMPLETON-TXTZ2438607</t>
  </si>
  <si>
    <t>00751610082025-TPT-HDFC CASH</t>
  </si>
  <si>
    <t>ACH D- BIRLAMF10122017 CAMS-590980451685</t>
  </si>
  <si>
    <t>ACH D- BD-FRANKLINTEMPLETON-TXTZ2455619</t>
  </si>
  <si>
    <t>ACH D- BD-FRANKLINTEMPLETON-TXTZ2455622</t>
  </si>
  <si>
    <t>ACH D- NSEMFS 10122017 CAMS-595080146567</t>
  </si>
  <si>
    <t>ACH D- NSEMFS 10122017 CAMS-595080146561</t>
  </si>
  <si>
    <t>ACH D- HDFCMUTUALFUND-10538565</t>
  </si>
  <si>
    <t>00751610082025 -TPT-MUTUAL FUND DEPOSIT</t>
  </si>
  <si>
    <t>393729098A1</t>
  </si>
  <si>
    <t>16-12-2017</t>
  </si>
  <si>
    <t>4,31,060.99</t>
  </si>
  <si>
    <t>LHDF5899549374/FRANKLIN TEMPLETON</t>
  </si>
  <si>
    <t>20-12-2017</t>
  </si>
  <si>
    <t>3,31,060.99</t>
  </si>
  <si>
    <t>LHDF5899569433/HDFC MUTUAL FUND</t>
  </si>
  <si>
    <t>2,81,060.99</t>
  </si>
  <si>
    <t>LHDF5899604478/BILLDKIDFCMF</t>
  </si>
  <si>
    <t>1,81,060.99</t>
  </si>
  <si>
    <t>LHDF5899630547/BILLDKMIRAEASSETGLOB</t>
  </si>
  <si>
    <t>LHDF5899752452/BILLDKADITYABIRLASUN</t>
  </si>
  <si>
    <t>EAW-438624XXXXXX9113-BPCN2177-BANGALORE</t>
  </si>
  <si>
    <t>00751610082025 -TPT-MONTHLY EXP</t>
  </si>
  <si>
    <t>493442108A1</t>
  </si>
  <si>
    <t>31-12-2017</t>
  </si>
  <si>
    <t>NEFT CR-ICIC0SF0002-JAIDEEP BANERJEE-BHAWNA BHATT-1364305385</t>
  </si>
  <si>
    <t>ACH D- BD-FRANKLINTEMPLETON-TXTZ2627334</t>
  </si>
  <si>
    <t>ACH D- BIRLAMF10012018 CAMS-590980499232</t>
  </si>
  <si>
    <t>ACH D- BD-FRANKLINTEMPLETON-TXTZ2654796</t>
  </si>
  <si>
    <t>ACH D- BD-FRANKLINTEMPLETON-TXTZ2655676</t>
  </si>
  <si>
    <t>ACH D- NSEMFS 10012018 CAMS-595080166244</t>
  </si>
  <si>
    <t>ACH D- NSEMFS 10012018 CAMS-595080166250</t>
  </si>
  <si>
    <t>692677742A1</t>
  </si>
  <si>
    <t>29-01-2018</t>
  </si>
  <si>
    <t>2,78,510.99</t>
  </si>
  <si>
    <t>ACH D- NSEMFS 29012018 CAMS-595080180775</t>
  </si>
  <si>
    <t>31-01-2018</t>
  </si>
  <si>
    <t>1,78,510.99</t>
  </si>
  <si>
    <t>NEFT CR-ICIC0SF0002-JAIDEEP BANERJEE-BHAWNA BHATT-1384618063</t>
  </si>
  <si>
    <t>2,16,510.99</t>
  </si>
  <si>
    <t>ACH D- BD-FRANKLINTEMPLETON-TXTZ2851038</t>
  </si>
  <si>
    <t>2,12,510.99</t>
  </si>
  <si>
    <t>2,08,510.99</t>
  </si>
  <si>
    <t>ACH D- NSEMFS 10022018 CAMS-595080187718</t>
  </si>
  <si>
    <t>2,04,510.99</t>
  </si>
  <si>
    <t>ACH D- NSEMFS 10022018 CAMS-595080187724</t>
  </si>
  <si>
    <t>2,00,510.99</t>
  </si>
  <si>
    <t>1,96,510.99</t>
  </si>
  <si>
    <t>1,91,510.99</t>
  </si>
  <si>
    <t>INST-ALERT CHG INC GST OCT-DEC2017-MIR1803439191343</t>
  </si>
  <si>
    <t>MIR1803439191343</t>
  </si>
  <si>
    <t>1,91,493.29</t>
  </si>
  <si>
    <t>ACH D- BIRLAMF10022018 CAMS-590980551149</t>
  </si>
  <si>
    <t>1,87,493.29</t>
  </si>
  <si>
    <t>ACH D- BD-FRANKLINTEMPLETON-TXTZ2914240</t>
  </si>
  <si>
    <t>1,83,493.29</t>
  </si>
  <si>
    <t>ACH D- BD-FRANKLINTEMPLETON-TXTZ2900854</t>
  </si>
  <si>
    <t>1,78,493.29</t>
  </si>
  <si>
    <t>DEBIT CARD ANNUAL FEE-JAN-2018 310118-MIR1804154896550</t>
  </si>
  <si>
    <t>MIR1804154896550</t>
  </si>
  <si>
    <t>13-02-2018</t>
  </si>
  <si>
    <t>1,78,316.29</t>
  </si>
  <si>
    <t>00751610082025 -TPT-FEB GYM</t>
  </si>
  <si>
    <t>864008729A1</t>
  </si>
  <si>
    <t>22-02-2018</t>
  </si>
  <si>
    <t>1,68,316.29</t>
  </si>
  <si>
    <t>FD BOOKED THROUGH NET-50300237717208</t>
  </si>
  <si>
    <t>IB22093337247580</t>
  </si>
  <si>
    <t>IB FD PREMAT PRINCIPAL-50300237717208</t>
  </si>
  <si>
    <t>25-02-2018</t>
  </si>
  <si>
    <t>00751610082025 -TPT-JAI TAX</t>
  </si>
  <si>
    <t>884414200A1</t>
  </si>
  <si>
    <t>1,43,316.29</t>
  </si>
  <si>
    <t>FD BOOKED THROUGH NET-50300238135854</t>
  </si>
  <si>
    <t>IB25203830589543</t>
  </si>
  <si>
    <t>IB FD PREMAT PRINCIPAL-50300238135854</t>
  </si>
  <si>
    <t>27-02-2018</t>
  </si>
  <si>
    <t>LHDF6097259532/BILLDKNATIONALSECURI</t>
  </si>
  <si>
    <t>1,03,316.29</t>
  </si>
  <si>
    <t>LHDF6097446779/BILLDKMIRAEASSETGLOB</t>
  </si>
  <si>
    <t>LHDF6097515768/SUNDARAM BNP PARIBAS</t>
  </si>
  <si>
    <t>ACH D- NSEMFS 27022018 CAMS-595080203996</t>
  </si>
  <si>
    <t>NEFT CR-ICIC0SF0002-JAIDEEP BANERJEE-BHAWNA BHATT-1402937365</t>
  </si>
  <si>
    <t>ACH D- NSEMFS 01032018 CAMS-595080205482</t>
  </si>
  <si>
    <t>ACH D- BD-FRANKLINTEMPLETON-TXTZ3069447</t>
  </si>
  <si>
    <t>ACH D- BD-FRANKLINTEMPLETON-TXTZ3142984</t>
  </si>
  <si>
    <t>ACH D- BIRLAMF10032018 CAMS-590980607651</t>
  </si>
  <si>
    <t>ACH D- BD-FRANKLINTEMPLETON-TXTZ3112381</t>
  </si>
  <si>
    <t>ACH D- NSEMFS 10032018 CAMS-595080210832</t>
  </si>
  <si>
    <t>ACH D- HDFCMUTUALFUND-HMCOGH10538565H708</t>
  </si>
  <si>
    <t>ACH D- NSEMFS 10032018 CAMS-595080210826</t>
  </si>
  <si>
    <t>ACH D- HDFCMUTUALFUND-HBFGH10538565H1563</t>
  </si>
  <si>
    <t>.ACH DEBIT RETURN CHARGES 120318 120318-MIR1807919496462</t>
  </si>
  <si>
    <t>MIR1807919496462</t>
  </si>
  <si>
    <t>21-03-2018</t>
  </si>
  <si>
    <t>.ACH DEBIT RETURN CHARGES 120318 120318-MIR1807919523319</t>
  </si>
  <si>
    <t>MIR1807919523319</t>
  </si>
  <si>
    <t>.ACH DEBIT RETURN CHARGES 120318 120318-MIR1807919523719</t>
  </si>
  <si>
    <t>MIR1807919523719</t>
  </si>
  <si>
    <t>00751000144886 -TPT-SIP</t>
  </si>
  <si>
    <t>67328895A1</t>
  </si>
  <si>
    <t>22-03-2018</t>
  </si>
  <si>
    <t>.ACH DEBIT RETURN CHARGES 120318 120318-MIR1808729332785</t>
  </si>
  <si>
    <t>MIR1808729332785</t>
  </si>
  <si>
    <t>28-03-2018</t>
  </si>
  <si>
    <t>31-03-2018</t>
  </si>
  <si>
    <t>NEFT CR-ICIC0SF0002-JAIDEEP BANERJEE-BHAWNA BHATT-1423105712</t>
  </si>
  <si>
    <t>ACH D- BD-FRANKLINTEMPLETON-TXTZ3302991</t>
  </si>
  <si>
    <t>ACH D- BIRLAMF10042018 CAMS-590980667855</t>
  </si>
  <si>
    <t>ACH D- BD-FRANKLINTEMPLETON-TXTZ3327003</t>
  </si>
  <si>
    <t>ACH D- BD-FRANKLINTEMPLETON-TXTZ3322242</t>
  </si>
  <si>
    <t>ACH D- NSEMFS 10042018 CAMS-595080235884</t>
  </si>
  <si>
    <t>ACH D- NSEMFS 10042018 CAMS-595080235890</t>
  </si>
  <si>
    <t>INST-ALERT CHG INC GST JAN-MAR2018-MIR1810962931346</t>
  </si>
  <si>
    <t>MIR1810962931346</t>
  </si>
  <si>
    <t>24-04-2018</t>
  </si>
  <si>
    <t>00751610082025-TPT-SIP</t>
  </si>
  <si>
    <t>1,46,343.57</t>
  </si>
  <si>
    <t>NEFT CR-ICIC0SF0002-JAIDEEP BANERJEE-BHAWNA BHATT-1443914407</t>
  </si>
  <si>
    <t>1,84,343.57</t>
  </si>
  <si>
    <t>00751610082025 -TPT-FD</t>
  </si>
  <si>
    <t>ACH D- BD-FRANKLINTEMPLETON-TXTZ3539456</t>
  </si>
  <si>
    <t>ACH D- BD-FRANKLINTEMPLETON-TXTZ3613757</t>
  </si>
  <si>
    <t>ACH D- BD-FRANKLINTEMPLETON-TXTZ3556437</t>
  </si>
  <si>
    <t>ACH D- NSEMFS 10052018 CAMS-595080260696</t>
  </si>
  <si>
    <t>ACH D- BIRLAMF10052018 CAMS-590980725147</t>
  </si>
  <si>
    <t>ACH D- NSEMFS 10052018 CAMS-595080259663</t>
  </si>
  <si>
    <t>00751610082025-TPT-JUN SIP</t>
  </si>
  <si>
    <t>1,26,343.57</t>
  </si>
  <si>
    <t>NEFT CR-ICIC0SF0002-JAIDEEP BANERJEE-BHAWNA BHATT-1463452594</t>
  </si>
  <si>
    <t>ACH D- BIRLAMF10062018 CAMS-590980794865</t>
  </si>
  <si>
    <t>ACH D- BD-FRANKLINTEMPLETON-TXTZ3814708</t>
  </si>
  <si>
    <t>ACH D- BD-FRANKLINTEMPLETON-TXTZ3816044</t>
  </si>
  <si>
    <t>ACH D- HDFCMUTUALFUND-HPREGH10538565H521</t>
  </si>
  <si>
    <t>ACH D- NSEMFS 10062018 CAMS-595080288556</t>
  </si>
  <si>
    <t>ACH D- NSEMFS 10062018 CAMS-595080290478</t>
  </si>
  <si>
    <t>00751610082025-TPT-FOR EXP</t>
  </si>
  <si>
    <t>17-06-2018</t>
  </si>
  <si>
    <t>00751610082025 -TPT-CAR SERV</t>
  </si>
  <si>
    <t>714517139A1</t>
  </si>
  <si>
    <t>25-06-2018</t>
  </si>
  <si>
    <t>30-06-2018</t>
  </si>
  <si>
    <t>NEFT CR-ICIC0SF0002-JAIDEEP BANERJEE-BHAWNA BHATT-1482955977</t>
  </si>
  <si>
    <t>00751610082025-TPT-BHAW FD</t>
  </si>
  <si>
    <t>FD BOOKED THROUGH NET-50300263632069</t>
  </si>
  <si>
    <t>IB10101406387921</t>
  </si>
  <si>
    <t>ACH D- BIRLAMF10072018 CAMS-590980858259</t>
  </si>
  <si>
    <t>ACH D- BD-FRANKLINTEMPLETON-TXTZ4054775</t>
  </si>
  <si>
    <t>ACH D- BD-FRANKLINTEMPLETON-TXTZ4054773</t>
  </si>
  <si>
    <t>ACH D- NSEMFS 10072018 CAMS-595080316165</t>
  </si>
  <si>
    <t>ACH D- NSEMFS 10072018 CAMS-595080318350</t>
  </si>
  <si>
    <t>INST-ALERT CHG INC GST APR-JUN2018-MIR1819808161129</t>
  </si>
  <si>
    <t>MIR1819808161129</t>
  </si>
  <si>
    <t>23-07-2018</t>
  </si>
  <si>
    <t>NEFT CR-ICIC0SF0002-JAIDEEP BANERJEE-BHAWNA BHATT-1504572649</t>
  </si>
  <si>
    <t>ACH D- BIRLAMF10082018 CAMS-590980931801</t>
  </si>
  <si>
    <t>ACH D- BD-FRANKLINTEMPLETON-TXTZ4329457</t>
  </si>
  <si>
    <t>ACH D- BD-FRANKLINTEMPLETON-TXTZ4309209</t>
  </si>
  <si>
    <t>ACH D- NSEMFS 10082018 CAMS-595080348872</t>
  </si>
  <si>
    <t>ACH D- NSEMFS 10082018 CAMS-595080350993</t>
  </si>
  <si>
    <t>NEFT CR-ICIC0SF0002-JAIDEEP BANERJEE-BHAWNA BHATT-1525717077</t>
  </si>
  <si>
    <t>NEFT DR-ICIC0000009-BHAWNAICICI-NETBANK, MUM-N248180624988288-SEP EXP</t>
  </si>
  <si>
    <t>N248180624988288</t>
  </si>
  <si>
    <t>ACH D- BIRLAMF10092018 CAMS-590981003837</t>
  </si>
  <si>
    <t>ACH D- BD-FRANKLINTEMPLETON-TXTZ4591304</t>
  </si>
  <si>
    <t>ACH D- BD-FRANKLINTEMPLETON-TXTZ4565988</t>
  </si>
  <si>
    <t>ACH D- NSEMFS 10092018 CAMS-595080384690</t>
  </si>
  <si>
    <t>ACH D- NSEMFS 10092018 CAMS-595080378517</t>
  </si>
  <si>
    <t>HDFC MUTUAL FUND RE-HDFC LOW DURATION FU</t>
  </si>
  <si>
    <t>24-09-2018</t>
  </si>
  <si>
    <t>3,12,683.87</t>
  </si>
  <si>
    <t>27-09-2018</t>
  </si>
  <si>
    <t>4,12,683.87</t>
  </si>
  <si>
    <t>ACH D- NSEMFS 26092018 CAMS-595080405197</t>
  </si>
  <si>
    <t>3,97,683.87</t>
  </si>
  <si>
    <t>3,77,683.87</t>
  </si>
  <si>
    <t>3,57,683.87</t>
  </si>
  <si>
    <t>3,32,683.87</t>
  </si>
  <si>
    <t>3,02,683.87</t>
  </si>
  <si>
    <t>2,72,683.87</t>
  </si>
  <si>
    <t>30-09-2018</t>
  </si>
  <si>
    <t>2,73,082.87</t>
  </si>
  <si>
    <t>NEFT CR-ICIC0SF0002-JAIDEEP BANERJEE-BHAWNA BHATT-1545613338</t>
  </si>
  <si>
    <t>3,07,082.87</t>
  </si>
  <si>
    <t>ACH D- NSEMFS 02102018 CAMS-595080413226</t>
  </si>
  <si>
    <t>2,27,082.87</t>
  </si>
  <si>
    <t>1,37,082.87</t>
  </si>
  <si>
    <t>ACH D- BIRLAMF10102018 CAMS-590981077130</t>
  </si>
  <si>
    <t>ACH D- BD-FRANKLINTEMPLETON-TXTZ4790905</t>
  </si>
  <si>
    <t>ACH D- BD-FRANKLINTEMPLETON-TXTZ4776996</t>
  </si>
  <si>
    <t>ACH D- NSEMFS 10102018 CAMS-595080417841</t>
  </si>
  <si>
    <t>ACH D- NSEMFS 10102018 CAMS-595080415950</t>
  </si>
  <si>
    <t>INST-ALERT CHG INC GST JUL-SEP2018-MIR1829275255158</t>
  </si>
  <si>
    <t>MIR1829275255158</t>
  </si>
  <si>
    <t>20-10-2018</t>
  </si>
  <si>
    <t>29-10-2018</t>
  </si>
  <si>
    <t>ACH D- NSEMFS 29102018 CAMS-595080441721</t>
  </si>
  <si>
    <t>30-10-2018</t>
  </si>
  <si>
    <t>NEFT CR-ICIC0SF0002-JAIDEEP BANERJEE-BHAWNA BHATT-1567146394</t>
  </si>
  <si>
    <t>ACH D- BD-FRANKLINTEMPLETON-TXTZ5069734</t>
  </si>
  <si>
    <t>ACH D- BD-FRANKLINTEMPLETON-TXTZ5084869</t>
  </si>
  <si>
    <t>ACH D- BIRLAMF10112018 CAMS-590981148739</t>
  </si>
  <si>
    <t>ACH D- NSEMFS 10112018 CAMS-595080450961</t>
  </si>
  <si>
    <t>ACH D- NSEMFS 10112018 CAMS-595080456785</t>
  </si>
  <si>
    <t>PHDF6949758584/TATA SKY</t>
  </si>
  <si>
    <t>NEFT CR-ICIC0SF0002-JAIDEEP BANERJEE-BHAWNA BHATT-1587769836</t>
  </si>
  <si>
    <t>ACH D- BIRLAMF10122018 CAMS-590981226873</t>
  </si>
  <si>
    <t>ACH D- BD-FRANKLINTEMPLETON-TXTZ5297862</t>
  </si>
  <si>
    <t>ACH D- BD-FRANKLINTEMPLETON-TXTZ5343690</t>
  </si>
  <si>
    <t>ACH D- NSEMFS 10122018 CAMS-595080487367</t>
  </si>
  <si>
    <t>ACH D- NSEMFS 10122018 CAMS-595080485999</t>
  </si>
  <si>
    <t>31-12-2018</t>
  </si>
  <si>
    <t>NEFT CR-ICIC0SF0002-JAIDEEP  BANERJEE-BHAWNA BHATT-1609442955</t>
  </si>
  <si>
    <t>0000001609442955</t>
  </si>
  <si>
    <t>01/01/19</t>
  </si>
  <si>
    <t>290704105        1424892-8174114-DFG-PRUICICI-SIP</t>
  </si>
  <si>
    <t>000000000000000</t>
  </si>
  <si>
    <t>10/01/19</t>
  </si>
  <si>
    <t>0000008006369010</t>
  </si>
  <si>
    <t>0000008005125010</t>
  </si>
  <si>
    <t>ACH D- BIRLAMF10012019 CAMS-590981307364</t>
  </si>
  <si>
    <t>0000007157181573</t>
  </si>
  <si>
    <t>ACH D- BD-FRANKLINTEMPLETON-TXTZ5553014</t>
  </si>
  <si>
    <t>0000007219979255</t>
  </si>
  <si>
    <t>ACH D- BD-FRANKLINTEMPLETON-TXTZ5541246</t>
  </si>
  <si>
    <t>0000007219979256</t>
  </si>
  <si>
    <t>ACH D- NSEMFS 10012019 CAMS-595080525412</t>
  </si>
  <si>
    <t>0000008269698010</t>
  </si>
  <si>
    <t>ACH D- NSEMFS 10012019 CAMS-595080521841</t>
  </si>
  <si>
    <t>0000008263306010</t>
  </si>
  <si>
    <t>INST-ALERT CHG INC GST OCT-DEC2018-MIR1901531715020</t>
  </si>
  <si>
    <t>MIR1901531715020</t>
  </si>
  <si>
    <t>16/01/19</t>
  </si>
  <si>
    <t>DEBIT CARD ANNUAL FEE-JAN-2019 240119-MIR1902870024483</t>
  </si>
  <si>
    <t>MIR1902870024483</t>
  </si>
  <si>
    <t>30/01/19</t>
  </si>
  <si>
    <t>NEFT CR-ICIC0SF0002-JAIDEEP  BANERJEE-BHAWNA BHATT-1631550118</t>
  </si>
  <si>
    <t>0000001631550118</t>
  </si>
  <si>
    <t>01/02/19</t>
  </si>
  <si>
    <t>10/02/19</t>
  </si>
  <si>
    <t>0000008043370042</t>
  </si>
  <si>
    <t>11/02/19</t>
  </si>
  <si>
    <t>0000008047386042</t>
  </si>
  <si>
    <t>ACH D- BIRLAMF10022019 CAMS-590981383295</t>
  </si>
  <si>
    <t>0000007744095501</t>
  </si>
  <si>
    <t>ACH D- BD-FRANKLINTEMPLETON-TXTZ5851686</t>
  </si>
  <si>
    <t>0000007759263414</t>
  </si>
  <si>
    <t>ACH D- BD-FRANKLINTEMPLETON-TXTZ5789724</t>
  </si>
  <si>
    <t>0000007759263415</t>
  </si>
  <si>
    <t>ACH D- NSEMFS 10022019 CAMS-595080559255</t>
  </si>
  <si>
    <t>0000008360436042</t>
  </si>
  <si>
    <t>ACH D- NSEMFS 10022019 CAMS-595080566131</t>
  </si>
  <si>
    <t>0000008259375042</t>
  </si>
  <si>
    <t>ATW-438624XXXXXX9445-S1ACBU72-BANGALORE-URB</t>
  </si>
  <si>
    <t>0000000000006947</t>
  </si>
  <si>
    <t>24/02/19</t>
  </si>
  <si>
    <t>00751610082025-TPT-EXTRA 1000</t>
  </si>
  <si>
    <t>0000000248815258</t>
  </si>
  <si>
    <t>NEFT CR-ICIC0SF0002-JAIDEEP  BANERJEE-BHAWNA BHATT-1652003300</t>
  </si>
  <si>
    <t>0000001652003300</t>
  </si>
  <si>
    <t>01/03/19</t>
  </si>
  <si>
    <t>10/03/19</t>
  </si>
  <si>
    <t>ACH D- BD-FRANKLINTEMPLETON-TXTZ6078768</t>
  </si>
  <si>
    <t>0000008293720535</t>
  </si>
  <si>
    <t>11/03/19</t>
  </si>
  <si>
    <t>ACH D- BIRLAMF10032019 CAMS-590981460080</t>
  </si>
  <si>
    <t>0000008291804316</t>
  </si>
  <si>
    <t>ACH D- BD-FRANKLINTEMPLETON-TXTZ6069175</t>
  </si>
  <si>
    <t>0000008293720534</t>
  </si>
  <si>
    <t>0000008020991070</t>
  </si>
  <si>
    <t>0000008022194070</t>
  </si>
  <si>
    <t>ACH D- NSEMFS 10032019 CAMS-595080606006</t>
  </si>
  <si>
    <t>0000008369540070</t>
  </si>
  <si>
    <t>ACH D- NSEMFS 10032019 CAMS-595080601104</t>
  </si>
  <si>
    <t>0000008360441070</t>
  </si>
  <si>
    <t>31/03/19</t>
  </si>
  <si>
    <t>NEFT CR-ICIC0SF0002-JAIDEEP  BANERJEE-BHAWNA BHATT-1675360020</t>
  </si>
  <si>
    <t>0000001675360020</t>
  </si>
  <si>
    <t>02/04/19</t>
  </si>
  <si>
    <t>10/04/19</t>
  </si>
  <si>
    <t>0000008057195100</t>
  </si>
  <si>
    <t>0000008049460100</t>
  </si>
  <si>
    <t>ACH D- BIRLAMF10042019 CAMS-590981544210</t>
  </si>
  <si>
    <t>0000008928028233</t>
  </si>
  <si>
    <t>ACH D- BD-FRANKLINTEMPLETON-TXTZ6351888</t>
  </si>
  <si>
    <t>0000008956883415</t>
  </si>
  <si>
    <t>ACH D- BD-FRANKLINTEMPLETON-TXTZ6311995</t>
  </si>
  <si>
    <t>0000008956883416</t>
  </si>
  <si>
    <t>ACH D- NSEMFS 10042019 CAMS-595080642404</t>
  </si>
  <si>
    <t>0000008354866100</t>
  </si>
  <si>
    <t>ACH D- NSEMFS 10042019 CAMS-595080646789</t>
  </si>
  <si>
    <t>0000008363051100</t>
  </si>
  <si>
    <t>INST-ALERT CHG INC GST JAN-MAR2019-MIR1910501539164</t>
  </si>
  <si>
    <t>MIR1910501539164</t>
  </si>
  <si>
    <t>18/04/19</t>
  </si>
  <si>
    <t>NEFT CR-ICIC0SF0002-JAIDEEP  BANERJEE-BHAWNA BHATT-1697279022</t>
  </si>
  <si>
    <t>0000001697279022</t>
  </si>
  <si>
    <t>01/05/19</t>
  </si>
  <si>
    <t>10/05/19</t>
  </si>
  <si>
    <t>0000008051738130</t>
  </si>
  <si>
    <t>0000008055528130</t>
  </si>
  <si>
    <t>ACH D- BIRLAMF10052019 CAMS-590981628404</t>
  </si>
  <si>
    <t>0000009617521680</t>
  </si>
  <si>
    <t>ACH D- BD-FRANKLINTEMPLETON-TXTZ6606382</t>
  </si>
  <si>
    <t>0000009616168060</t>
  </si>
  <si>
    <t>ACH D- BD-FRANKLINTEMPLETON-TXTZ6596071</t>
  </si>
  <si>
    <t>0000009634110023</t>
  </si>
  <si>
    <t>ACH D- NSEMFS 10052019 CAMS-595080686602</t>
  </si>
  <si>
    <t>0000008368877130</t>
  </si>
  <si>
    <t>ACH D- NSEMFS 10052019 CAMS-595080685220</t>
  </si>
  <si>
    <t>0000008366315130</t>
  </si>
  <si>
    <t>IMPS-914109150880-TEMPLETON-INC FUND R-HDFC-XXXXXX4747-TO BHAWNA BHATT</t>
  </si>
  <si>
    <t>0000914109150880</t>
  </si>
  <si>
    <t>21/05/19</t>
  </si>
  <si>
    <t>NEFT CR-ICIC0SF0002-JAIDEEP  BANERJEE-BHAWNA BHATT-1720016150</t>
  </si>
  <si>
    <t>0000001720016150</t>
  </si>
  <si>
    <t>01/06/19</t>
  </si>
  <si>
    <t>10/06/19</t>
  </si>
  <si>
    <t>0000008037905161</t>
  </si>
  <si>
    <t>0000008040532161</t>
  </si>
  <si>
    <t>ACH D- BIRLAMF10062019 CAMS-590981711750</t>
  </si>
  <si>
    <t>0000000121462445</t>
  </si>
  <si>
    <t>ACH D- BD-FRANKLINTEMPLETON-TXTZ6852314</t>
  </si>
  <si>
    <t>0000000140744271</t>
  </si>
  <si>
    <t>ACH D- BD-FRANKLINTEMPLETON-TXTZ6852319</t>
  </si>
  <si>
    <t>0000000140744270</t>
  </si>
  <si>
    <t>ACH D- NSEMFS 10062019 CAMS-595080729144</t>
  </si>
  <si>
    <t>0000008396990161</t>
  </si>
  <si>
    <t>ACH D- NSEMFS 10062019 CAMS-595080719112</t>
  </si>
  <si>
    <t>0000008378240161</t>
  </si>
  <si>
    <t>QHDF7666984712/BILLDKNATIONALSECURI</t>
  </si>
  <si>
    <t>0000191713701626</t>
  </si>
  <si>
    <t>20/06/19</t>
  </si>
  <si>
    <t>30/06/19</t>
  </si>
  <si>
    <t>NEFT CR-ICIC0SF0002-JAIDEEP  BANERJEE-BHAWNA BHATT-1742249939</t>
  </si>
  <si>
    <t>0000001742249939</t>
  </si>
  <si>
    <t>01/07/19</t>
  </si>
  <si>
    <t>10/07/19</t>
  </si>
  <si>
    <t>0000008015443191</t>
  </si>
  <si>
    <t>0000008017978191</t>
  </si>
  <si>
    <t>ACH D- BIRLAMF10072019 CAMS-590981792498</t>
  </si>
  <si>
    <t>0000000746485111</t>
  </si>
  <si>
    <t>ACH D- BD-FRANKLINTEMPLETON-TXTZ7105333</t>
  </si>
  <si>
    <t>0000000745563897</t>
  </si>
  <si>
    <t>ACH D- BD-FRANKLINTEMPLETON-TXTZ7078474</t>
  </si>
  <si>
    <t>0000000745563898</t>
  </si>
  <si>
    <t>ACH D- NSEMFS 10072019 CAMS-595080768807</t>
  </si>
  <si>
    <t>0000008374573191</t>
  </si>
  <si>
    <t>ACH D- NSEMFS 10072019 CAMS-595080769696</t>
  </si>
  <si>
    <t>0000008376264191</t>
  </si>
  <si>
    <t>INST-ALERT CHG INC GST APR-JUN2019-MIR1919955437409</t>
  </si>
  <si>
    <t>MIR1919955437409</t>
  </si>
  <si>
    <t>19/07/19</t>
  </si>
  <si>
    <t>NEFT CR-ICIC0SF0002-JAIDEEP  BANERJEE-BHAWNA BHATT-1765019060</t>
  </si>
  <si>
    <t>0000001765019060</t>
  </si>
  <si>
    <t>01/08/19</t>
  </si>
  <si>
    <t>10/08/19</t>
  </si>
  <si>
    <t>ACH D- HDFCMUTUALFUND-ZMCOGZ10538565Z708</t>
  </si>
  <si>
    <t>0000008045354225</t>
  </si>
  <si>
    <t>13/08/19</t>
  </si>
  <si>
    <t>ACH D- HDFCMUTUALFUND-ZPREGZ10538565Z521</t>
  </si>
  <si>
    <t>0000008046366225</t>
  </si>
  <si>
    <t>ACH D- BD-FRANKLINTEMPLETON-TXTZ7363978</t>
  </si>
  <si>
    <t>0000001361766205</t>
  </si>
  <si>
    <t>ACH D- BIRLAMF10082019 CAMS-590981878974</t>
  </si>
  <si>
    <t>0000001353431843</t>
  </si>
  <si>
    <t>ACH D- BD-FRANKLINTEMPLETON-TXTZ7310561</t>
  </si>
  <si>
    <t>0000001361766206</t>
  </si>
  <si>
    <t>ACH D- NSEMFS 10082019 CAMS-595080810077</t>
  </si>
  <si>
    <t>0000008363966225</t>
  </si>
  <si>
    <t>ACH D- NSEMFS 10082019 CAMS-595080809142</t>
  </si>
  <si>
    <t>0000008401715225</t>
  </si>
  <si>
    <t>NEFT CR-ICIC0SF0002-JAIDEEP  BANERJEE-BHAWNA BHATT-1788712745</t>
  </si>
  <si>
    <t>0000001788712745</t>
  </si>
  <si>
    <t>02/09/19</t>
  </si>
  <si>
    <t>10/09/19</t>
  </si>
  <si>
    <t>0000008139862253</t>
  </si>
  <si>
    <t>0000008142210253</t>
  </si>
  <si>
    <t>ACH D- BD-FRANKLINTEMPLETON-TXTZ7608609</t>
  </si>
  <si>
    <t>0000001972270638</t>
  </si>
  <si>
    <t>ACH D- BIRLAMF10092019 CAMS-590981961761</t>
  </si>
  <si>
    <t>0000001970658226</t>
  </si>
  <si>
    <t>ACH D- BD-FRANKLINTEMPLETON-TXTZ7561375</t>
  </si>
  <si>
    <t>0000001972270639</t>
  </si>
  <si>
    <t>ACH D- NSEMFS 10092019 CAMS-595080858949</t>
  </si>
  <si>
    <t>0000008260596253</t>
  </si>
  <si>
    <t>ACH D- NSEMFS 10092019 CAMS-595080859401</t>
  </si>
  <si>
    <t>0000008261468253</t>
  </si>
  <si>
    <t>IB FD PREMAT PRINCIPAL-50300215190980</t>
  </si>
  <si>
    <t>20/09/19</t>
  </si>
  <si>
    <t>FD THROUGH NET-50300368408802:BHAWNA BHATT</t>
  </si>
  <si>
    <t>IB20153724696675</t>
  </si>
  <si>
    <t>30/09/19</t>
  </si>
  <si>
    <t>NEFT CR-ICIC0SF0002-JAIDEEP  BANERJEE-BHAWNA BHATT-1811325983</t>
  </si>
  <si>
    <t>0000001811325983</t>
  </si>
  <si>
    <t>01/10/19</t>
  </si>
  <si>
    <t>10/10/19</t>
  </si>
  <si>
    <t>0000008147636283</t>
  </si>
  <si>
    <t>0000008148616283</t>
  </si>
  <si>
    <t>ACH D- NSEMFS 10102019 CAMS-595080904460</t>
  </si>
  <si>
    <t>0000008228536283</t>
  </si>
  <si>
    <t>ACH D- NSEMFS 10102019 CAMS-595080897718</t>
  </si>
  <si>
    <t>0000008266400283</t>
  </si>
  <si>
    <t>ACH D- BD-FRANKLINTEMPLETON-TXTZ7863237</t>
  </si>
  <si>
    <t>0000002583823940</t>
  </si>
  <si>
    <t>ACH D- BD-FRANKLINTEMPLETON-TXTZ7863229</t>
  </si>
  <si>
    <t>0000002583823939</t>
  </si>
  <si>
    <t>ACH D- BIRLAMF10102019 CAMS-590982042862</t>
  </si>
  <si>
    <t>0000002584931908</t>
  </si>
  <si>
    <t>INST-ALERT CHG INC GST JUL-SEP2019-MIR1928740755420</t>
  </si>
  <si>
    <t>MIR1928740755420</t>
  </si>
  <si>
    <t>16/10/19</t>
  </si>
  <si>
    <t>NEFT CR-ICIC0SF0002-JAIDEEP  BANERJEE-BHAWNA BHATT-1835722772</t>
  </si>
  <si>
    <t>0000001835722772</t>
  </si>
  <si>
    <t>01/11/19</t>
  </si>
  <si>
    <t>10/11/19</t>
  </si>
  <si>
    <t>ACH D- BIRLAMF10112019 CAMS-590982125373</t>
  </si>
  <si>
    <t>0000003311717925</t>
  </si>
  <si>
    <t>11/11/19</t>
  </si>
  <si>
    <t>ACH D- BD-FTMF-TILJ112931</t>
  </si>
  <si>
    <t>0000003333241267</t>
  </si>
  <si>
    <t>ACH D- BD-FTMF-TILJ98804</t>
  </si>
  <si>
    <t>0000003333241268</t>
  </si>
  <si>
    <t>0000008016230315</t>
  </si>
  <si>
    <t>0000008013997315</t>
  </si>
  <si>
    <t>ACH D- NSEMFS 10112019 CAMS-595080951302</t>
  </si>
  <si>
    <t>0000008263766315</t>
  </si>
  <si>
    <t>ACH D- NSEMFS 10112019 CAMS-595080947686</t>
  </si>
  <si>
    <t>0000008256699315</t>
  </si>
  <si>
    <t>NEFT CR-ICIC0SF0002-JAIDEEP  BANERJEE-BHAWNA BHATT-1859364302</t>
  </si>
  <si>
    <t>0000001859364302</t>
  </si>
  <si>
    <t>02/12/19</t>
  </si>
  <si>
    <t>ICICI PRUDENTIAL MU-RED  - DFG- 8174114</t>
  </si>
  <si>
    <t>0000231781202553</t>
  </si>
  <si>
    <t>05/12/19</t>
  </si>
  <si>
    <t>10/12/19</t>
  </si>
  <si>
    <t>0000008125036344</t>
  </si>
  <si>
    <t>ACH D- BD-FTMF-TILJ362760</t>
  </si>
  <si>
    <t>0000003907177165</t>
  </si>
  <si>
    <t>ACH D- BD-FTMF-TILJ351995</t>
  </si>
  <si>
    <t>0000003907177166</t>
  </si>
  <si>
    <t>ACH D- BIRLAMF10122019 CAMS-590982209694</t>
  </si>
  <si>
    <t>0000003905427988</t>
  </si>
  <si>
    <t>ACH D- NSEMFS 10122019 CAMS-595080992234</t>
  </si>
  <si>
    <t>0000008227676344</t>
  </si>
  <si>
    <t>ACH D- NSEMFS 10122019 CAMS-595080998242</t>
  </si>
  <si>
    <t>0000008239085344</t>
  </si>
  <si>
    <t>31/12/19</t>
  </si>
  <si>
    <t>NEFT CR-ICIC0SF0002-JAIDEEP  BANERJEE-BHAWNA BHATT-1883791122</t>
  </si>
  <si>
    <t>0000001883791122</t>
  </si>
  <si>
    <t>01/01/20</t>
  </si>
  <si>
    <t>IDFC COMMON RE-1808738</t>
  </si>
  <si>
    <t>0000260155800303</t>
  </si>
  <si>
    <t>10/01/20</t>
  </si>
  <si>
    <t>BSLMF-POOL RED-BIRLA MF-RED-DC-F NO</t>
  </si>
  <si>
    <t>0000260175701437</t>
  </si>
  <si>
    <t>0000008376091010</t>
  </si>
  <si>
    <t>ACH D- NSEMFS 10012020 CAMS-595081047092</t>
  </si>
  <si>
    <t>0000008192082010</t>
  </si>
  <si>
    <t>ACH D- NSEMFS 10012020 CAMS-595081042184</t>
  </si>
  <si>
    <t>0000008182579010</t>
  </si>
  <si>
    <t>ACH D- BD-FTMF-TILJ622578</t>
  </si>
  <si>
    <t>0000004630890382</t>
  </si>
  <si>
    <t>ACH D- BIRLAMF10012020 CAMS-590982290138</t>
  </si>
  <si>
    <t>0000004594627790</t>
  </si>
  <si>
    <t>ACH D- BD-FTMF-TILJ628789</t>
  </si>
  <si>
    <t>0000004630890383</t>
  </si>
  <si>
    <t>ACH D- NSEMFS 08012020 CAMS-595081051959</t>
  </si>
  <si>
    <t>0000008405947010</t>
  </si>
  <si>
    <t>0000008405948010</t>
  </si>
  <si>
    <t>0000262888801121</t>
  </si>
  <si>
    <t>14/01/20</t>
  </si>
  <si>
    <t>DEBIT CARD ANNUAL FEE-JAN-2020 060120-MIR2001429888283</t>
  </si>
  <si>
    <t>MIR2001429888283</t>
  </si>
  <si>
    <t>15/01/20</t>
  </si>
  <si>
    <t>INST-ALERT CHG INC GST OCT-DEC2019-MIR2001840358103</t>
  </si>
  <si>
    <t>MIR2001840358103</t>
  </si>
  <si>
    <t>22/01/20</t>
  </si>
  <si>
    <t>0000275484500333</t>
  </si>
  <si>
    <t>31/01/20</t>
  </si>
  <si>
    <t>0000275501300019</t>
  </si>
  <si>
    <t>0000275505401970</t>
  </si>
  <si>
    <t>00040350003296F012501764143853</t>
  </si>
  <si>
    <t>0000001315896950</t>
  </si>
  <si>
    <t>NEFT CR-ICIC0SF0002-JAIDEEP  BANERJEE-BHAWNA BHATT-1909010066</t>
  </si>
  <si>
    <t>0000001909010066</t>
  </si>
  <si>
    <t>01/02/20</t>
  </si>
  <si>
    <t>ACH D- NSEMFS 30012020 CAMS-595081078568</t>
  </si>
  <si>
    <t>0000008059079032</t>
  </si>
  <si>
    <t>0000008059078032</t>
  </si>
  <si>
    <t>RTGS CR-YESB0000001-FRANKLIN TEMPLETON MUTUAL FUND-BHAWNA BHATT-YESBR52020020471124168</t>
  </si>
  <si>
    <t>YESBR52020020471124168</t>
  </si>
  <si>
    <t>04/02/20</t>
  </si>
  <si>
    <t>NEFT CR-YESB0000001-FRANKLIN TEMPLETON MUTUAL FUND-BHAWNA BHATT-N035200365081936</t>
  </si>
  <si>
    <t>N035200365081936</t>
  </si>
  <si>
    <t>0000278334000382</t>
  </si>
  <si>
    <t>IMPS-003901858069-KFIN TECHNOLOGIES PR-HDFC-XXXXXXXX3896-</t>
  </si>
  <si>
    <t>0000003901858069</t>
  </si>
  <si>
    <t>08/02/20</t>
  </si>
  <si>
    <t>0000008001541041</t>
  </si>
  <si>
    <t>10/02/20</t>
  </si>
  <si>
    <t>ACH D- BIRLAMF10022020 CAMS-590982372157</t>
  </si>
  <si>
    <t>0000005286271665</t>
  </si>
  <si>
    <t>ACH D- BD-FTMF-TILJ848224</t>
  </si>
  <si>
    <t>0000005306560483</t>
  </si>
  <si>
    <t>ACH D- BD-FTMF-TILJ849996</t>
  </si>
  <si>
    <t>0000005306560484</t>
  </si>
  <si>
    <t>ACH D- NSEMFS 10022020 CAMS-595081093850</t>
  </si>
  <si>
    <t>0000008207948041</t>
  </si>
  <si>
    <t>ACH D- NSEMFS 10022020 CAMS-595081090340</t>
  </si>
  <si>
    <t>0000008260152041</t>
  </si>
  <si>
    <t>ACH D- NSEMFS 11022020 CAMS-595081110681</t>
  </si>
  <si>
    <t>0000008005393043</t>
  </si>
  <si>
    <t>12/02/20</t>
  </si>
  <si>
    <t>0000008005392043</t>
  </si>
  <si>
    <t>ACH D- NSEMFS 11022020 CAMS-595081110679</t>
  </si>
  <si>
    <t>0000008005389043</t>
  </si>
  <si>
    <t>0000008005386043</t>
  </si>
  <si>
    <t>0000008005387043</t>
  </si>
  <si>
    <t>0000008005388043</t>
  </si>
  <si>
    <t>NEFT CR-ICIC0SF0002-JAIDEEP  BANERJEE-BHAWNA BHATT-1933201603</t>
  </si>
  <si>
    <t>0000001933201603</t>
  </si>
  <si>
    <t>02/03/20</t>
  </si>
  <si>
    <t>ACH D- BIRLAMF10032020 CAMS-590982439460</t>
  </si>
  <si>
    <t>0000005889959399</t>
  </si>
  <si>
    <t>10/03/20</t>
  </si>
  <si>
    <t>0000008156830070</t>
  </si>
  <si>
    <t>ACH D- BD-FTMF-TILJ1130172</t>
  </si>
  <si>
    <t>0000005901257544</t>
  </si>
  <si>
    <t>ACH D- BD-FTMF-TILJ1129994</t>
  </si>
  <si>
    <t>0000005901257543</t>
  </si>
  <si>
    <t>ACH D- NSEMFS 10032020 CAMS-595081141921</t>
  </si>
  <si>
    <t>0000008280663070</t>
  </si>
  <si>
    <t>ACH D- NSEMFS 10032020 CAMS-595081142965</t>
  </si>
  <si>
    <t>0000008282693070</t>
  </si>
  <si>
    <t>31/03/20</t>
  </si>
  <si>
    <t>NEFT CR-ICIC0SF0002-JAIDEEP  BANERJEE-BHAWNA BHATT-1957646225</t>
  </si>
  <si>
    <t>0000001957646225</t>
  </si>
  <si>
    <t>02/04/20</t>
  </si>
  <si>
    <t>0000008133793104</t>
  </si>
  <si>
    <t>13/04/20</t>
  </si>
  <si>
    <t>ACH D- NSEMFS 10042020 CAMS-595081197425</t>
  </si>
  <si>
    <t>0000008268693104</t>
  </si>
  <si>
    <t>ACH D- NSEMFS 10042020 CAMS-595081203706</t>
  </si>
  <si>
    <t>0000008281030104</t>
  </si>
  <si>
    <t>ACH D- BIRLAMF10042020 CAMS-590982536178</t>
  </si>
  <si>
    <t>0000006925990798</t>
  </si>
  <si>
    <t>ACH D- BD-FTMF-TILJ1346448</t>
  </si>
  <si>
    <t>0000006942269069</t>
  </si>
  <si>
    <t>ACH D- BD-FTMF-TILJ1343618</t>
  </si>
  <si>
    <t>0000006942269068</t>
  </si>
  <si>
    <t>NEFT CR-ICIC0SF0002-JAIDEEP  BANERJEE-BHAWNA BHATT-1976883839</t>
  </si>
  <si>
    <t>0000001976883839</t>
  </si>
  <si>
    <t>01/05/20</t>
  </si>
  <si>
    <t>INST-ALERT CHG INC GST JAN-MAR2020-MIR2012938611467</t>
  </si>
  <si>
    <t>MIR2012938611467</t>
  </si>
  <si>
    <t>08/05/20</t>
  </si>
  <si>
    <t>ACH D- BIRLAMF10052020 CAMS-590982618518</t>
  </si>
  <si>
    <t>0000007926656020</t>
  </si>
  <si>
    <t>11/05/20</t>
  </si>
  <si>
    <t>ACH D- BD-FTMF-TILJ1588993</t>
  </si>
  <si>
    <t>0000007936885710</t>
  </si>
  <si>
    <t>0000008386857132</t>
  </si>
  <si>
    <t>ACH D- NSEMFS 10052020 CAMS-595081249587</t>
  </si>
  <si>
    <t>0000008157502132</t>
  </si>
  <si>
    <t>ACH D- NSEMFS 10052020 CAMS-595081247345</t>
  </si>
  <si>
    <t>0000008153098132</t>
  </si>
  <si>
    <t>ACH D- BIRLAMF10062020 CAMS-590982699715</t>
  </si>
  <si>
    <t>0000008500103468</t>
  </si>
  <si>
    <t>10/06/20</t>
  </si>
  <si>
    <t>ACH D- NSEMFS 10062020 CAMS-595081303030</t>
  </si>
  <si>
    <t>0000008145620162</t>
  </si>
  <si>
    <t>0000008020158162</t>
  </si>
  <si>
    <t>ACH D- NSEMFS 10062020 CAMS-595081293281</t>
  </si>
  <si>
    <t>0000008126762162</t>
  </si>
  <si>
    <t>ACH D- BD-FTMF-TILJ1827273</t>
  </si>
  <si>
    <t>0000008521955901</t>
  </si>
  <si>
    <t>NEFT CR-CITI0100000-FTMF REDEMPTION ACCOUNT-BHAWNA BHATT-CITIN20082956040</t>
  </si>
  <si>
    <t>CITIN20082956040</t>
  </si>
  <si>
    <t>16/06/20</t>
  </si>
  <si>
    <t>.ACH DEBIT RETURN CHARGES 100620 150620-MIR2016995830361</t>
  </si>
  <si>
    <t>MIR2016995830361</t>
  </si>
  <si>
    <t>17/06/20</t>
  </si>
  <si>
    <t>NEFT CR-ICIC0SF0002-JAIDEEP BANERJEE-BHAWNA BHATT-2016566610</t>
  </si>
  <si>
    <t>0000002016566610</t>
  </si>
  <si>
    <t>28/06/20</t>
  </si>
  <si>
    <t>30/06/20</t>
  </si>
  <si>
    <t>NEFT CR-ICIC0SF0002-JAIDEEP  BANERJEE-BHAWNA BHATT-2018854128</t>
  </si>
  <si>
    <t>0000002018854128</t>
  </si>
  <si>
    <t>01/07/20</t>
  </si>
  <si>
    <t>ACH D- BIRLAMF10072020 CAMS-590982776986</t>
  </si>
  <si>
    <t>0000009198578061</t>
  </si>
  <si>
    <t>10/07/20</t>
  </si>
  <si>
    <t>ACH D- BD-FTMF-TILJ2051270</t>
  </si>
  <si>
    <t>0000009201546625</t>
  </si>
  <si>
    <t>ACH D- NSEMFS 10072020 CAMS-595081344516</t>
  </si>
  <si>
    <t>0000008253095192</t>
  </si>
  <si>
    <t>ACH D- NSEMFS 10072020 CAMS-595081339156</t>
  </si>
  <si>
    <t>0000008242787192</t>
  </si>
  <si>
    <t>0000008122799192</t>
  </si>
  <si>
    <t>NEFT CR-CITI0100000-FTMF REDEMPTION ACCOUNT-BHAWNA BHATT-CITIN20097354681</t>
  </si>
  <si>
    <t>CITIN20097354681</t>
  </si>
  <si>
    <t>13/07/20</t>
  </si>
  <si>
    <t>INST-ALERT CHG INC GST APR-JUN2020-MIR2020158999360</t>
  </si>
  <si>
    <t>MIR2020158999360</t>
  </si>
  <si>
    <t>20/07/20</t>
  </si>
  <si>
    <t>NEFT CR-ICIC0SF0002-JAIDEEP  BANERJEE-BHAWNA BHATT-2041345821</t>
  </si>
  <si>
    <t>ACH D- BIRLAMF10082020 CAMS-590982855035</t>
  </si>
  <si>
    <t>ACH D- HDFCMUTUALFUND-PREGZ10538565Z5212</t>
  </si>
  <si>
    <t>ACH D- NSEMFS 10082020 CAMS-595081391211</t>
  </si>
  <si>
    <t>ACH D- NSEMFS 10082020 CAMS-595081389445</t>
  </si>
  <si>
    <t>ACH D- BD-FTMF-TILJ2270756</t>
  </si>
  <si>
    <t>NEFT CR-ICIC0SF0002-JAIDEEP  BANERJEE-BHAWNA BHATT-2063665108</t>
  </si>
  <si>
    <t>NEFT CR-CITI0100000-FTMF REDEMPTION ACCOUNT-BHAWNA BHATT-CITIN20126587078</t>
  </si>
  <si>
    <t>ACH D- BIRLAMF10092020 CAMS-590982930876</t>
  </si>
  <si>
    <t>ACH D- BD-FTMF-TILJ2485164</t>
  </si>
  <si>
    <t>ACH D- NSEMFS 10092020 CAMS-595081445392</t>
  </si>
  <si>
    <t>ACH D- NSEMFS 10092020 CAMS-595081441216</t>
  </si>
  <si>
    <t>NEFT CR-ICIC0SF0002-JAIDEEP  BANERJEE-BHAWNA BHATT-2086573411</t>
  </si>
  <si>
    <t>ACH D- BD-FTMF-TILJ2695403</t>
  </si>
  <si>
    <t>ACH D- BIRLAMF10102020 CAMS-590983005206</t>
  </si>
  <si>
    <t>ACH D- NSEMFS 10102020 CAMS-595081492842</t>
  </si>
  <si>
    <t>ACH D- NSEMFS 10102020 CAMS-595081488900</t>
  </si>
  <si>
    <t>INST-ALERT CHG INC GST JUL-SEP2020-MIR2029406942219</t>
  </si>
  <si>
    <t>NEFT CR-ICIC0SF0002-JAIDEEP  BANERJEE-BHAWNA BHATT-2110536286</t>
  </si>
  <si>
    <t>ACH D- BIRLAMF10112020 CAMS-590983079162</t>
  </si>
  <si>
    <t>0000001822918488</t>
  </si>
  <si>
    <t>10/11/20</t>
  </si>
  <si>
    <t>0000008059285315</t>
  </si>
  <si>
    <t>ACH D- NSEMFS 10112020 CAMS-595081531823</t>
  </si>
  <si>
    <t>0000008159207315</t>
  </si>
  <si>
    <t>ACH D- NSEMFS 10112020 CAMS-595081530929</t>
  </si>
  <si>
    <t>0000008157520315</t>
  </si>
  <si>
    <t>ACH D- BD-FTMF-TILJ2899362</t>
  </si>
  <si>
    <t>0000001835394268</t>
  </si>
  <si>
    <t>HDFC MUTUAL FUND RE-HDFC MID CAP OPPORTU</t>
  </si>
  <si>
    <t>0000480387600227</t>
  </si>
  <si>
    <t>19/11/20</t>
  </si>
  <si>
    <t>HDFC MUTUAL FUND RE-HDFC HYBRID EQUITY F</t>
  </si>
  <si>
    <t>0000480387600312</t>
  </si>
  <si>
    <t>ICICI PRUDENTIAL MU-RED  - 1191- 8174114</t>
  </si>
  <si>
    <t>0000480392701317</t>
  </si>
  <si>
    <t>ACH D- NSEMFS 20112020 CAMS-595081564145</t>
  </si>
  <si>
    <t>0000008027846326</t>
  </si>
  <si>
    <t>21/11/20</t>
  </si>
  <si>
    <t>0000008027844326</t>
  </si>
  <si>
    <t>0000008027845326</t>
  </si>
  <si>
    <t>0000008027842326</t>
  </si>
  <si>
    <t>0000008027843326</t>
  </si>
  <si>
    <t>Year</t>
  </si>
  <si>
    <t>Rate</t>
  </si>
  <si>
    <t>Row Labels</t>
  </si>
  <si>
    <t>Sum of Invested in market from Salary</t>
  </si>
  <si>
    <t>FD</t>
  </si>
  <si>
    <t>SIP</t>
  </si>
  <si>
    <t>SIP Profit vs FD</t>
  </si>
  <si>
    <t>2015</t>
  </si>
  <si>
    <t>Return</t>
  </si>
  <si>
    <t>Qtr1</t>
  </si>
  <si>
    <t>Profit</t>
  </si>
  <si>
    <t>Qtr2</t>
  </si>
  <si>
    <t>Qtr3</t>
  </si>
  <si>
    <t>Qtr4</t>
  </si>
  <si>
    <t>2016</t>
  </si>
  <si>
    <t>Factor</t>
  </si>
  <si>
    <t>No. of Qtrs</t>
  </si>
  <si>
    <t>raised to</t>
  </si>
  <si>
    <t>Amount</t>
  </si>
  <si>
    <t>Interest rate</t>
  </si>
  <si>
    <t>2017</t>
  </si>
  <si>
    <t>2018</t>
  </si>
  <si>
    <t>2019</t>
  </si>
  <si>
    <t>2020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</si>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</sst>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&gt;=10000000]##\,##\,##\,##0;[&gt;=100000]\ ##\,##\,##0;##,##0"/>
    <numFmt numFmtId="166" formatCode="0.00000"/>
    <numFmt numFmtId="167" formatCode="[&gt;=10000000]##.00\,##\,##\,##0;[&gt;=100000]\ ##.00\,##\,##0;##,##0.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Verdana"/>
      <family val="2"/>
    </font>
    <font>
      <b/>
      <sz val="11"/>
      <color rgb="FF0432FF"/>
      <name val="Verdana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1"/>
      <color indexed="8"/>
      <name val="Verdana"/>
      <family val="2"/>
    </font>
    <font>
      <sz val="12"/>
      <color rgb="FFFF0000"/>
      <name val="Verdana"/>
      <family val="2"/>
    </font>
    <font>
      <sz val="12"/>
      <color indexed="8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7">
    <xf numFmtId="0" fontId="0" fillId="0" borderId="0" xfId="0"/>
    <xf numFmtId="164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 shrinkToFit="1"/>
    </xf>
    <xf numFmtId="49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wrapText="1"/>
    </xf>
    <xf numFmtId="3" fontId="4" fillId="0" borderId="0" xfId="0" applyNumberFormat="1" applyFont="1" applyAlignment="1">
      <alignment horizontal="left" shrinkToFit="1"/>
    </xf>
    <xf numFmtId="49" fontId="4" fillId="0" borderId="0" xfId="0" applyNumberFormat="1" applyFont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shrinkToFit="1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shrinkToFit="1"/>
    </xf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shrinkToFit="1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applyNumberFormat="1" applyFont="1"/>
    <xf numFmtId="0" fontId="7" fillId="0" borderId="0" xfId="0" applyFont="1" applyAlignment="1">
      <alignment shrinkToFit="1"/>
    </xf>
    <xf numFmtId="14" fontId="5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/>
    <xf numFmtId="0" fontId="8" fillId="0" borderId="0" xfId="0" applyFont="1"/>
    <xf numFmtId="1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65" fontId="9" fillId="0" borderId="0" xfId="0" applyNumberFormat="1" applyFont="1" applyAlignment="1">
      <alignment horizontal="left" vertical="top" wrapText="1"/>
    </xf>
    <xf numFmtId="166" fontId="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0" fontId="0" fillId="0" borderId="0" xfId="1" applyNumberFormat="1" applyFont="1" applyAlignment="1">
      <alignment horizontal="left" vertical="top" wrapText="1"/>
    </xf>
    <xf numFmtId="1" fontId="9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1" fontId="0" fillId="0" borderId="0" xfId="0" pivotButton="1" applyNumberFormat="1" applyAlignment="1">
      <alignment horizontal="left" vertical="top" wrapText="1"/>
    </xf>
    <xf numFmtId="166" fontId="0" fillId="0" borderId="0" xfId="0" pivotButton="1" applyNumberFormat="1" applyAlignment="1">
      <alignment horizontal="left" vertical="top" wrapText="1"/>
    </xf>
    <xf numFmtId="165" fontId="9" fillId="0" borderId="0" xfId="0" pivotButton="1" applyNumberFormat="1" applyFont="1" applyAlignment="1">
      <alignment horizontal="left" vertical="top" wrapText="1"/>
    </xf>
    <xf numFmtId="166" fontId="9" fillId="0" borderId="0" xfId="0" pivotButton="1" applyNumberFormat="1" applyFont="1" applyAlignment="1">
      <alignment horizontal="left" vertical="top" wrapText="1"/>
    </xf>
    <xf numFmtId="2" fontId="0" fillId="0" borderId="0" xfId="0" pivotButton="1" applyNumberFormat="1" applyAlignment="1">
      <alignment horizontal="left" vertical="top" wrapText="1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67" fontId="4" fillId="0" borderId="0" xfId="0" applyNumberFormat="1" applyFont="1" applyAlignment="1">
      <alignment horizontal="left" wrapText="1"/>
    </xf>
    <xf numFmtId="167" fontId="5" fillId="0" borderId="0" xfId="0" applyNumberFormat="1" applyFont="1" applyAlignment="1">
      <alignment horizontal="left" vertical="center"/>
    </xf>
    <xf numFmtId="167" fontId="6" fillId="0" borderId="0" xfId="0" applyNumberFormat="1" applyFont="1" applyAlignment="1">
      <alignment horizontal="left" vertical="center"/>
    </xf>
    <xf numFmtId="167" fontId="2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167" fontId="0" fillId="0" borderId="0" xfId="0" applyNumberForma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165" formatCode="[&gt;=10000000]##\,##\,##\,##0;[&gt;=100000]\ ##\,##\,##0;##,##0"/>
    </dxf>
    <dxf>
      <numFmt numFmtId="165" formatCode="[&gt;=10000000]##\,##\,##\,##0;[&gt;=100000]\ ##\,##\,##0;#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&gt;=10000000]##\,##\,##\,##0;[&gt;=100000]\ ##\,##\,##0;##,##0"/>
    </dxf>
    <dxf>
      <numFmt numFmtId="165" formatCode="[&gt;=10000000]##\,##\,##\,##0;[&gt;=100000]\ ##\,##\,##0;#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nerjee/Documents/ITMP/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 Exp"/>
      <sheetName val="Mon Exp"/>
      <sheetName val="Annual Exp"/>
      <sheetName val="SIP"/>
      <sheetName val="SIP Investment"/>
      <sheetName val="Pivot"/>
      <sheetName val="FD"/>
      <sheetName val="Non FD + Cum"/>
      <sheetName val="VPF calc"/>
      <sheetName val="Tax"/>
      <sheetName val="Sal"/>
      <sheetName val="IT Return"/>
      <sheetName val="Graph"/>
      <sheetName val="Corpus, SIP vs FD"/>
      <sheetName val="Calculate FV"/>
      <sheetName val="Home loan"/>
    </sheetNames>
    <sheetDataSet>
      <sheetData sheetId="0"/>
      <sheetData sheetId="1"/>
      <sheetData sheetId="2"/>
      <sheetData sheetId="3">
        <row r="1">
          <cell r="B1">
            <v>7340234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5.778906481479" createdVersion="6" refreshedVersion="6" minRefreshableVersion="3" recordCount="756" xr:uid="{00000000-000A-0000-FFFF-FFFF0D000000}">
  <cacheSource type="worksheet">
    <worksheetSource ref="A2:H758" sheet="Main"/>
  </cacheSource>
  <cacheFields count="9">
    <cacheField name="Date" numFmtId="164">
      <sharedItems containsSemiMixedTypes="0" containsNonDate="0" containsDate="1" containsString="0" minDate="2015-01-30T00:00:00" maxDate="2020-11-22T00:00:00" count="292">
        <d v="2015-01-30T00:00:00"/>
        <d v="2015-02-02T00:00:00"/>
        <d v="2015-02-04T00:00:00"/>
        <d v="2015-03-30T00:00:00"/>
        <d v="2015-04-01T00:00:00"/>
        <d v="2015-04-25T00:00:00"/>
        <d v="2015-06-15T00:00:00"/>
        <d v="2015-07-11T00:00:00"/>
        <d v="2015-07-13T00:00:00"/>
        <d v="2015-07-17T00:00:00"/>
        <d v="2015-07-21T00:00:00"/>
        <d v="2015-07-25T00:00:00"/>
        <d v="2015-08-01T00:00:00"/>
        <d v="2015-08-04T00:00:00"/>
        <d v="2015-08-29T00:00:00"/>
        <d v="2015-09-01T00:00:00"/>
        <d v="2015-10-01T00:00:00"/>
        <d v="2015-10-17T00:00:00"/>
        <d v="2016-01-22T00:00:00"/>
        <d v="2016-01-29T00:00:00"/>
        <d v="2016-01-31T00:00:00"/>
        <d v="2016-02-01T00:00:00"/>
        <d v="2016-02-06T00:00:00"/>
        <d v="2016-03-01T00:00:00"/>
        <d v="2016-03-07T00:00:00"/>
        <d v="2016-03-09T00:00:00"/>
        <d v="2016-03-10T00:00:00"/>
        <d v="2016-03-14T00:00:00"/>
        <d v="2016-03-15T00:00:00"/>
        <d v="2016-04-01T00:00:00"/>
        <d v="2016-04-02T00:00:00"/>
        <d v="2016-04-10T00:00:00"/>
        <d v="2016-04-11T00:00:00"/>
        <d v="2016-04-16T00:00:00"/>
        <d v="2016-04-21T00:00:00"/>
        <d v="2016-04-27T00:00:00"/>
        <d v="2016-05-02T00:00:00"/>
        <d v="2016-05-10T00:00:00"/>
        <d v="2016-05-13T00:00:00"/>
        <d v="2016-05-18T00:00:00"/>
        <d v="2016-06-02T00:00:00"/>
        <d v="2016-06-03T00:00:00"/>
        <d v="2016-06-10T00:00:00"/>
        <d v="2016-06-23T00:00:00"/>
        <d v="2016-06-28T00:00:00"/>
        <d v="2016-07-01T00:00:00"/>
        <d v="2016-07-02T00:00:00"/>
        <d v="2016-07-05T00:00:00"/>
        <d v="2016-07-10T00:00:00"/>
        <d v="2016-07-11T00:00:00"/>
        <d v="2016-07-13T00:00:00"/>
        <d v="2016-07-20T00:00:00"/>
        <d v="2016-08-02T00:00:00"/>
        <d v="2016-08-06T00:00:00"/>
        <d v="2016-08-10T00:00:00"/>
        <d v="2016-08-20T00:00:00"/>
        <d v="2016-09-01T00:00:00"/>
        <d v="2016-09-02T00:00:00"/>
        <d v="2016-09-10T00:00:00"/>
        <d v="2016-09-12T00:00:00"/>
        <d v="2016-09-16T00:00:00"/>
        <d v="2016-09-19T00:00:00"/>
        <d v="2016-10-01T00:00:00"/>
        <d v="2016-10-03T00:00:00"/>
        <d v="2016-10-10T00:00:00"/>
        <d v="2016-10-15T00:00:00"/>
        <d v="2016-10-29T00:00:00"/>
        <d v="2016-10-30T00:00:00"/>
        <d v="2016-11-02T00:00:00"/>
        <d v="2016-11-05T00:00:00"/>
        <d v="2016-11-10T00:00:00"/>
        <d v="2016-11-11T00:00:00"/>
        <d v="2016-11-14T00:00:00"/>
        <d v="2016-11-18T00:00:00"/>
        <d v="2016-11-21T00:00:00"/>
        <d v="2016-11-22T00:00:00"/>
        <d v="2016-11-23T00:00:00"/>
        <d v="2016-11-27T00:00:00"/>
        <d v="2016-12-01T00:00:00"/>
        <d v="2016-12-02T00:00:00"/>
        <d v="2016-12-03T00:00:00"/>
        <d v="2016-12-10T00:00:00"/>
        <d v="2016-12-12T00:00:00"/>
        <d v="2017-01-01T00:00:00"/>
        <d v="2017-01-02T00:00:00"/>
        <d v="2017-01-07T00:00:00"/>
        <d v="2017-01-09T00:00:00"/>
        <d v="2017-01-10T00:00:00"/>
        <d v="2017-01-14T00:00:00"/>
        <d v="2017-01-31T00:00:00"/>
        <d v="2017-02-02T00:00:00"/>
        <d v="2017-02-10T00:00:00"/>
        <d v="2017-02-20T00:00:00"/>
        <d v="2017-03-01T00:00:00"/>
        <d v="2017-03-02T00:00:00"/>
        <d v="2017-03-03T00:00:00"/>
        <d v="2017-03-10T00:00:00"/>
        <d v="2017-03-31T00:00:00"/>
        <d v="2017-04-01T00:00:00"/>
        <d v="2017-04-03T00:00:00"/>
        <d v="2017-04-10T00:00:00"/>
        <d v="2017-04-27T00:00:00"/>
        <d v="2017-05-01T00:00:00"/>
        <d v="2017-05-02T00:00:00"/>
        <d v="2017-05-06T00:00:00"/>
        <d v="2017-05-07T00:00:00"/>
        <d v="2017-05-09T00:00:00"/>
        <d v="2017-05-10T00:00:00"/>
        <d v="2017-05-21T00:00:00"/>
        <d v="2017-06-01T00:00:00"/>
        <d v="2017-06-02T00:00:00"/>
        <d v="2017-06-07T00:00:00"/>
        <d v="2017-06-10T00:00:00"/>
        <d v="2017-06-12T00:00:00"/>
        <d v="2017-06-13T00:00:00"/>
        <d v="2017-07-01T00:00:00"/>
        <d v="2017-07-03T00:00:00"/>
        <d v="2017-07-07T00:00:00"/>
        <d v="2017-07-10T00:00:00"/>
        <d v="2017-08-01T00:00:00"/>
        <d v="2017-08-02T00:00:00"/>
        <d v="2017-08-07T00:00:00"/>
        <d v="2017-08-10T00:00:00"/>
        <d v="2017-08-20T00:00:00"/>
        <d v="2017-08-31T00:00:00"/>
        <d v="2017-09-04T00:00:00"/>
        <d v="2017-09-07T00:00:00"/>
        <d v="2017-09-10T00:00:00"/>
        <d v="2017-09-11T00:00:00"/>
        <d v="2017-09-14T00:00:00"/>
        <d v="2017-10-01T00:00:00"/>
        <d v="2017-10-03T00:00:00"/>
        <d v="2017-10-07T00:00:00"/>
        <d v="2017-10-08T00:00:00"/>
        <d v="2017-10-10T00:00:00"/>
        <d v="2017-10-12T00:00:00"/>
        <d v="2017-10-18T00:00:00"/>
        <d v="2017-10-26T00:00:00"/>
        <d v="2017-10-31T00:00:00"/>
        <d v="2017-11-01T00:00:00"/>
        <d v="2017-11-02T00:00:00"/>
        <d v="2017-11-07T00:00:00"/>
        <d v="2017-11-10T00:00:00"/>
        <d v="2017-11-29T00:00:00"/>
        <d v="2017-11-30T00:00:00"/>
        <d v="2017-12-02T00:00:00"/>
        <d v="2017-12-07T00:00:00"/>
        <d v="2017-12-09T00:00:00"/>
        <d v="2017-12-10T00:00:00"/>
        <d v="2017-12-11T00:00:00"/>
        <d v="2017-12-16T00:00:00"/>
        <d v="2017-12-20T00:00:00"/>
        <d v="2017-12-31T00:00:00"/>
        <d v="2018-01-02T00:00:00"/>
        <d v="2018-01-08T00:00:00"/>
        <d v="2018-01-10T00:00:00"/>
        <d v="2018-01-29T00:00:00"/>
        <d v="2018-01-31T00:00:00"/>
        <d v="2018-02-02T00:00:00"/>
        <d v="2018-02-07T00:00:00"/>
        <d v="2018-02-10T00:00:00"/>
        <d v="2018-02-12T00:00:00"/>
        <d v="2018-02-13T00:00:00"/>
        <d v="2018-02-22T00:00:00"/>
        <d v="2018-02-25T00:00:00"/>
        <d v="2018-02-27T00:00:00"/>
        <d v="2018-03-01T00:00:00"/>
        <d v="2018-03-02T00:00:00"/>
        <d v="2018-03-07T00:00:00"/>
        <d v="2018-03-10T00:00:00"/>
        <d v="2018-03-12T00:00:00"/>
        <d v="2018-03-21T00:00:00"/>
        <d v="2018-03-22T00:00:00"/>
        <d v="2018-03-28T00:00:00"/>
        <d v="2018-04-01T00:00:00"/>
        <d v="2018-04-03T00:00:00"/>
        <d v="2018-04-07T00:00:00"/>
        <d v="2018-04-10T00:00:00"/>
        <d v="2018-04-24T00:00:00"/>
        <d v="2018-05-02T00:00:00"/>
        <d v="2018-05-03T00:00:00"/>
        <d v="2018-05-05T00:00:00"/>
        <d v="2018-05-07T00:00:00"/>
        <d v="2018-05-10T00:00:00"/>
        <d v="2018-06-01T00:00:00"/>
        <d v="2018-06-02T00:00:00"/>
        <d v="2018-06-10T00:00:00"/>
        <d v="2018-06-11T00:00:00"/>
        <d v="2018-06-17T00:00:00"/>
        <d v="2018-06-25T00:00:00"/>
        <d v="2018-07-01T00:00:00"/>
        <d v="2018-07-02T00:00:00"/>
        <d v="2018-07-10T00:00:00"/>
        <d v="2018-07-23T00:00:00"/>
        <d v="2018-08-02T00:00:00"/>
        <d v="2018-08-10T00:00:00"/>
        <d v="2018-09-03T00:00:00"/>
        <d v="2018-09-05T00:00:00"/>
        <d v="2018-09-10T00:00:00"/>
        <d v="2018-09-24T00:00:00"/>
        <d v="2018-09-27T00:00:00"/>
        <d v="2018-09-30T00:00:00"/>
        <d v="2018-10-01T00:00:00"/>
        <d v="2018-10-04T00:00:00"/>
        <d v="2018-10-10T00:00:00"/>
        <d v="2018-10-20T00:00:00"/>
        <d v="2018-10-29T00:00:00"/>
        <d v="2018-10-30T00:00:00"/>
        <d v="2018-11-01T00:00:00"/>
        <d v="2018-11-10T00:00:00"/>
        <d v="2018-11-12T00:00:00"/>
        <d v="2018-12-01T00:00:00"/>
        <d v="2018-12-10T00:00:00"/>
        <d v="2019-01-01T00:00:00"/>
        <d v="2019-01-10T00:00:00"/>
        <d v="2019-01-16T00:00:00"/>
        <d v="2019-01-30T00:00:00"/>
        <d v="2019-02-01T00:00:00"/>
        <d v="2019-02-10T00:00:00"/>
        <d v="2019-02-11T00:00:00"/>
        <d v="2019-02-24T00:00:00"/>
        <d v="2019-03-01T00:00:00"/>
        <d v="2019-03-10T00:00:00"/>
        <d v="2019-03-11T00:00:00"/>
        <d v="2019-04-01T00:00:00"/>
        <d v="2019-04-02T00:00:00"/>
        <d v="2019-04-10T00:00:00"/>
        <d v="2019-04-18T00:00:00"/>
        <d v="2019-05-01T00:00:00"/>
        <d v="2019-05-10T00:00:00"/>
        <d v="2019-05-21T00:00:00"/>
        <d v="2019-06-01T00:00:00"/>
        <d v="2019-06-10T00:00:00"/>
        <d v="2019-06-20T00:00:00"/>
        <d v="2019-06-30T00:00:00"/>
        <d v="2019-07-01T00:00:00"/>
        <d v="2019-07-10T00:00:00"/>
        <d v="2019-07-19T00:00:00"/>
        <d v="2019-08-01T00:00:00"/>
        <d v="2019-08-10T00:00:00"/>
        <d v="2019-08-13T00:00:00"/>
        <d v="2019-09-02T00:00:00"/>
        <d v="2019-09-10T00:00:00"/>
        <d v="2019-09-20T00:00:00"/>
        <d v="2019-10-01T00:00:00"/>
        <d v="2019-10-10T00:00:00"/>
        <d v="2019-10-16T00:00:00"/>
        <d v="2019-11-01T00:00:00"/>
        <d v="2019-11-10T00:00:00"/>
        <d v="2019-11-11T00:00:00"/>
        <d v="2019-12-02T00:00:00"/>
        <d v="2019-12-05T00:00:00"/>
        <d v="2019-12-10T00:00:00"/>
        <d v="2020-01-01T00:00:00"/>
        <d v="2020-01-10T00:00:00"/>
        <d v="2020-01-14T00:00:00"/>
        <d v="2020-01-15T00:00:00"/>
        <d v="2020-01-22T00:00:00"/>
        <d v="2020-01-31T00:00:00"/>
        <d v="2020-02-01T00:00:00"/>
        <d v="2020-02-04T00:00:00"/>
        <d v="2020-02-08T00:00:00"/>
        <d v="2020-02-10T00:00:00"/>
        <d v="2020-02-12T00:00:00"/>
        <d v="2020-03-01T00:00:00"/>
        <d v="2020-03-10T00:00:00"/>
        <d v="2020-04-01T00:00:00"/>
        <d v="2020-04-02T00:00:00"/>
        <d v="2020-04-13T00:00:00"/>
        <d v="2020-05-01T00:00:00"/>
        <d v="2020-05-08T00:00:00"/>
        <d v="2020-05-11T00:00:00"/>
        <d v="2020-06-10T00:00:00"/>
        <d v="2020-06-16T00:00:00"/>
        <d v="2020-06-17T00:00:00"/>
        <d v="2020-06-28T00:00:00"/>
        <d v="2020-07-01T00:00:00"/>
        <d v="2020-07-10T00:00:00"/>
        <d v="2020-07-13T00:00:00"/>
        <d v="2020-07-20T00:00:00"/>
        <d v="2020-08-01T00:00:00"/>
        <d v="2020-08-10T00:00:00"/>
        <d v="2020-09-01T00:00:00"/>
        <d v="2020-09-05T00:00:00"/>
        <d v="2020-09-10T00:00:00"/>
        <d v="2020-10-01T00:00:00"/>
        <d v="2020-10-12T00:00:00"/>
        <d v="2020-10-21T00:00:00"/>
        <d v="2020-11-01T00:00:00"/>
        <d v="2020-11-10T00:00:00"/>
        <d v="2020-11-19T00:00:00"/>
        <d v="2020-11-21T00:00:00"/>
      </sharedItems>
      <fieldGroup par="8" base="0">
        <rangePr groupBy="quarters" startDate="2015-01-30T00:00:00" endDate="2020-11-22T00:00:00"/>
        <groupItems count="6">
          <s v="&lt;1/30/15"/>
          <s v="Qtr1"/>
          <s v="Qtr2"/>
          <s v="Qtr3"/>
          <s v="Qtr4"/>
          <s v="&gt;11/22/20"/>
        </groupItems>
      </fieldGroup>
    </cacheField>
    <cacheField name="Narration" numFmtId="0">
      <sharedItems/>
    </cacheField>
    <cacheField name="Chq./Ref.No." numFmtId="0">
      <sharedItems containsBlank="1" containsMixedTypes="1" containsNumber="1" containsInteger="1" minValue="1" maxValue="942267201731"/>
    </cacheField>
    <cacheField name="Value Dt" numFmtId="0">
      <sharedItems containsDate="1" containsBlank="1" containsMixedTypes="1" minDate="2015-01-08T00:00:00" maxDate="2020-01-09T00:00:00"/>
    </cacheField>
    <cacheField name="Withdrawal Amt." numFmtId="165">
      <sharedItems containsBlank="1" containsMixedTypes="1" containsNumber="1" minValue="1" maxValue="500000"/>
    </cacheField>
    <cacheField name="Deposit Amt." numFmtId="165">
      <sharedItems containsBlank="1" containsMixedTypes="1" containsNumber="1" minValue="1" maxValue="986361.73"/>
    </cacheField>
    <cacheField name="Closing Balance" numFmtId="165">
      <sharedItems containsMixedTypes="1" containsNumber="1" minValue="-3683.71" maxValue="1780890.77"/>
    </cacheField>
    <cacheField name="Invested in market from Salary" numFmtId="165">
      <sharedItems containsBlank="1" containsMixedTypes="1" containsNumber="1" minValue="-2600" maxValue="131000"/>
    </cacheField>
    <cacheField name="Years" numFmtId="0" databaseField="0">
      <fieldGroup base="0">
        <rangePr groupBy="years" startDate="2015-01-30T00:00:00" endDate="2020-11-22T00:00:00"/>
        <groupItems count="8">
          <s v="&lt;1/30/15"/>
          <s v="2015"/>
          <s v="2016"/>
          <s v="2017"/>
          <s v="2018"/>
          <s v="2019"/>
          <s v="2020"/>
          <s v="&gt;11/22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756">
  <r>
    <x v="0"/>
    <s v="INST-ALERT CHG INC ST &amp; EC OCT-DEC2014"/>
    <s v="-"/>
    <s v="30-01-2015"/>
    <n v="16.85"/>
    <s v="-"/>
    <n v="10296.83"/>
    <m/>
  </r>
  <r>
    <x v="1"/>
    <s v="NEFT CR-CITI0000004-JAIDEEP BANERJEE-BHAWNA BHATT-CITIN15510129397"/>
    <s v="CITIN15510129397"/>
    <d v="2015-02-02T00:00:00"/>
    <s v="-"/>
    <n v="70000"/>
    <n v="80296.83"/>
    <m/>
  </r>
  <r>
    <x v="1"/>
    <s v="FD BOOKED THROUGH NET-50300078165269"/>
    <s v="-"/>
    <d v="2015-02-02T00:00:00"/>
    <n v="70000"/>
    <s v="-"/>
    <n v="10296.83"/>
    <m/>
  </r>
  <r>
    <x v="2"/>
    <s v="DEBIT CARD ANNUAL FEES 270115"/>
    <s v="-"/>
    <d v="2015-04-02T00:00:00"/>
    <n v="168.54"/>
    <s v="-"/>
    <n v="10128.29"/>
    <m/>
  </r>
  <r>
    <x v="3"/>
    <s v="NEFT CR-CITI0000004-JAIDEEP BANERJEE-BHAWNA BHATT-CITIN15527376007"/>
    <s v="CITIN15527376007"/>
    <s v="30-03-2015"/>
    <s v="-"/>
    <n v="500"/>
    <n v="10628.29"/>
    <m/>
  </r>
  <r>
    <x v="4"/>
    <s v="CREDIT INTEREST CAPITALISED"/>
    <s v="-"/>
    <s v="31-03-2015"/>
    <s v="-"/>
    <n v="215"/>
    <n v="10843.29"/>
    <m/>
  </r>
  <r>
    <x v="5"/>
    <s v="INST-ALERT CHG INC ST &amp; EC JAN-MAR2015"/>
    <s v="-"/>
    <s v="25-04-2015"/>
    <n v="16.85"/>
    <s v="-"/>
    <n v="10826.44"/>
    <m/>
  </r>
  <r>
    <x v="6"/>
    <s v="NEFT CR-ICIC0SF0002-BHAWNA BHATT-BHAWNA BHATT-784649037"/>
    <n v="784649037"/>
    <s v="15-06-2015"/>
    <s v="-"/>
    <n v="237270"/>
    <n v="248096"/>
    <m/>
  </r>
  <r>
    <x v="6"/>
    <s v="FD BOOKED THROUGH NET-50300097144967"/>
    <s v="-"/>
    <s v="15-06-2015"/>
    <s v="2,37,270"/>
    <s v="-"/>
    <n v="10826.44"/>
    <m/>
  </r>
  <r>
    <x v="7"/>
    <s v="IB FD PREMAT PRINCIPAL-50300057317836"/>
    <s v="-"/>
    <d v="2015-11-07T00:00:00"/>
    <s v="-"/>
    <n v="75000"/>
    <n v="85826.44"/>
    <m/>
  </r>
  <r>
    <x v="7"/>
    <s v="IB FD PREMAT INT PAID-50300057317836"/>
    <s v="-"/>
    <d v="2015-11-07T00:00:00"/>
    <s v="-"/>
    <n v="5140"/>
    <n v="90966.44"/>
    <m/>
  </r>
  <r>
    <x v="7"/>
    <s v="NEFT DR-CITI0000004-JAIDEEPCITI-NETBANK, MUM-N192150081420435"/>
    <s v="N192150081420435"/>
    <d v="2015-11-07T00:00:00"/>
    <n v="80140"/>
    <s v="-"/>
    <n v="10826.44"/>
    <m/>
  </r>
  <r>
    <x v="8"/>
    <s v="NEFT CR-ICIC0SF0002-BHAWNA BHATT-BHAWNA BHATT-799759336"/>
    <n v="799759336"/>
    <s v="13-07-2015"/>
    <s v="-"/>
    <n v="55762"/>
    <n v="66588.44"/>
    <m/>
  </r>
  <r>
    <x v="8"/>
    <s v="NEFT DR-CITI0000004-JAIDEEPCITI-NETBANK, MUM-N194150081643007"/>
    <s v="N194150081643007"/>
    <s v="13-07-2015"/>
    <n v="55762"/>
    <s v="-"/>
    <n v="10826.44"/>
    <m/>
  </r>
  <r>
    <x v="9"/>
    <s v="NEFT CHGS INCL ST &amp; CESS 110715"/>
    <s v="-"/>
    <s v="17-07-2015"/>
    <n v="5.7"/>
    <s v="-"/>
    <n v="10820.74"/>
    <m/>
  </r>
  <r>
    <x v="10"/>
    <s v="NEFT CHGS INCL ST &amp; CESS 130715"/>
    <s v="-"/>
    <s v="21-07-2015"/>
    <n v="5.7"/>
    <s v="-"/>
    <n v="10815.04"/>
    <m/>
  </r>
  <r>
    <x v="11"/>
    <s v="IB FD PREMAT PRINCIPAL-50300097144967"/>
    <s v="-"/>
    <s v="25-07-2015"/>
    <s v="-"/>
    <n v="237270"/>
    <n v="248085"/>
    <m/>
  </r>
  <r>
    <x v="11"/>
    <s v="IB FD PREMAT INT PAID-50300097144967"/>
    <s v="-"/>
    <s v="25-07-2015"/>
    <s v="-"/>
    <n v="1300"/>
    <s v="2,49,385.04"/>
    <m/>
  </r>
  <r>
    <x v="11"/>
    <s v="IB FD PREMAT TAX RECOVERY-50300097144967"/>
    <s v="-"/>
    <s v="25-07-2015"/>
    <n v="130"/>
    <s v="-"/>
    <s v="2,49,255.04"/>
    <m/>
  </r>
  <r>
    <x v="11"/>
    <s v="IB FD PREMAT PRINCIPAL-50300061468296"/>
    <s v="-"/>
    <s v="25-07-2015"/>
    <s v="-"/>
    <n v="65000"/>
    <s v="3,14,255.04"/>
    <m/>
  </r>
  <r>
    <x v="11"/>
    <s v="IB FD PREMAT INT PAID-50300061468296"/>
    <s v="-"/>
    <s v="25-07-2015"/>
    <s v="-"/>
    <n v="4221"/>
    <s v="3,18,476.04"/>
    <m/>
  </r>
  <r>
    <x v="11"/>
    <s v="00751610082025 -TPT-CAR MONEY"/>
    <s v="833101485A1"/>
    <s v="25-07-2015"/>
    <n v="307661"/>
    <s v="-"/>
    <n v="10815.04"/>
    <m/>
  </r>
  <r>
    <x v="12"/>
    <s v="00751610082025 -TPT-CAR MONEY"/>
    <s v="883023100A1"/>
    <d v="2015-01-08T00:00:00"/>
    <s v="-"/>
    <n v="110000"/>
    <s v="1,20,815.04"/>
    <m/>
  </r>
  <r>
    <x v="12"/>
    <s v="FD BOOKED THROUGH NET-50300103778131"/>
    <s v="-"/>
    <d v="2015-01-08T00:00:00"/>
    <n v="110000"/>
    <s v="-"/>
    <n v="10815.04"/>
    <m/>
  </r>
  <r>
    <x v="13"/>
    <s v="INST-ALERT CHG INC ST &amp; EC APR-JUN2015"/>
    <s v="-"/>
    <d v="2015-04-08T00:00:00"/>
    <n v="17.1"/>
    <s v="-"/>
    <n v="10797.94"/>
    <m/>
  </r>
  <r>
    <x v="14"/>
    <s v="NEFT DR-ICIC0002328-JAIDEEP BANERJEE-NETBANK, MUM-N241150090567247"/>
    <s v="N241150090567247"/>
    <s v="31-08-2015"/>
    <n v="1"/>
    <s v="-"/>
    <n v="10796.94"/>
    <m/>
  </r>
  <r>
    <x v="15"/>
    <s v="NEFT CHGS INCL ST &amp; CESS 290815"/>
    <s v="-"/>
    <d v="2015-01-09T00:00:00"/>
    <n v="2.85"/>
    <s v="-"/>
    <n v="10794.09"/>
    <m/>
  </r>
  <r>
    <x v="16"/>
    <s v="CREDIT INTEREST CAPITALISED"/>
    <s v="-"/>
    <s v="30-09-2015"/>
    <s v="-"/>
    <n v="217"/>
    <n v="11011.09"/>
    <m/>
  </r>
  <r>
    <x v="17"/>
    <s v="INST-ALERT CHG INC ST &amp; EC JUL-SEP2015"/>
    <s v="-"/>
    <s v="17-10-2015"/>
    <n v="17.1"/>
    <s v="-"/>
    <n v="10993.99"/>
    <m/>
  </r>
  <r>
    <x v="18"/>
    <s v="INST-ALERT CHG INC ST &amp; EC OCT-DEC2015"/>
    <s v="-"/>
    <s v="22-01-2016"/>
    <n v="17.18"/>
    <s v="-"/>
    <n v="10976.81"/>
    <m/>
  </r>
  <r>
    <x v="19"/>
    <s v="DEBIT CARD ANNUAL FEES 250116"/>
    <s v="-"/>
    <s v="29-01-2016"/>
    <n v="171.75"/>
    <s v="-"/>
    <n v="10805.06"/>
    <m/>
  </r>
  <r>
    <x v="20"/>
    <s v="00751610082025 -TPT-TEST TRANSFER"/>
    <s v="297797572A1"/>
    <d v="2016-01-02T00:00:00"/>
    <s v="-"/>
    <n v="100"/>
    <n v="10905.06"/>
    <m/>
  </r>
  <r>
    <x v="21"/>
    <s v="00751610082025 -TPT-MAIN TRANSFER"/>
    <s v="299924381A1"/>
    <d v="2016-01-02T00:00:00"/>
    <s v="-"/>
    <n v="24900"/>
    <n v="35805.06"/>
    <m/>
  </r>
  <r>
    <x v="21"/>
    <s v="NEFT DR-ICIC0002328-JAIDEEP BANERJEE-NETBANK, MUM-N032160125497383"/>
    <s v="N032160125497383"/>
    <d v="2016-01-02T00:00:00"/>
    <n v="25000"/>
    <s v="-"/>
    <n v="10805.06"/>
    <m/>
  </r>
  <r>
    <x v="22"/>
    <s v="NEFT CHGS INCL ST &amp; CESS 010216"/>
    <s v="-"/>
    <d v="2016-06-02T00:00:00"/>
    <n v="5.73"/>
    <s v="-"/>
    <n v="10799.33"/>
    <m/>
  </r>
  <r>
    <x v="23"/>
    <s v="NEFT CR-ICIC0SF0002-BHAWNA BHATT-BHAWNA BHATT-925348599"/>
    <n v="925348599"/>
    <d v="2016-01-03T00:00:00"/>
    <s v="-"/>
    <n v="26000"/>
    <n v="36799.33"/>
    <m/>
  </r>
  <r>
    <x v="24"/>
    <s v="NEFT CR-ICIC0SF0002-JAIDEEP BANERJEE-BHAWNA BHATT-929684757"/>
    <n v="929684757"/>
    <d v="2016-07-03T00:00:00"/>
    <s v="-"/>
    <n v="50"/>
    <n v="36849.33"/>
    <m/>
  </r>
  <r>
    <x v="25"/>
    <s v="CHQ PAID-TRANSFER IN-ICICI PRUDENTIAL VA"/>
    <n v="6"/>
    <d v="2016-09-03T00:00:00"/>
    <n v="4000"/>
    <s v="-"/>
    <n v="32849.33"/>
    <n v="4000"/>
  </r>
  <r>
    <x v="25"/>
    <s v="CHQ PAID-TRANSFER IN-HDFC BALANCED FUND"/>
    <n v="1"/>
    <d v="2016-09-03T00:00:00"/>
    <n v="5000"/>
    <s v="-"/>
    <n v="27849.33"/>
    <n v="5000"/>
  </r>
  <r>
    <x v="26"/>
    <s v="CHQ PAID-MICR CTS-CH-FRANKLIN INDIA SMAL"/>
    <n v="4"/>
    <d v="2016-10-03T00:00:00"/>
    <n v="4000"/>
    <s v="-"/>
    <n v="23849.33"/>
    <n v="4000"/>
  </r>
  <r>
    <x v="27"/>
    <s v="CHQ PAID-TRANSFER IN-HDFC MIDCAP OPPORTU"/>
    <n v="2"/>
    <s v="14-03-2016"/>
    <n v="4000"/>
    <s v="-"/>
    <n v="19849.33"/>
    <n v="4000"/>
  </r>
  <r>
    <x v="28"/>
    <s v="CHQ PAID-MICR CTS-CH-BSL FRONTLINE EQUIT"/>
    <n v="5"/>
    <s v="15-03-2016"/>
    <n v="4000"/>
    <s v="-"/>
    <n v="15849.33"/>
    <n v="4000"/>
  </r>
  <r>
    <x v="28"/>
    <s v="CHQ PAID-MICR CTS-CH-FRANKLIN INDIA LAW"/>
    <n v="3"/>
    <s v="15-03-2016"/>
    <n v="5000"/>
    <s v="-"/>
    <n v="10849.33"/>
    <n v="5000"/>
  </r>
  <r>
    <x v="29"/>
    <s v="CREDIT INTEREST CAPITALISED"/>
    <s v="-"/>
    <s v="31-03-2016"/>
    <s v="-"/>
    <n v="250"/>
    <n v="11099.33"/>
    <m/>
  </r>
  <r>
    <x v="30"/>
    <s v="NEFT CR-ICIC0SF0002-JAIDEEP BANERJEE-BHAWNA BHATT-943802540"/>
    <n v="943802540"/>
    <d v="2016-02-04T00:00:00"/>
    <s v="-"/>
    <n v="26000"/>
    <n v="37099.33"/>
    <m/>
  </r>
  <r>
    <x v="31"/>
    <s v="290704105 1424892-8174114-DFG-PRUICICI-SIP"/>
    <s v="-"/>
    <d v="2016-10-04T00:00:00"/>
    <n v="4000"/>
    <s v="-"/>
    <n v="33099.33"/>
    <n v="4000"/>
  </r>
  <r>
    <x v="32"/>
    <s v="ACH D- BIRLAMF10042016 CAMS-590980004757"/>
    <n v="3670645453"/>
    <d v="2016-11-04T00:00:00"/>
    <n v="4000"/>
    <s v="-"/>
    <n v="29099.33"/>
    <n v="4000"/>
  </r>
  <r>
    <x v="33"/>
    <s v="ACH D- BD-FRANKLINTEMPLETON-TXTZ104500"/>
    <n v="3744990293"/>
    <s v="16-04-2016"/>
    <n v="4000"/>
    <s v="-"/>
    <n v="25099.33"/>
    <n v="4000"/>
  </r>
  <r>
    <x v="34"/>
    <s v="INST-ALERT CHG INC ST &amp; EC JAN-MAR2016"/>
    <s v="-"/>
    <s v="21-04-2016"/>
    <n v="17.18"/>
    <s v="-"/>
    <n v="25082.15"/>
    <m/>
  </r>
  <r>
    <x v="35"/>
    <s v="ACH D- HDFCMF-10538565 708880"/>
    <n v="2001784118"/>
    <s v="27-04-2016"/>
    <n v="4000"/>
    <s v="-"/>
    <n v="21082.15"/>
    <n v="4000"/>
  </r>
  <r>
    <x v="35"/>
    <s v="ACH D- HDFCMF-10538565 156382"/>
    <n v="2001783118"/>
    <s v="27-04-2016"/>
    <n v="5000"/>
    <s v="-"/>
    <n v="16082.15"/>
    <n v="5000"/>
  </r>
  <r>
    <x v="36"/>
    <s v="NEFT CR-ICIC0SF0002-JAIDEEP BANERJEE-BHAWNA BHATT-960593747"/>
    <n v="960593747"/>
    <d v="2016-02-05T00:00:00"/>
    <s v="-"/>
    <n v="26000"/>
    <n v="42082.15"/>
    <m/>
  </r>
  <r>
    <x v="37"/>
    <s v="290704105 1424892-8174114-DFG-PRUICICI-SIP"/>
    <s v="-"/>
    <d v="2016-10-05T00:00:00"/>
    <n v="4000"/>
    <s v="-"/>
    <n v="38082.15"/>
    <n v="4000"/>
  </r>
  <r>
    <x v="37"/>
    <s v="ACH D- BIRLAMF10052016 CAMS-590980010092"/>
    <n v="4027058194"/>
    <d v="2016-10-05T00:00:00"/>
    <n v="4000"/>
    <s v="-"/>
    <n v="34082.15"/>
    <n v="4000"/>
  </r>
  <r>
    <x v="37"/>
    <s v="ACH D- HDFC MUTUAL FUND-10538565_708880"/>
    <n v="2003902131"/>
    <d v="2016-10-05T00:00:00"/>
    <n v="4000"/>
    <s v="-"/>
    <n v="30082.15"/>
    <n v="4000"/>
  </r>
  <r>
    <x v="37"/>
    <s v="ACH D- HDFC MUTUAL FUND-10538565_156382"/>
    <n v="2003901131"/>
    <d v="2016-10-05T00:00:00"/>
    <n v="5000"/>
    <s v="-"/>
    <n v="25082.15"/>
    <n v="5000"/>
  </r>
  <r>
    <x v="38"/>
    <s v="ACH D- BD-FRANKLINTEMPLETON-TXTZ128638"/>
    <n v="4063389170"/>
    <s v="13-05-2016"/>
    <n v="4000"/>
    <s v="-"/>
    <n v="21082.15"/>
    <n v="4000"/>
  </r>
  <r>
    <x v="38"/>
    <s v="ACH D- BD-FRANKLINTEMPLETON-TXTZ128647"/>
    <n v="4063389169"/>
    <s v="13-05-2016"/>
    <n v="5000"/>
    <s v="-"/>
    <n v="16082.15"/>
    <n v="5000"/>
  </r>
  <r>
    <x v="39"/>
    <s v="FHDF4489282684/FRANKLIN TEMPLETON"/>
    <n v="161390474577"/>
    <s v="18-05-2016"/>
    <n v="5000"/>
    <s v="-"/>
    <n v="11082.15"/>
    <n v="5000"/>
  </r>
  <r>
    <x v="40"/>
    <s v="NEFT CR-ICIC0SF0002-JAIDEEP BANERJEE-BHAWNA BHATT-978968495"/>
    <n v="978968495"/>
    <d v="2016-02-06T00:00:00"/>
    <s v="-"/>
    <n v="26000"/>
    <n v="37082.15"/>
    <m/>
  </r>
  <r>
    <x v="41"/>
    <s v="NEFT CR-ICIC0SF0002-JAIDEEP BANERJEE-BHAWNA BHATT-979883712"/>
    <n v="979883712"/>
    <d v="2016-03-06T00:00:00"/>
    <s v="-"/>
    <n v="90000"/>
    <s v="1,27,082.15"/>
    <m/>
  </r>
  <r>
    <x v="41"/>
    <s v="GHDF4522019306/HDFC MUTUAL FUND"/>
    <n v="161550096171"/>
    <d v="2016-03-06T00:00:00"/>
    <n v="45000"/>
    <s v="-"/>
    <n v="82082.14999999999"/>
    <n v="45000"/>
  </r>
  <r>
    <x v="41"/>
    <s v="GHDF4522131341/BIRLA SUNLIFE AMC"/>
    <n v="161550137844"/>
    <d v="2016-03-06T00:00:00"/>
    <n v="45000"/>
    <s v="-"/>
    <n v="37082.15"/>
    <n v="45000"/>
  </r>
  <r>
    <x v="42"/>
    <s v="290704105 1424892-8174114-DFG-PRUICICI-SIP"/>
    <s v="-"/>
    <d v="2016-10-06T00:00:00"/>
    <n v="4000"/>
    <s v="-"/>
    <n v="33082.15"/>
    <n v="4000"/>
  </r>
  <r>
    <x v="42"/>
    <s v="ACH D- BIRLAMF10062016 CAMS-590980016933"/>
    <n v="4330802375"/>
    <d v="2016-10-06T00:00:00"/>
    <n v="4000"/>
    <s v="-"/>
    <n v="29082.15"/>
    <n v="4000"/>
  </r>
  <r>
    <x v="42"/>
    <s v="ACH D- BD-FRANKLINTEMPLETON-TXTZ163305"/>
    <n v="4330462393"/>
    <d v="2016-10-06T00:00:00"/>
    <n v="4000"/>
    <s v="-"/>
    <n v="25082.15"/>
    <n v="4000"/>
  </r>
  <r>
    <x v="42"/>
    <s v="ACH D- BD-FRANKLINTEMPLETON-TXTZ163306"/>
    <n v="4330462392"/>
    <d v="2016-10-06T00:00:00"/>
    <n v="5000"/>
    <s v="-"/>
    <n v="20082.15"/>
    <n v="5000"/>
  </r>
  <r>
    <x v="42"/>
    <s v="ACH D- HDFC MUTUAL FUND-10538565_708880"/>
    <n v="2009743162"/>
    <d v="2016-10-06T00:00:00"/>
    <n v="4000"/>
    <s v="-"/>
    <n v="16082.15"/>
    <n v="4000"/>
  </r>
  <r>
    <x v="42"/>
    <s v="ACH D- HDFC MUTUAL FUND-10538565_156382"/>
    <n v="2009742162"/>
    <d v="2016-10-06T00:00:00"/>
    <n v="5000"/>
    <s v="-"/>
    <n v="11082.15"/>
    <n v="5000"/>
  </r>
  <r>
    <x v="43"/>
    <s v="00751610082025 -TPT-NU SCHOOL MONEY"/>
    <s v="634072470A1"/>
    <s v="24-06-2016"/>
    <n v="1000"/>
    <s v="-"/>
    <n v="10082.15"/>
    <m/>
  </r>
  <r>
    <x v="44"/>
    <s v="NEFT CR-ICIC0SF0002-JAIDEEP BANERJEE-BHAWNA BHATT-993444143"/>
    <n v="993444143"/>
    <s v="28-06-2016"/>
    <s v="-"/>
    <n v="2000"/>
    <n v="12082.15"/>
    <m/>
  </r>
  <r>
    <x v="45"/>
    <s v="CREDIT INTEREST CAPITALISED"/>
    <s v="-"/>
    <s v="30-06-2016"/>
    <s v="-"/>
    <n v="222"/>
    <n v="12304.15"/>
    <m/>
  </r>
  <r>
    <x v="45"/>
    <s v="NEFT CR-ICIC0SF0002-JAIDEEP BANERJEE-BHAWNA BHATT-995483716"/>
    <n v="995483716"/>
    <d v="2016-01-07T00:00:00"/>
    <s v="-"/>
    <n v="45000"/>
    <n v="57304.15"/>
    <m/>
  </r>
  <r>
    <x v="46"/>
    <s v="NEFT CR-ICIC0SF0002-JAIDEEP BANERJEE-BHAWNA BHATT-996483302"/>
    <n v="996483302"/>
    <d v="2016-02-07T00:00:00"/>
    <s v="-"/>
    <n v="26000"/>
    <n v="83304.14999999999"/>
    <m/>
  </r>
  <r>
    <x v="47"/>
    <s v="GHDF4588277968/FRANKLIN TEMPLETON"/>
    <n v="161870964390"/>
    <d v="2016-05-07T00:00:00"/>
    <n v="45000"/>
    <s v="-"/>
    <n v="38304.15"/>
    <n v="45000"/>
  </r>
  <r>
    <x v="48"/>
    <s v="290704105 1424892-8174114-DFG-PRUICICI-SIP"/>
    <s v="-"/>
    <d v="2016-10-07T00:00:00"/>
    <n v="4000"/>
    <s v="-"/>
    <n v="34304.15"/>
    <n v="4000"/>
  </r>
  <r>
    <x v="49"/>
    <s v="ACH D- BIRLAMF10072016 CAMS-590980028114"/>
    <n v="4643994169"/>
    <d v="2016-11-07T00:00:00"/>
    <n v="4000"/>
    <s v="-"/>
    <n v="30304.15"/>
    <n v="4000"/>
  </r>
  <r>
    <x v="49"/>
    <s v="ACH D- BD-FRANKLINTEMPLETON-TXTZ202795"/>
    <n v="4642460247"/>
    <d v="2016-11-07T00:00:00"/>
    <n v="4000"/>
    <s v="-"/>
    <n v="26304.15"/>
    <n v="4000"/>
  </r>
  <r>
    <x v="49"/>
    <s v="ACH D- BD-FRANKLINTEMPLETON-TXTZ200458"/>
    <n v="4642460248"/>
    <d v="2016-11-07T00:00:00"/>
    <n v="5000"/>
    <s v="-"/>
    <n v="21304.15"/>
    <n v="5000"/>
  </r>
  <r>
    <x v="50"/>
    <s v="ACH D- HDFC MUTUAL FUND-10538565_708880"/>
    <n v="2007436195"/>
    <s v="13-07-2016"/>
    <n v="4000"/>
    <s v="-"/>
    <n v="17304.15"/>
    <n v="4000"/>
  </r>
  <r>
    <x v="50"/>
    <s v="ACH D- HDFC MUTUAL FUND-10538565_156382"/>
    <n v="2007435195"/>
    <s v="13-07-2016"/>
    <n v="5000"/>
    <s v="-"/>
    <n v="12304.15"/>
    <n v="5000"/>
  </r>
  <r>
    <x v="51"/>
    <s v="INST-ALERT CHG INC ST &amp; EC APR-JUN2016"/>
    <s v="-"/>
    <s v="20-07-2016"/>
    <n v="17.25"/>
    <s v="-"/>
    <n v="12286.9"/>
    <m/>
  </r>
  <r>
    <x v="52"/>
    <s v="NEFT CR-ICIC0SF0002-JAIDEEP BANERJEE-BHAWNA BHATT-1015152511"/>
    <n v="1015152511"/>
    <d v="2016-02-08T00:00:00"/>
    <s v="-"/>
    <n v="26000"/>
    <n v="38286.9"/>
    <m/>
  </r>
  <r>
    <x v="53"/>
    <s v="NEFT CR-ICIC0SF0002-JAIDEEP BANERJEE-BHAWNA BHATT-1018422266"/>
    <n v="1018422266"/>
    <d v="2016-06-08T00:00:00"/>
    <s v="-"/>
    <n v="65000"/>
    <s v="1,03,286.90"/>
    <m/>
  </r>
  <r>
    <x v="53"/>
    <s v="GHDF4657607682/HDFC MUTUAL FUND"/>
    <n v="162191258990"/>
    <d v="2016-06-08T00:00:00"/>
    <n v="65000"/>
    <s v="-"/>
    <n v="38286.9"/>
    <n v="65000"/>
  </r>
  <r>
    <x v="54"/>
    <s v="290704105 1424892-8174114-DFG-PRUICICI-SIP"/>
    <s v="-"/>
    <d v="2016-10-08T00:00:00"/>
    <n v="4000"/>
    <s v="-"/>
    <n v="34286.9"/>
    <n v="4000"/>
  </r>
  <r>
    <x v="54"/>
    <s v="ACH D- HDFC MUTUAL FUND-10538565_708880"/>
    <n v="2013004223"/>
    <d v="2016-10-08T00:00:00"/>
    <n v="4000"/>
    <s v="-"/>
    <n v="30286.9"/>
    <n v="4000"/>
  </r>
  <r>
    <x v="54"/>
    <s v="ACH D- HDFC MUTUAL FUND-10538565_156382"/>
    <n v="2011067223"/>
    <d v="2016-10-08T00:00:00"/>
    <n v="5000"/>
    <s v="-"/>
    <n v="25286.9"/>
    <n v="5000"/>
  </r>
  <r>
    <x v="54"/>
    <s v="ACH D- BD-FRANKLINTEMPLETON-TXTZ268164"/>
    <n v="5012921118"/>
    <d v="2016-10-08T00:00:00"/>
    <n v="4000"/>
    <s v="-"/>
    <n v="21286.9"/>
    <n v="4000"/>
  </r>
  <r>
    <x v="54"/>
    <s v="ACH D- BIRLAMF10082016 CAMS-590980040183"/>
    <n v="5008487086"/>
    <d v="2016-10-08T00:00:00"/>
    <n v="4000"/>
    <s v="-"/>
    <n v="17286.9"/>
    <n v="4000"/>
  </r>
  <r>
    <x v="54"/>
    <s v="ACH D- BD-FRANKLINTEMPLETON-TXTZ268169"/>
    <n v="5012921119"/>
    <d v="2016-10-08T00:00:00"/>
    <n v="5000"/>
    <s v="-"/>
    <n v="12286.9"/>
    <n v="5000"/>
  </r>
  <r>
    <x v="55"/>
    <s v="00751610082025 -TPT-SIP"/>
    <s v="222448757A1"/>
    <s v="20-08-2016"/>
    <s v="-"/>
    <n v="176000"/>
    <s v="1,88,286.90"/>
    <m/>
  </r>
  <r>
    <x v="55"/>
    <s v="GHDF4691387365/BIRLA SUNLIFE AMC"/>
    <n v="162330065969"/>
    <s v="20-08-2016"/>
    <n v="20000"/>
    <s v="-"/>
    <s v="1,68,286.90"/>
    <n v="20000"/>
  </r>
  <r>
    <x v="55"/>
    <s v="GHDF4691398590/BIRLA SUNLIFE AMC"/>
    <n v="162330068578"/>
    <s v="20-08-2016"/>
    <n v="30000"/>
    <s v="-"/>
    <s v="1,38,286.90"/>
    <n v="30000"/>
  </r>
  <r>
    <x v="55"/>
    <s v="3101473~6~2~DFG/PRUDENTIAL ICICI AMC"/>
    <n v="162330076509"/>
    <s v="20-08-2016"/>
    <n v="20000"/>
    <s v="-"/>
    <s v="1,18,286.90"/>
    <n v="20000"/>
  </r>
  <r>
    <x v="55"/>
    <s v="GHDF4691448396/HDFC MUTUAL FUND"/>
    <n v="162330083645"/>
    <s v="20-08-2016"/>
    <n v="46000"/>
    <s v="-"/>
    <n v="72286.89999999999"/>
    <n v="46000"/>
  </r>
  <r>
    <x v="55"/>
    <s v="GHDF4691479480/HDFC MUTUAL FUND"/>
    <n v="162330090162"/>
    <s v="20-08-2016"/>
    <n v="30000"/>
    <s v="-"/>
    <n v="42286.9"/>
    <n v="30000"/>
  </r>
  <r>
    <x v="55"/>
    <s v="GHDF4691490030/FRANKLIN TEMPLETON"/>
    <n v="162330092844"/>
    <s v="20-08-2016"/>
    <n v="30000"/>
    <s v="-"/>
    <n v="12286.9"/>
    <n v="30000"/>
  </r>
  <r>
    <x v="56"/>
    <s v="00751610082025 -TPT-SIP TRANSFER"/>
    <s v="345321663A1"/>
    <d v="2016-01-09T00:00:00"/>
    <s v="-"/>
    <n v="100000"/>
    <s v="1,12,286.90"/>
    <m/>
  </r>
  <r>
    <x v="56"/>
    <s v="IB FD PREMAT PRINCIPAL-50300078165269"/>
    <s v="-"/>
    <d v="2016-01-09T00:00:00"/>
    <s v="-"/>
    <n v="78476"/>
    <s v="1,90,762.90"/>
    <m/>
  </r>
  <r>
    <x v="56"/>
    <s v="IB FD PREMAT INT PAID-50300078165269"/>
    <s v="-"/>
    <d v="2016-01-09T00:00:00"/>
    <s v="-"/>
    <n v="232"/>
    <s v="1,90,994.90"/>
    <m/>
  </r>
  <r>
    <x v="57"/>
    <s v="NEFT CR-ICIC0SF0002-JAIDEEP BANERJEE-BHAWNA BHATT-1033812729"/>
    <n v="1033812729"/>
    <d v="2016-02-09T00:00:00"/>
    <s v="-"/>
    <n v="5000"/>
    <s v="1,95,994.90"/>
    <m/>
  </r>
  <r>
    <x v="57"/>
    <s v="NEFT CR-ICIC0SF0002-JAIDEEP BANERJEE-BHAWNA BHATT-1033799551"/>
    <n v="1033799551"/>
    <d v="2016-02-09T00:00:00"/>
    <s v="-"/>
    <n v="26000"/>
    <s v="2,21,994.90"/>
    <m/>
  </r>
  <r>
    <x v="57"/>
    <s v="NEFT DR-ICIC0000009-BHAWNAICICI-NETBANK, MUM-N246160183681715"/>
    <s v="N246160183681715"/>
    <d v="2016-02-09T00:00:00"/>
    <n v="12000"/>
    <s v="-"/>
    <s v="2,09,994.90"/>
    <m/>
  </r>
  <r>
    <x v="57"/>
    <s v="GHDF4723667421/FRANKLIN TEMPLETON"/>
    <n v="162468575721"/>
    <d v="2016-02-09T00:00:00"/>
    <n v="51000"/>
    <s v="-"/>
    <s v="1,58,994.90"/>
    <n v="51000"/>
  </r>
  <r>
    <x v="57"/>
    <s v="GHDF4723706987/HDFC MUTUAL FUND"/>
    <n v="162468586860"/>
    <d v="2016-02-09T00:00:00"/>
    <n v="40000"/>
    <s v="-"/>
    <s v="1,18,994.90"/>
    <n v="40000"/>
  </r>
  <r>
    <x v="57"/>
    <s v="GHDF4723718653/HDFC MUTUAL FUND"/>
    <n v="162468591035"/>
    <d v="2016-02-09T00:00:00"/>
    <n v="40000"/>
    <s v="-"/>
    <n v="78994.89999999999"/>
    <n v="40000"/>
  </r>
  <r>
    <x v="57"/>
    <s v="GHDF4723766366/BIRLA SUNLIFE AMC"/>
    <n v="162468605722"/>
    <d v="2016-02-09T00:00:00"/>
    <n v="40000"/>
    <s v="-"/>
    <n v="38994.9"/>
    <n v="40000"/>
  </r>
  <r>
    <x v="57"/>
    <s v="NEFT RETURN--BHAWNAICICI-"/>
    <s v="N246160183681715"/>
    <d v="2016-02-09T00:00:00"/>
    <s v="-"/>
    <n v="12000"/>
    <n v="50994.9"/>
    <m/>
  </r>
  <r>
    <x v="58"/>
    <s v="290704105 1424892-8174114-DFG-PRUICICI-SIP"/>
    <s v="-"/>
    <d v="2016-10-09T00:00:00"/>
    <n v="4000"/>
    <s v="-"/>
    <n v="46994.9"/>
    <n v="4000"/>
  </r>
  <r>
    <x v="59"/>
    <s v="ACH D- BIRLAMF10092016 CAMS-590980053523"/>
    <n v="5296724160"/>
    <d v="2016-12-09T00:00:00"/>
    <n v="4000"/>
    <s v="-"/>
    <n v="42994.9"/>
    <n v="4000"/>
  </r>
  <r>
    <x v="59"/>
    <s v="ACH D- BD-FRANKLINTEMPLETON-TXTZ336264"/>
    <n v="5302825888"/>
    <d v="2016-12-09T00:00:00"/>
    <n v="4000"/>
    <s v="-"/>
    <n v="38994.9"/>
    <n v="4000"/>
  </r>
  <r>
    <x v="59"/>
    <s v="ACH D- BD-FRANKLINTEMPLETON-TXTZ336273"/>
    <n v="5302825889"/>
    <d v="2016-12-09T00:00:00"/>
    <n v="5000"/>
    <s v="-"/>
    <n v="33994.9"/>
    <n v="5000"/>
  </r>
  <r>
    <x v="59"/>
    <s v="ACH D- HDFC MUTUAL FUND-10538565_708880"/>
    <n v="2015599256"/>
    <d v="2016-12-09T00:00:00"/>
    <n v="4000"/>
    <s v="-"/>
    <n v="29994.9"/>
    <n v="4000"/>
  </r>
  <r>
    <x v="59"/>
    <s v="ACH D- HDFC MUTUAL FUND-10538565_156382"/>
    <n v="2020604256"/>
    <d v="2016-12-09T00:00:00"/>
    <n v="5000"/>
    <s v="-"/>
    <n v="24994.9"/>
    <n v="5000"/>
  </r>
  <r>
    <x v="60"/>
    <s v="NEFT DR-ICIC0000009-BHAWNAICICI-NETBANK, MUM-N260160188073060"/>
    <s v="N260160188073060"/>
    <s v="16-09-2016"/>
    <n v="12000"/>
    <s v="-"/>
    <n v="12994.9"/>
    <m/>
  </r>
  <r>
    <x v="61"/>
    <s v="NEFT CHGS INCL ST &amp; CESS 160916"/>
    <s v="-"/>
    <s v="19-09-2016"/>
    <n v="5.75"/>
    <s v="-"/>
    <n v="12989.15"/>
    <m/>
  </r>
  <r>
    <x v="62"/>
    <s v="CREDIT INTEREST CAPITALISED"/>
    <s v="-"/>
    <s v="30-09-2016"/>
    <s v="-"/>
    <n v="261"/>
    <n v="13250.15"/>
    <m/>
  </r>
  <r>
    <x v="63"/>
    <s v="NEFT CR-ICIC0SF0002-JAIDEEP BANERJEE-BHAWNA BHATT-1052125667"/>
    <n v="1052125667"/>
    <d v="2016-03-10T00:00:00"/>
    <s v="-"/>
    <n v="26000"/>
    <n v="39250.15"/>
    <m/>
  </r>
  <r>
    <x v="64"/>
    <s v="290704105 1424892-8174114-DFG-PRUICICI-SIP"/>
    <s v="-"/>
    <d v="2016-10-10T00:00:00"/>
    <n v="4000"/>
    <s v="-"/>
    <n v="35250.15"/>
    <n v="4000"/>
  </r>
  <r>
    <x v="64"/>
    <s v="ACH D- BIRLAMF10102016 CAMS-590980068194"/>
    <n v="5605019915"/>
    <d v="2016-10-10T00:00:00"/>
    <n v="4000"/>
    <s v="-"/>
    <n v="31250.15"/>
    <n v="4000"/>
  </r>
  <r>
    <x v="64"/>
    <s v="ACH D- BD-FRANKLINTEMPLETON-TXTZ407178"/>
    <n v="5607895015"/>
    <d v="2016-10-10T00:00:00"/>
    <n v="4000"/>
    <s v="-"/>
    <n v="27250.15"/>
    <n v="4000"/>
  </r>
  <r>
    <x v="64"/>
    <s v="ACH D- BD-FRANKLINTEMPLETON-TXTZ407191"/>
    <n v="5607895016"/>
    <d v="2016-10-10T00:00:00"/>
    <n v="5000"/>
    <s v="-"/>
    <n v="22250.15"/>
    <n v="5000"/>
  </r>
  <r>
    <x v="64"/>
    <s v="ACH D- HDFC MUTUAL FUND-10538565_156382"/>
    <n v="2028739284"/>
    <d v="2016-10-10T00:00:00"/>
    <n v="5000"/>
    <s v="-"/>
    <n v="17250.15"/>
    <n v="5000"/>
  </r>
  <r>
    <x v="64"/>
    <s v="ACH D- HDFC MUTUAL FUND-10538565_708880"/>
    <n v="2035936284"/>
    <d v="2016-10-10T00:00:00"/>
    <n v="4000"/>
    <s v="-"/>
    <n v="13250.15"/>
    <n v="4000"/>
  </r>
  <r>
    <x v="65"/>
    <s v="PROGRAMMANAGEMENT FEE JUL-SEP16 121016"/>
    <s v="-"/>
    <s v="15-10-2016"/>
    <n v="115"/>
    <s v="-"/>
    <n v="13135.15"/>
    <m/>
  </r>
  <r>
    <x v="66"/>
    <s v="00751610082025 -TPT-SIP"/>
    <s v="927606342A1"/>
    <s v="30-10-2016"/>
    <s v="-"/>
    <n v="140000"/>
    <s v="1,53,135.15"/>
    <m/>
  </r>
  <r>
    <x v="67"/>
    <s v="HHDF4863693811/FRANKLIN TEMPLETON"/>
    <n v="163046157018"/>
    <s v="30-10-2016"/>
    <n v="20000"/>
    <s v="-"/>
    <s v="1,33,135.15"/>
    <n v="20000"/>
  </r>
  <r>
    <x v="67"/>
    <s v="HHDF4863694888/FRANKLIN TEMPLETON"/>
    <n v="163046156060"/>
    <s v="30-10-2016"/>
    <n v="15000"/>
    <s v="-"/>
    <s v="1,18,135.15"/>
    <n v="15000"/>
  </r>
  <r>
    <x v="67"/>
    <s v="HHDF4863696402/HDFC MUTUAL FUND"/>
    <n v="163046156272"/>
    <s v="30-10-2016"/>
    <n v="15000"/>
    <s v="-"/>
    <s v="1,03,135.15"/>
    <n v="15000"/>
  </r>
  <r>
    <x v="67"/>
    <s v="HHDF4863684846/HDFC MUTUAL FUND"/>
    <n v="163046159007"/>
    <s v="30-10-2016"/>
    <n v="20000"/>
    <s v="-"/>
    <n v="83135.14999999999"/>
    <n v="20000"/>
  </r>
  <r>
    <x v="67"/>
    <s v="HHDF4863697631/HDFC MUTUAL FUND"/>
    <n v="163046158637"/>
    <s v="30-10-2016"/>
    <n v="15000"/>
    <s v="-"/>
    <n v="68135.14999999999"/>
    <n v="15000"/>
  </r>
  <r>
    <x v="67"/>
    <s v="HHDF4863699185/BIRLA SUNLIFE AMC"/>
    <n v="163046160304"/>
    <s v="30-10-2016"/>
    <n v="15000"/>
    <s v="-"/>
    <n v="53135.15"/>
    <n v="15000"/>
  </r>
  <r>
    <x v="67"/>
    <s v="HHDF4863699627/BIRLA SUNLIFE AMC"/>
    <n v="163046158769"/>
    <s v="30-10-2016"/>
    <n v="20000"/>
    <s v="-"/>
    <n v="33135.15"/>
    <n v="20000"/>
  </r>
  <r>
    <x v="67"/>
    <s v="3305257~6~2~DFG/PRUDENTIAL ICICI AMC"/>
    <n v="163046160618"/>
    <s v="30-10-2016"/>
    <n v="20000"/>
    <s v="-"/>
    <n v="13135.15"/>
    <n v="20000"/>
  </r>
  <r>
    <x v="68"/>
    <s v="NEFT CR-ICIC0SF0002-JAIDEEP BANERJEE-BHAWNA BHATT-1071658665"/>
    <n v="1071658665"/>
    <d v="2016-02-11T00:00:00"/>
    <s v="-"/>
    <n v="26000"/>
    <n v="39135.15"/>
    <m/>
  </r>
  <r>
    <x v="69"/>
    <s v="00751610082025 -TPT-SIP"/>
    <s v="998412154A1"/>
    <d v="2016-05-11T00:00:00"/>
    <s v="-"/>
    <n v="120000"/>
    <s v="1,59,135.15"/>
    <m/>
  </r>
  <r>
    <x v="69"/>
    <s v="HHDF4877042214/FRANKLIN TEMPLETON"/>
    <n v="163100788806"/>
    <d v="2016-05-11T00:00:00"/>
    <n v="40000"/>
    <s v="-"/>
    <s v="1,19,135.15"/>
    <n v="40000"/>
  </r>
  <r>
    <x v="69"/>
    <s v="HHDF4877046415/HDFC MUTUAL FUND"/>
    <n v="163100788879"/>
    <d v="2016-05-11T00:00:00"/>
    <n v="40000"/>
    <s v="-"/>
    <n v="79135.14999999999"/>
    <n v="40000"/>
  </r>
  <r>
    <x v="69"/>
    <s v="HHDF4877070862/BIRLA SUNLIFE AMC"/>
    <n v="163100792053"/>
    <d v="2016-05-11T00:00:00"/>
    <n v="40000"/>
    <s v="-"/>
    <n v="39135.15"/>
    <n v="40000"/>
  </r>
  <r>
    <x v="70"/>
    <s v="290704105 1424892-8174114-DFG-PRUICICI-SIP"/>
    <s v="-"/>
    <d v="2016-10-11T00:00:00"/>
    <n v="4000"/>
    <s v="-"/>
    <n v="35135.15"/>
    <n v="4000"/>
  </r>
  <r>
    <x v="70"/>
    <s v="ACH D- BIRLAMF10112016 CAMS-590980084304"/>
    <n v="5920636890"/>
    <d v="2016-10-11T00:00:00"/>
    <n v="4000"/>
    <s v="-"/>
    <n v="31135.15"/>
    <n v="4000"/>
  </r>
  <r>
    <x v="70"/>
    <s v="ACH D- BD-FRANKLINTEMPLETON-TXTZ493800"/>
    <n v="5926828293"/>
    <d v="2016-10-11T00:00:00"/>
    <n v="5000"/>
    <s v="-"/>
    <n v="26135.15"/>
    <n v="5000"/>
  </r>
  <r>
    <x v="70"/>
    <s v="ACH D- BD-FRANKLINTEMPLETON-TXTZ493798"/>
    <n v="5926828292"/>
    <d v="2016-10-11T00:00:00"/>
    <n v="4000"/>
    <s v="-"/>
    <n v="22135.15"/>
    <n v="4000"/>
  </r>
  <r>
    <x v="70"/>
    <s v="ACH D- HDFC MUTUAL FUND-10538565_708880"/>
    <n v="2018512315"/>
    <d v="2016-10-11T00:00:00"/>
    <n v="4000"/>
    <s v="-"/>
    <n v="18135.15"/>
    <n v="4000"/>
  </r>
  <r>
    <x v="70"/>
    <s v="ACH D- HDFC MUTUAL FUND-10538565_156382"/>
    <n v="2027176315"/>
    <d v="2016-10-11T00:00:00"/>
    <n v="5000"/>
    <s v="-"/>
    <n v="13135.15"/>
    <n v="5000"/>
  </r>
  <r>
    <x v="71"/>
    <s v="00751610082025 -TPT-NOV MONTH EXP"/>
    <s v="55393356A1"/>
    <d v="2016-11-11T00:00:00"/>
    <s v="-"/>
    <n v="10000"/>
    <n v="23135.15"/>
    <m/>
  </r>
  <r>
    <x v="71"/>
    <s v="CHQ PAID - WHITEFIELD"/>
    <n v="8"/>
    <d v="2016-11-11T00:00:00"/>
    <n v="10000"/>
    <s v="-"/>
    <n v="13135.15"/>
    <m/>
  </r>
  <r>
    <x v="71"/>
    <s v="CASH DEP WHITEFIELD"/>
    <s v="-"/>
    <d v="2016-11-11T00:00:00"/>
    <s v="-"/>
    <n v="14000"/>
    <n v="27135.15"/>
    <m/>
  </r>
  <r>
    <x v="72"/>
    <s v="NEFT DR-ICIC0000009-BHAWNAICICI-NETBANK, MUM-N319160206570070"/>
    <s v="N319160206570070"/>
    <s v="14-11-2016"/>
    <n v="10000"/>
    <s v="-"/>
    <n v="17135.15"/>
    <m/>
  </r>
  <r>
    <x v="73"/>
    <s v="CHQ PAID - WHITEFIELD"/>
    <n v="9"/>
    <s v="18-11-2016"/>
    <n v="12000"/>
    <s v="-"/>
    <n v="5135.15"/>
    <m/>
  </r>
  <r>
    <x v="73"/>
    <s v="NEFT CR-ICIC0SF0002-BHAWNA BHATT-BHAWNA BHATT-1083000665"/>
    <n v="1083000665"/>
    <s v="18-11-2016"/>
    <s v="-"/>
    <n v="15000"/>
    <n v="20135.15"/>
    <m/>
  </r>
  <r>
    <x v="73"/>
    <s v="00751610082025 -TPT-SIP"/>
    <s v="134076053A1"/>
    <s v="18-11-2016"/>
    <s v="-"/>
    <n v="320000"/>
    <s v="3,40,135.15"/>
    <m/>
  </r>
  <r>
    <x v="74"/>
    <s v="NEFT CHGS INCL ST &amp; CESS 141116"/>
    <s v="-"/>
    <s v="21-11-2016"/>
    <n v="2.88"/>
    <s v="-"/>
    <s v="3,40,132.27"/>
    <m/>
  </r>
  <r>
    <x v="75"/>
    <s v="HHDF4914135431/FRANKLIN TEMPLETON"/>
    <n v="163272268705"/>
    <s v="22-11-2016"/>
    <n v="30000"/>
    <s v="-"/>
    <s v="3,10,132.27"/>
    <n v="30000"/>
  </r>
  <r>
    <x v="75"/>
    <s v="HHDF4914141623/FRANKLIN TEMPLETON"/>
    <n v="163272270939"/>
    <s v="22-11-2016"/>
    <n v="70000"/>
    <s v="-"/>
    <s v="2,40,132.27"/>
    <n v="70000"/>
  </r>
  <r>
    <x v="75"/>
    <s v="HHDF4914156278/HDFC MUTUAL FUND"/>
    <n v="163272274147"/>
    <s v="22-11-2016"/>
    <n v="30000"/>
    <s v="-"/>
    <s v="2,10,132.27"/>
    <n v="30000"/>
  </r>
  <r>
    <x v="75"/>
    <s v="HHDF4914170000/HDFC MUTUAL FUND"/>
    <n v="163272274395"/>
    <s v="22-11-2016"/>
    <n v="70000"/>
    <s v="-"/>
    <s v="1,40,132.27"/>
    <n v="70000"/>
  </r>
  <r>
    <x v="75"/>
    <s v="3426482~6~2~DFG/PRUDENTIAL ICICI AMC"/>
    <n v="163272305094"/>
    <s v="22-11-2016"/>
    <n v="20000"/>
    <s v="-"/>
    <s v="1,20,132.27"/>
    <n v="20000"/>
  </r>
  <r>
    <x v="76"/>
    <s v="HHDF4916614713/BIRLA SUNLIFE AMC"/>
    <n v="163282813802"/>
    <s v="23-11-2016"/>
    <n v="70000"/>
    <s v="-"/>
    <n v="50132.27"/>
    <n v="70000"/>
  </r>
  <r>
    <x v="76"/>
    <s v="HHDF4916618857/BIRLA SUNLIFE AMC"/>
    <n v="163282814707"/>
    <s v="23-11-2016"/>
    <n v="30000"/>
    <s v="-"/>
    <n v="20132.27"/>
    <n v="30000"/>
  </r>
  <r>
    <x v="77"/>
    <s v="NEFT DR-UTIB0000514-VIKAS SAINI-NETBANK, MUM-N332160210787056"/>
    <s v="N332160210787056"/>
    <s v="28-11-2016"/>
    <n v="5000"/>
    <s v="-"/>
    <n v="15132.27"/>
    <m/>
  </r>
  <r>
    <x v="78"/>
    <s v="NEFT CR-ICIC0SF0002-JAIDEEP BANERJEE-BHAWNA BHATT-1091819563"/>
    <n v="1091819563"/>
    <d v="2016-01-12T00:00:00"/>
    <s v="-"/>
    <n v="97000"/>
    <s v="1,12,132.27"/>
    <m/>
  </r>
  <r>
    <x v="78"/>
    <s v="NEFT CHGS INCL ST &amp; CESS 271116"/>
    <s v="-"/>
    <d v="2016-01-12T00:00:00"/>
    <n v="2.88"/>
    <s v="-"/>
    <s v="1,12,129.39"/>
    <m/>
  </r>
  <r>
    <x v="79"/>
    <s v="NEFT CR-ICIC0SF0002-JAIDEEP BANERJEE-BHAWNA BHATT-1092822551"/>
    <n v="1092822551"/>
    <d v="2016-02-12T00:00:00"/>
    <s v="-"/>
    <n v="26000"/>
    <s v="1,38,129.39"/>
    <m/>
  </r>
  <r>
    <x v="79"/>
    <s v="275337040/TECHTATASKY"/>
    <n v="163379872812"/>
    <d v="2016-02-12T00:00:00"/>
    <n v="7121"/>
    <s v="-"/>
    <s v="1,31,008.39"/>
    <m/>
  </r>
  <r>
    <x v="79"/>
    <s v="275344104/TECHTATASKY"/>
    <n v="163379889994"/>
    <d v="2016-02-12T00:00:00"/>
    <n v="100"/>
    <s v="-"/>
    <s v="1,30,908.39"/>
    <m/>
  </r>
  <r>
    <x v="80"/>
    <s v="00751610082025 -TPT-DEC EXP"/>
    <s v="329618502A1"/>
    <d v="2016-03-12T00:00:00"/>
    <n v="10000"/>
    <s v="-"/>
    <s v="1,20,908.39"/>
    <m/>
  </r>
  <r>
    <x v="80"/>
    <s v="HHDF4943222003/FRANKLIN TEMPLETON"/>
    <n v="163381269758"/>
    <d v="2016-03-12T00:00:00"/>
    <n v="28000"/>
    <s v="-"/>
    <n v="92908.39"/>
    <n v="28000"/>
  </r>
  <r>
    <x v="80"/>
    <s v="HHDF4943235934/HDFC MUTUAL FUND"/>
    <n v="163381275815"/>
    <d v="2016-03-12T00:00:00"/>
    <n v="28000"/>
    <s v="-"/>
    <n v="64908.39"/>
    <n v="28000"/>
  </r>
  <r>
    <x v="80"/>
    <s v="HHDF4943254290/BIRLA SUNLIFE AMC"/>
    <n v="163381277167"/>
    <d v="2016-03-12T00:00:00"/>
    <n v="28000"/>
    <s v="-"/>
    <n v="36908.39"/>
    <n v="28000"/>
  </r>
  <r>
    <x v="81"/>
    <s v="290704105 1424892-8174114-DFG-PRUICICI-SIP"/>
    <s v="-"/>
    <d v="2016-10-12T00:00:00"/>
    <n v="4000"/>
    <s v="-"/>
    <n v="32908.39"/>
    <n v="4000"/>
  </r>
  <r>
    <x v="82"/>
    <s v="ACH D- BIRLAMF10122016 CAMS-590980101877"/>
    <n v="6320272771"/>
    <d v="2016-12-12T00:00:00"/>
    <n v="4000"/>
    <s v="-"/>
    <n v="28908.39"/>
    <n v="4000"/>
  </r>
  <r>
    <x v="82"/>
    <s v="ACH D- BD-FRANKLINTEMPLETON-TXTZ592308"/>
    <n v="6335868248"/>
    <d v="2016-12-12T00:00:00"/>
    <n v="5000"/>
    <s v="-"/>
    <n v="23908.39"/>
    <n v="5000"/>
  </r>
  <r>
    <x v="82"/>
    <s v="ACH D- BD-FRANKLINTEMPLETON-TXTZ592304"/>
    <n v="6335868247"/>
    <d v="2016-12-12T00:00:00"/>
    <n v="4000"/>
    <s v="-"/>
    <n v="19908.39"/>
    <n v="4000"/>
  </r>
  <r>
    <x v="82"/>
    <s v="ACH D- HDFC MUTUAL FUND-10538565_708880"/>
    <n v="2021538347"/>
    <d v="2016-12-12T00:00:00"/>
    <n v="4000"/>
    <s v="-"/>
    <n v="15908.39"/>
    <n v="4000"/>
  </r>
  <r>
    <x v="82"/>
    <s v="ACH D- HDFC MUTUAL FUND-10538565_156382"/>
    <n v="2033287347"/>
    <d v="2016-12-12T00:00:00"/>
    <n v="5000"/>
    <s v="-"/>
    <n v="10908.39"/>
    <n v="5000"/>
  </r>
  <r>
    <x v="83"/>
    <s v="CREDIT INTEREST CAPITALISED"/>
    <s v="-"/>
    <s v="31-12-2016"/>
    <s v="-"/>
    <n v="382"/>
    <n v="11290.39"/>
    <m/>
  </r>
  <r>
    <x v="84"/>
    <s v="NEFT CR-ICIC0SF0002-JAIDEEP BANERJEE-BHAWNA BHATT-1116444312"/>
    <n v="1116444312"/>
    <d v="2017-02-01T00:00:00"/>
    <s v="-"/>
    <n v="26000"/>
    <n v="37290.39"/>
    <m/>
  </r>
  <r>
    <x v="85"/>
    <s v="00751610082025 -TPT-CASH WITHDRAWAL"/>
    <s v="818483721A1"/>
    <d v="2017-07-01T00:00:00"/>
    <s v="-"/>
    <n v="12000"/>
    <n v="49290.39"/>
    <m/>
  </r>
  <r>
    <x v="86"/>
    <s v="CHQ PAID - WHITEFIELD"/>
    <n v="12"/>
    <d v="2017-09-01T00:00:00"/>
    <n v="16000"/>
    <s v="-"/>
    <n v="33290.39"/>
    <m/>
  </r>
  <r>
    <x v="86"/>
    <s v="00751610082025 -TPT-EXTRA"/>
    <s v="832154750A1"/>
    <d v="2017-09-01T00:00:00"/>
    <s v="-"/>
    <n v="4000"/>
    <n v="37290.39"/>
    <m/>
  </r>
  <r>
    <x v="87"/>
    <s v="290704105 1424892-8174114-DFG-PRUICICI-SIP"/>
    <s v="-"/>
    <d v="2017-10-01T00:00:00"/>
    <n v="4000"/>
    <s v="-"/>
    <n v="33290.39"/>
    <n v="4000"/>
  </r>
  <r>
    <x v="87"/>
    <s v="ACH D- BD-FRANKLINTEMPLETON-TXTZ710020"/>
    <n v="6658692585"/>
    <d v="2017-10-01T00:00:00"/>
    <n v="4000"/>
    <s v="-"/>
    <n v="29290.39"/>
    <n v="4000"/>
  </r>
  <r>
    <x v="87"/>
    <s v="ACH D- BIRLAMF10012017 CAMS-590980120587"/>
    <n v="6660662955"/>
    <d v="2017-10-01T00:00:00"/>
    <n v="4000"/>
    <s v="-"/>
    <n v="25290.39"/>
    <n v="4000"/>
  </r>
  <r>
    <x v="87"/>
    <s v="ACH D- BD-FRANKLINTEMPLETON-TXTZ710025"/>
    <n v="6658692586"/>
    <d v="2017-10-01T00:00:00"/>
    <n v="5000"/>
    <s v="-"/>
    <n v="20290.39"/>
    <n v="5000"/>
  </r>
  <r>
    <x v="87"/>
    <s v="ACH D- HDFC MUTUAL FUND-10538565_708880"/>
    <n v="2053149010"/>
    <d v="2017-10-01T00:00:00"/>
    <n v="4000"/>
    <s v="-"/>
    <n v="16290.39"/>
    <n v="4000"/>
  </r>
  <r>
    <x v="87"/>
    <s v="ACH D- HDFC MUTUAL FUND-10538565_156382"/>
    <n v="2032058010"/>
    <d v="2017-10-01T00:00:00"/>
    <n v="5000"/>
    <s v="-"/>
    <n v="11290.39"/>
    <n v="5000"/>
  </r>
  <r>
    <x v="88"/>
    <s v="00751610082025 -TPT-SIP"/>
    <s v="907305596A1"/>
    <s v="14-01-2017"/>
    <s v="-"/>
    <n v="70000"/>
    <n v="81290.39"/>
    <m/>
  </r>
  <r>
    <x v="88"/>
    <s v="HHDF5047369168/FRANKLIN TEMPLETON"/>
    <n v="170144100294"/>
    <s v="14-01-2017"/>
    <n v="23000"/>
    <s v="-"/>
    <n v="58290.39"/>
    <n v="23000"/>
  </r>
  <r>
    <x v="88"/>
    <s v="HHDF5047374745/HDFC MUTUAL FUND"/>
    <n v="170144105062"/>
    <s v="14-01-2017"/>
    <n v="23000"/>
    <s v="-"/>
    <n v="35290.39"/>
    <n v="23000"/>
  </r>
  <r>
    <x v="88"/>
    <s v="HHDF5047363756/BIRLA SUNLIFE AMC"/>
    <n v="170144107034"/>
    <s v="14-01-2017"/>
    <n v="24000"/>
    <s v="-"/>
    <n v="11290.39"/>
    <n v="24000"/>
  </r>
  <r>
    <x v="89"/>
    <s v="00751610082025 -TPT-FEB SIP"/>
    <s v="92851390A1"/>
    <s v="31-01-2017"/>
    <s v="-"/>
    <n v="80000"/>
    <n v="91290.39"/>
    <m/>
  </r>
  <r>
    <x v="89"/>
    <s v="HHDF5087392718/FRANKLIN TEMPLETON"/>
    <n v="170316025272"/>
    <s v="31-01-2017"/>
    <n v="80000"/>
    <s v="-"/>
    <n v="11290.39"/>
    <n v="80000"/>
  </r>
  <r>
    <x v="90"/>
    <s v="NEFT CR-ICIC0SF0002-JAIDEEP BANERJEE-BHAWNA BHATT-1138848455"/>
    <n v="1138848455"/>
    <d v="2017-02-02T00:00:00"/>
    <s v="-"/>
    <n v="26000"/>
    <n v="37290.39"/>
    <m/>
  </r>
  <r>
    <x v="91"/>
    <s v="290704105 1424892-8174114-DFG-PRUICICI-SIP"/>
    <s v="-"/>
    <d v="2017-10-02T00:00:00"/>
    <n v="4000"/>
    <s v="-"/>
    <n v="33290.39"/>
    <n v="4000"/>
  </r>
  <r>
    <x v="91"/>
    <s v="ACH D- HDFC MUTUAL FUND-10538565_708880"/>
    <n v="2051419041"/>
    <d v="2017-10-02T00:00:00"/>
    <n v="4000"/>
    <s v="-"/>
    <n v="29290.39"/>
    <n v="4000"/>
  </r>
  <r>
    <x v="91"/>
    <s v="ACH D- HDFC MUTUAL FUND-10538565_156382"/>
    <n v="2051420041"/>
    <d v="2017-10-02T00:00:00"/>
    <n v="5000"/>
    <s v="-"/>
    <n v="24290.39"/>
    <n v="5000"/>
  </r>
  <r>
    <x v="91"/>
    <s v="ACH D- BD-FRANKLINTEMPLETON-TXTZ840879"/>
    <n v="6995002926"/>
    <d v="2017-10-02T00:00:00"/>
    <n v="4000"/>
    <s v="-"/>
    <n v="20290.39"/>
    <n v="4000"/>
  </r>
  <r>
    <x v="91"/>
    <s v="ACH D- BIRLAMF10022017 CAMS-590980140944"/>
    <n v="6999444421"/>
    <d v="2017-10-02T00:00:00"/>
    <n v="4000"/>
    <s v="-"/>
    <n v="16290.39"/>
    <n v="4000"/>
  </r>
  <r>
    <x v="91"/>
    <s v="ACH D- BD-FRANKLINTEMPLETON-TXTZ833729"/>
    <n v="6995002925"/>
    <d v="2017-10-02T00:00:00"/>
    <n v="5000"/>
    <s v="-"/>
    <n v="11290.39"/>
    <n v="5000"/>
  </r>
  <r>
    <x v="92"/>
    <s v="00751610082025 -TPT-SIP FD BREAK"/>
    <s v="319655144A1"/>
    <s v="20-02-2017"/>
    <s v="-"/>
    <n v="262000"/>
    <s v="2,73,290.39"/>
    <m/>
  </r>
  <r>
    <x v="92"/>
    <s v="HHDF5130138627/BILLDKCAMS"/>
    <n v="170519922304"/>
    <s v="20-02-2017"/>
    <n v="131000"/>
    <s v="-"/>
    <s v="1,42,290.39"/>
    <n v="131000"/>
  </r>
  <r>
    <x v="92"/>
    <s v="HHDF5130146404/HDFC MUTUAL FUND"/>
    <n v="170519923165"/>
    <s v="20-02-2017"/>
    <n v="131000"/>
    <s v="-"/>
    <n v="11290.39"/>
    <n v="131000"/>
  </r>
  <r>
    <x v="93"/>
    <s v="00751610082025 -TPT-SIP"/>
    <s v="428503628A1"/>
    <d v="2017-01-03T00:00:00"/>
    <s v="-"/>
    <n v="570000"/>
    <s v="5,81,290.39"/>
    <m/>
  </r>
  <r>
    <x v="93"/>
    <s v="HHDF5152472195/HDFC MUTUAL FUND"/>
    <n v="170606723294"/>
    <d v="2017-01-03T00:00:00"/>
    <n v="114000"/>
    <s v="-"/>
    <s v="4,67,290.39"/>
    <n v="114000"/>
  </r>
  <r>
    <x v="93"/>
    <s v="HHDF5152487810/HDFC MUTUAL FUND"/>
    <n v="170606724755"/>
    <d v="2017-01-03T00:00:00"/>
    <n v="114000"/>
    <s v="-"/>
    <s v="3,53,290.39"/>
    <n v="114000"/>
  </r>
  <r>
    <x v="93"/>
    <s v="HHDF5152479352/BIRLA SUNLIFE AMC"/>
    <n v="170606727737"/>
    <d v="2017-01-03T00:00:00"/>
    <n v="114000"/>
    <s v="-"/>
    <s v="2,39,290.39"/>
    <n v="114000"/>
  </r>
  <r>
    <x v="93"/>
    <s v="HHDF5152513061/FRANKLIN TEMPLETON"/>
    <n v="170606735061"/>
    <d v="2017-01-03T00:00:00"/>
    <n v="114000"/>
    <s v="-"/>
    <s v="1,25,290.39"/>
    <n v="114000"/>
  </r>
  <r>
    <x v="94"/>
    <s v="NEFT CR-ICIC0SF0002-JAIDEEP BANERJEE-BHAWNA BHATT-1158381876"/>
    <n v="1158381876"/>
    <d v="2017-02-03T00:00:00"/>
    <s v="-"/>
    <n v="26000"/>
    <s v="1,51,290.39"/>
    <m/>
  </r>
  <r>
    <x v="95"/>
    <s v="HHDF5159214383/BILLDKIDFCMF"/>
    <n v="170628571521"/>
    <d v="2017-03-03T00:00:00"/>
    <n v="114000"/>
    <s v="-"/>
    <n v="37290.39"/>
    <n v="114000"/>
  </r>
  <r>
    <x v="96"/>
    <s v="290704105 1424892-8174114-DFG-PRUICICI-SIP"/>
    <s v="-"/>
    <d v="2017-10-03T00:00:00"/>
    <n v="4000"/>
    <s v="-"/>
    <n v="33290.39"/>
    <n v="4000"/>
  </r>
  <r>
    <x v="96"/>
    <s v="ACH D- BIRLAMF10032017 CAMS-590980162308"/>
    <n v="7301475819"/>
    <d v="2017-10-03T00:00:00"/>
    <n v="4000"/>
    <s v="-"/>
    <n v="29290.39"/>
    <n v="4000"/>
  </r>
  <r>
    <x v="96"/>
    <s v="ACH D- BD-FRANKLINTEMPLETON-TXTZ960018"/>
    <n v="7310340487"/>
    <d v="2017-10-03T00:00:00"/>
    <n v="4000"/>
    <s v="-"/>
    <n v="25290.39"/>
    <n v="4000"/>
  </r>
  <r>
    <x v="96"/>
    <s v="ACH D- BD-FRANKLINTEMPLETON-TXTZ966435"/>
    <n v="7310340486"/>
    <d v="2017-10-03T00:00:00"/>
    <n v="5000"/>
    <s v="-"/>
    <n v="20290.39"/>
    <n v="5000"/>
  </r>
  <r>
    <x v="96"/>
    <s v="ACH D- HDFC MUTUAL FUND-10538565_156382"/>
    <n v="2059512069"/>
    <d v="2017-10-03T00:00:00"/>
    <n v="5000"/>
    <s v="-"/>
    <n v="15290.39"/>
    <n v="5000"/>
  </r>
  <r>
    <x v="96"/>
    <s v="ACH D- HDFC MUTUAL FUND-10538565_708880"/>
    <n v="2022546069"/>
    <d v="2017-10-03T00:00:00"/>
    <n v="4000"/>
    <s v="-"/>
    <n v="11290.39"/>
    <n v="4000"/>
  </r>
  <r>
    <x v="97"/>
    <s v="00751610082025 -TPT-FD BREAK SIP"/>
    <s v="762962425A1"/>
    <s v="31-03-2017"/>
    <s v="-"/>
    <n v="141000"/>
    <s v="1,52,290.39"/>
    <m/>
  </r>
  <r>
    <x v="97"/>
    <s v="NEFT CR-ICIC0SF0002-JAIDEEP BANERJEE-BHAWNA BHATT-1179220370"/>
    <n v="1179220370"/>
    <s v="31-03-2017"/>
    <s v="-"/>
    <n v="148600"/>
    <s v="3,00,890.39"/>
    <m/>
  </r>
  <r>
    <x v="98"/>
    <s v="CREDIT INTEREST CAPITALISED"/>
    <s v="-"/>
    <s v="31-03-2017"/>
    <s v="-"/>
    <n v="239"/>
    <s v="3,01,129.39"/>
    <m/>
  </r>
  <r>
    <x v="98"/>
    <s v="IHDF5247365340/BIRLA SUNLIFE AMC"/>
    <n v="170919801142"/>
    <d v="2017-01-04T00:00:00"/>
    <n v="100000"/>
    <s v="-"/>
    <s v="2,01,129.39"/>
    <n v="100000"/>
  </r>
  <r>
    <x v="98"/>
    <s v="IHDF5247379932/HDFC MUTUAL FUND"/>
    <n v="170919804336"/>
    <d v="2017-01-04T00:00:00"/>
    <n v="30000"/>
    <s v="-"/>
    <s v="1,71,129.39"/>
    <n v="30000"/>
  </r>
  <r>
    <x v="98"/>
    <s v="IHDF5247397638/BILLDKIDFCMF"/>
    <n v="170919810555"/>
    <d v="2017-01-04T00:00:00"/>
    <n v="50000"/>
    <s v="-"/>
    <s v="1,21,129.39"/>
    <n v="50000"/>
  </r>
  <r>
    <x v="98"/>
    <s v="IHDF5247406227/HDFC MUTUAL FUND"/>
    <n v="170919810996"/>
    <d v="2017-01-04T00:00:00"/>
    <n v="50000"/>
    <s v="-"/>
    <n v="71129.39"/>
    <n v="50000"/>
  </r>
  <r>
    <x v="98"/>
    <s v="IHDF5247423653/FRANKLIN TEMPLETON"/>
    <n v="170919819527"/>
    <d v="2017-01-04T00:00:00"/>
    <n v="51000"/>
    <s v="-"/>
    <n v="20129.39"/>
    <n v="51000"/>
  </r>
  <r>
    <x v="99"/>
    <s v="NEFT CR-ICIC0SF0002-JAIDEEP BANERJEE-BHAWNA BHATT-1180337684"/>
    <n v="1180337684"/>
    <d v="2017-03-04T00:00:00"/>
    <s v="-"/>
    <n v="26000"/>
    <n v="46129.39"/>
    <m/>
  </r>
  <r>
    <x v="100"/>
    <s v="290704105 1424892-8174114-DFG-PRUICICI-SIP"/>
    <s v="-"/>
    <d v="2017-10-04T00:00:00"/>
    <n v="4000"/>
    <s v="-"/>
    <n v="42129.39"/>
    <n v="4000"/>
  </r>
  <r>
    <x v="100"/>
    <s v="ACH D- BIRLAMF10042017 CAMS-590980184977"/>
    <n v="7660818925"/>
    <d v="2017-10-04T00:00:00"/>
    <n v="4000"/>
    <s v="-"/>
    <n v="38129.39"/>
    <n v="4000"/>
  </r>
  <r>
    <x v="100"/>
    <s v="ACH D- BD-FRANKLINTEMPLETON-TXTZ1090506"/>
    <n v="7674672460"/>
    <d v="2017-10-04T00:00:00"/>
    <n v="4000"/>
    <s v="-"/>
    <n v="34129.39"/>
    <n v="4000"/>
  </r>
  <r>
    <x v="100"/>
    <s v="ACH D- BD-FRANKLINTEMPLETON-TXTZ1090507"/>
    <n v="7674672461"/>
    <d v="2017-10-04T00:00:00"/>
    <n v="5000"/>
    <s v="-"/>
    <n v="29129.39"/>
    <n v="5000"/>
  </r>
  <r>
    <x v="100"/>
    <s v="ACH D- HDFC MUTUAL FUND-10538565_708880"/>
    <n v="2046088100"/>
    <d v="2017-10-04T00:00:00"/>
    <n v="4000"/>
    <s v="-"/>
    <n v="25129.39"/>
    <n v="4000"/>
  </r>
  <r>
    <x v="100"/>
    <s v="ACH D- HDFC MUTUAL FUND-10538565_156382"/>
    <n v="2044367100"/>
    <d v="2017-10-04T00:00:00"/>
    <n v="5000"/>
    <s v="-"/>
    <n v="20129.39"/>
    <n v="5000"/>
  </r>
  <r>
    <x v="101"/>
    <s v="20170427007721786914/PAYTM"/>
    <n v="171179698508"/>
    <s v="27-04-2017"/>
    <n v="2000"/>
    <s v="-"/>
    <n v="18129.39"/>
    <m/>
  </r>
  <r>
    <x v="101"/>
    <s v="NEFT CR-ICIC0SF0002-JAIDEEP BANERJEE-BHAWNA BHATT-1197923431"/>
    <n v="1197923431"/>
    <s v="27-04-2017"/>
    <s v="-"/>
    <n v="140000"/>
    <s v="1,58,129.39"/>
    <m/>
  </r>
  <r>
    <x v="101"/>
    <s v="IHDF5324375938/ICICI PRUDENTIAL MF"/>
    <n v="171179863592"/>
    <s v="27-04-2017"/>
    <n v="61000"/>
    <s v="-"/>
    <n v="97129.39"/>
    <n v="61000"/>
  </r>
  <r>
    <x v="102"/>
    <s v="00751610082025 -TPT-MA FD BREAK"/>
    <s v="72237115A1"/>
    <d v="2017-01-05T00:00:00"/>
    <s v="-"/>
    <n v="120000"/>
    <s v="2,17,129.39"/>
    <m/>
  </r>
  <r>
    <x v="102"/>
    <s v="IHDF5333050865/HDFC MUTUAL FUND"/>
    <n v="171212710430"/>
    <d v="2017-01-05T00:00:00"/>
    <n v="15000"/>
    <s v="-"/>
    <s v="2,02,129.39"/>
    <n v="15000"/>
  </r>
  <r>
    <x v="102"/>
    <s v="IHDF5333070930/ICICI PRUDENTIAL MF"/>
    <n v="171212716062"/>
    <d v="2017-01-05T00:00:00"/>
    <n v="15000"/>
    <s v="-"/>
    <s v="1,87,129.39"/>
    <n v="15000"/>
  </r>
  <r>
    <x v="102"/>
    <s v="IHDF5333080959/BIRLA SUNLIFE AMC"/>
    <n v="171212718394"/>
    <d v="2017-01-05T00:00:00"/>
    <n v="15000"/>
    <s v="-"/>
    <s v="1,72,129.39"/>
    <n v="15000"/>
  </r>
  <r>
    <x v="102"/>
    <s v="IHDF5333092761/HDFC MUTUAL FUND"/>
    <n v="171212725113"/>
    <d v="2017-01-05T00:00:00"/>
    <n v="50000"/>
    <s v="-"/>
    <s v="1,22,129.39"/>
    <n v="50000"/>
  </r>
  <r>
    <x v="102"/>
    <s v="IHDF5333102952/ICICI PRUDENTIAL MF"/>
    <n v="171212725087"/>
    <d v="2017-01-05T00:00:00"/>
    <n v="26000"/>
    <s v="-"/>
    <n v="96129.39"/>
    <n v="26000"/>
  </r>
  <r>
    <x v="102"/>
    <s v="IHDF5333124930/HDFC MUTUAL FUND"/>
    <n v="171212735429"/>
    <d v="2017-01-05T00:00:00"/>
    <n v="10000"/>
    <s v="-"/>
    <n v="86129.39"/>
    <n v="10000"/>
  </r>
  <r>
    <x v="102"/>
    <s v="IHDF5333132878/BIRLA SUNLIFE AMC"/>
    <n v="171212735989"/>
    <d v="2017-01-05T00:00:00"/>
    <n v="10000"/>
    <s v="-"/>
    <n v="76129.39"/>
    <n v="10000"/>
  </r>
  <r>
    <x v="102"/>
    <s v="IHDF5333137901/BIRLA SUNLIFE AMC"/>
    <n v="171212736984"/>
    <d v="2017-01-05T00:00:00"/>
    <n v="10000"/>
    <s v="-"/>
    <n v="66129.39"/>
    <n v="10000"/>
  </r>
  <r>
    <x v="102"/>
    <s v="IHDF5333154126/FRANKLIN TEMPLETON"/>
    <n v="171212743469"/>
    <d v="2017-01-05T00:00:00"/>
    <n v="15000"/>
    <s v="-"/>
    <n v="51129.39"/>
    <n v="15000"/>
  </r>
  <r>
    <x v="102"/>
    <s v="IHDF5333164666/FRANKLIN TEMPLETON"/>
    <n v="171212745379"/>
    <d v="2017-01-05T00:00:00"/>
    <n v="10000"/>
    <s v="-"/>
    <n v="41129.39"/>
    <n v="10000"/>
  </r>
  <r>
    <x v="103"/>
    <s v="NEFT CR-ICIC0SF0002-JAIDEEP BANERJEE-BHAWNA BHATT-1201246646"/>
    <n v="1201246646"/>
    <d v="2017-02-05T00:00:00"/>
    <s v="-"/>
    <n v="26000"/>
    <n v="67129.39"/>
    <m/>
  </r>
  <r>
    <x v="104"/>
    <s v="00751610082025 -TPT-MAY EXPENSE"/>
    <s v="136278141A1"/>
    <d v="2017-06-05T00:00:00"/>
    <n v="10000"/>
    <s v="-"/>
    <n v="57129.39"/>
    <m/>
  </r>
  <r>
    <x v="105"/>
    <s v="IHDF5347433294/BILLDKCAMS"/>
    <n v="171277352604"/>
    <d v="2017-07-05T00:00:00"/>
    <n v="5000"/>
    <s v="-"/>
    <n v="52129.39"/>
    <n v="5000"/>
  </r>
  <r>
    <x v="106"/>
    <s v="ACH D- BD-FRANKLINTEMPLETON-TXTZ1250679"/>
    <n v="8123086698"/>
    <d v="2017-09-05T00:00:00"/>
    <n v="4000"/>
    <s v="-"/>
    <n v="48129.39"/>
    <n v="4000"/>
  </r>
  <r>
    <x v="107"/>
    <s v="290704105 1424892-8174114-DFG-PRUICICI-SIP"/>
    <s v="-"/>
    <d v="2017-10-05T00:00:00"/>
    <n v="4000"/>
    <s v="-"/>
    <n v="44129.39"/>
    <n v="4000"/>
  </r>
  <r>
    <x v="107"/>
    <s v="ACH D- BIRLAMF10052017 CAMS-590980209559"/>
    <n v="8135143296"/>
    <d v="2017-10-05T00:00:00"/>
    <n v="4000"/>
    <s v="-"/>
    <n v="40129.39"/>
    <n v="4000"/>
  </r>
  <r>
    <x v="107"/>
    <s v="ACH D- BD-FRANKLINTEMPLETON-TXTZ1224309"/>
    <n v="8140368427"/>
    <d v="2017-10-05T00:00:00"/>
    <n v="4000"/>
    <s v="-"/>
    <n v="36129.39"/>
    <n v="4000"/>
  </r>
  <r>
    <x v="107"/>
    <s v="ACH D- BD-FRANKLINTEMPLETON-TXTZ1225475"/>
    <n v="8140368426"/>
    <d v="2017-10-05T00:00:00"/>
    <n v="5000"/>
    <s v="-"/>
    <n v="31129.39"/>
    <n v="5000"/>
  </r>
  <r>
    <x v="107"/>
    <s v="ACH D- HDFC MUTUAL FUND-10538565_708880"/>
    <n v="2073012130"/>
    <d v="2017-10-05T00:00:00"/>
    <n v="4000"/>
    <s v="-"/>
    <n v="27129.39"/>
    <n v="4000"/>
  </r>
  <r>
    <x v="107"/>
    <s v="ACH D- HDFC MUTUAL FUND-10538565_156382"/>
    <n v="2068147130"/>
    <d v="2017-10-05T00:00:00"/>
    <n v="5000"/>
    <s v="-"/>
    <n v="22129.39"/>
    <n v="5000"/>
  </r>
  <r>
    <x v="108"/>
    <s v="IHDF5378693104/HDFC MUTUAL FUND"/>
    <n v="171416904945"/>
    <s v="21-05-2017"/>
    <n v="1000"/>
    <s v="-"/>
    <n v="21129.39"/>
    <n v="1000"/>
  </r>
  <r>
    <x v="108"/>
    <s v="IHDF5379713816/BILLDKIDFCMF"/>
    <n v="171417223445"/>
    <s v="21-05-2017"/>
    <n v="5000"/>
    <s v="-"/>
    <n v="16129.39"/>
    <n v="5000"/>
  </r>
  <r>
    <x v="109"/>
    <s v="NEFT CR-ICIC0SF0002-JAIDEEP BANERJEE-BHAWNA BHATT-1220815766"/>
    <n v="1220815766"/>
    <d v="2017-01-06T00:00:00"/>
    <s v="-"/>
    <n v="115000"/>
    <s v="1,31,129.39"/>
    <m/>
  </r>
  <r>
    <x v="109"/>
    <s v="IHDF5403242688/BILLDKKOTAKMAHINDRA"/>
    <n v="171524832031"/>
    <d v="2017-01-06T00:00:00"/>
    <n v="120000"/>
    <s v="-"/>
    <n v="11129.39"/>
    <n v="120000"/>
  </r>
  <r>
    <x v="110"/>
    <s v="NEFT CR-ICIC0SF0002-JAIDEEP BANERJEE-BHAWNA BHATT-1221970947"/>
    <n v="1221970947"/>
    <d v="2017-02-06T00:00:00"/>
    <s v="-"/>
    <n v="30000"/>
    <n v="41129.39"/>
    <s v="-"/>
  </r>
  <r>
    <x v="111"/>
    <s v="ACH D- BD-FRANKLINTEMPLETON-TXTZ1331469"/>
    <n v="8505513264"/>
    <d v="2017-07-06T00:00:00"/>
    <n v="4000"/>
    <s v="-"/>
    <n v="37129.39"/>
    <n v="4000"/>
  </r>
  <r>
    <x v="112"/>
    <s v="290704105 1424892-8174114-DFG-PRUICICI-SIP"/>
    <s v="-"/>
    <d v="2017-10-06T00:00:00"/>
    <n v="4000"/>
    <s v="-"/>
    <n v="33129.39"/>
    <n v="4000"/>
  </r>
  <r>
    <x v="113"/>
    <s v="ACH D- BIRLAMF10062017 CAMS-590980236184"/>
    <n v="8554107889"/>
    <d v="2017-12-06T00:00:00"/>
    <n v="4000"/>
    <s v="-"/>
    <n v="29129.39"/>
    <n v="4000"/>
  </r>
  <r>
    <x v="113"/>
    <s v="ACH D- HDFC MUTUAL FUND-10538565_156382"/>
    <n v="2007918163"/>
    <d v="2017-12-06T00:00:00"/>
    <n v="5000"/>
    <s v="-"/>
    <n v="24129.39"/>
    <n v="5000"/>
  </r>
  <r>
    <x v="113"/>
    <s v="ACH D- HDFC MUTUAL FUND-10538565_708880"/>
    <n v="2001235163"/>
    <d v="2017-12-06T00:00:00"/>
    <n v="4000"/>
    <s v="-"/>
    <n v="20129.39"/>
    <n v="4000"/>
  </r>
  <r>
    <x v="114"/>
    <s v="ACH D- BD-FRANKLINTEMPLETON-TXTZ1367054"/>
    <n v="8586703954"/>
    <s v="13-06-2017"/>
    <n v="4000"/>
    <s v="-"/>
    <n v="16129.39"/>
    <n v="4000"/>
  </r>
  <r>
    <x v="114"/>
    <s v="ACH D- BD-FRANKLINTEMPLETON-TXTZ1367056"/>
    <n v="8586703955"/>
    <s v="13-06-2017"/>
    <n v="5000"/>
    <s v="-"/>
    <n v="11129.39"/>
    <n v="5000"/>
  </r>
  <r>
    <x v="115"/>
    <s v="CREDIT INTEREST CAPITALISED"/>
    <s v="-"/>
    <s v="30-06-2017"/>
    <s v="-"/>
    <n v="290"/>
    <n v="11419.39"/>
    <s v="-"/>
  </r>
  <r>
    <x v="115"/>
    <s v="NEFT CR-ICIC0SF0002-JAIDEEP BANERJEE-BHAWNA BHATT-1241039888"/>
    <n v="1241039888"/>
    <d v="2017-01-07T00:00:00"/>
    <s v="-"/>
    <n v="109000"/>
    <s v="1,20,419.39"/>
    <s v="-"/>
  </r>
  <r>
    <x v="115"/>
    <s v="JHDF5467641590/ICICI PRUDENTIAL MF"/>
    <n v="171825266428"/>
    <d v="2017-01-07T00:00:00"/>
    <n v="109000"/>
    <s v="-"/>
    <n v="11419.39"/>
    <n v="109000"/>
  </r>
  <r>
    <x v="116"/>
    <s v="NEFT CR-ICIC0SF0002-JAIDEEP BANERJEE-BHAWNA BHATT-1242001513"/>
    <n v="1242001513"/>
    <d v="2017-03-07T00:00:00"/>
    <s v="-"/>
    <n v="30000"/>
    <n v="41419.39"/>
    <s v="-"/>
  </r>
  <r>
    <x v="117"/>
    <s v="ACH D- BD-FRANKLINTEMPLETON-TXTZ1522090"/>
    <n v="8905530304"/>
    <d v="2017-07-07T00:00:00"/>
    <n v="4000"/>
    <s v="-"/>
    <n v="37419.39"/>
    <n v="4000"/>
  </r>
  <r>
    <x v="118"/>
    <s v="290704105 1424892-8174114-DFG-PRUICICI-SIP"/>
    <s v="-"/>
    <d v="2017-10-07T00:00:00"/>
    <n v="4000"/>
    <s v="-"/>
    <n v="33419.39"/>
    <n v="4000"/>
  </r>
  <r>
    <x v="118"/>
    <s v="ACH D- BIRLAMF10072017 CAMS-590980265875"/>
    <n v="8908598390"/>
    <d v="2017-10-07T00:00:00"/>
    <n v="4000"/>
    <s v="-"/>
    <n v="29419.39"/>
    <n v="4000"/>
  </r>
  <r>
    <x v="118"/>
    <s v="ACH D- BD-FRANKLINTEMPLETON-TXTZ1548043"/>
    <n v="8932441551"/>
    <d v="2017-10-07T00:00:00"/>
    <n v="4000"/>
    <s v="-"/>
    <n v="25419.39"/>
    <n v="4000"/>
  </r>
  <r>
    <x v="118"/>
    <s v="ACH D- BD-FRANKLINTEMPLETON-TXTZ1548044"/>
    <n v="8932441552"/>
    <d v="2017-10-07T00:00:00"/>
    <n v="5000"/>
    <s v="-"/>
    <n v="20419.39"/>
    <n v="5000"/>
  </r>
  <r>
    <x v="118"/>
    <s v="ACH D- HDFC MUTUAL FUND-10538565_708880"/>
    <n v="2097500191"/>
    <d v="2017-10-07T00:00:00"/>
    <n v="4000"/>
    <s v="-"/>
    <n v="16419.39"/>
    <n v="4000"/>
  </r>
  <r>
    <x v="118"/>
    <s v="ACH D- HDFC MUTUAL FUND-10538565_156382"/>
    <n v="2097501191"/>
    <d v="2017-10-07T00:00:00"/>
    <n v="5000"/>
    <s v="-"/>
    <n v="11419.39"/>
    <n v="5000"/>
  </r>
  <r>
    <x v="119"/>
    <s v="00751610082025 -TPT-AUG SIP"/>
    <s v="41490414A1"/>
    <d v="2017-01-08T00:00:00"/>
    <s v="-"/>
    <n v="118000"/>
    <s v="1,29,419.39"/>
    <m/>
  </r>
  <r>
    <x v="119"/>
    <s v="JHDF5542334631/BILLDKKOTAKMAHINDRA"/>
    <n v="172136307434"/>
    <d v="2017-01-08T00:00:00"/>
    <n v="118000"/>
    <s v="-"/>
    <n v="11419.39"/>
    <n v="118000"/>
  </r>
  <r>
    <x v="120"/>
    <s v="NEFT CR-ICIC0SF0002-JAIDEEP BANERJEE-BHAWNA BHATT-1263369951"/>
    <n v="1263369951"/>
    <d v="2017-02-08T00:00:00"/>
    <s v="-"/>
    <n v="30000"/>
    <n v="41419.39"/>
    <m/>
  </r>
  <r>
    <x v="120"/>
    <s v="ACH C- AHTPB5759K-AY2017-18-CE1704448299"/>
    <n v="9277846688"/>
    <d v="2017-02-08T00:00:00"/>
    <s v="-"/>
    <n v="2600"/>
    <n v="44019.39"/>
    <n v="-2600"/>
  </r>
  <r>
    <x v="121"/>
    <s v="ACH D- BD-FRANKLINTEMPLETON-TXTZ1663663"/>
    <n v="9351581852"/>
    <d v="2017-07-08T00:00:00"/>
    <n v="4000"/>
    <s v="-"/>
    <n v="40019.39"/>
    <n v="4000"/>
  </r>
  <r>
    <x v="122"/>
    <s v="290704105 1424892-8174114-DFG-PRUICICI-SIP"/>
    <s v="-"/>
    <d v="2017-10-08T00:00:00"/>
    <n v="4000"/>
    <s v="-"/>
    <n v="36019.39"/>
    <n v="4000"/>
  </r>
  <r>
    <x v="122"/>
    <s v="ACH D- BIRLAMF10082017 CAMS-590980296791"/>
    <n v="9392997621"/>
    <d v="2017-10-08T00:00:00"/>
    <n v="4000"/>
    <s v="-"/>
    <n v="32019.39"/>
    <n v="4000"/>
  </r>
  <r>
    <x v="122"/>
    <s v="ACH D- BD-FRANKLINTEMPLETON-TXTZ1734944"/>
    <n v="9408362360"/>
    <d v="2017-10-08T00:00:00"/>
    <n v="4000"/>
    <s v="-"/>
    <n v="28019.39"/>
    <n v="4000"/>
  </r>
  <r>
    <x v="122"/>
    <s v="ACH D- BD-FRANKLINTEMPLETON-TXTZ1734945"/>
    <n v="9408362361"/>
    <d v="2017-10-08T00:00:00"/>
    <n v="5000"/>
    <s v="-"/>
    <n v="23019.39"/>
    <n v="5000"/>
  </r>
  <r>
    <x v="122"/>
    <s v="ACH D- HDFC MUTUAL FUND-10538565_708880"/>
    <n v="2090580222"/>
    <d v="2017-10-08T00:00:00"/>
    <n v="4000"/>
    <s v="-"/>
    <n v="19019.39"/>
    <n v="4000"/>
  </r>
  <r>
    <x v="122"/>
    <s v="ACH D- HDFC MUTUAL FUND-10538565_156382"/>
    <n v="2090581222"/>
    <d v="2017-10-08T00:00:00"/>
    <n v="5000"/>
    <s v="-"/>
    <n v="14019.39"/>
    <n v="5000"/>
  </r>
  <r>
    <x v="123"/>
    <s v="INST-ALERT CHG INC GST APR-JUN2017-MIR22374897344"/>
    <s v="MIR22374897344"/>
    <s v="20-08-2017"/>
    <n v="17.7"/>
    <s v="-"/>
    <n v="14001.69"/>
    <m/>
  </r>
  <r>
    <x v="124"/>
    <s v="00751610082025 -TPT-SIP"/>
    <s v="357116027A1"/>
    <s v="31-08-2017"/>
    <s v="-"/>
    <n v="93000"/>
    <s v="1,07,001.69"/>
    <s v="-"/>
  </r>
  <r>
    <x v="124"/>
    <s v="JHDF5624806387/FRANKLIN TEMPLETON"/>
    <n v="172437550723"/>
    <s v="31-08-2017"/>
    <n v="93000"/>
    <s v="-"/>
    <n v="14001.69"/>
    <n v="93000"/>
  </r>
  <r>
    <x v="125"/>
    <s v="NEFT CR-ICIC0SF0002-JAIDEEP BANERJEE-BHAWNA BHATT-1283800933"/>
    <n v="1283800933"/>
    <d v="2017-04-09T00:00:00"/>
    <s v="-"/>
    <n v="30000"/>
    <n v="44001.69"/>
    <m/>
  </r>
  <r>
    <x v="125"/>
    <s v="00751610082025 -TPT-SIP - MA FD BREAK"/>
    <s v="398299115A1"/>
    <d v="2017-04-09T00:00:00"/>
    <s v="-"/>
    <n v="47000"/>
    <n v="91001.69"/>
    <m/>
  </r>
  <r>
    <x v="126"/>
    <s v="ACH D- BD-FRANKLINTEMPLETON-TXTZ1852753"/>
    <n v="9764026080"/>
    <d v="2017-07-09T00:00:00"/>
    <n v="4000"/>
    <s v="-"/>
    <n v="87001.69"/>
    <n v="4000"/>
  </r>
  <r>
    <x v="126"/>
    <s v="ACH D- NSEMFS 05092017 CAMS-595080094661"/>
    <n v="2024915250"/>
    <d v="2017-07-09T00:00:00"/>
    <n v="25000"/>
    <s v="-"/>
    <n v="62001.69"/>
    <n v="25000"/>
  </r>
  <r>
    <x v="126"/>
    <s v="ACH D- NSEMFS 05092017 CAMS-595080094661"/>
    <n v="2021545250"/>
    <d v="2017-07-09T00:00:00"/>
    <n v="25000"/>
    <s v="-"/>
    <n v="37001.69"/>
    <n v="25000"/>
  </r>
  <r>
    <x v="127"/>
    <s v="290704105 1424892-8174114-DFG-PRUICICI-SIP"/>
    <s v="-"/>
    <d v="2017-10-09T00:00:00"/>
    <n v="4000"/>
    <s v="-"/>
    <n v="33001.69"/>
    <n v="4000"/>
  </r>
  <r>
    <x v="128"/>
    <s v="ACH D- BIRLAMF10092017 CAMS-590980330399"/>
    <n v="9782248737"/>
    <d v="2017-11-09T00:00:00"/>
    <n v="4000"/>
    <s v="-"/>
    <n v="29001.69"/>
    <n v="4000"/>
  </r>
  <r>
    <x v="128"/>
    <s v="ACH D- BD-FRANKLINTEMPLETON-TXTZ1869604"/>
    <n v="9800210870"/>
    <d v="2017-11-09T00:00:00"/>
    <n v="4000"/>
    <s v="-"/>
    <n v="25001.69"/>
    <n v="4000"/>
  </r>
  <r>
    <x v="128"/>
    <s v="ACH D- BD-FRANKLINTEMPLETON-TXTZ1869614"/>
    <n v="9800210871"/>
    <d v="2017-11-09T00:00:00"/>
    <n v="5000"/>
    <s v="-"/>
    <n v="20001.69"/>
    <n v="5000"/>
  </r>
  <r>
    <x v="128"/>
    <s v="ACH D- HDFC MUTUAL FUND-10538565_156382"/>
    <n v="2019066254"/>
    <d v="2017-11-09T00:00:00"/>
    <n v="5000"/>
    <s v="-"/>
    <n v="15001.69"/>
    <n v="5000"/>
  </r>
  <r>
    <x v="128"/>
    <s v="ACH D- HDFC MUTUAL FUND-10538565_708880"/>
    <n v="2019065254"/>
    <d v="2017-11-09T00:00:00"/>
    <n v="4000"/>
    <s v="-"/>
    <n v="11001.69"/>
    <n v="4000"/>
  </r>
  <r>
    <x v="129"/>
    <s v="IB FD PREMAT PRINCIPAL-50300052836102"/>
    <s v="-"/>
    <s v="14-09-2017"/>
    <s v="-"/>
    <n v="218882"/>
    <s v="2,29,883.69"/>
    <s v="-"/>
  </r>
  <r>
    <x v="129"/>
    <s v="FD BOOKED THROUGH NET-50300215190980"/>
    <s v="IB14120856094005"/>
    <s v="14-09-2017"/>
    <n v="219000"/>
    <s v="-"/>
    <n v="10883.69"/>
    <m/>
  </r>
  <r>
    <x v="130"/>
    <s v="CREDIT INTEREST CAPITALISED"/>
    <s v="-"/>
    <s v="30-09-2017"/>
    <s v="-"/>
    <n v="195"/>
    <n v="11078.69"/>
    <s v="-"/>
  </r>
  <r>
    <x v="131"/>
    <s v="NEFT CR-ICIC0SF0002-JAIDEEP BANERJEE-BHAWNA BHATT-1303050395"/>
    <n v="1303050395"/>
    <d v="2017-03-10T00:00:00"/>
    <s v="-"/>
    <n v="30000"/>
    <n v="41078.69"/>
    <s v="-"/>
  </r>
  <r>
    <x v="132"/>
    <s v="ACH D- BD-FRANKLINTEMPLETON-TXTZ2033823"/>
    <n v="149943664"/>
    <d v="2017-07-10T00:00:00"/>
    <n v="4000"/>
    <s v="-"/>
    <n v="37078.69"/>
    <n v="4000"/>
  </r>
  <r>
    <x v="133"/>
    <s v="00751610082025 -TPT-SIP OCT"/>
    <s v="771512227A1"/>
    <d v="2017-08-10T00:00:00"/>
    <s v="-"/>
    <n v="65000"/>
    <s v="1,02,078.69"/>
    <s v="-"/>
  </r>
  <r>
    <x v="134"/>
    <s v="290704105 1424892-8174114-DFG-PRUICICI-SIP"/>
    <s v="-"/>
    <d v="2017-10-10T00:00:00"/>
    <n v="4000"/>
    <s v="-"/>
    <n v="98078.69"/>
    <n v="4000"/>
  </r>
  <r>
    <x v="134"/>
    <s v="ACH D- BIRLAMF10102017 CAMS-590980367467"/>
    <n v="172159740"/>
    <d v="2017-10-10T00:00:00"/>
    <n v="4000"/>
    <s v="-"/>
    <n v="94078.69"/>
    <n v="4000"/>
  </r>
  <r>
    <x v="134"/>
    <s v="ACH D- BD-FRANKLINTEMPLETON-TXTZ2064232"/>
    <n v="187674700"/>
    <d v="2017-10-10T00:00:00"/>
    <n v="4000"/>
    <s v="-"/>
    <n v="90078.69"/>
    <n v="4000"/>
  </r>
  <r>
    <x v="134"/>
    <s v="ACH D- BD-FRANKLINTEMPLETON-TXTZ2064238"/>
    <n v="187674701"/>
    <d v="2017-10-10T00:00:00"/>
    <n v="5000"/>
    <s v="-"/>
    <n v="85078.69"/>
    <n v="5000"/>
  </r>
  <r>
    <x v="134"/>
    <s v="ACH D- HDFC MUTUAL FUND-10538565_708880"/>
    <n v="2051203283"/>
    <d v="2017-10-10T00:00:00"/>
    <n v="4000"/>
    <s v="-"/>
    <n v="81078.69"/>
    <n v="4000"/>
  </r>
  <r>
    <x v="134"/>
    <s v="ACH D- HDFC MUTUAL FUND-10538565_156382"/>
    <n v="2051204283"/>
    <d v="2017-10-10T00:00:00"/>
    <n v="5000"/>
    <s v="-"/>
    <n v="76078.69"/>
    <n v="5000"/>
  </r>
  <r>
    <x v="135"/>
    <s v="ACH D- NSEMFS 10102017 CAMS-595080116144"/>
    <n v="2001244285"/>
    <d v="2017-12-10T00:00:00"/>
    <n v="4000"/>
    <s v="-"/>
    <n v="72078.69"/>
    <n v="4000"/>
  </r>
  <r>
    <x v="135"/>
    <s v="ACH D- NSEMFS 10102017 CAMS-595080116143"/>
    <n v="2001843285"/>
    <d v="2017-12-10T00:00:00"/>
    <n v="4000"/>
    <s v="-"/>
    <n v="68078.69"/>
    <n v="4000"/>
  </r>
  <r>
    <x v="136"/>
    <s v="JHDF5747711212/FRANKLIN TEMPLETON"/>
    <n v="172912466986"/>
    <s v="18-10-2017"/>
    <n v="57000"/>
    <s v="-"/>
    <n v="11078.69"/>
    <n v="57000"/>
  </r>
  <r>
    <x v="137"/>
    <s v="INST-ALERT CHG INC GST JUL-SEP2017-MIR1729587521744"/>
    <s v="MIR1729587521744"/>
    <s v="26-10-2017"/>
    <n v="17.7"/>
    <s v="-"/>
    <n v="11060.99"/>
    <m/>
  </r>
  <r>
    <x v="138"/>
    <s v="00751610082025 -TPT-NOV SIP"/>
    <s v="969311453A1"/>
    <s v="31-10-2017"/>
    <s v="-"/>
    <n v="68000"/>
    <n v="79060.99000000001"/>
    <s v="-"/>
  </r>
  <r>
    <x v="138"/>
    <s v="20171031012394240414/PAYTMWALLETLOADING"/>
    <n v="173041153174"/>
    <s v="31-10-2017"/>
    <n v="2000"/>
    <s v="-"/>
    <n v="77060.99000000001"/>
    <m/>
  </r>
  <r>
    <x v="139"/>
    <s v="JHDF5779207361/FRANKLIN TEMPLETON"/>
    <n v="173052003842"/>
    <d v="2017-01-11T00:00:00"/>
    <n v="66000"/>
    <s v="-"/>
    <n v="11060.99"/>
    <n v="66000"/>
  </r>
  <r>
    <x v="140"/>
    <s v="NEFT CR-ICIC0SF0002-JAIDEEP BANERJEE-BHAWNA BHATT-1324109363"/>
    <n v="1324109363"/>
    <d v="2017-02-11T00:00:00"/>
    <s v="-"/>
    <n v="38000"/>
    <n v="49060.99"/>
    <s v="-"/>
  </r>
  <r>
    <x v="141"/>
    <s v="ACH D- BD-FRANKLINTEMPLETON-TXTZ2236465"/>
    <n v="527382606"/>
    <d v="2017-07-11T00:00:00"/>
    <n v="4000"/>
    <s v="-"/>
    <n v="45060.99"/>
    <n v="4000"/>
  </r>
  <r>
    <x v="142"/>
    <s v="290704105 1424892-8174114-DFG-PRUICICI-SIP"/>
    <s v="-"/>
    <d v="2017-10-11T00:00:00"/>
    <n v="4000"/>
    <s v="-"/>
    <n v="41060.99"/>
    <n v="4000"/>
  </r>
  <r>
    <x v="142"/>
    <s v="ACH D- BIRLAMF10112017 CAMS-590980407969"/>
    <n v="574857571"/>
    <d v="2017-10-11T00:00:00"/>
    <n v="4000"/>
    <s v="-"/>
    <n v="37060.99"/>
    <n v="4000"/>
  </r>
  <r>
    <x v="142"/>
    <s v="ACH D- BD-FRANKLINTEMPLETON-TXTZ2258748"/>
    <n v="586459406"/>
    <d v="2017-10-11T00:00:00"/>
    <n v="4000"/>
    <s v="-"/>
    <n v="33060.99"/>
    <n v="4000"/>
  </r>
  <r>
    <x v="142"/>
    <s v="ACH D- BD-FRANKLINTEMPLETON-TXTZ2258751"/>
    <n v="586459407"/>
    <d v="2017-10-11T00:00:00"/>
    <n v="5000"/>
    <s v="-"/>
    <n v="28060.99"/>
    <n v="5000"/>
  </r>
  <r>
    <x v="142"/>
    <s v="ACH D- NSEMFS 10112017 CAMS-595080128310"/>
    <n v="2061272314"/>
    <d v="2017-10-11T00:00:00"/>
    <n v="4000"/>
    <s v="-"/>
    <n v="24060.99"/>
    <n v="4000"/>
  </r>
  <r>
    <x v="142"/>
    <s v="ACH D- NSEMFS 10112017 CAMS-595080128315"/>
    <n v="2061283314"/>
    <d v="2017-10-11T00:00:00"/>
    <n v="4000"/>
    <s v="-"/>
    <n v="20060.99"/>
    <n v="4000"/>
  </r>
  <r>
    <x v="142"/>
    <s v="ACH D- HDFC MUTUAL FUND-10538565_708880"/>
    <n v="2052376314"/>
    <d v="2017-10-11T00:00:00"/>
    <n v="4000"/>
    <s v="-"/>
    <n v="16060.99"/>
    <n v="4000"/>
  </r>
  <r>
    <x v="142"/>
    <s v="ACH D- HDFC MUTUAL FUND-10538565_156382"/>
    <n v="2051589314"/>
    <d v="2017-10-11T00:00:00"/>
    <n v="5000"/>
    <s v="-"/>
    <n v="11060.99"/>
    <n v="5000"/>
  </r>
  <r>
    <x v="143"/>
    <s v="IMPS-733311595623-JAIDEEP BANERJEE-HDFC-XXXXXXXX9048-SIP"/>
    <n v="733311595623"/>
    <s v="29-11-2017"/>
    <s v="-"/>
    <n v="50000"/>
    <n v="61060.99"/>
    <s v="-"/>
  </r>
  <r>
    <x v="144"/>
    <s v="ACH D- NSEMFS 29112017 CAMS-595080140349"/>
    <n v="2005999334"/>
    <s v="30-11-2017"/>
    <n v="50000"/>
    <s v="-"/>
    <n v="11060.99"/>
    <n v="50000"/>
  </r>
  <r>
    <x v="145"/>
    <s v="NEFT CR-ICIC0SF0002-JAIDEEP BANERJEE-BHAWNA BHATT-1344198980"/>
    <n v="1344198980"/>
    <d v="2017-02-12T00:00:00"/>
    <s v="-"/>
    <n v="38000"/>
    <n v="49060.99"/>
    <s v="-"/>
  </r>
  <r>
    <x v="146"/>
    <s v="ACH D- BD-FRANKLINTEMPLETON-TXTZ2438607"/>
    <n v="944637463"/>
    <d v="2017-07-12T00:00:00"/>
    <n v="4000"/>
    <s v="-"/>
    <n v="45060.99"/>
    <n v="4000"/>
  </r>
  <r>
    <x v="147"/>
    <s v="00751610082025-TPT-HDFC CASH"/>
    <n v="208802874"/>
    <d v="2017-09-12T00:00:00"/>
    <s v="-"/>
    <n v="20000"/>
    <n v="65060.99"/>
    <s v="-"/>
  </r>
  <r>
    <x v="148"/>
    <s v="290704105 1424892-8174114-DFG-PRUICICI-SIP"/>
    <s v="-"/>
    <d v="2017-10-12T00:00:00"/>
    <n v="4000"/>
    <s v="-"/>
    <n v="61060.99"/>
    <n v="4000"/>
  </r>
  <r>
    <x v="149"/>
    <s v="ACH D- BIRLAMF10122017 CAMS-590980451685"/>
    <n v="961738858"/>
    <d v="2017-11-12T00:00:00"/>
    <n v="4000"/>
    <s v="-"/>
    <n v="57060.99"/>
    <n v="4000"/>
  </r>
  <r>
    <x v="149"/>
    <s v="ACH D- BD-FRANKLINTEMPLETON-TXTZ2455619"/>
    <n v="983362752"/>
    <d v="2017-11-12T00:00:00"/>
    <n v="4000"/>
    <s v="-"/>
    <n v="53060.99"/>
    <n v="4000"/>
  </r>
  <r>
    <x v="149"/>
    <s v="ACH D- BD-FRANKLINTEMPLETON-TXTZ2455622"/>
    <n v="983362753"/>
    <d v="2017-11-12T00:00:00"/>
    <n v="5000"/>
    <s v="-"/>
    <n v="48060.99"/>
    <n v="5000"/>
  </r>
  <r>
    <x v="149"/>
    <s v="ACH D- NSEMFS 10122017 CAMS-595080146567"/>
    <n v="2103058345"/>
    <d v="2017-11-12T00:00:00"/>
    <n v="4000"/>
    <s v="-"/>
    <n v="44060.99"/>
    <n v="4000"/>
  </r>
  <r>
    <x v="149"/>
    <s v="ACH D- NSEMFS 10122017 CAMS-595080146561"/>
    <n v="2103046345"/>
    <d v="2017-11-12T00:00:00"/>
    <n v="4000"/>
    <s v="-"/>
    <n v="40060.99"/>
    <n v="4000"/>
  </r>
  <r>
    <x v="149"/>
    <s v="ACH D- HDFCMUTUALFUND-10538565"/>
    <n v="2197475345"/>
    <d v="2017-11-12T00:00:00"/>
    <n v="4000"/>
    <s v="-"/>
    <n v="36060.99"/>
    <n v="4000"/>
  </r>
  <r>
    <x v="149"/>
    <s v="ACH D- HDFCMUTUALFUND-10538565"/>
    <n v="2194984345"/>
    <d v="2017-11-12T00:00:00"/>
    <n v="5000"/>
    <s v="-"/>
    <n v="31060.99"/>
    <n v="5000"/>
  </r>
  <r>
    <x v="150"/>
    <s v="00751610082025 -TPT-MUTUAL FUND DEPOSIT"/>
    <s v="393729098A1"/>
    <s v="16-12-2017"/>
    <s v="-"/>
    <n v="400000"/>
    <s v="4,31,060.99"/>
    <s v="-"/>
  </r>
  <r>
    <x v="151"/>
    <s v="LHDF5899549374/FRANKLIN TEMPLETON"/>
    <n v="173547590493"/>
    <s v="20-12-2017"/>
    <n v="100000"/>
    <s v="-"/>
    <s v="3,31,060.99"/>
    <n v="100000"/>
  </r>
  <r>
    <x v="151"/>
    <s v="LHDF5899569433/HDFC MUTUAL FUND"/>
    <n v="173547598730"/>
    <s v="20-12-2017"/>
    <n v="50000"/>
    <s v="-"/>
    <s v="2,81,060.99"/>
    <n v="50000"/>
  </r>
  <r>
    <x v="151"/>
    <s v="LHDF5899604478/BILLDKIDFCMF"/>
    <n v="173547607282"/>
    <s v="20-12-2017"/>
    <n v="100000"/>
    <s v="-"/>
    <s v="1,81,060.99"/>
    <n v="100000"/>
  </r>
  <r>
    <x v="151"/>
    <s v="LHDF5899630547/BILLDKMIRAEASSETGLOB"/>
    <n v="173547613979"/>
    <s v="20-12-2017"/>
    <n v="100000"/>
    <s v="-"/>
    <n v="81060.99000000001"/>
    <n v="100000"/>
  </r>
  <r>
    <x v="151"/>
    <s v="LHDF5899752452/BILLDKADITYABIRLASUN"/>
    <n v="173547655931"/>
    <s v="20-12-2017"/>
    <n v="30000"/>
    <s v="-"/>
    <n v="51060.99"/>
    <n v="30000"/>
  </r>
  <r>
    <x v="151"/>
    <s v="EAW-438624XXXXXX9113-BPCN2177-BANGALORE"/>
    <n v="4881"/>
    <s v="20-12-2017"/>
    <n v="10000"/>
    <s v="-"/>
    <n v="41060.99"/>
    <m/>
  </r>
  <r>
    <x v="152"/>
    <s v="00751610082025 -TPT-MONTHLY EXP"/>
    <s v="493442108A1"/>
    <s v="31-12-2017"/>
    <n v="30000"/>
    <s v="-"/>
    <n v="11060.99"/>
    <m/>
  </r>
  <r>
    <x v="152"/>
    <s v="CREDIT INTEREST CAPITALISED"/>
    <s v="-"/>
    <s v="31-12-2017"/>
    <s v="-"/>
    <n v="450"/>
    <n v="11510.99"/>
    <m/>
  </r>
  <r>
    <x v="153"/>
    <s v="NEFT CR-ICIC0SF0002-JAIDEEP BANERJEE-BHAWNA BHATT-1364305385"/>
    <n v="1364305385"/>
    <d v="2018-02-01T00:00:00"/>
    <s v="-"/>
    <n v="38000"/>
    <n v="49510.99"/>
    <m/>
  </r>
  <r>
    <x v="154"/>
    <s v="ACH D- BD-FRANKLINTEMPLETON-TXTZ2627334"/>
    <n v="1363539129"/>
    <d v="2018-08-01T00:00:00"/>
    <n v="4000"/>
    <s v="-"/>
    <n v="45510.99"/>
    <n v="4000"/>
  </r>
  <r>
    <x v="155"/>
    <s v="290704105 1424892-8174114-DFG-PRUICICI-SIP"/>
    <s v="-"/>
    <d v="2018-10-01T00:00:00"/>
    <n v="4000"/>
    <s v="-"/>
    <n v="41510.99"/>
    <n v="4000"/>
  </r>
  <r>
    <x v="155"/>
    <s v="ACH D- BIRLAMF10012018 CAMS-590980499232"/>
    <n v="1404907565"/>
    <d v="2018-10-01T00:00:00"/>
    <n v="4000"/>
    <s v="-"/>
    <n v="37510.99"/>
    <n v="4000"/>
  </r>
  <r>
    <x v="155"/>
    <s v="ACH D- BD-FRANKLINTEMPLETON-TXTZ2654796"/>
    <n v="1407484431"/>
    <d v="2018-10-01T00:00:00"/>
    <n v="4000"/>
    <s v="-"/>
    <n v="33510.99"/>
    <n v="4000"/>
  </r>
  <r>
    <x v="155"/>
    <s v="ACH D- BD-FRANKLINTEMPLETON-TXTZ2655676"/>
    <n v="1407484432"/>
    <d v="2018-10-01T00:00:00"/>
    <n v="5000"/>
    <s v="-"/>
    <n v="28510.99"/>
    <n v="5000"/>
  </r>
  <r>
    <x v="155"/>
    <s v="ACH D- NSEMFS 10012018 CAMS-595080166244"/>
    <n v="2017039010"/>
    <d v="2018-10-01T00:00:00"/>
    <n v="4000"/>
    <s v="-"/>
    <n v="24510.99"/>
    <n v="4000"/>
  </r>
  <r>
    <x v="155"/>
    <s v="ACH D- NSEMFS 10012018 CAMS-595080166250"/>
    <n v="2017052010"/>
    <d v="2018-10-01T00:00:00"/>
    <n v="4000"/>
    <s v="-"/>
    <n v="20510.99"/>
    <n v="4000"/>
  </r>
  <r>
    <x v="155"/>
    <s v="ACH D- HDFC MUTUAL FUND-10538565_708880"/>
    <n v="2189331010"/>
    <d v="2018-10-01T00:00:00"/>
    <n v="4000"/>
    <s v="-"/>
    <n v="16510.99"/>
    <n v="4000"/>
  </r>
  <r>
    <x v="155"/>
    <s v="ACH D- HDFC MUTUAL FUND-10538565_156382"/>
    <n v="2184954010"/>
    <d v="2018-10-01T00:00:00"/>
    <n v="5000"/>
    <s v="-"/>
    <n v="11510.99"/>
    <n v="5000"/>
  </r>
  <r>
    <x v="156"/>
    <s v="00751610082025 -TPT-FEB SIP"/>
    <s v="692677742A1"/>
    <s v="29-01-2018"/>
    <s v="-"/>
    <n v="267000"/>
    <s v="2,78,510.99"/>
    <m/>
  </r>
  <r>
    <x v="157"/>
    <s v="ACH D- NSEMFS 29012018 CAMS-595080180775"/>
    <n v="2002304031"/>
    <s v="31-01-2018"/>
    <n v="100000"/>
    <s v="-"/>
    <s v="1,78,510.99"/>
    <n v="100000"/>
  </r>
  <r>
    <x v="158"/>
    <s v="NEFT CR-ICIC0SF0002-JAIDEEP BANERJEE-BHAWNA BHATT-1384618063"/>
    <n v="1384618063"/>
    <d v="2018-02-02T00:00:00"/>
    <s v="-"/>
    <n v="38000"/>
    <s v="2,16,510.99"/>
    <s v="-"/>
  </r>
  <r>
    <x v="159"/>
    <s v="ACH D- BD-FRANKLINTEMPLETON-TXTZ2851038"/>
    <n v="1793027275"/>
    <d v="2018-07-02T00:00:00"/>
    <n v="4000"/>
    <s v="-"/>
    <s v="2,12,510.99"/>
    <n v="4000"/>
  </r>
  <r>
    <x v="160"/>
    <s v="290704105 1424892-8174114-DFG-PRUICICI-SIP"/>
    <s v="-"/>
    <d v="2018-10-02T00:00:00"/>
    <n v="4000"/>
    <s v="-"/>
    <s v="2,08,510.99"/>
    <n v="4000"/>
  </r>
  <r>
    <x v="161"/>
    <s v="ACH D- NSEMFS 10022018 CAMS-595080187718"/>
    <n v="2212012043"/>
    <d v="2018-12-02T00:00:00"/>
    <n v="4000"/>
    <s v="-"/>
    <s v="2,04,510.99"/>
    <n v="4000"/>
  </r>
  <r>
    <x v="161"/>
    <s v="ACH D- NSEMFS 10022018 CAMS-595080187724"/>
    <n v="2212024043"/>
    <d v="2018-12-02T00:00:00"/>
    <n v="4000"/>
    <s v="-"/>
    <s v="2,00,510.99"/>
    <n v="4000"/>
  </r>
  <r>
    <x v="161"/>
    <s v="ACH D- HDFC MUTUAL FUND-10538565_708880"/>
    <n v="2042181043"/>
    <d v="2018-12-02T00:00:00"/>
    <n v="4000"/>
    <s v="-"/>
    <s v="1,96,510.99"/>
    <n v="4000"/>
  </r>
  <r>
    <x v="161"/>
    <s v="ACH D- HDFC MUTUAL FUND-10538565_156382"/>
    <n v="2040837043"/>
    <d v="2018-12-02T00:00:00"/>
    <n v="5000"/>
    <s v="-"/>
    <s v="1,91,510.99"/>
    <n v="5000"/>
  </r>
  <r>
    <x v="161"/>
    <s v="INST-ALERT CHG INC GST OCT-DEC2017-MIR1803439191343"/>
    <s v="MIR1803439191343"/>
    <d v="2018-12-02T00:00:00"/>
    <n v="17.7"/>
    <s v="-"/>
    <s v="1,91,493.29"/>
    <m/>
  </r>
  <r>
    <x v="161"/>
    <s v="ACH D- BIRLAMF10022018 CAMS-590980551149"/>
    <n v="1868616775"/>
    <d v="2018-12-02T00:00:00"/>
    <n v="4000"/>
    <s v="-"/>
    <s v="1,87,493.29"/>
    <n v="4000"/>
  </r>
  <r>
    <x v="161"/>
    <s v="ACH D- BD-FRANKLINTEMPLETON-TXTZ2914240"/>
    <n v="1861369469"/>
    <d v="2018-12-02T00:00:00"/>
    <n v="4000"/>
    <s v="-"/>
    <s v="1,83,493.29"/>
    <n v="4000"/>
  </r>
  <r>
    <x v="161"/>
    <s v="ACH D- BD-FRANKLINTEMPLETON-TXTZ2900854"/>
    <n v="1861369470"/>
    <d v="2018-12-02T00:00:00"/>
    <n v="5000"/>
    <s v="-"/>
    <s v="1,78,493.29"/>
    <n v="5000"/>
  </r>
  <r>
    <x v="162"/>
    <s v="DEBIT CARD ANNUAL FEE-JAN-2018 310118-MIR1804154896550"/>
    <s v="MIR1804154896550"/>
    <s v="13-02-2018"/>
    <n v="177"/>
    <s v="-"/>
    <s v="1,78,316.29"/>
    <m/>
  </r>
  <r>
    <x v="163"/>
    <s v="00751610082025 -TPT-FEB GYM"/>
    <s v="864008729A1"/>
    <s v="22-02-2018"/>
    <n v="10000"/>
    <s v="-"/>
    <s v="1,68,316.29"/>
    <m/>
  </r>
  <r>
    <x v="163"/>
    <s v="FD BOOKED THROUGH NET-50300237717208"/>
    <s v="IB22093337247580"/>
    <s v="22-02-2018"/>
    <n v="158000"/>
    <s v="-"/>
    <n v="10316.29"/>
    <m/>
  </r>
  <r>
    <x v="164"/>
    <s v="IB FD PREMAT PRINCIPAL-50300237717208"/>
    <s v="-"/>
    <s v="25-02-2018"/>
    <s v="-"/>
    <n v="158000"/>
    <s v="1,68,316.29"/>
    <m/>
  </r>
  <r>
    <x v="164"/>
    <s v="00751610082025 -TPT-JAI TAX"/>
    <s v="884414200A1"/>
    <s v="25-02-2018"/>
    <n v="25000"/>
    <s v="-"/>
    <s v="1,43,316.29"/>
    <m/>
  </r>
  <r>
    <x v="164"/>
    <s v="FD BOOKED THROUGH NET-50300238135854"/>
    <s v="IB25203830589543"/>
    <s v="25-02-2018"/>
    <n v="130000"/>
    <s v="-"/>
    <n v="13316.29"/>
    <m/>
  </r>
  <r>
    <x v="165"/>
    <s v="IB FD PREMAT PRINCIPAL-50300238135854"/>
    <s v="-"/>
    <s v="27-02-2018"/>
    <s v="-"/>
    <n v="130000"/>
    <s v="1,43,316.29"/>
    <m/>
  </r>
  <r>
    <x v="166"/>
    <s v="LHDF6097259532/BILLDKNATIONALSECURI"/>
    <n v="180600456489"/>
    <d v="2018-01-03T00:00:00"/>
    <n v="40000"/>
    <s v="-"/>
    <s v="1,03,316.29"/>
    <n v="40000"/>
  </r>
  <r>
    <x v="166"/>
    <s v="LHDF6097446779/BILLDKMIRAEASSETGLOB"/>
    <n v="180600517822"/>
    <d v="2018-01-03T00:00:00"/>
    <n v="40000"/>
    <s v="-"/>
    <n v="63316.29"/>
    <n v="40000"/>
  </r>
  <r>
    <x v="166"/>
    <s v="LHDF6097515768/SUNDARAM BNP PARIBAS"/>
    <n v="180600536767"/>
    <d v="2018-01-03T00:00:00"/>
    <n v="25000"/>
    <s v="-"/>
    <n v="38316.29"/>
    <n v="25000"/>
  </r>
  <r>
    <x v="166"/>
    <s v="ACH D- NSEMFS 27022018 CAMS-595080203996"/>
    <n v="2025112060"/>
    <d v="2018-01-03T00:00:00"/>
    <n v="25000"/>
    <s v="-"/>
    <n v="13316.29"/>
    <n v="25000"/>
  </r>
  <r>
    <x v="167"/>
    <s v="NEFT CR-ICIC0SF0002-JAIDEEP BANERJEE-BHAWNA BHATT-1402937365"/>
    <n v="1402937365"/>
    <d v="2018-02-03T00:00:00"/>
    <s v="-"/>
    <n v="38000"/>
    <n v="51316.29"/>
    <m/>
  </r>
  <r>
    <x v="167"/>
    <s v="ACH D- NSEMFS 01032018 CAMS-595080205482"/>
    <n v="2001150061"/>
    <d v="2018-02-03T00:00:00"/>
    <n v="25000"/>
    <s v="-"/>
    <n v="26316.29"/>
    <n v="25000"/>
  </r>
  <r>
    <x v="168"/>
    <s v="ACH D- BD-FRANKLINTEMPLETON-TXTZ3069447"/>
    <n v="2177683668"/>
    <d v="2018-07-03T00:00:00"/>
    <n v="4000"/>
    <s v="-"/>
    <n v="22316.29"/>
    <n v="4000"/>
  </r>
  <r>
    <x v="169"/>
    <s v="290704105 1424892-8174114-DFG-PRUICICI-SIP"/>
    <s v="-"/>
    <d v="2018-10-03T00:00:00"/>
    <n v="4000"/>
    <s v="-"/>
    <n v="18316.29"/>
    <n v="4000"/>
  </r>
  <r>
    <x v="170"/>
    <s v="ACH D- BD-FRANKLINTEMPLETON-TXTZ3142984"/>
    <n v="2230651116"/>
    <d v="2018-12-03T00:00:00"/>
    <n v="4000"/>
    <s v="-"/>
    <n v="14316.29"/>
    <n v="4000"/>
  </r>
  <r>
    <x v="170"/>
    <s v="ACH D- BIRLAMF10032018 CAMS-590980607651"/>
    <n v="2230105448"/>
    <d v="2018-12-03T00:00:00"/>
    <n v="4000"/>
    <s v="-"/>
    <n v="10316.29"/>
    <n v="4000"/>
  </r>
  <r>
    <x v="170"/>
    <s v="ACH D- BD-FRANKLINTEMPLETON-TXTZ3112381"/>
    <n v="2230651117"/>
    <d v="2018-12-03T00:00:00"/>
    <n v="5000"/>
    <s v="-"/>
    <n v="5316.29"/>
    <n v="5000"/>
  </r>
  <r>
    <x v="170"/>
    <s v="ACH D- NSEMFS 10032018 CAMS-595080210832"/>
    <n v="2141796071"/>
    <d v="2018-12-03T00:00:00"/>
    <n v="4000"/>
    <s v="-"/>
    <n v="1316.29"/>
    <m/>
  </r>
  <r>
    <x v="170"/>
    <s v="ACH D- NSEMFS 10032018 CAMS-595080210832"/>
    <n v="2141796071"/>
    <d v="2018-12-03T00:00:00"/>
    <s v="-"/>
    <n v="4000"/>
    <n v="5316.29"/>
    <m/>
  </r>
  <r>
    <x v="170"/>
    <s v="ACH D- HDFCMUTUALFUND-HMCOGH10538565H708"/>
    <n v="2067567071"/>
    <d v="2018-12-03T00:00:00"/>
    <n v="4000"/>
    <s v="-"/>
    <n v="1316.29"/>
    <n v="4000"/>
  </r>
  <r>
    <x v="170"/>
    <s v="ACH D- NSEMFS 10032018 CAMS-595080210826"/>
    <n v="2192576071"/>
    <d v="2018-12-03T00:00:00"/>
    <n v="4000"/>
    <s v="-"/>
    <n v="-2683.71"/>
    <m/>
  </r>
  <r>
    <x v="170"/>
    <s v="ACH D- NSEMFS 10032018 CAMS-595080210826"/>
    <n v="2192576071"/>
    <d v="2018-12-03T00:00:00"/>
    <s v="-"/>
    <n v="4000"/>
    <n v="1316.29"/>
    <m/>
  </r>
  <r>
    <x v="170"/>
    <s v="ACH D- HDFCMUTUALFUND-HBFGH10538565H1563"/>
    <n v="2067136071"/>
    <d v="2018-12-03T00:00:00"/>
    <n v="5000"/>
    <s v="-"/>
    <n v="-3683.71"/>
    <m/>
  </r>
  <r>
    <x v="170"/>
    <s v="ACH D- HDFCMUTUALFUND-HBFGH10538565H1563"/>
    <n v="2067136071"/>
    <d v="2018-12-03T00:00:00"/>
    <s v="-"/>
    <n v="5000"/>
    <n v="1316.29"/>
    <m/>
  </r>
  <r>
    <x v="171"/>
    <s v=".ACH DEBIT RETURN CHARGES 120318 120318-MIR1807919496462"/>
    <s v="MIR1807919496462"/>
    <s v="21-03-2018"/>
    <n v="413"/>
    <s v="-"/>
    <n v="903.29"/>
    <n v="413"/>
  </r>
  <r>
    <x v="171"/>
    <s v=".ACH DEBIT RETURN CHARGES 120318 120318-MIR1807919523319"/>
    <s v="MIR1807919523319"/>
    <s v="21-03-2018"/>
    <n v="885"/>
    <s v="-"/>
    <n v="18.29"/>
    <n v="885"/>
  </r>
  <r>
    <x v="171"/>
    <s v=".ACH DEBIT RETURN CHARGES 120318 120318-MIR1807919523719"/>
    <s v="MIR1807919523719"/>
    <s v="21-03-2018"/>
    <n v="18.29"/>
    <s v="-"/>
    <n v="0"/>
    <n v="18.29"/>
  </r>
  <r>
    <x v="172"/>
    <s v="00751000144886 -TPT-SIP"/>
    <s v="67328895A1"/>
    <s v="22-03-2018"/>
    <s v="-"/>
    <n v="50000"/>
    <n v="50000"/>
    <m/>
  </r>
  <r>
    <x v="173"/>
    <s v=".ACH DEBIT RETURN CHARGES 120318 120318-MIR1808729332785"/>
    <s v="MIR1808729332785"/>
    <s v="28-03-2018"/>
    <n v="866.73"/>
    <s v="-"/>
    <n v="49133.27"/>
    <n v="866.73"/>
  </r>
  <r>
    <x v="174"/>
    <s v="CREDIT INTEREST CAPITALISED"/>
    <s v="-"/>
    <s v="31-03-2018"/>
    <s v="-"/>
    <n v="628"/>
    <n v="49761.27"/>
    <m/>
  </r>
  <r>
    <x v="175"/>
    <s v="NEFT CR-ICIC0SF0002-JAIDEEP BANERJEE-BHAWNA BHATT-1423105712"/>
    <n v="1423105712"/>
    <d v="2018-03-04T00:00:00"/>
    <s v="-"/>
    <n v="38000"/>
    <n v="87761.27"/>
    <m/>
  </r>
  <r>
    <x v="176"/>
    <s v="ACH D- BD-FRANKLINTEMPLETON-TXTZ3302991"/>
    <n v="2611883676"/>
    <d v="2018-07-04T00:00:00"/>
    <n v="4000"/>
    <s v="-"/>
    <n v="83761.27"/>
    <n v="4000"/>
  </r>
  <r>
    <x v="177"/>
    <s v="290704105 1424892-8174114-DFG-PRUICICI-SIP"/>
    <s v="-"/>
    <d v="2018-10-04T00:00:00"/>
    <n v="4000"/>
    <s v="-"/>
    <n v="79761.27"/>
    <n v="4000"/>
  </r>
  <r>
    <x v="177"/>
    <s v="ACH D- BIRLAMF10042018 CAMS-590980667855"/>
    <n v="2651517835"/>
    <d v="2018-10-04T00:00:00"/>
    <n v="4000"/>
    <s v="-"/>
    <n v="75761.27"/>
    <n v="4000"/>
  </r>
  <r>
    <x v="177"/>
    <s v="ACH D- BD-FRANKLINTEMPLETON-TXTZ3327003"/>
    <n v="2660219568"/>
    <d v="2018-10-04T00:00:00"/>
    <n v="5000"/>
    <s v="-"/>
    <n v="70761.27"/>
    <n v="5000"/>
  </r>
  <r>
    <x v="177"/>
    <s v="ACH D- BD-FRANKLINTEMPLETON-TXTZ3322242"/>
    <n v="2660219567"/>
    <d v="2018-10-04T00:00:00"/>
    <n v="4000"/>
    <s v="-"/>
    <n v="66761.27"/>
    <n v="4000"/>
  </r>
  <r>
    <x v="177"/>
    <s v="ACH D- HDFCMUTUALFUND-HBFGH10538565H1563"/>
    <n v="2004580100"/>
    <d v="2018-10-04T00:00:00"/>
    <n v="5000"/>
    <s v="-"/>
    <n v="61761.27"/>
    <n v="5000"/>
  </r>
  <r>
    <x v="177"/>
    <s v="ACH D- HDFCMUTUALFUND-HMCOGH10538565H708"/>
    <n v="2000382100"/>
    <d v="2018-10-04T00:00:00"/>
    <n v="4000"/>
    <s v="-"/>
    <n v="57761.27"/>
    <n v="4000"/>
  </r>
  <r>
    <x v="177"/>
    <s v="ACH D- NSEMFS 10042018 CAMS-595080235884"/>
    <n v="2126743100"/>
    <d v="2018-10-04T00:00:00"/>
    <n v="4000"/>
    <s v="-"/>
    <n v="53761.27"/>
    <n v="4000"/>
  </r>
  <r>
    <x v="177"/>
    <s v="ACH D- NSEMFS 10042018 CAMS-595080235890"/>
    <n v="2126755100"/>
    <d v="2018-10-04T00:00:00"/>
    <n v="4000"/>
    <s v="-"/>
    <n v="49761.27"/>
    <n v="4000"/>
  </r>
  <r>
    <x v="178"/>
    <s v="INST-ALERT CHG INC GST JAN-MAR2018-MIR1810962931346"/>
    <s v="MIR1810962931346"/>
    <s v="24-04-2018"/>
    <n v="17.7"/>
    <s v="-"/>
    <n v="49743.57"/>
    <m/>
  </r>
  <r>
    <x v="179"/>
    <s v="00751610082025-TPT-SIP"/>
    <n v="128227766"/>
    <d v="2018-02-05T00:00:00"/>
    <s v="-"/>
    <n v="96600"/>
    <s v="1,46,343.57"/>
    <s v="-"/>
  </r>
  <r>
    <x v="180"/>
    <s v="NEFT CR-ICIC0SF0002-JAIDEEP BANERJEE-BHAWNA BHATT-1443914407"/>
    <n v="1443914407"/>
    <d v="2018-03-05T00:00:00"/>
    <s v="-"/>
    <n v="38000"/>
    <s v="1,84,343.57"/>
    <s v="-"/>
  </r>
  <r>
    <x v="181"/>
    <s v="00751610082025 -TPT-FD"/>
    <n v="351501041"/>
    <d v="2018-05-05T00:00:00"/>
    <n v="130000"/>
    <s v="-"/>
    <n v="54343.57"/>
    <m/>
  </r>
  <r>
    <x v="182"/>
    <s v="ACH D- BD-FRANKLINTEMPLETON-TXTZ3539456"/>
    <n v="3150618194"/>
    <d v="2018-07-05T00:00:00"/>
    <n v="4000"/>
    <s v="-"/>
    <n v="50343.57"/>
    <n v="4000"/>
  </r>
  <r>
    <x v="183"/>
    <s v="290704105 1424892-8174114-DFG-PRUICICI-SIP"/>
    <s v="-"/>
    <d v="2018-10-05T00:00:00"/>
    <n v="4000"/>
    <s v="-"/>
    <n v="46343.57"/>
    <n v="4000"/>
  </r>
  <r>
    <x v="183"/>
    <s v="ACH D- BD-FRANKLINTEMPLETON-TXTZ3613757"/>
    <n v="3219721805"/>
    <d v="2018-10-05T00:00:00"/>
    <n v="5000"/>
    <s v="-"/>
    <n v="41343.57"/>
    <n v="5000"/>
  </r>
  <r>
    <x v="183"/>
    <s v="ACH D- BD-FRANKLINTEMPLETON-TXTZ3556437"/>
    <n v="3219721806"/>
    <d v="2018-10-05T00:00:00"/>
    <n v="4000"/>
    <s v="-"/>
    <n v="37343.57"/>
    <n v="4000"/>
  </r>
  <r>
    <x v="183"/>
    <s v="ACH D- NSEMFS 10052018 CAMS-595080260696"/>
    <n v="2030044130"/>
    <d v="2018-10-05T00:00:00"/>
    <n v="4000"/>
    <s v="-"/>
    <n v="33343.57"/>
    <n v="4000"/>
  </r>
  <r>
    <x v="183"/>
    <s v="ACH D- HDFCMUTUALFUND-HMCOGH10538565H708"/>
    <n v="2004011130"/>
    <d v="2018-10-05T00:00:00"/>
    <n v="4000"/>
    <s v="-"/>
    <n v="29343.57"/>
    <n v="4000"/>
  </r>
  <r>
    <x v="183"/>
    <s v="ACH D- HDFCMUTUALFUND-HBFGH10538565H1563"/>
    <n v="2004010130"/>
    <d v="2018-10-05T00:00:00"/>
    <n v="5000"/>
    <s v="-"/>
    <n v="24343.57"/>
    <n v="5000"/>
  </r>
  <r>
    <x v="183"/>
    <s v="ACH D- BIRLAMF10052018 CAMS-590980725147"/>
    <n v="3225072273"/>
    <d v="2018-10-05T00:00:00"/>
    <n v="4000"/>
    <s v="-"/>
    <n v="20343.57"/>
    <n v="4000"/>
  </r>
  <r>
    <x v="183"/>
    <s v="ACH D- NSEMFS 10052018 CAMS-595080259663"/>
    <n v="2185069130"/>
    <d v="2018-10-05T00:00:00"/>
    <n v="4000"/>
    <s v="-"/>
    <n v="16343.57"/>
    <n v="4000"/>
  </r>
  <r>
    <x v="184"/>
    <s v="00751610082025-TPT-JUN SIP"/>
    <n v="211726187"/>
    <d v="2018-01-06T00:00:00"/>
    <s v="-"/>
    <n v="110000"/>
    <s v="1,26,343.57"/>
    <m/>
  </r>
  <r>
    <x v="184"/>
    <s v="00751610082025-TPT-JUN SIP"/>
    <n v="211761708"/>
    <d v="2018-01-06T00:00:00"/>
    <n v="110000"/>
    <s v="-"/>
    <n v="16343.57"/>
    <m/>
  </r>
  <r>
    <x v="185"/>
    <s v="NEFT CR-ICIC0SF0002-JAIDEEP BANERJEE-BHAWNA BHATT-1463452594"/>
    <n v="1463452594"/>
    <d v="2018-02-06T00:00:00"/>
    <s v="-"/>
    <n v="38000"/>
    <n v="54343.57"/>
    <m/>
  </r>
  <r>
    <x v="186"/>
    <s v="290704105 1424892-8174114-DFG-PRUICICI-SIP"/>
    <s v="-"/>
    <d v="2018-10-06T00:00:00"/>
    <n v="4000"/>
    <s v="-"/>
    <n v="50343.57"/>
    <n v="4000"/>
  </r>
  <r>
    <x v="187"/>
    <s v="ACH D- BIRLAMF10062018 CAMS-590980794865"/>
    <n v="3691794998"/>
    <d v="2018-11-06T00:00:00"/>
    <n v="4000"/>
    <s v="-"/>
    <n v="46343.57"/>
    <n v="4000"/>
  </r>
  <r>
    <x v="187"/>
    <s v="ACH D- BD-FRANKLINTEMPLETON-TXTZ3814708"/>
    <n v="3701619779"/>
    <d v="2018-11-06T00:00:00"/>
    <n v="4000"/>
    <s v="-"/>
    <n v="42343.57"/>
    <n v="4000"/>
  </r>
  <r>
    <x v="187"/>
    <s v="ACH D- BD-FRANKLINTEMPLETON-TXTZ3816044"/>
    <n v="3701619780"/>
    <d v="2018-11-06T00:00:00"/>
    <n v="5000"/>
    <s v="-"/>
    <n v="37343.57"/>
    <n v="5000"/>
  </r>
  <r>
    <x v="187"/>
    <s v="ACH D- HDFCMUTUALFUND-HMCOGH10538565H708"/>
    <n v="8013061162"/>
    <d v="2018-11-06T00:00:00"/>
    <n v="4000"/>
    <s v="-"/>
    <n v="33343.57"/>
    <n v="4000"/>
  </r>
  <r>
    <x v="187"/>
    <s v="ACH D- HDFCMUTUALFUND-HPREGH10538565H521"/>
    <n v="8014451162"/>
    <d v="2018-11-06T00:00:00"/>
    <n v="5000"/>
    <s v="-"/>
    <n v="28343.57"/>
    <n v="5000"/>
  </r>
  <r>
    <x v="187"/>
    <s v="ACH D- NSEMFS 10062018 CAMS-595080288556"/>
    <n v="8198579162"/>
    <d v="2018-11-06T00:00:00"/>
    <n v="4000"/>
    <s v="-"/>
    <n v="24343.57"/>
    <n v="4000"/>
  </r>
  <r>
    <x v="187"/>
    <s v="ACH D- NSEMFS 10062018 CAMS-595080290478"/>
    <n v="8201801162"/>
    <d v="2018-11-06T00:00:00"/>
    <n v="4000"/>
    <s v="-"/>
    <n v="20343.57"/>
    <n v="4000"/>
  </r>
  <r>
    <x v="188"/>
    <s v="00751610082025-TPT-FOR EXP"/>
    <n v="422743202"/>
    <s v="17-06-2018"/>
    <n v="6000"/>
    <s v="-"/>
    <n v="14343.57"/>
    <m/>
  </r>
  <r>
    <x v="189"/>
    <s v="00751610082025 -TPT-CAR SERV"/>
    <s v="714517139A1"/>
    <s v="25-06-2018"/>
    <n v="4000"/>
    <s v="-"/>
    <n v="10343.57"/>
    <m/>
  </r>
  <r>
    <x v="190"/>
    <s v="CREDIT INTEREST CAPITALISED"/>
    <s v="-"/>
    <s v="30-06-2018"/>
    <s v="-"/>
    <n v="358"/>
    <n v="10701.57"/>
    <s v="-"/>
  </r>
  <r>
    <x v="191"/>
    <s v="NEFT CR-ICIC0SF0002-JAIDEEP BANERJEE-BHAWNA BHATT-1482955977"/>
    <n v="1482955977"/>
    <d v="2018-02-07T00:00:00"/>
    <s v="-"/>
    <n v="38000"/>
    <n v="48701.57"/>
    <s v="-"/>
  </r>
  <r>
    <x v="192"/>
    <s v="290704105 1424892-8174114-DFG-PRUICICI-SIP"/>
    <s v="-"/>
    <d v="2018-10-07T00:00:00"/>
    <n v="4000"/>
    <s v="-"/>
    <n v="44701.57"/>
    <n v="4000"/>
  </r>
  <r>
    <x v="192"/>
    <s v="00751610082025-TPT-BHAW FD"/>
    <n v="280223629"/>
    <d v="2018-10-07T00:00:00"/>
    <s v="-"/>
    <n v="50000"/>
    <n v="94701.57000000001"/>
    <s v="-"/>
  </r>
  <r>
    <x v="192"/>
    <s v="FD BOOKED THROUGH NET-50300263632069"/>
    <s v="IB10101406387921"/>
    <d v="2018-10-07T00:00:00"/>
    <n v="50000"/>
    <s v="-"/>
    <n v="44701.57"/>
    <m/>
  </r>
  <r>
    <x v="192"/>
    <s v="ACH D- BIRLAMF10072018 CAMS-590980858259"/>
    <n v="4168929837"/>
    <d v="2018-10-07T00:00:00"/>
    <n v="4000"/>
    <s v="-"/>
    <n v="40701.57"/>
    <n v="4000"/>
  </r>
  <r>
    <x v="192"/>
    <s v="ACH D- BD-FRANKLINTEMPLETON-TXTZ4054775"/>
    <n v="4182778896"/>
    <d v="2018-10-07T00:00:00"/>
    <n v="5000"/>
    <s v="-"/>
    <n v="35701.57"/>
    <n v="5000"/>
  </r>
  <r>
    <x v="192"/>
    <s v="ACH D- BD-FRANKLINTEMPLETON-TXTZ4054773"/>
    <n v="4182778895"/>
    <d v="2018-10-07T00:00:00"/>
    <n v="4000"/>
    <s v="-"/>
    <n v="31701.57"/>
    <n v="4000"/>
  </r>
  <r>
    <x v="192"/>
    <s v="ACH D- NSEMFS 10072018 CAMS-595080316165"/>
    <n v="8185916191"/>
    <d v="2018-10-07T00:00:00"/>
    <n v="4000"/>
    <s v="-"/>
    <n v="27701.57"/>
    <n v="4000"/>
  </r>
  <r>
    <x v="192"/>
    <s v="ACH D- NSEMFS 10072018 CAMS-595080318350"/>
    <n v="8189728191"/>
    <d v="2018-10-07T00:00:00"/>
    <n v="4000"/>
    <s v="-"/>
    <n v="23701.57"/>
    <n v="4000"/>
  </r>
  <r>
    <x v="192"/>
    <s v="ACH D- HDFCMUTUALFUND-HMCOGH10538565H708"/>
    <n v="8010624191"/>
    <d v="2018-10-07T00:00:00"/>
    <n v="4000"/>
    <s v="-"/>
    <n v="19701.57"/>
    <n v="4000"/>
  </r>
  <r>
    <x v="192"/>
    <s v="ACH D- HDFCMUTUALFUND-HPREGH10538565H521"/>
    <n v="8018991191"/>
    <d v="2018-10-07T00:00:00"/>
    <n v="5000"/>
    <s v="-"/>
    <n v="14701.57"/>
    <n v="5000"/>
  </r>
  <r>
    <x v="193"/>
    <s v="INST-ALERT CHG INC GST APR-JUN2018-MIR1819808161129"/>
    <s v="MIR1819808161129"/>
    <s v="23-07-2018"/>
    <n v="17.7"/>
    <s v="-"/>
    <n v="14683.87"/>
    <m/>
  </r>
  <r>
    <x v="194"/>
    <s v="NEFT CR-ICIC0SF0002-JAIDEEP BANERJEE-BHAWNA BHATT-1504572649"/>
    <n v="1504572649"/>
    <d v="2018-02-08T00:00:00"/>
    <s v="-"/>
    <n v="38000"/>
    <n v="52683.87"/>
    <m/>
  </r>
  <r>
    <x v="195"/>
    <s v="290704105 1424892-8174114-DFG-PRUICICI-SIP"/>
    <s v="-"/>
    <d v="2018-10-08T00:00:00"/>
    <n v="4000"/>
    <s v="-"/>
    <n v="48683.87"/>
    <n v="4000"/>
  </r>
  <r>
    <x v="195"/>
    <s v="ACH D- BIRLAMF10082018 CAMS-590980931801"/>
    <n v="4706645648"/>
    <d v="2018-10-08T00:00:00"/>
    <n v="4000"/>
    <s v="-"/>
    <n v="44683.87"/>
    <n v="4000"/>
  </r>
  <r>
    <x v="195"/>
    <s v="ACH D- BD-FRANKLINTEMPLETON-TXTZ4329457"/>
    <n v="4715399942"/>
    <d v="2018-10-08T00:00:00"/>
    <n v="4000"/>
    <s v="-"/>
    <n v="40683.87"/>
    <n v="4000"/>
  </r>
  <r>
    <x v="195"/>
    <s v="ACH D- BD-FRANKLINTEMPLETON-TXTZ4309209"/>
    <n v="4715399941"/>
    <d v="2018-10-08T00:00:00"/>
    <n v="5000"/>
    <s v="-"/>
    <n v="35683.87"/>
    <n v="5000"/>
  </r>
  <r>
    <x v="195"/>
    <s v="ACH D- HDFCMUTUALFUND-HPREGH10538565H521"/>
    <n v="8011364222"/>
    <d v="2018-10-08T00:00:00"/>
    <n v="5000"/>
    <s v="-"/>
    <n v="30683.87"/>
    <n v="5000"/>
  </r>
  <r>
    <x v="195"/>
    <s v="ACH D- HDFCMUTUALFUND-HMCOGH10538565H708"/>
    <n v="8006912222"/>
    <d v="2018-10-08T00:00:00"/>
    <n v="4000"/>
    <s v="-"/>
    <n v="26683.87"/>
    <n v="4000"/>
  </r>
  <r>
    <x v="195"/>
    <s v="ACH D- NSEMFS 10082018 CAMS-595080348872"/>
    <n v="8281757222"/>
    <d v="2018-10-08T00:00:00"/>
    <n v="4000"/>
    <s v="-"/>
    <n v="22683.87"/>
    <n v="4000"/>
  </r>
  <r>
    <x v="195"/>
    <s v="ACH D- NSEMFS 10082018 CAMS-595080350993"/>
    <n v="8285488222"/>
    <d v="2018-10-08T00:00:00"/>
    <n v="4000"/>
    <s v="-"/>
    <n v="18683.87"/>
    <n v="4000"/>
  </r>
  <r>
    <x v="196"/>
    <s v="NEFT CR-ICIC0SF0002-JAIDEEP BANERJEE-BHAWNA BHATT-1525717077"/>
    <n v="1525717077"/>
    <d v="2018-03-09T00:00:00"/>
    <s v="-"/>
    <n v="38000"/>
    <n v="56683.87"/>
    <s v="-"/>
  </r>
  <r>
    <x v="197"/>
    <s v="NEFT DR-ICIC0000009-BHAWNAICICI-NETBANK, MUM-N248180624988288-SEP EXP"/>
    <s v="N248180624988288"/>
    <d v="2018-05-09T00:00:00"/>
    <n v="10000"/>
    <s v="-"/>
    <n v="46683.87"/>
    <m/>
  </r>
  <r>
    <x v="198"/>
    <s v="290704105 1424892-8174114-DFG-PRUICICI-SIP"/>
    <s v="-"/>
    <d v="2018-10-09T00:00:00"/>
    <n v="4000"/>
    <s v="-"/>
    <n v="42683.87"/>
    <n v="4000"/>
  </r>
  <r>
    <x v="198"/>
    <s v="ACH D- HDFCMUTUALFUND-HPREGH10538565H521"/>
    <n v="8018079253"/>
    <d v="2018-10-09T00:00:00"/>
    <n v="5000"/>
    <s v="-"/>
    <n v="37683.87"/>
    <n v="5000"/>
  </r>
  <r>
    <x v="198"/>
    <s v="ACH D- HDFCMUTUALFUND-HMCOGH10538565H708"/>
    <n v="8016753253"/>
    <d v="2018-10-09T00:00:00"/>
    <n v="4000"/>
    <s v="-"/>
    <n v="33683.87"/>
    <n v="4000"/>
  </r>
  <r>
    <x v="198"/>
    <s v="ACH D- BIRLAMF10092018 CAMS-590981003837"/>
    <n v="5192245138"/>
    <d v="2018-10-09T00:00:00"/>
    <n v="4000"/>
    <s v="-"/>
    <n v="29683.87"/>
    <n v="4000"/>
  </r>
  <r>
    <x v="198"/>
    <s v="ACH D- BD-FRANKLINTEMPLETON-TXTZ4591304"/>
    <n v="5201551285"/>
    <d v="2018-10-09T00:00:00"/>
    <n v="4000"/>
    <s v="-"/>
    <n v="25683.87"/>
    <n v="4000"/>
  </r>
  <r>
    <x v="198"/>
    <s v="ACH D- BD-FRANKLINTEMPLETON-TXTZ4565988"/>
    <n v="5201551284"/>
    <d v="2018-10-09T00:00:00"/>
    <n v="5000"/>
    <s v="-"/>
    <n v="20683.87"/>
    <n v="5000"/>
  </r>
  <r>
    <x v="198"/>
    <s v="ACH D- NSEMFS 10092018 CAMS-595080384690"/>
    <n v="8322943253"/>
    <d v="2018-10-09T00:00:00"/>
    <n v="4000"/>
    <s v="-"/>
    <n v="16683.87"/>
    <n v="4000"/>
  </r>
  <r>
    <x v="198"/>
    <s v="ACH D- NSEMFS 10092018 CAMS-595080378517"/>
    <n v="8311998253"/>
    <d v="2018-10-09T00:00:00"/>
    <n v="4000"/>
    <s v="-"/>
    <n v="12683.87"/>
    <n v="4000"/>
  </r>
  <r>
    <x v="199"/>
    <s v="HDFC MUTUAL FUND RE-HDFC LOW DURATION FU"/>
    <n v="940146300475"/>
    <s v="24-09-2018"/>
    <s v="-"/>
    <n v="300000"/>
    <s v="3,12,683.87"/>
    <m/>
  </r>
  <r>
    <x v="200"/>
    <s v="HDFC MUTUAL FUND RE-HDFC LOW DURATION FU"/>
    <n v="942267201731"/>
    <s v="27-09-2018"/>
    <s v="-"/>
    <n v="100000"/>
    <s v="4,12,683.87"/>
    <m/>
  </r>
  <r>
    <x v="200"/>
    <s v="ACH D- NSEMFS 26092018 CAMS-595080405197"/>
    <n v="8015220270"/>
    <s v="27-09-2018"/>
    <n v="15000"/>
    <s v="-"/>
    <s v="3,97,683.87"/>
    <m/>
  </r>
  <r>
    <x v="200"/>
    <s v="ACH D- NSEMFS 26092018 CAMS-595080405197"/>
    <n v="8015223270"/>
    <s v="27-09-2018"/>
    <n v="20000"/>
    <s v="-"/>
    <s v="3,77,683.87"/>
    <m/>
  </r>
  <r>
    <x v="200"/>
    <s v="ACH D- NSEMFS 26092018 CAMS-595080405197"/>
    <n v="8015218270"/>
    <s v="27-09-2018"/>
    <n v="20000"/>
    <s v="-"/>
    <s v="3,57,683.87"/>
    <m/>
  </r>
  <r>
    <x v="200"/>
    <s v="ACH D- NSEMFS 26092018 CAMS-595080405197"/>
    <n v="8015221270"/>
    <s v="27-09-2018"/>
    <n v="25000"/>
    <s v="-"/>
    <s v="3,32,683.87"/>
    <m/>
  </r>
  <r>
    <x v="200"/>
    <s v="ACH D- NSEMFS 26092018 CAMS-595080405197"/>
    <n v="8015222270"/>
    <s v="27-09-2018"/>
    <n v="30000"/>
    <s v="-"/>
    <s v="3,02,683.87"/>
    <m/>
  </r>
  <r>
    <x v="200"/>
    <s v="ACH D- NSEMFS 26092018 CAMS-595080405197"/>
    <n v="8015219270"/>
    <s v="27-09-2018"/>
    <n v="30000"/>
    <s v="-"/>
    <s v="2,72,683.87"/>
    <m/>
  </r>
  <r>
    <x v="201"/>
    <s v="CREDIT INTEREST CAPITALISED"/>
    <s v="-"/>
    <s v="30-09-2018"/>
    <s v="-"/>
    <n v="399"/>
    <s v="2,73,082.87"/>
    <m/>
  </r>
  <r>
    <x v="202"/>
    <s v="NEFT CR-ICIC0SF0002-JAIDEEP BANERJEE-BHAWNA BHATT-1545613338"/>
    <n v="1545613338"/>
    <d v="2018-01-10T00:00:00"/>
    <s v="-"/>
    <n v="34000"/>
    <s v="3,07,082.87"/>
    <m/>
  </r>
  <r>
    <x v="203"/>
    <s v="ACH D- NSEMFS 02102018 CAMS-595080413226"/>
    <n v="8004622277"/>
    <d v="2018-04-10T00:00:00"/>
    <n v="80000"/>
    <s v="-"/>
    <s v="2,27,082.87"/>
    <m/>
  </r>
  <r>
    <x v="203"/>
    <s v="ACH D- NSEMFS 02102018 CAMS-595080413226"/>
    <n v="8004620277"/>
    <d v="2018-04-10T00:00:00"/>
    <n v="90000"/>
    <s v="-"/>
    <s v="1,37,082.87"/>
    <m/>
  </r>
  <r>
    <x v="203"/>
    <s v="ACH D- NSEMFS 02102018 CAMS-595080413226"/>
    <n v="8004621277"/>
    <d v="2018-04-10T00:00:00"/>
    <n v="90000"/>
    <s v="-"/>
    <n v="47082.87"/>
    <m/>
  </r>
  <r>
    <x v="204"/>
    <s v="290704105 1424892-8174114-DFG-PRUICICI-SIP"/>
    <s v="-"/>
    <d v="2018-10-10T00:00:00"/>
    <n v="4000"/>
    <s v="-"/>
    <n v="43082.87"/>
    <n v="4000"/>
  </r>
  <r>
    <x v="204"/>
    <s v="ACH D- BIRLAMF10102018 CAMS-590981077130"/>
    <n v="5728794418"/>
    <d v="2018-10-10T00:00:00"/>
    <n v="4000"/>
    <s v="-"/>
    <n v="39082.87"/>
    <n v="4000"/>
  </r>
  <r>
    <x v="204"/>
    <s v="ACH D- HDFCMUTUALFUND-HMCOGH10538565H708"/>
    <n v="8023193283"/>
    <d v="2018-10-10T00:00:00"/>
    <n v="4000"/>
    <s v="-"/>
    <n v="35082.87"/>
    <n v="4000"/>
  </r>
  <r>
    <x v="204"/>
    <s v="ACH D- HDFCMUTUALFUND-HPREGH10538565H521"/>
    <n v="8023194283"/>
    <d v="2018-10-10T00:00:00"/>
    <n v="5000"/>
    <s v="-"/>
    <n v="30082.87"/>
    <n v="5000"/>
  </r>
  <r>
    <x v="204"/>
    <s v="ACH D- BD-FRANKLINTEMPLETON-TXTZ4790905"/>
    <n v="5749933718"/>
    <d v="2018-10-10T00:00:00"/>
    <n v="4000"/>
    <s v="-"/>
    <n v="26082.87"/>
    <n v="4000"/>
  </r>
  <r>
    <x v="204"/>
    <s v="ACH D- BD-FRANKLINTEMPLETON-TXTZ4776996"/>
    <n v="5749933717"/>
    <d v="2018-10-10T00:00:00"/>
    <n v="5000"/>
    <s v="-"/>
    <n v="21082.87"/>
    <n v="5000"/>
  </r>
  <r>
    <x v="204"/>
    <s v="ACH D- NSEMFS 10102018 CAMS-595080417841"/>
    <n v="8302171283"/>
    <d v="2018-10-10T00:00:00"/>
    <n v="4000"/>
    <s v="-"/>
    <n v="17082.87"/>
    <n v="4000"/>
  </r>
  <r>
    <x v="204"/>
    <s v="ACH D- NSEMFS 10102018 CAMS-595080415950"/>
    <n v="8298875283"/>
    <d v="2018-10-10T00:00:00"/>
    <n v="4000"/>
    <s v="-"/>
    <n v="13082.87"/>
    <n v="4000"/>
  </r>
  <r>
    <x v="205"/>
    <s v="INST-ALERT CHG INC GST JUL-SEP2018-MIR1829275255158"/>
    <s v="MIR1829275255158"/>
    <s v="20-10-2018"/>
    <n v="17.7"/>
    <s v="-"/>
    <n v="13065.17"/>
    <m/>
  </r>
  <r>
    <x v="206"/>
    <s v="00751610082025-TPT-SIP"/>
    <n v="217613891"/>
    <s v="29-10-2018"/>
    <s v="-"/>
    <n v="25000"/>
    <n v="38065.17"/>
    <s v="-"/>
  </r>
  <r>
    <x v="207"/>
    <s v="ACH D- NSEMFS 29102018 CAMS-595080441721"/>
    <n v="8009048303"/>
    <s v="30-10-2018"/>
    <n v="25000"/>
    <s v="-"/>
    <n v="13065.17"/>
    <n v="25000"/>
  </r>
  <r>
    <x v="208"/>
    <s v="NEFT CR-ICIC0SF0002-JAIDEEP BANERJEE-BHAWNA BHATT-1567146394"/>
    <n v="1567146394"/>
    <d v="2018-01-11T00:00:00"/>
    <s v="-"/>
    <n v="34000"/>
    <n v="47065.17"/>
    <s v="-"/>
  </r>
  <r>
    <x v="209"/>
    <s v="290704105 1424892-8174114-DFG-PRUICICI-SIP"/>
    <s v="-"/>
    <d v="2018-10-11T00:00:00"/>
    <n v="4000"/>
    <s v="-"/>
    <n v="43065.17"/>
    <n v="4000"/>
  </r>
  <r>
    <x v="210"/>
    <s v="ACH D- BD-FRANKLINTEMPLETON-TXTZ5069734"/>
    <n v="6238819362"/>
    <d v="2018-12-11T00:00:00"/>
    <n v="4000"/>
    <s v="-"/>
    <n v="39065.17"/>
    <n v="4000"/>
  </r>
  <r>
    <x v="210"/>
    <s v="ACH D- BD-FRANKLINTEMPLETON-TXTZ5084869"/>
    <n v="6238819363"/>
    <d v="2018-12-11T00:00:00"/>
    <n v="5000"/>
    <s v="-"/>
    <n v="34065.17"/>
    <n v="5000"/>
  </r>
  <r>
    <x v="210"/>
    <s v="ACH D- BIRLAMF10112018 CAMS-590981148739"/>
    <n v="6229648375"/>
    <d v="2018-12-11T00:00:00"/>
    <n v="4000"/>
    <s v="-"/>
    <n v="30065.17"/>
    <n v="4000"/>
  </r>
  <r>
    <x v="210"/>
    <s v="ACH D- HDFCMUTUALFUND-HMCOGH10538565H708"/>
    <n v="8004802316"/>
    <d v="2018-12-11T00:00:00"/>
    <n v="4000"/>
    <s v="-"/>
    <n v="26065.17"/>
    <n v="4000"/>
  </r>
  <r>
    <x v="210"/>
    <s v="ACH D- HDFCMUTUALFUND-HPREGH10538565H521"/>
    <n v="8007761316"/>
    <d v="2018-12-11T00:00:00"/>
    <n v="5000"/>
    <s v="-"/>
    <n v="21065.17"/>
    <n v="5000"/>
  </r>
  <r>
    <x v="210"/>
    <s v="ACH D- NSEMFS 10112018 CAMS-595080450961"/>
    <n v="8321172316"/>
    <d v="2018-12-11T00:00:00"/>
    <n v="4000"/>
    <s v="-"/>
    <n v="17065.17"/>
    <n v="4000"/>
  </r>
  <r>
    <x v="210"/>
    <s v="ACH D- NSEMFS 10112018 CAMS-595080456785"/>
    <n v="8228519316"/>
    <d v="2018-12-11T00:00:00"/>
    <n v="4000"/>
    <s v="-"/>
    <n v="13065.17"/>
    <n v="4000"/>
  </r>
  <r>
    <x v="211"/>
    <s v="PHDF6949758584/TATA SKY"/>
    <n v="183350001847"/>
    <d v="2018-01-12T00:00:00"/>
    <n v="2000"/>
    <s v="-"/>
    <n v="11065.17"/>
    <m/>
  </r>
  <r>
    <x v="211"/>
    <s v="NEFT CR-ICIC0SF0002-JAIDEEP BANERJEE-BHAWNA BHATT-1587769836"/>
    <n v="1587769836"/>
    <d v="2018-01-12T00:00:00"/>
    <m/>
    <n v="34000"/>
    <n v="45065.17"/>
    <m/>
  </r>
  <r>
    <x v="212"/>
    <s v="290704105 1424892-8174114-DFG-PRUICICI-SIP"/>
    <s v="-"/>
    <d v="2018-10-12T00:00:00"/>
    <n v="4000"/>
    <s v="-"/>
    <n v="41065.17"/>
    <n v="4000"/>
  </r>
  <r>
    <x v="212"/>
    <s v="ACH D- HDFCMUTUALFUND-HMCOGH10538565H708"/>
    <n v="8048089344"/>
    <d v="2018-10-12T00:00:00"/>
    <n v="4000"/>
    <s v="-"/>
    <n v="37065.17"/>
    <n v="4000"/>
  </r>
  <r>
    <x v="212"/>
    <s v="ACH D- HDFCMUTUALFUND-HPREGH10538565H521"/>
    <n v="8012453344"/>
    <d v="2018-10-12T00:00:00"/>
    <n v="5000"/>
    <s v="-"/>
    <n v="32065.17"/>
    <n v="5000"/>
  </r>
  <r>
    <x v="212"/>
    <s v="ACH D- BIRLAMF10122018 CAMS-590981226873"/>
    <n v="6704263166"/>
    <d v="2018-10-12T00:00:00"/>
    <n v="4000"/>
    <s v="-"/>
    <n v="28065.17"/>
    <n v="4000"/>
  </r>
  <r>
    <x v="212"/>
    <s v="ACH D- BD-FRANKLINTEMPLETON-TXTZ5297862"/>
    <n v="6721911606"/>
    <d v="2018-10-12T00:00:00"/>
    <n v="4000"/>
    <s v="-"/>
    <n v="24065.17"/>
    <n v="4000"/>
  </r>
  <r>
    <x v="212"/>
    <s v="ACH D- BD-FRANKLINTEMPLETON-TXTZ5343690"/>
    <n v="6721911607"/>
    <d v="2018-10-12T00:00:00"/>
    <n v="5000"/>
    <s v="-"/>
    <n v="19065.17"/>
    <n v="5000"/>
  </r>
  <r>
    <x v="212"/>
    <s v="ACH D- NSEMFS 10122018 CAMS-595080487367"/>
    <n v="8349615344"/>
    <d v="2018-10-12T00:00:00"/>
    <n v="4000"/>
    <s v="-"/>
    <n v="15065.17"/>
    <n v="4000"/>
  </r>
  <r>
    <x v="212"/>
    <s v="ACH D- NSEMFS 10122018 CAMS-595080485999"/>
    <n v="8347215344"/>
    <d v="2018-10-12T00:00:00"/>
    <n v="4000"/>
    <s v="-"/>
    <n v="11065.17"/>
    <n v="4000"/>
  </r>
  <r>
    <x v="213"/>
    <s v="CREDIT INTEREST CAPITALISED"/>
    <s v="-"/>
    <s v="31-12-2018"/>
    <m/>
    <n v="280"/>
    <n v="11345.17"/>
    <m/>
  </r>
  <r>
    <x v="213"/>
    <s v="NEFT CR-ICIC0SF0002-JAIDEEP  BANERJEE-BHAWNA BHATT-1609442955"/>
    <s v="0000001609442955"/>
    <s v="01/01/19"/>
    <m/>
    <n v="34000"/>
    <n v="45345.17"/>
    <m/>
  </r>
  <r>
    <x v="214"/>
    <s v="290704105        1424892-8174114-DFG-PRUICICI-SIP"/>
    <s v="000000000000000"/>
    <s v="10/01/19"/>
    <n v="4000"/>
    <m/>
    <n v="41345.17"/>
    <n v="4000"/>
  </r>
  <r>
    <x v="214"/>
    <s v="ACH D- HDFCMUTUALFUND-HPREGH10538565H521"/>
    <s v="0000008006369010"/>
    <s v="10/01/19"/>
    <n v="5000"/>
    <m/>
    <n v="36345.17"/>
    <n v="5000"/>
  </r>
  <r>
    <x v="214"/>
    <s v="ACH D- HDFCMUTUALFUND-HMCOGH10538565H708"/>
    <s v="0000008005125010"/>
    <s v="10/01/19"/>
    <n v="4000"/>
    <m/>
    <n v="32345.17"/>
    <n v="4000"/>
  </r>
  <r>
    <x v="214"/>
    <s v="ACH D- BIRLAMF10012019 CAMS-590981307364"/>
    <s v="0000007157181573"/>
    <s v="10/01/19"/>
    <n v="4000"/>
    <m/>
    <n v="28345.17"/>
    <n v="4000"/>
  </r>
  <r>
    <x v="214"/>
    <s v="ACH D- BD-FRANKLINTEMPLETON-TXTZ5553014"/>
    <s v="0000007219979255"/>
    <s v="10/01/19"/>
    <n v="4000"/>
    <m/>
    <n v="24345.17"/>
    <n v="4000"/>
  </r>
  <r>
    <x v="214"/>
    <s v="ACH D- BD-FRANKLINTEMPLETON-TXTZ5541246"/>
    <s v="0000007219979256"/>
    <s v="10/01/19"/>
    <n v="5000"/>
    <m/>
    <n v="19345.17"/>
    <n v="5000"/>
  </r>
  <r>
    <x v="214"/>
    <s v="ACH D- NSEMFS 10012019 CAMS-595080525412"/>
    <s v="0000008269698010"/>
    <s v="10/01/19"/>
    <n v="4000"/>
    <m/>
    <n v="15345.17"/>
    <n v="4000"/>
  </r>
  <r>
    <x v="214"/>
    <s v="ACH D- NSEMFS 10012019 CAMS-595080521841"/>
    <s v="0000008263306010"/>
    <s v="10/01/19"/>
    <n v="4000"/>
    <m/>
    <n v="11345.17"/>
    <n v="4000"/>
  </r>
  <r>
    <x v="215"/>
    <s v="INST-ALERT CHG INC GST OCT-DEC2018-MIR1901531715020"/>
    <s v="MIR1901531715020"/>
    <s v="16/01/19"/>
    <n v="17.7"/>
    <m/>
    <n v="11327.47"/>
    <m/>
  </r>
  <r>
    <x v="216"/>
    <s v="DEBIT CARD ANNUAL FEE-JAN-2019 240119-MIR1902870024483"/>
    <s v="MIR1902870024483"/>
    <s v="30/01/19"/>
    <n v="236"/>
    <m/>
    <n v="11091.47"/>
    <m/>
  </r>
  <r>
    <x v="217"/>
    <s v="NEFT CR-ICIC0SF0002-JAIDEEP  BANERJEE-BHAWNA BHATT-1631550118"/>
    <s v="0000001631550118"/>
    <s v="01/02/19"/>
    <m/>
    <n v="34000"/>
    <n v="45091.47"/>
    <m/>
  </r>
  <r>
    <x v="218"/>
    <s v="290704105        1424892-8174114-DFG-PRUICICI-SIP"/>
    <s v="000000000000000"/>
    <s v="10/02/19"/>
    <n v="4000"/>
    <m/>
    <n v="41091.47"/>
    <n v="4000"/>
  </r>
  <r>
    <x v="219"/>
    <s v="ACH D- HDFCMUTUALFUND-HMCOGH10538565H708"/>
    <s v="0000008043370042"/>
    <s v="11/02/19"/>
    <n v="4000"/>
    <m/>
    <n v="37091.47"/>
    <n v="4000"/>
  </r>
  <r>
    <x v="219"/>
    <s v="ACH D- HDFCMUTUALFUND-HPREGH10538565H521"/>
    <s v="0000008047386042"/>
    <s v="11/02/19"/>
    <n v="5000"/>
    <m/>
    <n v="32091.47"/>
    <n v="5000"/>
  </r>
  <r>
    <x v="219"/>
    <s v="ACH D- BIRLAMF10022019 CAMS-590981383295"/>
    <s v="0000007744095501"/>
    <s v="11/02/19"/>
    <n v="4000"/>
    <m/>
    <n v="28091.47"/>
    <n v="4000"/>
  </r>
  <r>
    <x v="219"/>
    <s v="ACH D- BD-FRANKLINTEMPLETON-TXTZ5851686"/>
    <s v="0000007759263414"/>
    <s v="11/02/19"/>
    <n v="4000"/>
    <m/>
    <n v="24091.47"/>
    <n v="4000"/>
  </r>
  <r>
    <x v="219"/>
    <s v="ACH D- BD-FRANKLINTEMPLETON-TXTZ5789724"/>
    <s v="0000007759263415"/>
    <s v="11/02/19"/>
    <n v="5000"/>
    <m/>
    <n v="19091.47"/>
    <n v="5000"/>
  </r>
  <r>
    <x v="219"/>
    <s v="ACH D- NSEMFS 10022019 CAMS-595080559255"/>
    <s v="0000008360436042"/>
    <s v="11/02/19"/>
    <n v="4000"/>
    <m/>
    <n v="15091.47"/>
    <n v="4000"/>
  </r>
  <r>
    <x v="219"/>
    <s v="ACH D- NSEMFS 10022019 CAMS-595080566131"/>
    <s v="0000008259375042"/>
    <s v="11/02/19"/>
    <n v="4000"/>
    <m/>
    <n v="11091.47"/>
    <n v="4000"/>
  </r>
  <r>
    <x v="220"/>
    <s v="ATW-438624XXXXXX9445-S1ACBU72-BANGALORE-URB"/>
    <s v="0000000000006947"/>
    <s v="24/02/19"/>
    <n v="1000"/>
    <m/>
    <n v="10091.47"/>
    <m/>
  </r>
  <r>
    <x v="220"/>
    <s v="00751610082025-TPT-EXTRA 1000"/>
    <s v="0000000248815258"/>
    <s v="24/02/19"/>
    <m/>
    <n v="1000"/>
    <n v="11091.47"/>
    <m/>
  </r>
  <r>
    <x v="221"/>
    <s v="NEFT CR-ICIC0SF0002-JAIDEEP  BANERJEE-BHAWNA BHATT-1652003300"/>
    <s v="0000001652003300"/>
    <s v="01/03/19"/>
    <m/>
    <n v="34000"/>
    <n v="45091.47"/>
    <m/>
  </r>
  <r>
    <x v="222"/>
    <s v="290704105        1424892-8174114-DFG-PRUICICI-SIP"/>
    <s v="000000000000000"/>
    <s v="10/03/19"/>
    <n v="4000"/>
    <m/>
    <n v="41091.47"/>
    <n v="4000"/>
  </r>
  <r>
    <x v="223"/>
    <s v="ACH D- BD-FRANKLINTEMPLETON-TXTZ6078768"/>
    <s v="0000008293720535"/>
    <s v="11/03/19"/>
    <n v="4000"/>
    <m/>
    <n v="37091.47"/>
    <n v="4000"/>
  </r>
  <r>
    <x v="223"/>
    <s v="ACH D- BIRLAMF10032019 CAMS-590981460080"/>
    <s v="0000008291804316"/>
    <s v="11/03/19"/>
    <n v="4000"/>
    <m/>
    <n v="33091.47"/>
    <n v="4000"/>
  </r>
  <r>
    <x v="223"/>
    <s v="ACH D- BD-FRANKLINTEMPLETON-TXTZ6069175"/>
    <s v="0000008293720534"/>
    <s v="11/03/19"/>
    <n v="5000"/>
    <m/>
    <n v="28091.47"/>
    <n v="5000"/>
  </r>
  <r>
    <x v="223"/>
    <s v="ACH D- HDFCMUTUALFUND-HMCOGH10538565H708"/>
    <s v="0000008020991070"/>
    <s v="11/03/19"/>
    <n v="4000"/>
    <m/>
    <n v="24091.47"/>
    <n v="4000"/>
  </r>
  <r>
    <x v="223"/>
    <s v="ACH D- HDFCMUTUALFUND-HPREGH10538565H521"/>
    <s v="0000008022194070"/>
    <s v="11/03/19"/>
    <n v="5000"/>
    <m/>
    <n v="19091.47"/>
    <n v="5000"/>
  </r>
  <r>
    <x v="223"/>
    <s v="ACH D- NSEMFS 10032019 CAMS-595080606006"/>
    <s v="0000008369540070"/>
    <s v="11/03/19"/>
    <n v="4000"/>
    <m/>
    <n v="15091.47"/>
    <n v="4000"/>
  </r>
  <r>
    <x v="223"/>
    <s v="ACH D- NSEMFS 10032019 CAMS-595080601104"/>
    <s v="0000008360441070"/>
    <s v="11/03/19"/>
    <n v="4000"/>
    <m/>
    <n v="11091.47"/>
    <n v="4000"/>
  </r>
  <r>
    <x v="224"/>
    <s v="CREDIT INTEREST CAPITALISED"/>
    <s v="000000000000000"/>
    <s v="31/03/19"/>
    <m/>
    <n v="190"/>
    <n v="11281.47"/>
    <m/>
  </r>
  <r>
    <x v="225"/>
    <s v="NEFT CR-ICIC0SF0002-JAIDEEP  BANERJEE-BHAWNA BHATT-1675360020"/>
    <s v="0000001675360020"/>
    <s v="02/04/19"/>
    <m/>
    <n v="34000"/>
    <n v="45281.47"/>
    <m/>
  </r>
  <r>
    <x v="226"/>
    <s v="290704105        1424892-8174114-DFG-PRUICICI-SIP"/>
    <s v="000000000000000"/>
    <s v="10/04/19"/>
    <n v="4000"/>
    <m/>
    <n v="41281.47"/>
    <n v="4000"/>
  </r>
  <r>
    <x v="226"/>
    <s v="ACH D- HDFCMUTUALFUND-HMCOGH10538565H708"/>
    <s v="0000008057195100"/>
    <s v="10/04/19"/>
    <n v="4000"/>
    <m/>
    <n v="37281.47"/>
    <n v="4000"/>
  </r>
  <r>
    <x v="226"/>
    <s v="ACH D- HDFCMUTUALFUND-HPREGH10538565H521"/>
    <s v="0000008049460100"/>
    <s v="10/04/19"/>
    <n v="5000"/>
    <m/>
    <n v="32281.47"/>
    <n v="5000"/>
  </r>
  <r>
    <x v="226"/>
    <s v="ACH D- BIRLAMF10042019 CAMS-590981544210"/>
    <s v="0000008928028233"/>
    <s v="10/04/19"/>
    <n v="4000"/>
    <m/>
    <n v="28281.47"/>
    <n v="4000"/>
  </r>
  <r>
    <x v="226"/>
    <s v="ACH D- BD-FRANKLINTEMPLETON-TXTZ6351888"/>
    <s v="0000008956883415"/>
    <s v="10/04/19"/>
    <n v="5000"/>
    <m/>
    <n v="23281.47"/>
    <n v="5000"/>
  </r>
  <r>
    <x v="226"/>
    <s v="ACH D- BD-FRANKLINTEMPLETON-TXTZ6311995"/>
    <s v="0000008956883416"/>
    <s v="10/04/19"/>
    <n v="4000"/>
    <m/>
    <n v="19281.47"/>
    <n v="4000"/>
  </r>
  <r>
    <x v="226"/>
    <s v="ACH D- NSEMFS 10042019 CAMS-595080642404"/>
    <s v="0000008354866100"/>
    <s v="10/04/19"/>
    <n v="4000"/>
    <m/>
    <n v="15281.47"/>
    <n v="4000"/>
  </r>
  <r>
    <x v="226"/>
    <s v="ACH D- NSEMFS 10042019 CAMS-595080646789"/>
    <s v="0000008363051100"/>
    <s v="10/04/19"/>
    <n v="4000"/>
    <m/>
    <n v="11281.47"/>
    <n v="4000"/>
  </r>
  <r>
    <x v="227"/>
    <s v="INST-ALERT CHG INC GST JAN-MAR2019-MIR1910501539164"/>
    <s v="MIR1910501539164"/>
    <s v="18/04/19"/>
    <n v="17.7"/>
    <m/>
    <n v="11263.77"/>
    <m/>
  </r>
  <r>
    <x v="228"/>
    <s v="NEFT CR-ICIC0SF0002-JAIDEEP  BANERJEE-BHAWNA BHATT-1697279022"/>
    <s v="0000001697279022"/>
    <s v="01/05/19"/>
    <m/>
    <n v="34000"/>
    <n v="45263.77"/>
    <m/>
  </r>
  <r>
    <x v="229"/>
    <s v="290704105        1424892-8174114-DFG-PRUICICI-SIP"/>
    <s v="000000000000000"/>
    <s v="10/05/19"/>
    <n v="4000"/>
    <m/>
    <n v="41263.77"/>
    <n v="4000"/>
  </r>
  <r>
    <x v="229"/>
    <s v="ACH D- HDFCMUTUALFUND-HMCOGH10538565H708"/>
    <s v="0000008051738130"/>
    <s v="10/05/19"/>
    <n v="4000"/>
    <m/>
    <n v="37263.77"/>
    <n v="4000"/>
  </r>
  <r>
    <x v="229"/>
    <s v="ACH D- HDFCMUTUALFUND-HPREGH10538565H521"/>
    <s v="0000008055528130"/>
    <s v="10/05/19"/>
    <n v="5000"/>
    <m/>
    <n v="32263.77"/>
    <n v="5000"/>
  </r>
  <r>
    <x v="229"/>
    <s v="ACH D- BIRLAMF10052019 CAMS-590981628404"/>
    <s v="0000009617521680"/>
    <s v="10/05/19"/>
    <n v="4000"/>
    <m/>
    <n v="28263.77"/>
    <n v="4000"/>
  </r>
  <r>
    <x v="229"/>
    <s v="ACH D- BD-FRANKLINTEMPLETON-TXTZ6606382"/>
    <s v="0000009616168060"/>
    <s v="10/05/19"/>
    <n v="5000"/>
    <m/>
    <n v="23263.77"/>
    <n v="5000"/>
  </r>
  <r>
    <x v="229"/>
    <s v="ACH D- BD-FRANKLINTEMPLETON-TXTZ6596071"/>
    <s v="0000009634110023"/>
    <s v="10/05/19"/>
    <n v="4000"/>
    <m/>
    <n v="19263.77"/>
    <n v="4000"/>
  </r>
  <r>
    <x v="229"/>
    <s v="ACH D- NSEMFS 10052019 CAMS-595080686602"/>
    <s v="0000008368877130"/>
    <s v="10/05/19"/>
    <n v="4000"/>
    <m/>
    <n v="15263.77"/>
    <n v="4000"/>
  </r>
  <r>
    <x v="229"/>
    <s v="ACH D- NSEMFS 10052019 CAMS-595080685220"/>
    <s v="0000008366315130"/>
    <s v="10/05/19"/>
    <n v="4000"/>
    <m/>
    <n v="11263.77"/>
    <n v="4000"/>
  </r>
  <r>
    <x v="230"/>
    <s v="IMPS-914109150880-TEMPLETON-INC FUND R-HDFC-XXXXXX4747-TO BHAWNA BHATT"/>
    <s v="0000914109150880"/>
    <s v="21/05/19"/>
    <m/>
    <n v="200000"/>
    <n v="211263.77"/>
    <m/>
  </r>
  <r>
    <x v="231"/>
    <s v="NEFT CR-ICIC0SF0002-JAIDEEP  BANERJEE-BHAWNA BHATT-1720016150"/>
    <s v="0000001720016150"/>
    <s v="01/06/19"/>
    <m/>
    <n v="34000"/>
    <n v="245263.77"/>
    <m/>
  </r>
  <r>
    <x v="232"/>
    <s v="290704105        1424892-8174114-DFG-PRUICICI-SIP"/>
    <s v="000000000000000"/>
    <s v="10/06/19"/>
    <n v="4000"/>
    <m/>
    <n v="241263.77"/>
    <n v="4000"/>
  </r>
  <r>
    <x v="232"/>
    <s v="ACH D- HDFCMUTUALFUND-HMCOGH10538565H708"/>
    <s v="0000008037905161"/>
    <s v="10/06/19"/>
    <n v="4000"/>
    <m/>
    <n v="237263.77"/>
    <n v="4000"/>
  </r>
  <r>
    <x v="232"/>
    <s v="ACH D- HDFCMUTUALFUND-HPREGH10538565H521"/>
    <s v="0000008040532161"/>
    <s v="10/06/19"/>
    <n v="5000"/>
    <m/>
    <n v="232263.77"/>
    <n v="5000"/>
  </r>
  <r>
    <x v="232"/>
    <s v="ACH D- BIRLAMF10062019 CAMS-590981711750"/>
    <s v="0000000121462445"/>
    <s v="10/06/19"/>
    <n v="4000"/>
    <m/>
    <n v="228263.77"/>
    <n v="4000"/>
  </r>
  <r>
    <x v="232"/>
    <s v="ACH D- BD-FRANKLINTEMPLETON-TXTZ6852314"/>
    <s v="0000000140744271"/>
    <s v="10/06/19"/>
    <n v="4000"/>
    <m/>
    <n v="224263.77"/>
    <n v="4000"/>
  </r>
  <r>
    <x v="232"/>
    <s v="ACH D- BD-FRANKLINTEMPLETON-TXTZ6852319"/>
    <s v="0000000140744270"/>
    <s v="10/06/19"/>
    <n v="5000"/>
    <m/>
    <n v="219263.77"/>
    <n v="5000"/>
  </r>
  <r>
    <x v="232"/>
    <s v="ACH D- NSEMFS 10062019 CAMS-595080729144"/>
    <s v="0000008396990161"/>
    <s v="10/06/19"/>
    <n v="4000"/>
    <m/>
    <n v="215263.77"/>
    <n v="4000"/>
  </r>
  <r>
    <x v="232"/>
    <s v="ACH D- NSEMFS 10062019 CAMS-595080719112"/>
    <s v="0000008378240161"/>
    <s v="10/06/19"/>
    <n v="4000"/>
    <m/>
    <n v="211263.77"/>
    <n v="4000"/>
  </r>
  <r>
    <x v="233"/>
    <s v="QHDF7666984712/BILLDKNATIONALSECURI"/>
    <s v="0000191713701626"/>
    <s v="20/06/19"/>
    <n v="200000"/>
    <m/>
    <n v="11263.77"/>
    <m/>
  </r>
  <r>
    <x v="234"/>
    <s v="CREDIT INTEREST CAPITALISED"/>
    <s v="000000000000000"/>
    <s v="30/06/19"/>
    <m/>
    <n v="758"/>
    <n v="12021.77"/>
    <m/>
  </r>
  <r>
    <x v="235"/>
    <s v="NEFT CR-ICIC0SF0002-JAIDEEP  BANERJEE-BHAWNA BHATT-1742249939"/>
    <s v="0000001742249939"/>
    <s v="01/07/19"/>
    <m/>
    <n v="34000"/>
    <n v="46021.77"/>
    <m/>
  </r>
  <r>
    <x v="236"/>
    <s v="290704105        1424892-8174114-DFG-PRUICICI-SIP"/>
    <s v="000000000000000"/>
    <s v="10/07/19"/>
    <n v="4000"/>
    <m/>
    <n v="42021.77"/>
    <n v="4000"/>
  </r>
  <r>
    <x v="236"/>
    <s v="ACH D- HDFCMUTUALFUND-HMCOGH10538565H708"/>
    <s v="0000008015443191"/>
    <s v="10/07/19"/>
    <n v="4000"/>
    <m/>
    <n v="38021.77"/>
    <n v="4000"/>
  </r>
  <r>
    <x v="236"/>
    <s v="ACH D- HDFCMUTUALFUND-HPREGH10538565H521"/>
    <s v="0000008017978191"/>
    <s v="10/07/19"/>
    <n v="5000"/>
    <m/>
    <n v="33021.77"/>
    <n v="5000"/>
  </r>
  <r>
    <x v="236"/>
    <s v="ACH D- BIRLAMF10072019 CAMS-590981792498"/>
    <s v="0000000746485111"/>
    <s v="10/07/19"/>
    <n v="4000"/>
    <m/>
    <n v="29021.77"/>
    <n v="4000"/>
  </r>
  <r>
    <x v="236"/>
    <s v="ACH D- BD-FRANKLINTEMPLETON-TXTZ7105333"/>
    <s v="0000000745563897"/>
    <s v="10/07/19"/>
    <n v="4000"/>
    <m/>
    <n v="25021.77"/>
    <n v="4000"/>
  </r>
  <r>
    <x v="236"/>
    <s v="ACH D- BD-FRANKLINTEMPLETON-TXTZ7078474"/>
    <s v="0000000745563898"/>
    <s v="10/07/19"/>
    <n v="5000"/>
    <m/>
    <n v="20021.77"/>
    <n v="5000"/>
  </r>
  <r>
    <x v="236"/>
    <s v="ACH D- NSEMFS 10072019 CAMS-595080768807"/>
    <s v="0000008374573191"/>
    <s v="10/07/19"/>
    <n v="4000"/>
    <m/>
    <n v="16021.77"/>
    <n v="4000"/>
  </r>
  <r>
    <x v="236"/>
    <s v="ACH D- NSEMFS 10072019 CAMS-595080769696"/>
    <s v="0000008376264191"/>
    <s v="10/07/19"/>
    <n v="4000"/>
    <m/>
    <n v="12021.77"/>
    <n v="4000"/>
  </r>
  <r>
    <x v="237"/>
    <s v="INST-ALERT CHG INC GST APR-JUN2019-MIR1919955437409"/>
    <s v="MIR1919955437409"/>
    <s v="19/07/19"/>
    <n v="17.7"/>
    <m/>
    <n v="12004.07"/>
    <m/>
  </r>
  <r>
    <x v="238"/>
    <s v="NEFT CR-ICIC0SF0002-JAIDEEP  BANERJEE-BHAWNA BHATT-1765019060"/>
    <s v="0000001765019060"/>
    <s v="01/08/19"/>
    <m/>
    <n v="34000"/>
    <n v="46004.07"/>
    <m/>
  </r>
  <r>
    <x v="239"/>
    <s v="290704105        1424892-8174114-DFG-PRUICICI-SIP"/>
    <s v="000000000000000"/>
    <s v="10/08/19"/>
    <n v="4000"/>
    <m/>
    <n v="42004.07"/>
    <n v="4000"/>
  </r>
  <r>
    <x v="240"/>
    <s v="ACH D- HDFCMUTUALFUND-ZMCOGZ10538565Z708"/>
    <s v="0000008045354225"/>
    <s v="13/08/19"/>
    <n v="4000"/>
    <m/>
    <n v="38004.07"/>
    <n v="4000"/>
  </r>
  <r>
    <x v="240"/>
    <s v="ACH D- HDFCMUTUALFUND-ZPREGZ10538565Z521"/>
    <s v="0000008046366225"/>
    <s v="13/08/19"/>
    <n v="5000"/>
    <m/>
    <n v="33004.07"/>
    <n v="5000"/>
  </r>
  <r>
    <x v="240"/>
    <s v="ACH D- BD-FRANKLINTEMPLETON-TXTZ7363978"/>
    <s v="0000001361766205"/>
    <s v="13/08/19"/>
    <n v="5000"/>
    <m/>
    <n v="28004.07"/>
    <n v="5000"/>
  </r>
  <r>
    <x v="240"/>
    <s v="ACH D- BIRLAMF10082019 CAMS-590981878974"/>
    <s v="0000001353431843"/>
    <s v="13/08/19"/>
    <n v="4000"/>
    <m/>
    <n v="24004.07"/>
    <n v="4000"/>
  </r>
  <r>
    <x v="240"/>
    <s v="ACH D- BD-FRANKLINTEMPLETON-TXTZ7310561"/>
    <s v="0000001361766206"/>
    <s v="13/08/19"/>
    <n v="4000"/>
    <m/>
    <n v="20004.07"/>
    <n v="4000"/>
  </r>
  <r>
    <x v="240"/>
    <s v="ACH D- NSEMFS 10082019 CAMS-595080810077"/>
    <s v="0000008363966225"/>
    <s v="13/08/19"/>
    <n v="4000"/>
    <m/>
    <n v="16004.07"/>
    <n v="4000"/>
  </r>
  <r>
    <x v="240"/>
    <s v="ACH D- NSEMFS 10082019 CAMS-595080809142"/>
    <s v="0000008401715225"/>
    <s v="13/08/19"/>
    <n v="4000"/>
    <m/>
    <n v="12004.07"/>
    <n v="4000"/>
  </r>
  <r>
    <x v="241"/>
    <s v="NEFT CR-ICIC0SF0002-JAIDEEP  BANERJEE-BHAWNA BHATT-1788712745"/>
    <s v="0000001788712745"/>
    <s v="02/09/19"/>
    <m/>
    <n v="34000"/>
    <n v="46004.07"/>
    <m/>
  </r>
  <r>
    <x v="242"/>
    <s v="290704105        1424892-8174114-DFG-PRUICICI-SIP"/>
    <s v="000000000000000"/>
    <s v="10/09/19"/>
    <n v="4000"/>
    <m/>
    <n v="42004.07"/>
    <n v="4000"/>
  </r>
  <r>
    <x v="242"/>
    <s v="ACH D- HDFCMUTUALFUND-ZMCOGZ10538565Z708"/>
    <s v="0000008139862253"/>
    <s v="10/09/19"/>
    <n v="4000"/>
    <m/>
    <n v="38004.07"/>
    <n v="4000"/>
  </r>
  <r>
    <x v="242"/>
    <s v="ACH D- HDFCMUTUALFUND-ZPREGZ10538565Z521"/>
    <s v="0000008142210253"/>
    <s v="10/09/19"/>
    <n v="5000"/>
    <m/>
    <n v="33004.07"/>
    <n v="5000"/>
  </r>
  <r>
    <x v="242"/>
    <s v="ACH D- BD-FRANKLINTEMPLETON-TXTZ7608609"/>
    <s v="0000001972270638"/>
    <s v="10/09/19"/>
    <n v="5000"/>
    <m/>
    <n v="28004.07"/>
    <n v="5000"/>
  </r>
  <r>
    <x v="242"/>
    <s v="ACH D- BIRLAMF10092019 CAMS-590981961761"/>
    <s v="0000001970658226"/>
    <s v="10/09/19"/>
    <n v="4000"/>
    <m/>
    <n v="24004.07"/>
    <n v="4000"/>
  </r>
  <r>
    <x v="242"/>
    <s v="ACH D- BD-FRANKLINTEMPLETON-TXTZ7561375"/>
    <s v="0000001972270639"/>
    <s v="10/09/19"/>
    <n v="4000"/>
    <m/>
    <n v="20004.07"/>
    <n v="4000"/>
  </r>
  <r>
    <x v="242"/>
    <s v="ACH D- NSEMFS 10092019 CAMS-595080858949"/>
    <s v="0000008260596253"/>
    <s v="10/09/19"/>
    <n v="4000"/>
    <m/>
    <n v="16004.07"/>
    <n v="4000"/>
  </r>
  <r>
    <x v="242"/>
    <s v="ACH D- NSEMFS 10092019 CAMS-595080859401"/>
    <s v="0000008261468253"/>
    <s v="10/09/19"/>
    <n v="4000"/>
    <m/>
    <n v="12004.07"/>
    <n v="4000"/>
  </r>
  <r>
    <x v="243"/>
    <s v="IB FD PREMAT PRINCIPAL-50300215190980"/>
    <s v="000000000000000"/>
    <s v="20/09/19"/>
    <m/>
    <n v="250983.4"/>
    <n v="262987.47"/>
    <m/>
  </r>
  <r>
    <x v="243"/>
    <s v="FD THROUGH NET-50300368408802:BHAWNA BHATT"/>
    <s v="IB20153724696675"/>
    <s v="20/09/19"/>
    <n v="250983"/>
    <m/>
    <n v="12004.47"/>
    <m/>
  </r>
  <r>
    <x v="244"/>
    <s v="CREDIT INTEREST CAPITALISED"/>
    <s v="000000000000000"/>
    <s v="30/09/19"/>
    <m/>
    <n v="199"/>
    <n v="12203.47"/>
    <m/>
  </r>
  <r>
    <x v="244"/>
    <s v="NEFT CR-ICIC0SF0002-JAIDEEP  BANERJEE-BHAWNA BHATT-1811325983"/>
    <s v="0000001811325983"/>
    <s v="01/10/19"/>
    <m/>
    <n v="34000"/>
    <n v="46203.47"/>
    <m/>
  </r>
  <r>
    <x v="245"/>
    <s v="290704105        1424892-8174114-DFG-PRUICICI-SIP"/>
    <s v="000000000000000"/>
    <s v="10/10/19"/>
    <n v="4000"/>
    <m/>
    <n v="42203.47"/>
    <n v="4000"/>
  </r>
  <r>
    <x v="245"/>
    <s v="ACH D- HDFCMUTUALFUND-ZMCOGZ10538565Z708"/>
    <s v="0000008147636283"/>
    <s v="10/10/19"/>
    <n v="4000"/>
    <m/>
    <n v="38203.47"/>
    <n v="4000"/>
  </r>
  <r>
    <x v="245"/>
    <s v="ACH D- HDFCMUTUALFUND-ZPREGZ10538565Z521"/>
    <s v="0000008148616283"/>
    <s v="10/10/19"/>
    <n v="5000"/>
    <m/>
    <n v="33203.47"/>
    <n v="5000"/>
  </r>
  <r>
    <x v="245"/>
    <s v="ACH D- NSEMFS 10102019 CAMS-595080904460"/>
    <s v="0000008228536283"/>
    <s v="10/10/19"/>
    <n v="4000"/>
    <m/>
    <n v="29203.47"/>
    <n v="4000"/>
  </r>
  <r>
    <x v="245"/>
    <s v="ACH D- NSEMFS 10102019 CAMS-595080897718"/>
    <s v="0000008266400283"/>
    <s v="10/10/19"/>
    <n v="4000"/>
    <m/>
    <n v="25203.47"/>
    <n v="4000"/>
  </r>
  <r>
    <x v="245"/>
    <s v="ACH D- BD-FRANKLINTEMPLETON-TXTZ7863237"/>
    <s v="0000002583823940"/>
    <s v="10/10/19"/>
    <n v="5000"/>
    <m/>
    <n v="20203.47"/>
    <n v="5000"/>
  </r>
  <r>
    <x v="245"/>
    <s v="ACH D- BD-FRANKLINTEMPLETON-TXTZ7863229"/>
    <s v="0000002583823939"/>
    <s v="10/10/19"/>
    <n v="4000"/>
    <m/>
    <n v="16203.47"/>
    <n v="4000"/>
  </r>
  <r>
    <x v="245"/>
    <s v="ACH D- BIRLAMF10102019 CAMS-590982042862"/>
    <s v="0000002584931908"/>
    <s v="10/10/19"/>
    <n v="4000"/>
    <m/>
    <n v="12203.47"/>
    <n v="4000"/>
  </r>
  <r>
    <x v="246"/>
    <s v="INST-ALERT CHG INC GST JUL-SEP2019-MIR1928740755420"/>
    <s v="MIR1928740755420"/>
    <s v="16/10/19"/>
    <n v="17.7"/>
    <m/>
    <n v="12185.77"/>
    <m/>
  </r>
  <r>
    <x v="247"/>
    <s v="NEFT CR-ICIC0SF0002-JAIDEEP  BANERJEE-BHAWNA BHATT-1835722772"/>
    <s v="0000001835722772"/>
    <s v="01/11/19"/>
    <m/>
    <n v="34000"/>
    <n v="46185.77"/>
    <m/>
  </r>
  <r>
    <x v="248"/>
    <s v="290704105        1424892-8174114-DFG-PRUICICI-SIP"/>
    <s v="000000000000000"/>
    <s v="10/11/19"/>
    <n v="4000"/>
    <m/>
    <n v="42185.77"/>
    <n v="4000"/>
  </r>
  <r>
    <x v="249"/>
    <s v="ACH D- BIRLAMF10112019 CAMS-590982125373"/>
    <s v="0000003311717925"/>
    <s v="11/11/19"/>
    <n v="4000"/>
    <m/>
    <n v="38185.77"/>
    <n v="4000"/>
  </r>
  <r>
    <x v="249"/>
    <s v="ACH D- BD-FTMF-TILJ112931"/>
    <s v="0000003333241267"/>
    <s v="11/11/19"/>
    <n v="4000"/>
    <m/>
    <n v="34185.77"/>
    <n v="4000"/>
  </r>
  <r>
    <x v="249"/>
    <s v="ACH D- BD-FTMF-TILJ98804"/>
    <s v="0000003333241268"/>
    <s v="11/11/19"/>
    <n v="5000"/>
    <m/>
    <n v="29185.77"/>
    <n v="5000"/>
  </r>
  <r>
    <x v="249"/>
    <s v="ACH D- HDFCMUTUALFUND-ZPREGZ10538565Z521"/>
    <s v="0000008016230315"/>
    <s v="11/11/19"/>
    <n v="5000"/>
    <m/>
    <n v="24185.77"/>
    <n v="5000"/>
  </r>
  <r>
    <x v="249"/>
    <s v="ACH D- HDFCMUTUALFUND-ZMCOGZ10538565Z708"/>
    <s v="0000008013997315"/>
    <s v="11/11/19"/>
    <n v="4000"/>
    <m/>
    <n v="20185.77"/>
    <n v="4000"/>
  </r>
  <r>
    <x v="249"/>
    <s v="ACH D- NSEMFS 10112019 CAMS-595080951302"/>
    <s v="0000008263766315"/>
    <s v="11/11/19"/>
    <n v="4000"/>
    <m/>
    <n v="16185.77"/>
    <n v="4000"/>
  </r>
  <r>
    <x v="249"/>
    <s v="ACH D- NSEMFS 10112019 CAMS-595080947686"/>
    <s v="0000008256699315"/>
    <s v="11/11/19"/>
    <n v="4000"/>
    <m/>
    <n v="12185.77"/>
    <n v="4000"/>
  </r>
  <r>
    <x v="250"/>
    <s v="NEFT CR-ICIC0SF0002-JAIDEEP  BANERJEE-BHAWNA BHATT-1859364302"/>
    <s v="0000001859364302"/>
    <s v="02/12/19"/>
    <m/>
    <n v="34000"/>
    <n v="46185.77"/>
    <m/>
  </r>
  <r>
    <x v="251"/>
    <s v="ICICI PRUDENTIAL MU-RED  - DFG- 8174114"/>
    <s v="0000231781202553"/>
    <s v="05/12/19"/>
    <m/>
    <n v="276406.15"/>
    <n v="322591.92"/>
    <m/>
  </r>
  <r>
    <x v="252"/>
    <s v="290704105        1424892-8174114-DFG-PRUICICI-SIP"/>
    <s v="000000000000000"/>
    <s v="10/12/19"/>
    <n v="4000"/>
    <m/>
    <n v="318591.92"/>
    <n v="4000"/>
  </r>
  <r>
    <x v="252"/>
    <s v="ACH D- HDFCMUTUALFUND-ZPREGZ10538565Z521"/>
    <s v="0000008125036344"/>
    <s v="10/12/19"/>
    <n v="5000"/>
    <m/>
    <n v="313591.92"/>
    <n v="5000"/>
  </r>
  <r>
    <x v="252"/>
    <s v="ACH D- BD-FTMF-TILJ362760"/>
    <s v="0000003907177165"/>
    <s v="10/12/19"/>
    <n v="5000"/>
    <m/>
    <n v="308591.92"/>
    <n v="5000"/>
  </r>
  <r>
    <x v="252"/>
    <s v="ACH D- BD-FTMF-TILJ351995"/>
    <s v="0000003907177166"/>
    <s v="10/12/19"/>
    <n v="4000"/>
    <m/>
    <n v="304591.92"/>
    <n v="4000"/>
  </r>
  <r>
    <x v="252"/>
    <s v="ACH D- BIRLAMF10122019 CAMS-590982209694"/>
    <s v="0000003905427988"/>
    <s v="10/12/19"/>
    <n v="4000"/>
    <m/>
    <n v="300591.92"/>
    <n v="4000"/>
  </r>
  <r>
    <x v="252"/>
    <s v="ACH D- NSEMFS 10122019 CAMS-595080992234"/>
    <s v="0000008227676344"/>
    <s v="10/12/19"/>
    <n v="4000"/>
    <m/>
    <n v="296591.92"/>
    <n v="4000"/>
  </r>
  <r>
    <x v="252"/>
    <s v="ACH D- NSEMFS 10122019 CAMS-595080998242"/>
    <s v="0000008239085344"/>
    <s v="10/12/19"/>
    <n v="4000"/>
    <m/>
    <n v="292591.92"/>
    <n v="4000"/>
  </r>
  <r>
    <x v="253"/>
    <s v="CREDIT INTEREST CAPITALISED"/>
    <s v="000000000000000"/>
    <s v="31/12/19"/>
    <m/>
    <n v="919"/>
    <n v="293510.92"/>
    <m/>
  </r>
  <r>
    <x v="253"/>
    <s v="NEFT CR-ICIC0SF0002-JAIDEEP  BANERJEE-BHAWNA BHATT-1883791122"/>
    <s v="0000001883791122"/>
    <s v="01/01/20"/>
    <m/>
    <n v="34000"/>
    <n v="327510.92"/>
    <m/>
  </r>
  <r>
    <x v="254"/>
    <s v="IDFC COMMON RE-1808738"/>
    <s v="0000260155800303"/>
    <s v="10/01/20"/>
    <m/>
    <n v="137871.02"/>
    <n v="465381.94"/>
    <m/>
  </r>
  <r>
    <x v="254"/>
    <s v="BSLMF-POOL RED-BIRLA MF-RED-DC-F NO"/>
    <s v="0000260175701437"/>
    <s v="10/01/20"/>
    <m/>
    <n v="381727.86"/>
    <n v="847109.8"/>
    <m/>
  </r>
  <r>
    <x v="254"/>
    <s v="ACH D- HDFCMUTUALFUND-ZPREGZ10538565Z521"/>
    <s v="0000008376091010"/>
    <s v="10/01/20"/>
    <n v="5000"/>
    <m/>
    <n v="842109.8"/>
    <n v="5000"/>
  </r>
  <r>
    <x v="254"/>
    <s v="ACH D- NSEMFS 10012020 CAMS-595081047092"/>
    <s v="0000008192082010"/>
    <s v="10/01/20"/>
    <n v="4000"/>
    <m/>
    <n v="838109.8"/>
    <n v="4000"/>
  </r>
  <r>
    <x v="254"/>
    <s v="ACH D- NSEMFS 10012020 CAMS-595081042184"/>
    <s v="0000008182579010"/>
    <s v="10/01/20"/>
    <n v="4000"/>
    <m/>
    <n v="834109.8"/>
    <n v="4000"/>
  </r>
  <r>
    <x v="254"/>
    <s v="ACH D- BD-FTMF-TILJ622578"/>
    <s v="0000004630890382"/>
    <s v="10/01/20"/>
    <n v="4000"/>
    <m/>
    <n v="830109.8"/>
    <n v="4000"/>
  </r>
  <r>
    <x v="254"/>
    <s v="ACH D- BIRLAMF10012020 CAMS-590982290138"/>
    <s v="0000004594627790"/>
    <s v="10/01/20"/>
    <n v="4000"/>
    <m/>
    <n v="826109.8"/>
    <n v="4000"/>
  </r>
  <r>
    <x v="254"/>
    <s v="ACH D- BD-FTMF-TILJ628789"/>
    <s v="0000004630890383"/>
    <s v="10/01/20"/>
    <n v="5000"/>
    <m/>
    <n v="821109.8"/>
    <n v="5000"/>
  </r>
  <r>
    <x v="254"/>
    <s v="ACH D- NSEMFS 08012020 CAMS-595081051959"/>
    <s v="0000008405947010"/>
    <s v="10/01/20"/>
    <n v="136000"/>
    <m/>
    <n v="685109.8"/>
    <m/>
  </r>
  <r>
    <x v="254"/>
    <s v="ACH D- NSEMFS 08012020 CAMS-595081051959"/>
    <s v="0000008405948010"/>
    <s v="10/01/20"/>
    <n v="150000"/>
    <m/>
    <n v="535109.8"/>
    <m/>
  </r>
  <r>
    <x v="255"/>
    <s v="ICICI PRUDENTIAL MU-RED  - DFG- 8174114"/>
    <s v="0000262888801121"/>
    <s v="14/01/20"/>
    <m/>
    <n v="4080.82"/>
    <n v="539190.62"/>
    <m/>
  </r>
  <r>
    <x v="256"/>
    <s v="DEBIT CARD ANNUAL FEE-JAN-2020 060120-MIR2001429888283"/>
    <s v="MIR2001429888283"/>
    <s v="15/01/20"/>
    <n v="236"/>
    <m/>
    <n v="538954.62"/>
    <m/>
  </r>
  <r>
    <x v="257"/>
    <s v="INST-ALERT CHG INC GST OCT-DEC2019-MIR2001840358103"/>
    <s v="MIR2001840358103"/>
    <s v="22/01/20"/>
    <n v="17.7"/>
    <m/>
    <n v="538936.92"/>
    <m/>
  </r>
  <r>
    <x v="258"/>
    <s v="IDFC COMMON RE-1808738"/>
    <s v="0000275484500333"/>
    <s v="31/01/20"/>
    <m/>
    <n v="119533.78"/>
    <n v="658470.7"/>
    <m/>
  </r>
  <r>
    <x v="258"/>
    <s v="BSLMF-POOL RED-BIRLA MF-RED-DC-F NO"/>
    <s v="0000275501300019"/>
    <s v="31/01/20"/>
    <m/>
    <n v="86.63"/>
    <n v="658557.33"/>
    <m/>
  </r>
  <r>
    <x v="258"/>
    <s v="HDFC MUTUAL FUND RE-HDFC LOW DURATION FU"/>
    <s v="0000275505401970"/>
    <s v="31/01/20"/>
    <m/>
    <n v="5558.98"/>
    <n v="664116.3100000001"/>
    <m/>
  </r>
  <r>
    <x v="258"/>
    <s v="00040350003296F012501764143853"/>
    <s v="0000001315896950"/>
    <s v="31/01/20"/>
    <m/>
    <n v="104774.96"/>
    <n v="768891.27"/>
    <m/>
  </r>
  <r>
    <x v="259"/>
    <s v="NEFT CR-ICIC0SF0002-JAIDEEP  BANERJEE-BHAWNA BHATT-1909010066"/>
    <s v="0000001909010066"/>
    <s v="01/02/20"/>
    <m/>
    <n v="34000"/>
    <n v="802891.27"/>
    <m/>
  </r>
  <r>
    <x v="259"/>
    <s v="ACH D- NSEMFS 30012020 CAMS-595081078568"/>
    <s v="0000008059079032"/>
    <s v="01/02/20"/>
    <n v="220000"/>
    <m/>
    <n v="582891.27"/>
    <m/>
  </r>
  <r>
    <x v="259"/>
    <s v="ACH D- NSEMFS 30012020 CAMS-595081078568"/>
    <s v="0000008059078032"/>
    <s v="01/02/20"/>
    <n v="300000"/>
    <m/>
    <n v="282891.27"/>
    <m/>
  </r>
  <r>
    <x v="260"/>
    <s v="RTGS CR-YESB0000001-FRANKLIN TEMPLETON MUTUAL FUND-BHAWNA BHATT-YESBR52020020471124168"/>
    <s v="YESBR52020020471124168"/>
    <s v="04/02/20"/>
    <m/>
    <n v="289498.58"/>
    <n v="572389.85"/>
    <m/>
  </r>
  <r>
    <x v="260"/>
    <s v="NEFT CR-YESB0000001-FRANKLIN TEMPLETON MUTUAL FUND-BHAWNA BHATT-N035200365081936"/>
    <s v="N035200365081936"/>
    <s v="04/02/20"/>
    <m/>
    <n v="126757.29"/>
    <n v="699147.14"/>
    <m/>
  </r>
  <r>
    <x v="260"/>
    <s v="IDFC COMMON RE-1808738"/>
    <s v="0000278334000382"/>
    <s v="04/02/20"/>
    <m/>
    <n v="201456.45"/>
    <n v="900603.59"/>
    <m/>
  </r>
  <r>
    <x v="261"/>
    <s v="IMPS-003901858069-KFIN TECHNOLOGIES PR-HDFC-XXXXXXXX3896-"/>
    <s v="0000003901858069"/>
    <s v="08/02/20"/>
    <m/>
    <n v="1"/>
    <n v="900604.59"/>
    <m/>
  </r>
  <r>
    <x v="262"/>
    <s v="ACH D- HDFCMUTUALFUND-ZPREGZ10538565Z521"/>
    <s v="0000008001541041"/>
    <s v="10/02/20"/>
    <n v="5000"/>
    <m/>
    <n v="895604.59"/>
    <n v="5000"/>
  </r>
  <r>
    <x v="262"/>
    <s v="ACH D- BIRLAMF10022020 CAMS-590982372157"/>
    <s v="0000005286271665"/>
    <s v="10/02/20"/>
    <n v="4000"/>
    <m/>
    <n v="891604.59"/>
    <n v="4000"/>
  </r>
  <r>
    <x v="262"/>
    <s v="ACH D- BD-FTMF-TILJ848224"/>
    <s v="0000005306560483"/>
    <s v="10/02/20"/>
    <n v="4000"/>
    <m/>
    <n v="887604.59"/>
    <n v="4000"/>
  </r>
  <r>
    <x v="262"/>
    <s v="ACH D- BD-FTMF-TILJ849996"/>
    <s v="0000005306560484"/>
    <s v="10/02/20"/>
    <n v="5000"/>
    <m/>
    <n v="882604.59"/>
    <n v="5000"/>
  </r>
  <r>
    <x v="262"/>
    <s v="ACH D- NSEMFS 10022020 CAMS-595081093850"/>
    <s v="0000008207948041"/>
    <s v="10/02/20"/>
    <n v="4000"/>
    <m/>
    <n v="878604.59"/>
    <n v="4000"/>
  </r>
  <r>
    <x v="262"/>
    <s v="ACH D- NSEMFS 10022020 CAMS-595081090340"/>
    <s v="0000008260152041"/>
    <s v="10/02/20"/>
    <n v="4000"/>
    <m/>
    <n v="874604.59"/>
    <n v="4000"/>
  </r>
  <r>
    <x v="263"/>
    <s v="ACH D- NSEMFS 11022020 CAMS-595081110681"/>
    <s v="0000008005393043"/>
    <s v="12/02/20"/>
    <n v="63000"/>
    <m/>
    <n v="811604.59"/>
    <m/>
  </r>
  <r>
    <x v="263"/>
    <s v="ACH D- NSEMFS 11022020 CAMS-595081110681"/>
    <s v="0000008005392043"/>
    <s v="12/02/20"/>
    <n v="100000"/>
    <m/>
    <n v="711604.59"/>
    <m/>
  </r>
  <r>
    <x v="263"/>
    <s v="ACH D- NSEMFS 11022020 CAMS-595081110679"/>
    <s v="0000008005389043"/>
    <s v="12/02/20"/>
    <n v="100000"/>
    <m/>
    <n v="611604.59"/>
    <m/>
  </r>
  <r>
    <x v="263"/>
    <s v="ACH D- NSEMFS 11022020 CAMS-595081110679"/>
    <s v="0000008005386043"/>
    <s v="12/02/20"/>
    <n v="200000"/>
    <m/>
    <n v="411604.59"/>
    <m/>
  </r>
  <r>
    <x v="263"/>
    <s v="ACH D- NSEMFS 11022020 CAMS-595081110679"/>
    <s v="0000008005387043"/>
    <s v="12/02/20"/>
    <n v="200000"/>
    <m/>
    <n v="211604.59"/>
    <m/>
  </r>
  <r>
    <x v="263"/>
    <s v="ACH D- NSEMFS 11022020 CAMS-595081110679"/>
    <s v="0000008005388043"/>
    <s v="12/02/20"/>
    <n v="200000"/>
    <m/>
    <n v="11604.59"/>
    <m/>
  </r>
  <r>
    <x v="264"/>
    <s v="NEFT CR-ICIC0SF0002-JAIDEEP  BANERJEE-BHAWNA BHATT-1933201603"/>
    <s v="0000001933201603"/>
    <s v="02/03/20"/>
    <m/>
    <n v="26000"/>
    <n v="37604.59"/>
    <m/>
  </r>
  <r>
    <x v="265"/>
    <s v="ACH D- BIRLAMF10032020 CAMS-590982439460"/>
    <s v="0000005889959399"/>
    <s v="10/03/20"/>
    <n v="4000"/>
    <m/>
    <n v="33604.59"/>
    <n v="4000"/>
  </r>
  <r>
    <x v="265"/>
    <s v="ACH D- HDFCMUTUALFUND-ZPREGZ10538565Z521"/>
    <s v="0000008156830070"/>
    <s v="10/03/20"/>
    <n v="5000"/>
    <m/>
    <n v="28604.59"/>
    <n v="5000"/>
  </r>
  <r>
    <x v="265"/>
    <s v="ACH D- BD-FTMF-TILJ1130172"/>
    <s v="0000005901257544"/>
    <s v="10/03/20"/>
    <n v="5000"/>
    <m/>
    <n v="23604.59"/>
    <n v="5000"/>
  </r>
  <r>
    <x v="265"/>
    <s v="ACH D- BD-FTMF-TILJ1129994"/>
    <s v="0000005901257543"/>
    <s v="10/03/20"/>
    <n v="4000"/>
    <m/>
    <n v="19604.59"/>
    <n v="4000"/>
  </r>
  <r>
    <x v="265"/>
    <s v="ACH D- NSEMFS 10032020 CAMS-595081141921"/>
    <s v="0000008280663070"/>
    <s v="10/03/20"/>
    <n v="4000"/>
    <m/>
    <n v="15604.59"/>
    <n v="4000"/>
  </r>
  <r>
    <x v="265"/>
    <s v="ACH D- NSEMFS 10032020 CAMS-595081142965"/>
    <s v="0000008282693070"/>
    <s v="10/03/20"/>
    <n v="4000"/>
    <m/>
    <n v="11604.59"/>
    <n v="4000"/>
  </r>
  <r>
    <x v="266"/>
    <s v="CREDIT INTEREST CAPITALISED"/>
    <s v="000000000000000"/>
    <s v="31/03/20"/>
    <m/>
    <n v="2276"/>
    <n v="13880.59"/>
    <m/>
  </r>
  <r>
    <x v="267"/>
    <s v="NEFT CR-ICIC0SF0002-JAIDEEP  BANERJEE-BHAWNA BHATT-1957646225"/>
    <s v="0000001957646225"/>
    <s v="02/04/20"/>
    <m/>
    <n v="26000"/>
    <n v="39880.59"/>
    <m/>
  </r>
  <r>
    <x v="268"/>
    <s v="ACH D- HDFCMUTUALFUND-ZPREGZ10538565Z521"/>
    <s v="0000008133793104"/>
    <s v="13/04/20"/>
    <n v="5000"/>
    <m/>
    <n v="34880.59"/>
    <n v="5000"/>
  </r>
  <r>
    <x v="268"/>
    <s v="ACH D- NSEMFS 10042020 CAMS-595081197425"/>
    <s v="0000008268693104"/>
    <s v="13/04/20"/>
    <n v="4000"/>
    <m/>
    <n v="30880.59"/>
    <n v="4000"/>
  </r>
  <r>
    <x v="268"/>
    <s v="ACH D- NSEMFS 10042020 CAMS-595081203706"/>
    <s v="0000008281030104"/>
    <s v="13/04/20"/>
    <n v="4000"/>
    <m/>
    <n v="26880.59"/>
    <n v="4000"/>
  </r>
  <r>
    <x v="268"/>
    <s v="ACH D- BIRLAMF10042020 CAMS-590982536178"/>
    <s v="0000006925990798"/>
    <s v="13/04/20"/>
    <n v="4000"/>
    <m/>
    <n v="22880.59"/>
    <n v="4000"/>
  </r>
  <r>
    <x v="268"/>
    <s v="ACH D- BD-FTMF-TILJ1346448"/>
    <s v="0000006942269069"/>
    <s v="13/04/20"/>
    <n v="4000"/>
    <m/>
    <n v="18880.59"/>
    <n v="4000"/>
  </r>
  <r>
    <x v="268"/>
    <s v="ACH D- BD-FTMF-TILJ1343618"/>
    <s v="0000006942269068"/>
    <s v="13/04/20"/>
    <n v="5000"/>
    <m/>
    <n v="13880.59"/>
    <n v="5000"/>
  </r>
  <r>
    <x v="269"/>
    <s v="NEFT CR-ICIC0SF0002-JAIDEEP  BANERJEE-BHAWNA BHATT-1976883839"/>
    <s v="0000001976883839"/>
    <s v="01/05/20"/>
    <m/>
    <n v="26000"/>
    <n v="39880.59"/>
    <m/>
  </r>
  <r>
    <x v="270"/>
    <s v="INST-ALERT CHG INC GST JAN-MAR2020-MIR2012938611467"/>
    <s v="MIR2012938611467"/>
    <s v="08/05/20"/>
    <n v="17.7"/>
    <m/>
    <n v="39862.89"/>
    <m/>
  </r>
  <r>
    <x v="271"/>
    <s v="ACH D- BIRLAMF10052020 CAMS-590982618518"/>
    <s v="0000007926656020"/>
    <s v="11/05/20"/>
    <n v="4000"/>
    <m/>
    <n v="35862.89"/>
    <n v="4000"/>
  </r>
  <r>
    <x v="271"/>
    <s v="ACH D- BD-FTMF-TILJ1588993"/>
    <s v="0000007936885710"/>
    <s v="11/05/20"/>
    <n v="4000"/>
    <m/>
    <n v="31862.89"/>
    <n v="4000"/>
  </r>
  <r>
    <x v="271"/>
    <s v="ACH D- HDFCMUTUALFUND-ZPREGZ10538565Z521"/>
    <s v="0000008386857132"/>
    <s v="11/05/20"/>
    <n v="5000"/>
    <m/>
    <n v="26862.89"/>
    <n v="5000"/>
  </r>
  <r>
    <x v="271"/>
    <s v="ACH D- NSEMFS 10052020 CAMS-595081249587"/>
    <s v="0000008157502132"/>
    <s v="11/05/20"/>
    <n v="4000"/>
    <m/>
    <n v="22862.89"/>
    <n v="4000"/>
  </r>
  <r>
    <x v="271"/>
    <s v="ACH D- NSEMFS 10052020 CAMS-595081247345"/>
    <s v="0000008153098132"/>
    <s v="11/05/20"/>
    <n v="4000"/>
    <m/>
    <n v="18862.89"/>
    <n v="4000"/>
  </r>
  <r>
    <x v="272"/>
    <s v="ACH D- BIRLAMF10062020 CAMS-590982699715"/>
    <s v="0000008500103468"/>
    <s v="10/06/20"/>
    <n v="4000"/>
    <m/>
    <n v="14862.89"/>
    <n v="4000"/>
  </r>
  <r>
    <x v="272"/>
    <s v="ACH D- NSEMFS 10062020 CAMS-595081303030"/>
    <s v="0000008145620162"/>
    <s v="10/06/20"/>
    <n v="4000"/>
    <m/>
    <n v="10862.89"/>
    <n v="4000"/>
  </r>
  <r>
    <x v="272"/>
    <s v="ACH D- HDFCMUTUALFUND-ZPREGZ10538565Z521"/>
    <s v="0000008020158162"/>
    <s v="10/06/20"/>
    <n v="5000"/>
    <m/>
    <n v="5862.89"/>
    <n v="5000"/>
  </r>
  <r>
    <x v="272"/>
    <s v="ACH D- NSEMFS 10062020 CAMS-595081293281"/>
    <s v="0000008126762162"/>
    <s v="10/06/20"/>
    <n v="4000"/>
    <m/>
    <n v="1862.89"/>
    <n v="4000"/>
  </r>
  <r>
    <x v="272"/>
    <s v="ACH D- BD-FTMF-TILJ1827273"/>
    <s v="0000008521955901"/>
    <s v="10/06/20"/>
    <n v="4000"/>
    <m/>
    <n v="-2137.11"/>
    <m/>
  </r>
  <r>
    <x v="272"/>
    <s v="ACH D- BD-FTMF-TILJ1827273"/>
    <s v="0000008521955901"/>
    <s v="10/06/20"/>
    <m/>
    <n v="4000"/>
    <n v="1862.89"/>
    <m/>
  </r>
  <r>
    <x v="273"/>
    <s v="NEFT CR-CITI0100000-FTMF REDEMPTION ACCOUNT-BHAWNA BHATT-CITIN20082956040"/>
    <s v="CITIN20082956040"/>
    <s v="16/06/20"/>
    <m/>
    <n v="150.72"/>
    <n v="2013.61"/>
    <m/>
  </r>
  <r>
    <x v="274"/>
    <s v=".ACH DEBIT RETURN CHARGES 100620 150620-MIR2016995830361"/>
    <s v="MIR2016995830361"/>
    <s v="17/06/20"/>
    <n v="590"/>
    <m/>
    <n v="1423.61"/>
    <n v="590"/>
  </r>
  <r>
    <x v="275"/>
    <s v="NEFT CR-ICIC0SF0002-JAIDEEP BANERJEE-BHAWNA BHATT-2016566610"/>
    <s v="0000002016566610"/>
    <s v="28/06/20"/>
    <m/>
    <n v="10000"/>
    <n v="11423.61"/>
    <m/>
  </r>
  <r>
    <x v="276"/>
    <s v="CREDIT INTEREST CAPITALISED"/>
    <s v="000000000000000"/>
    <s v="30/06/20"/>
    <m/>
    <n v="156"/>
    <n v="11579.61"/>
    <m/>
  </r>
  <r>
    <x v="276"/>
    <s v="NEFT CR-ICIC0SF0002-JAIDEEP  BANERJEE-BHAWNA BHATT-2018854128"/>
    <s v="0000002018854128"/>
    <s v="01/07/20"/>
    <m/>
    <n v="21000"/>
    <n v="32579.61"/>
    <m/>
  </r>
  <r>
    <x v="277"/>
    <s v="ACH D- BIRLAMF10072020 CAMS-590982776986"/>
    <s v="0000009198578061"/>
    <s v="10/07/20"/>
    <n v="4000"/>
    <m/>
    <n v="28579.61"/>
    <n v="4000"/>
  </r>
  <r>
    <x v="277"/>
    <s v="ACH D- BD-FTMF-TILJ2051270"/>
    <s v="0000009201546625"/>
    <s v="10/07/20"/>
    <n v="4000"/>
    <m/>
    <n v="24579.61"/>
    <n v="4000"/>
  </r>
  <r>
    <x v="277"/>
    <s v="ACH D- NSEMFS 10072020 CAMS-595081344516"/>
    <s v="0000008253095192"/>
    <s v="10/07/20"/>
    <n v="4000"/>
    <m/>
    <n v="20579.61"/>
    <n v="4000"/>
  </r>
  <r>
    <x v="277"/>
    <s v="ACH D- NSEMFS 10072020 CAMS-595081339156"/>
    <s v="0000008242787192"/>
    <s v="10/07/20"/>
    <n v="4000"/>
    <m/>
    <n v="16579.61"/>
    <n v="4000"/>
  </r>
  <r>
    <x v="277"/>
    <s v="ACH D- HDFCMUTUALFUND-ZPREGZ10538565Z521"/>
    <s v="0000008122799192"/>
    <s v="10/07/20"/>
    <n v="5000"/>
    <m/>
    <n v="11579.61"/>
    <n v="5000"/>
  </r>
  <r>
    <x v="278"/>
    <s v="NEFT CR-CITI0100000-FTMF REDEMPTION ACCOUNT-BHAWNA BHATT-CITIN20097354681"/>
    <s v="CITIN20097354681"/>
    <s v="13/07/20"/>
    <m/>
    <n v="1837.77"/>
    <n v="13417.38"/>
    <n v="-1837.77"/>
  </r>
  <r>
    <x v="279"/>
    <s v="INST-ALERT CHG INC GST APR-JUN2020-MIR2020158999360"/>
    <s v="MIR2020158999360"/>
    <s v="20/07/20"/>
    <n v="17.7"/>
    <m/>
    <n v="13399.68"/>
    <m/>
  </r>
  <r>
    <x v="280"/>
    <s v="NEFT CR-ICIC0SF0002-JAIDEEP  BANERJEE-BHAWNA BHATT-2041345821"/>
    <n v="2041345821"/>
    <d v="2020-01-08T00:00:00"/>
    <m/>
    <n v="21000"/>
    <n v="34399.68"/>
    <m/>
  </r>
  <r>
    <x v="281"/>
    <s v="ACH D- BIRLAMF10082020 CAMS-590982855035"/>
    <m/>
    <m/>
    <n v="4000"/>
    <m/>
    <n v="30399.68"/>
    <n v="4000"/>
  </r>
  <r>
    <x v="281"/>
    <s v="ACH D- HDFCMUTUALFUND-PREGZ10538565Z5212"/>
    <m/>
    <m/>
    <n v="5000"/>
    <m/>
    <n v="25399.68"/>
    <n v="5000"/>
  </r>
  <r>
    <x v="281"/>
    <s v="ACH D- NSEMFS 10082020 CAMS-595081391211"/>
    <m/>
    <m/>
    <n v="4000"/>
    <m/>
    <n v="21399.68"/>
    <n v="4000"/>
  </r>
  <r>
    <x v="281"/>
    <s v="ACH D- NSEMFS 10082020 CAMS-595081389445"/>
    <m/>
    <m/>
    <n v="4000"/>
    <m/>
    <n v="17399.68"/>
    <n v="4000"/>
  </r>
  <r>
    <x v="281"/>
    <s v="ACH D- BD-FTMF-TILJ2270756"/>
    <m/>
    <m/>
    <n v="4000"/>
    <m/>
    <n v="13399.68"/>
    <n v="4000"/>
  </r>
  <r>
    <x v="282"/>
    <s v="NEFT CR-ICIC0SF0002-JAIDEEP  BANERJEE-BHAWNA BHATT-2063665108"/>
    <m/>
    <m/>
    <m/>
    <n v="21000"/>
    <n v="34399.68"/>
    <m/>
  </r>
  <r>
    <x v="283"/>
    <s v="NEFT CR-CITI0100000-FTMF REDEMPTION ACCOUNT-BHAWNA BHATT-CITIN20126587078"/>
    <m/>
    <m/>
    <m/>
    <n v="163.58"/>
    <n v="34563.26"/>
    <m/>
  </r>
  <r>
    <x v="284"/>
    <s v="ACH D- BIRLAMF10092020 CAMS-590982930876"/>
    <m/>
    <m/>
    <n v="4000"/>
    <m/>
    <n v="30563.26"/>
    <n v="4000"/>
  </r>
  <r>
    <x v="284"/>
    <s v="ACH D- BD-FTMF-TILJ2485164"/>
    <m/>
    <m/>
    <n v="4000"/>
    <m/>
    <n v="26563.26"/>
    <n v="4000"/>
  </r>
  <r>
    <x v="284"/>
    <s v="ACH D- HDFCMUTUALFUND-PREGZ10538565Z5212"/>
    <m/>
    <m/>
    <n v="5000"/>
    <m/>
    <n v="21563.26"/>
    <n v="5000"/>
  </r>
  <r>
    <x v="284"/>
    <s v="ACH D- NSEMFS 10092020 CAMS-595081445392"/>
    <m/>
    <m/>
    <n v="4000"/>
    <m/>
    <n v="17563.26"/>
    <n v="4000"/>
  </r>
  <r>
    <x v="284"/>
    <s v="ACH D- NSEMFS 10092020 CAMS-595081441216"/>
    <m/>
    <m/>
    <n v="4000"/>
    <m/>
    <n v="13563.26"/>
    <n v="4000"/>
  </r>
  <r>
    <x v="285"/>
    <s v="CREDIT INTEREST CAPITALISED"/>
    <m/>
    <m/>
    <m/>
    <n v="146"/>
    <n v="13709.26"/>
    <m/>
  </r>
  <r>
    <x v="285"/>
    <s v="NEFT CR-ICIC0SF0002-JAIDEEP  BANERJEE-BHAWNA BHATT-2086573411"/>
    <m/>
    <m/>
    <m/>
    <n v="21000"/>
    <n v="34709.26"/>
    <m/>
  </r>
  <r>
    <x v="286"/>
    <s v="ACH D- BD-FTMF-TILJ2695403"/>
    <m/>
    <m/>
    <n v="4000"/>
    <m/>
    <n v="30709.26"/>
    <n v="4000"/>
  </r>
  <r>
    <x v="286"/>
    <s v="ACH D- BIRLAMF10102020 CAMS-590983005206"/>
    <m/>
    <m/>
    <n v="4000"/>
    <m/>
    <n v="26709.26"/>
    <n v="4000"/>
  </r>
  <r>
    <x v="286"/>
    <s v="ACH D- HDFCMUTUALFUND-PREGZ10538565Z5212"/>
    <m/>
    <m/>
    <n v="5000"/>
    <m/>
    <n v="21709.26"/>
    <n v="5000"/>
  </r>
  <r>
    <x v="286"/>
    <s v="ACH D- NSEMFS 10102020 CAMS-595081492842"/>
    <m/>
    <m/>
    <n v="4000"/>
    <m/>
    <n v="17709.26"/>
    <n v="4000"/>
  </r>
  <r>
    <x v="286"/>
    <s v="ACH D- NSEMFS 10102020 CAMS-595081488900"/>
    <m/>
    <m/>
    <n v="4000"/>
    <m/>
    <n v="13709.26"/>
    <n v="4000"/>
  </r>
  <r>
    <x v="287"/>
    <s v="INST-ALERT CHG INC GST JUL-SEP2020-MIR2029406942219"/>
    <m/>
    <m/>
    <n v="17.7"/>
    <m/>
    <n v="13691.56"/>
    <m/>
  </r>
  <r>
    <x v="288"/>
    <s v="NEFT CR-ICIC0SF0002-JAIDEEP  BANERJEE-BHAWNA BHATT-2110536286"/>
    <m/>
    <m/>
    <m/>
    <n v="21000"/>
    <n v="34691.56"/>
    <m/>
  </r>
  <r>
    <x v="289"/>
    <s v="ACH D- BIRLAMF10112020 CAMS-590983079162"/>
    <s v="0000001822918488"/>
    <s v="10/11/20"/>
    <n v="4000"/>
    <m/>
    <n v="30691.56"/>
    <n v="4000"/>
  </r>
  <r>
    <x v="289"/>
    <s v="ACH D- HDFCMUTUALFUND-PREGZ10538565Z5212"/>
    <s v="0000008059285315"/>
    <s v="10/11/20"/>
    <n v="5000"/>
    <m/>
    <n v="25691.56"/>
    <n v="5000"/>
  </r>
  <r>
    <x v="289"/>
    <s v="ACH D- NSEMFS 10112020 CAMS-595081531823"/>
    <s v="0000008159207315"/>
    <s v="10/11/20"/>
    <n v="4000"/>
    <m/>
    <n v="21691.56"/>
    <n v="4000"/>
  </r>
  <r>
    <x v="289"/>
    <s v="ACH D- NSEMFS 10112020 CAMS-595081530929"/>
    <s v="0000008157520315"/>
    <s v="10/11/20"/>
    <n v="4000"/>
    <m/>
    <n v="17691.56"/>
    <n v="4000"/>
  </r>
  <r>
    <x v="289"/>
    <s v="ACH D- BD-FTMF-TILJ2899362"/>
    <s v="0000001835394268"/>
    <s v="10/11/20"/>
    <n v="4000"/>
    <m/>
    <n v="13691.56"/>
    <n v="4000"/>
  </r>
  <r>
    <x v="290"/>
    <s v="HDFC MUTUAL FUND RE-HDFC MID CAP OPPORTU"/>
    <s v="0000480387600227"/>
    <s v="19/11/20"/>
    <m/>
    <n v="986361.73"/>
    <n v="1000053.29"/>
    <m/>
  </r>
  <r>
    <x v="290"/>
    <s v="HDFC MUTUAL FUND RE-HDFC HYBRID EQUITY F"/>
    <s v="0000480387600312"/>
    <s v="19/11/20"/>
    <m/>
    <n v="536173.49"/>
    <n v="1536226.78"/>
    <m/>
  </r>
  <r>
    <x v="290"/>
    <s v="ICICI PRUDENTIAL MU-RED  - 1191- 8174114"/>
    <s v="0000480392701317"/>
    <s v="19/11/20"/>
    <m/>
    <n v="244663.99"/>
    <n v="1780890.77"/>
    <m/>
  </r>
  <r>
    <x v="291"/>
    <s v="ACH D- NSEMFS 20112020 CAMS-595081564145"/>
    <s v="0000008027846326"/>
    <s v="21/11/20"/>
    <n v="167200"/>
    <m/>
    <n v="1613690.77"/>
    <m/>
  </r>
  <r>
    <x v="291"/>
    <s v="ACH D- NSEMFS 20112020 CAMS-595081564145"/>
    <s v="0000008027844326"/>
    <s v="21/11/20"/>
    <n v="300000"/>
    <m/>
    <n v="1313690.77"/>
    <m/>
  </r>
  <r>
    <x v="291"/>
    <s v="ACH D- NSEMFS 20112020 CAMS-595081564145"/>
    <s v="0000008027845326"/>
    <s v="21/11/20"/>
    <n v="300000"/>
    <m/>
    <n v="1013690.77"/>
    <m/>
  </r>
  <r>
    <x v="291"/>
    <s v="ACH D- NSEMFS 20112020 CAMS-595081564145"/>
    <s v="0000008027842326"/>
    <s v="21/11/20"/>
    <n v="500000"/>
    <m/>
    <n v="513690.77"/>
    <m/>
  </r>
  <r>
    <x v="291"/>
    <s v="ACH D- NSEMFS 20112020 CAMS-595081564145"/>
    <s v="0000008027843326"/>
    <s v="21/11/20"/>
    <n v="500000"/>
    <m/>
    <n v="13690.77"/>
    <n v="0.7900000000372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32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8"/>
    <field x="0"/>
  </rowFields>
  <rowItems count="3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 t="grand"/>
  </rowItems>
  <colItems count="1">
    <i/>
  </colItems>
  <dataFields count="1">
    <dataField name="Sum of Invested in market from Salary" fld="7" baseField="0" baseItem="0" numFmtId="165"/>
  </dataFields>
  <formats count="22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field="8" type="button" dataOnly="0" labelOnly="1" outline="0" axis="axisRow" fieldPosition="0"/>
    </format>
    <format dxfId="9">
      <pivotArea dataOnly="0" labelOnly="1" fieldPosition="0">
        <references count="1">
          <reference field="8" count="1">
            <x v="6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">
            <x v="4"/>
          </reference>
          <reference field="8" count="1" selected="0">
            <x v="1"/>
          </reference>
        </references>
      </pivotArea>
    </format>
    <format dxfId="6">
      <pivotArea dataOnly="0" labelOnly="1" fieldPosition="0">
        <references count="2">
          <reference field="0" count="1">
            <x v="4"/>
          </reference>
          <reference field="8" count="1" selected="0">
            <x v="2"/>
          </reference>
        </references>
      </pivotArea>
    </format>
    <format dxfId="5">
      <pivotArea dataOnly="0" labelOnly="1" fieldPosition="0">
        <references count="2">
          <reference field="0" count="1">
            <x v="4"/>
          </reference>
          <reference field="8" count="1" selected="0">
            <x v="3"/>
          </reference>
        </references>
      </pivotArea>
    </format>
    <format dxfId="4">
      <pivotArea dataOnly="0" labelOnly="1" fieldPosition="0">
        <references count="2">
          <reference field="0" count="1">
            <x v="4"/>
          </reference>
          <reference field="8" count="1" selected="0">
            <x v="4"/>
          </reference>
        </references>
      </pivotArea>
    </format>
    <format dxfId="3">
      <pivotArea dataOnly="0" labelOnly="1" fieldPosition="0">
        <references count="2">
          <reference field="0" count="1">
            <x v="4"/>
          </reference>
          <reference field="8" count="1" selected="0">
            <x v="5"/>
          </reference>
        </references>
      </pivotArea>
    </format>
    <format dxfId="2">
      <pivotArea dataOnly="0" labelOnly="1" fieldPosition="0">
        <references count="2">
          <reference field="0" count="1">
            <x v="4"/>
          </reference>
          <reference field="8" count="1" selected="0">
            <x v="6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0"/>
  <sheetViews>
    <sheetView workbookViewId="0">
      <selection activeCell="B8" sqref="B8"/>
    </sheetView>
  </sheetViews>
  <sheetFormatPr baseColWidth="10" defaultRowHeight="16"/>
  <cols>
    <col min="1" max="1" width="15.6640625" style="41" customWidth="1"/>
    <col min="2" max="2" width="55.33203125" style="41" customWidth="1"/>
    <col min="3" max="3" width="22.5" style="41" customWidth="1"/>
    <col min="4" max="4" width="10.83203125" style="41" customWidth="1"/>
    <col min="5" max="7" width="21" style="41" customWidth="1"/>
    <col min="8" max="8" width="25.33203125" style="41" customWidth="1"/>
  </cols>
  <sheetData>
    <row r="1" spans="1:8" ht="25" customHeight="1">
      <c r="A1" s="1"/>
      <c r="B1" s="2" t="s">
        <v>0</v>
      </c>
      <c r="C1" s="3"/>
      <c r="D1" s="4"/>
      <c r="E1" s="5">
        <f>SUM(E3:E923)</f>
        <v>9933174.1099999994</v>
      </c>
      <c r="F1" s="5">
        <f>SUM(F3:F923)</f>
        <v>10173821.99</v>
      </c>
      <c r="G1" s="5"/>
      <c r="H1" s="5">
        <f>SUM(H3:H923)</f>
        <v>5737436.2500000009</v>
      </c>
    </row>
    <row r="2" spans="1:8" ht="37" customHeight="1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ht="25" customHeight="1">
      <c r="A3" s="11">
        <v>42034</v>
      </c>
      <c r="B3" s="12" t="s">
        <v>9</v>
      </c>
      <c r="C3" s="13" t="s">
        <v>10</v>
      </c>
      <c r="D3" s="14" t="s">
        <v>11</v>
      </c>
      <c r="E3" s="15">
        <v>16.850000000000001</v>
      </c>
      <c r="F3" s="15" t="s">
        <v>10</v>
      </c>
      <c r="G3" s="15">
        <v>10296.83</v>
      </c>
      <c r="H3" s="15">
        <v>101</v>
      </c>
    </row>
    <row r="4" spans="1:8" ht="25" customHeight="1">
      <c r="A4" s="11">
        <v>42037</v>
      </c>
      <c r="B4" s="12" t="s">
        <v>12</v>
      </c>
      <c r="C4" s="13" t="s">
        <v>13</v>
      </c>
      <c r="D4" s="16">
        <v>42037</v>
      </c>
      <c r="E4" s="15" t="s">
        <v>10</v>
      </c>
      <c r="F4" s="15">
        <v>70000</v>
      </c>
      <c r="G4" s="15">
        <v>80296.83</v>
      </c>
      <c r="H4" s="15"/>
    </row>
    <row r="5" spans="1:8" ht="25" customHeight="1">
      <c r="A5" s="11">
        <v>42037</v>
      </c>
      <c r="B5" s="12" t="s">
        <v>14</v>
      </c>
      <c r="C5" s="13" t="s">
        <v>10</v>
      </c>
      <c r="D5" s="16">
        <v>42037</v>
      </c>
      <c r="E5" s="15">
        <v>70000</v>
      </c>
      <c r="F5" s="15" t="s">
        <v>10</v>
      </c>
      <c r="G5" s="15">
        <v>10296.83</v>
      </c>
      <c r="H5" s="15"/>
    </row>
    <row r="6" spans="1:8" ht="25" customHeight="1">
      <c r="A6" s="11">
        <v>42039</v>
      </c>
      <c r="B6" s="12" t="s">
        <v>15</v>
      </c>
      <c r="C6" s="13" t="s">
        <v>10</v>
      </c>
      <c r="D6" s="16">
        <v>42096</v>
      </c>
      <c r="E6" s="15">
        <v>168.54</v>
      </c>
      <c r="F6" s="15" t="s">
        <v>10</v>
      </c>
      <c r="G6" s="15">
        <v>10128.290000000001</v>
      </c>
      <c r="H6" s="15"/>
    </row>
    <row r="7" spans="1:8" ht="25" customHeight="1">
      <c r="A7" s="11">
        <v>42093</v>
      </c>
      <c r="B7" s="12" t="s">
        <v>16</v>
      </c>
      <c r="C7" s="13" t="s">
        <v>17</v>
      </c>
      <c r="D7" s="14" t="s">
        <v>18</v>
      </c>
      <c r="E7" s="15" t="s">
        <v>10</v>
      </c>
      <c r="F7" s="15">
        <v>500</v>
      </c>
      <c r="G7" s="15">
        <v>10628.29</v>
      </c>
      <c r="H7" s="15"/>
    </row>
    <row r="8" spans="1:8" ht="25" customHeight="1">
      <c r="A8" s="11">
        <v>42095</v>
      </c>
      <c r="B8" s="12" t="s">
        <v>19</v>
      </c>
      <c r="C8" s="13" t="s">
        <v>10</v>
      </c>
      <c r="D8" s="14" t="s">
        <v>20</v>
      </c>
      <c r="E8" s="15" t="s">
        <v>10</v>
      </c>
      <c r="F8" s="15">
        <v>215</v>
      </c>
      <c r="G8" s="15">
        <v>10843.29</v>
      </c>
      <c r="H8" s="15"/>
    </row>
    <row r="9" spans="1:8" ht="25" customHeight="1">
      <c r="A9" s="11">
        <v>42119</v>
      </c>
      <c r="B9" s="12" t="s">
        <v>21</v>
      </c>
      <c r="C9" s="13" t="s">
        <v>10</v>
      </c>
      <c r="D9" s="14" t="s">
        <v>22</v>
      </c>
      <c r="E9" s="15">
        <v>16.850000000000001</v>
      </c>
      <c r="F9" s="15" t="s">
        <v>10</v>
      </c>
      <c r="G9" s="15">
        <v>10826.44</v>
      </c>
      <c r="H9" s="15"/>
    </row>
    <row r="10" spans="1:8" ht="25" customHeight="1">
      <c r="A10" s="11">
        <v>42170</v>
      </c>
      <c r="B10" s="12" t="s">
        <v>23</v>
      </c>
      <c r="C10" s="13">
        <v>784649037</v>
      </c>
      <c r="D10" s="14" t="s">
        <v>24</v>
      </c>
      <c r="E10" s="15" t="s">
        <v>10</v>
      </c>
      <c r="F10" s="15">
        <v>237270</v>
      </c>
      <c r="G10" s="15">
        <v>248096</v>
      </c>
      <c r="H10" s="15"/>
    </row>
    <row r="11" spans="1:8" ht="25" customHeight="1">
      <c r="A11" s="11">
        <v>42170</v>
      </c>
      <c r="B11" s="12" t="s">
        <v>25</v>
      </c>
      <c r="C11" s="13" t="s">
        <v>10</v>
      </c>
      <c r="D11" s="14" t="s">
        <v>24</v>
      </c>
      <c r="E11" s="15" t="s">
        <v>26</v>
      </c>
      <c r="F11" s="15" t="s">
        <v>10</v>
      </c>
      <c r="G11" s="15">
        <v>10826.44</v>
      </c>
      <c r="H11" s="15"/>
    </row>
    <row r="12" spans="1:8" ht="25" customHeight="1">
      <c r="A12" s="11">
        <v>42196</v>
      </c>
      <c r="B12" s="12" t="s">
        <v>27</v>
      </c>
      <c r="C12" s="13" t="s">
        <v>10</v>
      </c>
      <c r="D12" s="16">
        <v>42315</v>
      </c>
      <c r="E12" s="15" t="s">
        <v>10</v>
      </c>
      <c r="F12" s="15">
        <v>75000</v>
      </c>
      <c r="G12" s="15">
        <v>85826.44</v>
      </c>
      <c r="H12" s="15"/>
    </row>
    <row r="13" spans="1:8" ht="25" customHeight="1">
      <c r="A13" s="11">
        <v>42196</v>
      </c>
      <c r="B13" s="12" t="s">
        <v>28</v>
      </c>
      <c r="C13" s="13" t="s">
        <v>10</v>
      </c>
      <c r="D13" s="16">
        <v>42315</v>
      </c>
      <c r="E13" s="15" t="s">
        <v>10</v>
      </c>
      <c r="F13" s="15">
        <v>5140</v>
      </c>
      <c r="G13" s="15">
        <v>90966.44</v>
      </c>
      <c r="H13" s="15"/>
    </row>
    <row r="14" spans="1:8" ht="25" customHeight="1">
      <c r="A14" s="11">
        <v>42196</v>
      </c>
      <c r="B14" s="12" t="s">
        <v>29</v>
      </c>
      <c r="C14" s="13" t="s">
        <v>30</v>
      </c>
      <c r="D14" s="16">
        <v>42315</v>
      </c>
      <c r="E14" s="15">
        <v>80140</v>
      </c>
      <c r="F14" s="15" t="s">
        <v>10</v>
      </c>
      <c r="G14" s="15">
        <v>10826.44</v>
      </c>
      <c r="H14" s="15"/>
    </row>
    <row r="15" spans="1:8" ht="25" customHeight="1">
      <c r="A15" s="11">
        <v>42198</v>
      </c>
      <c r="B15" s="12" t="s">
        <v>31</v>
      </c>
      <c r="C15" s="13">
        <v>799759336</v>
      </c>
      <c r="D15" s="14" t="s">
        <v>32</v>
      </c>
      <c r="E15" s="15" t="s">
        <v>10</v>
      </c>
      <c r="F15" s="15">
        <v>55762</v>
      </c>
      <c r="G15" s="15">
        <v>66588.44</v>
      </c>
      <c r="H15" s="15"/>
    </row>
    <row r="16" spans="1:8" ht="25" customHeight="1">
      <c r="A16" s="11">
        <v>42198</v>
      </c>
      <c r="B16" s="12" t="s">
        <v>33</v>
      </c>
      <c r="C16" s="13" t="s">
        <v>34</v>
      </c>
      <c r="D16" s="14" t="s">
        <v>32</v>
      </c>
      <c r="E16" s="15">
        <v>55762</v>
      </c>
      <c r="F16" s="15" t="s">
        <v>10</v>
      </c>
      <c r="G16" s="15">
        <v>10826.44</v>
      </c>
      <c r="H16" s="15"/>
    </row>
    <row r="17" spans="1:8" ht="25" customHeight="1">
      <c r="A17" s="11">
        <v>42202</v>
      </c>
      <c r="B17" s="12" t="s">
        <v>35</v>
      </c>
      <c r="C17" s="13" t="s">
        <v>10</v>
      </c>
      <c r="D17" s="14" t="s">
        <v>36</v>
      </c>
      <c r="E17" s="15">
        <v>5.7</v>
      </c>
      <c r="F17" s="15" t="s">
        <v>10</v>
      </c>
      <c r="G17" s="15">
        <v>10820.74</v>
      </c>
      <c r="H17" s="15"/>
    </row>
    <row r="18" spans="1:8" ht="25" customHeight="1">
      <c r="A18" s="11">
        <v>42206</v>
      </c>
      <c r="B18" s="12" t="s">
        <v>37</v>
      </c>
      <c r="C18" s="13" t="s">
        <v>10</v>
      </c>
      <c r="D18" s="14" t="s">
        <v>38</v>
      </c>
      <c r="E18" s="15">
        <v>5.7</v>
      </c>
      <c r="F18" s="15" t="s">
        <v>10</v>
      </c>
      <c r="G18" s="15">
        <v>10815.04</v>
      </c>
      <c r="H18" s="15"/>
    </row>
    <row r="19" spans="1:8" ht="25" customHeight="1">
      <c r="A19" s="11">
        <v>42210</v>
      </c>
      <c r="B19" s="12" t="s">
        <v>39</v>
      </c>
      <c r="C19" s="13" t="s">
        <v>10</v>
      </c>
      <c r="D19" s="14" t="s">
        <v>40</v>
      </c>
      <c r="E19" s="15" t="s">
        <v>10</v>
      </c>
      <c r="F19" s="15">
        <v>237270</v>
      </c>
      <c r="G19" s="15">
        <v>248085</v>
      </c>
      <c r="H19" s="15"/>
    </row>
    <row r="20" spans="1:8" ht="25" customHeight="1">
      <c r="A20" s="11">
        <v>42210</v>
      </c>
      <c r="B20" s="12" t="s">
        <v>41</v>
      </c>
      <c r="C20" s="13" t="s">
        <v>10</v>
      </c>
      <c r="D20" s="14" t="s">
        <v>40</v>
      </c>
      <c r="E20" s="15" t="s">
        <v>10</v>
      </c>
      <c r="F20" s="15">
        <v>1300</v>
      </c>
      <c r="G20" s="15" t="s">
        <v>42</v>
      </c>
      <c r="H20" s="15"/>
    </row>
    <row r="21" spans="1:8" ht="25" customHeight="1">
      <c r="A21" s="11">
        <v>42210</v>
      </c>
      <c r="B21" s="12" t="s">
        <v>43</v>
      </c>
      <c r="C21" s="13" t="s">
        <v>10</v>
      </c>
      <c r="D21" s="14" t="s">
        <v>40</v>
      </c>
      <c r="E21" s="15">
        <v>130</v>
      </c>
      <c r="F21" s="15" t="s">
        <v>10</v>
      </c>
      <c r="G21" s="15" t="s">
        <v>44</v>
      </c>
      <c r="H21" s="15"/>
    </row>
    <row r="22" spans="1:8" ht="25" customHeight="1">
      <c r="A22" s="11">
        <v>42210</v>
      </c>
      <c r="B22" s="12" t="s">
        <v>45</v>
      </c>
      <c r="C22" s="13" t="s">
        <v>10</v>
      </c>
      <c r="D22" s="14" t="s">
        <v>40</v>
      </c>
      <c r="E22" s="15" t="s">
        <v>10</v>
      </c>
      <c r="F22" s="15">
        <v>65000</v>
      </c>
      <c r="G22" s="15" t="s">
        <v>46</v>
      </c>
      <c r="H22" s="15"/>
    </row>
    <row r="23" spans="1:8" ht="25" customHeight="1">
      <c r="A23" s="11">
        <v>42210</v>
      </c>
      <c r="B23" s="12" t="s">
        <v>47</v>
      </c>
      <c r="C23" s="13" t="s">
        <v>10</v>
      </c>
      <c r="D23" s="14" t="s">
        <v>40</v>
      </c>
      <c r="E23" s="15" t="s">
        <v>10</v>
      </c>
      <c r="F23" s="15">
        <v>4221</v>
      </c>
      <c r="G23" s="15" t="s">
        <v>48</v>
      </c>
      <c r="H23" s="15"/>
    </row>
    <row r="24" spans="1:8" ht="25" customHeight="1">
      <c r="A24" s="11">
        <v>42210</v>
      </c>
      <c r="B24" s="12" t="s">
        <v>49</v>
      </c>
      <c r="C24" s="13" t="s">
        <v>50</v>
      </c>
      <c r="D24" s="14" t="s">
        <v>40</v>
      </c>
      <c r="E24" s="15">
        <v>307661</v>
      </c>
      <c r="F24" s="15" t="s">
        <v>10</v>
      </c>
      <c r="G24" s="15">
        <v>10815.04</v>
      </c>
      <c r="H24" s="15"/>
    </row>
    <row r="25" spans="1:8" ht="25" customHeight="1">
      <c r="A25" s="11">
        <v>42217</v>
      </c>
      <c r="B25" s="12" t="s">
        <v>49</v>
      </c>
      <c r="C25" s="13" t="s">
        <v>51</v>
      </c>
      <c r="D25" s="16">
        <v>42012</v>
      </c>
      <c r="E25" s="15" t="s">
        <v>10</v>
      </c>
      <c r="F25" s="15">
        <v>110000</v>
      </c>
      <c r="G25" s="15" t="s">
        <v>52</v>
      </c>
      <c r="H25" s="15"/>
    </row>
    <row r="26" spans="1:8" ht="25" customHeight="1">
      <c r="A26" s="11">
        <v>42217</v>
      </c>
      <c r="B26" s="12" t="s">
        <v>53</v>
      </c>
      <c r="C26" s="13" t="s">
        <v>10</v>
      </c>
      <c r="D26" s="16">
        <v>42012</v>
      </c>
      <c r="E26" s="15">
        <v>110000</v>
      </c>
      <c r="F26" s="15" t="s">
        <v>10</v>
      </c>
      <c r="G26" s="15">
        <v>10815.04</v>
      </c>
      <c r="H26" s="15"/>
    </row>
    <row r="27" spans="1:8" ht="25" customHeight="1">
      <c r="A27" s="11">
        <v>42220</v>
      </c>
      <c r="B27" s="12" t="s">
        <v>54</v>
      </c>
      <c r="C27" s="13" t="s">
        <v>10</v>
      </c>
      <c r="D27" s="16">
        <v>42102</v>
      </c>
      <c r="E27" s="15">
        <v>17.100000000000001</v>
      </c>
      <c r="F27" s="15" t="s">
        <v>10</v>
      </c>
      <c r="G27" s="15">
        <v>10797.94</v>
      </c>
      <c r="H27" s="15"/>
    </row>
    <row r="28" spans="1:8" ht="25" customHeight="1">
      <c r="A28" s="11">
        <v>42245</v>
      </c>
      <c r="B28" s="12" t="s">
        <v>55</v>
      </c>
      <c r="C28" s="13" t="s">
        <v>56</v>
      </c>
      <c r="D28" s="14" t="s">
        <v>57</v>
      </c>
      <c r="E28" s="15">
        <v>1</v>
      </c>
      <c r="F28" s="15" t="s">
        <v>10</v>
      </c>
      <c r="G28" s="15">
        <v>10796.94</v>
      </c>
      <c r="H28" s="15"/>
    </row>
    <row r="29" spans="1:8" ht="25" customHeight="1">
      <c r="A29" s="11">
        <v>42248</v>
      </c>
      <c r="B29" s="12" t="s">
        <v>58</v>
      </c>
      <c r="C29" s="13" t="s">
        <v>10</v>
      </c>
      <c r="D29" s="16">
        <v>42013</v>
      </c>
      <c r="E29" s="15">
        <v>2.85</v>
      </c>
      <c r="F29" s="15" t="s">
        <v>10</v>
      </c>
      <c r="G29" s="15">
        <v>10794.09</v>
      </c>
      <c r="H29" s="15"/>
    </row>
    <row r="30" spans="1:8" ht="25" customHeight="1">
      <c r="A30" s="11">
        <v>42278</v>
      </c>
      <c r="B30" s="12" t="s">
        <v>19</v>
      </c>
      <c r="C30" s="13" t="s">
        <v>10</v>
      </c>
      <c r="D30" s="14" t="s">
        <v>59</v>
      </c>
      <c r="E30" s="15" t="s">
        <v>10</v>
      </c>
      <c r="F30" s="15">
        <v>217</v>
      </c>
      <c r="G30" s="15">
        <v>11011.09</v>
      </c>
      <c r="H30" s="15"/>
    </row>
    <row r="31" spans="1:8" ht="25" customHeight="1">
      <c r="A31" s="11">
        <v>42294</v>
      </c>
      <c r="B31" s="12" t="s">
        <v>60</v>
      </c>
      <c r="C31" s="13" t="s">
        <v>10</v>
      </c>
      <c r="D31" s="14" t="s">
        <v>61</v>
      </c>
      <c r="E31" s="15">
        <v>17.100000000000001</v>
      </c>
      <c r="F31" s="15" t="s">
        <v>10</v>
      </c>
      <c r="G31" s="15">
        <v>10993.99</v>
      </c>
      <c r="H31" s="15"/>
    </row>
    <row r="32" spans="1:8" ht="25" customHeight="1">
      <c r="A32" s="11">
        <v>42391</v>
      </c>
      <c r="B32" s="12" t="s">
        <v>62</v>
      </c>
      <c r="C32" s="13" t="s">
        <v>10</v>
      </c>
      <c r="D32" s="14" t="s">
        <v>63</v>
      </c>
      <c r="E32" s="15">
        <v>17.18</v>
      </c>
      <c r="F32" s="15" t="s">
        <v>10</v>
      </c>
      <c r="G32" s="15">
        <v>10976.81</v>
      </c>
      <c r="H32" s="15"/>
    </row>
    <row r="33" spans="1:8" ht="25" customHeight="1">
      <c r="A33" s="11">
        <v>42398</v>
      </c>
      <c r="B33" s="12" t="s">
        <v>64</v>
      </c>
      <c r="C33" s="13" t="s">
        <v>10</v>
      </c>
      <c r="D33" s="14" t="s">
        <v>65</v>
      </c>
      <c r="E33" s="15">
        <v>171.75</v>
      </c>
      <c r="F33" s="15" t="s">
        <v>10</v>
      </c>
      <c r="G33" s="15">
        <v>10805.06</v>
      </c>
      <c r="H33" s="15"/>
    </row>
    <row r="34" spans="1:8" ht="25" customHeight="1">
      <c r="A34" s="11">
        <v>42400</v>
      </c>
      <c r="B34" s="12" t="s">
        <v>66</v>
      </c>
      <c r="C34" s="13" t="s">
        <v>67</v>
      </c>
      <c r="D34" s="16">
        <v>42371</v>
      </c>
      <c r="E34" s="15" t="s">
        <v>10</v>
      </c>
      <c r="F34" s="15">
        <v>100</v>
      </c>
      <c r="G34" s="15">
        <v>10905.06</v>
      </c>
      <c r="H34" s="15"/>
    </row>
    <row r="35" spans="1:8" ht="25" customHeight="1">
      <c r="A35" s="11">
        <v>42401</v>
      </c>
      <c r="B35" s="12" t="s">
        <v>68</v>
      </c>
      <c r="C35" s="13" t="s">
        <v>69</v>
      </c>
      <c r="D35" s="16">
        <v>42371</v>
      </c>
      <c r="E35" s="15" t="s">
        <v>10</v>
      </c>
      <c r="F35" s="15">
        <v>24900</v>
      </c>
      <c r="G35" s="15">
        <v>35805.06</v>
      </c>
      <c r="H35" s="15"/>
    </row>
    <row r="36" spans="1:8" ht="25" customHeight="1">
      <c r="A36" s="11">
        <v>42401</v>
      </c>
      <c r="B36" s="12" t="s">
        <v>70</v>
      </c>
      <c r="C36" s="13" t="s">
        <v>71</v>
      </c>
      <c r="D36" s="16">
        <v>42371</v>
      </c>
      <c r="E36" s="15">
        <v>25000</v>
      </c>
      <c r="F36" s="15" t="s">
        <v>10</v>
      </c>
      <c r="G36" s="15">
        <v>10805.06</v>
      </c>
      <c r="H36" s="15"/>
    </row>
    <row r="37" spans="1:8" ht="25" customHeight="1">
      <c r="A37" s="11">
        <v>42406</v>
      </c>
      <c r="B37" s="12" t="s">
        <v>72</v>
      </c>
      <c r="C37" s="13" t="s">
        <v>10</v>
      </c>
      <c r="D37" s="16">
        <v>42523</v>
      </c>
      <c r="E37" s="15">
        <v>5.73</v>
      </c>
      <c r="F37" s="15" t="s">
        <v>10</v>
      </c>
      <c r="G37" s="15">
        <v>10799.33</v>
      </c>
      <c r="H37" s="15"/>
    </row>
    <row r="38" spans="1:8" ht="25" customHeight="1">
      <c r="A38" s="11">
        <v>42430</v>
      </c>
      <c r="B38" s="12" t="s">
        <v>73</v>
      </c>
      <c r="C38" s="13">
        <v>925348599</v>
      </c>
      <c r="D38" s="16">
        <v>42372</v>
      </c>
      <c r="E38" s="15" t="s">
        <v>10</v>
      </c>
      <c r="F38" s="15">
        <v>26000</v>
      </c>
      <c r="G38" s="15">
        <v>36799.33</v>
      </c>
      <c r="H38" s="15"/>
    </row>
    <row r="39" spans="1:8" ht="25" customHeight="1">
      <c r="A39" s="11">
        <v>42436</v>
      </c>
      <c r="B39" s="12" t="s">
        <v>74</v>
      </c>
      <c r="C39" s="13">
        <v>929684757</v>
      </c>
      <c r="D39" s="16">
        <v>42554</v>
      </c>
      <c r="E39" s="15" t="s">
        <v>10</v>
      </c>
      <c r="F39" s="15">
        <v>50</v>
      </c>
      <c r="G39" s="15">
        <v>36849.33</v>
      </c>
      <c r="H39" s="15"/>
    </row>
    <row r="40" spans="1:8" ht="25" customHeight="1">
      <c r="A40" s="11">
        <v>42438</v>
      </c>
      <c r="B40" s="12" t="s">
        <v>75</v>
      </c>
      <c r="C40" s="13">
        <v>6</v>
      </c>
      <c r="D40" s="16">
        <v>42616</v>
      </c>
      <c r="E40" s="15">
        <v>4000</v>
      </c>
      <c r="F40" s="15" t="s">
        <v>10</v>
      </c>
      <c r="G40" s="15">
        <v>32849.33</v>
      </c>
      <c r="H40" s="15">
        <v>4000</v>
      </c>
    </row>
    <row r="41" spans="1:8" ht="25" customHeight="1">
      <c r="A41" s="11">
        <v>42438</v>
      </c>
      <c r="B41" s="12" t="s">
        <v>76</v>
      </c>
      <c r="C41" s="13">
        <v>1</v>
      </c>
      <c r="D41" s="16">
        <v>42616</v>
      </c>
      <c r="E41" s="15">
        <v>5000</v>
      </c>
      <c r="F41" s="15" t="s">
        <v>10</v>
      </c>
      <c r="G41" s="15">
        <v>27849.33</v>
      </c>
      <c r="H41" s="15">
        <v>5000</v>
      </c>
    </row>
    <row r="42" spans="1:8" ht="25" customHeight="1">
      <c r="A42" s="11">
        <v>42439</v>
      </c>
      <c r="B42" s="12" t="s">
        <v>77</v>
      </c>
      <c r="C42" s="13">
        <v>4</v>
      </c>
      <c r="D42" s="16">
        <v>42646</v>
      </c>
      <c r="E42" s="15">
        <v>4000</v>
      </c>
      <c r="F42" s="15" t="s">
        <v>10</v>
      </c>
      <c r="G42" s="15">
        <v>23849.33</v>
      </c>
      <c r="H42" s="15">
        <v>4000</v>
      </c>
    </row>
    <row r="43" spans="1:8" ht="25" customHeight="1">
      <c r="A43" s="11">
        <v>42443</v>
      </c>
      <c r="B43" s="12" t="s">
        <v>78</v>
      </c>
      <c r="C43" s="13">
        <v>2</v>
      </c>
      <c r="D43" s="14" t="s">
        <v>79</v>
      </c>
      <c r="E43" s="15">
        <v>4000</v>
      </c>
      <c r="F43" s="15" t="s">
        <v>10</v>
      </c>
      <c r="G43" s="15">
        <v>19849.330000000002</v>
      </c>
      <c r="H43" s="15">
        <v>4000</v>
      </c>
    </row>
    <row r="44" spans="1:8" ht="25" customHeight="1">
      <c r="A44" s="11">
        <v>42444</v>
      </c>
      <c r="B44" s="12" t="s">
        <v>80</v>
      </c>
      <c r="C44" s="13">
        <v>5</v>
      </c>
      <c r="D44" s="14" t="s">
        <v>81</v>
      </c>
      <c r="E44" s="15">
        <v>4000</v>
      </c>
      <c r="F44" s="15" t="s">
        <v>10</v>
      </c>
      <c r="G44" s="15">
        <v>15849.33</v>
      </c>
      <c r="H44" s="15">
        <v>4000</v>
      </c>
    </row>
    <row r="45" spans="1:8" ht="25" customHeight="1">
      <c r="A45" s="11">
        <v>42444</v>
      </c>
      <c r="B45" s="12" t="s">
        <v>82</v>
      </c>
      <c r="C45" s="13">
        <v>3</v>
      </c>
      <c r="D45" s="14" t="s">
        <v>81</v>
      </c>
      <c r="E45" s="15">
        <v>5000</v>
      </c>
      <c r="F45" s="15" t="s">
        <v>10</v>
      </c>
      <c r="G45" s="15">
        <v>10849.33</v>
      </c>
      <c r="H45" s="15">
        <v>5000</v>
      </c>
    </row>
    <row r="46" spans="1:8" ht="25" customHeight="1">
      <c r="A46" s="11">
        <v>42461</v>
      </c>
      <c r="B46" s="12" t="s">
        <v>19</v>
      </c>
      <c r="C46" s="13" t="s">
        <v>10</v>
      </c>
      <c r="D46" s="14" t="s">
        <v>83</v>
      </c>
      <c r="E46" s="15" t="s">
        <v>10</v>
      </c>
      <c r="F46" s="15">
        <v>250</v>
      </c>
      <c r="G46" s="15">
        <v>11099.33</v>
      </c>
      <c r="H46" s="15"/>
    </row>
    <row r="47" spans="1:8" ht="25" customHeight="1">
      <c r="A47" s="11">
        <v>42462</v>
      </c>
      <c r="B47" s="12" t="s">
        <v>84</v>
      </c>
      <c r="C47" s="13">
        <v>943802540</v>
      </c>
      <c r="D47" s="16">
        <v>42404</v>
      </c>
      <c r="E47" s="15" t="s">
        <v>10</v>
      </c>
      <c r="F47" s="15">
        <v>26000</v>
      </c>
      <c r="G47" s="15">
        <v>37099.33</v>
      </c>
      <c r="H47" s="15"/>
    </row>
    <row r="48" spans="1:8" ht="25" customHeight="1">
      <c r="A48" s="11">
        <v>42470</v>
      </c>
      <c r="B48" s="12" t="s">
        <v>85</v>
      </c>
      <c r="C48" s="13" t="s">
        <v>10</v>
      </c>
      <c r="D48" s="16">
        <v>42647</v>
      </c>
      <c r="E48" s="15">
        <v>4000</v>
      </c>
      <c r="F48" s="15" t="s">
        <v>10</v>
      </c>
      <c r="G48" s="15">
        <v>33099.33</v>
      </c>
      <c r="H48" s="15">
        <v>4000</v>
      </c>
    </row>
    <row r="49" spans="1:8" ht="25" customHeight="1">
      <c r="A49" s="11">
        <v>42471</v>
      </c>
      <c r="B49" s="12" t="s">
        <v>86</v>
      </c>
      <c r="C49" s="13">
        <v>3670645453</v>
      </c>
      <c r="D49" s="16">
        <v>42678</v>
      </c>
      <c r="E49" s="15">
        <v>4000</v>
      </c>
      <c r="F49" s="15" t="s">
        <v>10</v>
      </c>
      <c r="G49" s="15">
        <v>29099.33</v>
      </c>
      <c r="H49" s="15">
        <v>4000</v>
      </c>
    </row>
    <row r="50" spans="1:8" ht="25" customHeight="1">
      <c r="A50" s="11">
        <v>42476</v>
      </c>
      <c r="B50" s="12" t="s">
        <v>87</v>
      </c>
      <c r="C50" s="13">
        <v>3744990293</v>
      </c>
      <c r="D50" s="14" t="s">
        <v>88</v>
      </c>
      <c r="E50" s="15">
        <v>4000</v>
      </c>
      <c r="F50" s="15" t="s">
        <v>10</v>
      </c>
      <c r="G50" s="15">
        <v>25099.33</v>
      </c>
      <c r="H50" s="15">
        <v>4000</v>
      </c>
    </row>
    <row r="51" spans="1:8" ht="25" customHeight="1">
      <c r="A51" s="11">
        <v>42481</v>
      </c>
      <c r="B51" s="12" t="s">
        <v>89</v>
      </c>
      <c r="C51" s="13" t="s">
        <v>10</v>
      </c>
      <c r="D51" s="14" t="s">
        <v>90</v>
      </c>
      <c r="E51" s="15">
        <v>17.18</v>
      </c>
      <c r="F51" s="15" t="s">
        <v>10</v>
      </c>
      <c r="G51" s="15">
        <v>25082.15</v>
      </c>
      <c r="H51" s="15"/>
    </row>
    <row r="52" spans="1:8" ht="25" customHeight="1">
      <c r="A52" s="11">
        <v>42487</v>
      </c>
      <c r="B52" s="12" t="s">
        <v>91</v>
      </c>
      <c r="C52" s="13">
        <v>2001784118</v>
      </c>
      <c r="D52" s="14" t="s">
        <v>92</v>
      </c>
      <c r="E52" s="15">
        <v>4000</v>
      </c>
      <c r="F52" s="15" t="s">
        <v>10</v>
      </c>
      <c r="G52" s="15">
        <v>21082.15</v>
      </c>
      <c r="H52" s="15">
        <v>4000</v>
      </c>
    </row>
    <row r="53" spans="1:8" ht="25" customHeight="1">
      <c r="A53" s="11">
        <v>42487</v>
      </c>
      <c r="B53" s="12" t="s">
        <v>93</v>
      </c>
      <c r="C53" s="13">
        <v>2001783118</v>
      </c>
      <c r="D53" s="14" t="s">
        <v>92</v>
      </c>
      <c r="E53" s="15">
        <v>5000</v>
      </c>
      <c r="F53" s="15" t="s">
        <v>10</v>
      </c>
      <c r="G53" s="15">
        <v>16082.15</v>
      </c>
      <c r="H53" s="15">
        <v>5000</v>
      </c>
    </row>
    <row r="54" spans="1:8" ht="25" customHeight="1">
      <c r="A54" s="11">
        <v>42492</v>
      </c>
      <c r="B54" s="12" t="s">
        <v>94</v>
      </c>
      <c r="C54" s="13">
        <v>960593747</v>
      </c>
      <c r="D54" s="16">
        <v>42405</v>
      </c>
      <c r="E54" s="15" t="s">
        <v>10</v>
      </c>
      <c r="F54" s="15">
        <v>26000</v>
      </c>
      <c r="G54" s="15">
        <v>42082.15</v>
      </c>
      <c r="H54" s="15"/>
    </row>
    <row r="55" spans="1:8" ht="25" customHeight="1">
      <c r="A55" s="11">
        <v>42500</v>
      </c>
      <c r="B55" s="12" t="s">
        <v>85</v>
      </c>
      <c r="C55" s="13" t="s">
        <v>10</v>
      </c>
      <c r="D55" s="16">
        <v>42648</v>
      </c>
      <c r="E55" s="15">
        <v>4000</v>
      </c>
      <c r="F55" s="15" t="s">
        <v>10</v>
      </c>
      <c r="G55" s="15">
        <v>38082.15</v>
      </c>
      <c r="H55" s="15">
        <v>4000</v>
      </c>
    </row>
    <row r="56" spans="1:8" ht="25" customHeight="1">
      <c r="A56" s="11">
        <v>42500</v>
      </c>
      <c r="B56" s="12" t="s">
        <v>95</v>
      </c>
      <c r="C56" s="13">
        <v>4027058194</v>
      </c>
      <c r="D56" s="16">
        <v>42648</v>
      </c>
      <c r="E56" s="15">
        <v>4000</v>
      </c>
      <c r="F56" s="15" t="s">
        <v>10</v>
      </c>
      <c r="G56" s="15">
        <v>34082.15</v>
      </c>
      <c r="H56" s="15">
        <v>4000</v>
      </c>
    </row>
    <row r="57" spans="1:8" ht="25" customHeight="1">
      <c r="A57" s="11">
        <v>42500</v>
      </c>
      <c r="B57" s="12" t="s">
        <v>96</v>
      </c>
      <c r="C57" s="13">
        <v>2003902131</v>
      </c>
      <c r="D57" s="16">
        <v>42648</v>
      </c>
      <c r="E57" s="15">
        <v>4000</v>
      </c>
      <c r="F57" s="15" t="s">
        <v>10</v>
      </c>
      <c r="G57" s="15">
        <v>30082.15</v>
      </c>
      <c r="H57" s="15">
        <v>4000</v>
      </c>
    </row>
    <row r="58" spans="1:8" ht="25" customHeight="1">
      <c r="A58" s="11">
        <v>42500</v>
      </c>
      <c r="B58" s="12" t="s">
        <v>97</v>
      </c>
      <c r="C58" s="13">
        <v>2003901131</v>
      </c>
      <c r="D58" s="16">
        <v>42648</v>
      </c>
      <c r="E58" s="15">
        <v>5000</v>
      </c>
      <c r="F58" s="15" t="s">
        <v>10</v>
      </c>
      <c r="G58" s="15">
        <v>25082.15</v>
      </c>
      <c r="H58" s="15">
        <v>5000</v>
      </c>
    </row>
    <row r="59" spans="1:8" ht="25" customHeight="1">
      <c r="A59" s="11">
        <v>42503</v>
      </c>
      <c r="B59" s="12" t="s">
        <v>98</v>
      </c>
      <c r="C59" s="13">
        <v>4063389170</v>
      </c>
      <c r="D59" s="14" t="s">
        <v>99</v>
      </c>
      <c r="E59" s="15">
        <v>4000</v>
      </c>
      <c r="F59" s="15" t="s">
        <v>10</v>
      </c>
      <c r="G59" s="15">
        <v>21082.15</v>
      </c>
      <c r="H59" s="15">
        <v>4000</v>
      </c>
    </row>
    <row r="60" spans="1:8" ht="25" customHeight="1">
      <c r="A60" s="11">
        <v>42503</v>
      </c>
      <c r="B60" s="12" t="s">
        <v>100</v>
      </c>
      <c r="C60" s="13">
        <v>4063389169</v>
      </c>
      <c r="D60" s="14" t="s">
        <v>99</v>
      </c>
      <c r="E60" s="15">
        <v>5000</v>
      </c>
      <c r="F60" s="15" t="s">
        <v>10</v>
      </c>
      <c r="G60" s="15">
        <v>16082.15</v>
      </c>
      <c r="H60" s="15">
        <v>5000</v>
      </c>
    </row>
    <row r="61" spans="1:8" ht="25" customHeight="1">
      <c r="A61" s="11">
        <v>42508</v>
      </c>
      <c r="B61" s="12" t="s">
        <v>101</v>
      </c>
      <c r="C61" s="13">
        <v>161390474577</v>
      </c>
      <c r="D61" s="14" t="s">
        <v>102</v>
      </c>
      <c r="E61" s="15">
        <v>5000</v>
      </c>
      <c r="F61" s="15" t="s">
        <v>10</v>
      </c>
      <c r="G61" s="15">
        <v>11082.15</v>
      </c>
      <c r="H61" s="15">
        <v>5000</v>
      </c>
    </row>
    <row r="62" spans="1:8" ht="25" customHeight="1">
      <c r="A62" s="11">
        <v>42523</v>
      </c>
      <c r="B62" s="12" t="s">
        <v>103</v>
      </c>
      <c r="C62" s="13">
        <v>978968495</v>
      </c>
      <c r="D62" s="16">
        <v>42406</v>
      </c>
      <c r="E62" s="15" t="s">
        <v>10</v>
      </c>
      <c r="F62" s="15">
        <v>26000</v>
      </c>
      <c r="G62" s="15">
        <v>37082.15</v>
      </c>
      <c r="H62" s="15"/>
    </row>
    <row r="63" spans="1:8" ht="25" customHeight="1">
      <c r="A63" s="11">
        <v>42524</v>
      </c>
      <c r="B63" s="12" t="s">
        <v>104</v>
      </c>
      <c r="C63" s="13">
        <v>979883712</v>
      </c>
      <c r="D63" s="16">
        <v>42435</v>
      </c>
      <c r="E63" s="15" t="s">
        <v>10</v>
      </c>
      <c r="F63" s="15">
        <v>90000</v>
      </c>
      <c r="G63" s="15" t="s">
        <v>105</v>
      </c>
      <c r="H63" s="15"/>
    </row>
    <row r="64" spans="1:8" ht="25" customHeight="1">
      <c r="A64" s="11">
        <v>42524</v>
      </c>
      <c r="B64" s="12" t="s">
        <v>106</v>
      </c>
      <c r="C64" s="13">
        <v>161550096171</v>
      </c>
      <c r="D64" s="16">
        <v>42435</v>
      </c>
      <c r="E64" s="15">
        <v>45000</v>
      </c>
      <c r="F64" s="15" t="s">
        <v>10</v>
      </c>
      <c r="G64" s="15">
        <v>82082.149999999994</v>
      </c>
      <c r="H64" s="15">
        <v>45000</v>
      </c>
    </row>
    <row r="65" spans="1:8" ht="25" customHeight="1">
      <c r="A65" s="11">
        <v>42524</v>
      </c>
      <c r="B65" s="12" t="s">
        <v>107</v>
      </c>
      <c r="C65" s="13">
        <v>161550137844</v>
      </c>
      <c r="D65" s="16">
        <v>42435</v>
      </c>
      <c r="E65" s="15">
        <v>45000</v>
      </c>
      <c r="F65" s="15" t="s">
        <v>10</v>
      </c>
      <c r="G65" s="15">
        <v>37082.15</v>
      </c>
      <c r="H65" s="15">
        <v>45000</v>
      </c>
    </row>
    <row r="66" spans="1:8" ht="25" customHeight="1">
      <c r="A66" s="11">
        <v>42531</v>
      </c>
      <c r="B66" s="12" t="s">
        <v>85</v>
      </c>
      <c r="C66" s="13" t="s">
        <v>10</v>
      </c>
      <c r="D66" s="16">
        <v>42649</v>
      </c>
      <c r="E66" s="15">
        <v>4000</v>
      </c>
      <c r="F66" s="15" t="s">
        <v>10</v>
      </c>
      <c r="G66" s="15">
        <v>33082.15</v>
      </c>
      <c r="H66" s="15">
        <v>4000</v>
      </c>
    </row>
    <row r="67" spans="1:8" ht="25" customHeight="1">
      <c r="A67" s="11">
        <v>42531</v>
      </c>
      <c r="B67" s="12" t="s">
        <v>108</v>
      </c>
      <c r="C67" s="13">
        <v>4330802375</v>
      </c>
      <c r="D67" s="16">
        <v>42649</v>
      </c>
      <c r="E67" s="15">
        <v>4000</v>
      </c>
      <c r="F67" s="15" t="s">
        <v>10</v>
      </c>
      <c r="G67" s="15">
        <v>29082.15</v>
      </c>
      <c r="H67" s="15">
        <v>4000</v>
      </c>
    </row>
    <row r="68" spans="1:8" ht="25" customHeight="1">
      <c r="A68" s="11">
        <v>42531</v>
      </c>
      <c r="B68" s="12" t="s">
        <v>109</v>
      </c>
      <c r="C68" s="13">
        <v>4330462393</v>
      </c>
      <c r="D68" s="16">
        <v>42649</v>
      </c>
      <c r="E68" s="15">
        <v>4000</v>
      </c>
      <c r="F68" s="15" t="s">
        <v>10</v>
      </c>
      <c r="G68" s="15">
        <v>25082.15</v>
      </c>
      <c r="H68" s="15">
        <v>4000</v>
      </c>
    </row>
    <row r="69" spans="1:8" ht="25" customHeight="1">
      <c r="A69" s="11">
        <v>42531</v>
      </c>
      <c r="B69" s="12" t="s">
        <v>110</v>
      </c>
      <c r="C69" s="13">
        <v>4330462392</v>
      </c>
      <c r="D69" s="16">
        <v>42649</v>
      </c>
      <c r="E69" s="15">
        <v>5000</v>
      </c>
      <c r="F69" s="15" t="s">
        <v>10</v>
      </c>
      <c r="G69" s="15">
        <v>20082.150000000001</v>
      </c>
      <c r="H69" s="15">
        <v>5000</v>
      </c>
    </row>
    <row r="70" spans="1:8" ht="25" customHeight="1">
      <c r="A70" s="11">
        <v>42531</v>
      </c>
      <c r="B70" s="12" t="s">
        <v>96</v>
      </c>
      <c r="C70" s="13">
        <v>2009743162</v>
      </c>
      <c r="D70" s="16">
        <v>42649</v>
      </c>
      <c r="E70" s="15">
        <v>4000</v>
      </c>
      <c r="F70" s="15" t="s">
        <v>10</v>
      </c>
      <c r="G70" s="15">
        <v>16082.15</v>
      </c>
      <c r="H70" s="15">
        <v>4000</v>
      </c>
    </row>
    <row r="71" spans="1:8" ht="25" customHeight="1">
      <c r="A71" s="11">
        <v>42531</v>
      </c>
      <c r="B71" s="12" t="s">
        <v>97</v>
      </c>
      <c r="C71" s="13">
        <v>2009742162</v>
      </c>
      <c r="D71" s="16">
        <v>42649</v>
      </c>
      <c r="E71" s="15">
        <v>5000</v>
      </c>
      <c r="F71" s="15" t="s">
        <v>10</v>
      </c>
      <c r="G71" s="15">
        <v>11082.15</v>
      </c>
      <c r="H71" s="15">
        <v>5000</v>
      </c>
    </row>
    <row r="72" spans="1:8" ht="25" customHeight="1">
      <c r="A72" s="11">
        <v>42544</v>
      </c>
      <c r="B72" s="12" t="s">
        <v>111</v>
      </c>
      <c r="C72" s="13" t="s">
        <v>112</v>
      </c>
      <c r="D72" s="14" t="s">
        <v>113</v>
      </c>
      <c r="E72" s="15">
        <v>1000</v>
      </c>
      <c r="F72" s="15" t="s">
        <v>10</v>
      </c>
      <c r="G72" s="15">
        <v>10082.15</v>
      </c>
      <c r="H72" s="15"/>
    </row>
    <row r="73" spans="1:8" ht="25" customHeight="1">
      <c r="A73" s="11">
        <v>42549</v>
      </c>
      <c r="B73" s="12" t="s">
        <v>114</v>
      </c>
      <c r="C73" s="13">
        <v>993444143</v>
      </c>
      <c r="D73" s="14" t="s">
        <v>115</v>
      </c>
      <c r="E73" s="15" t="s">
        <v>10</v>
      </c>
      <c r="F73" s="15">
        <v>2000</v>
      </c>
      <c r="G73" s="15">
        <v>12082.15</v>
      </c>
      <c r="H73" s="15"/>
    </row>
    <row r="74" spans="1:8" ht="25" customHeight="1">
      <c r="A74" s="11">
        <v>42552</v>
      </c>
      <c r="B74" s="12" t="s">
        <v>19</v>
      </c>
      <c r="C74" s="13" t="s">
        <v>10</v>
      </c>
      <c r="D74" s="14" t="s">
        <v>116</v>
      </c>
      <c r="E74" s="15" t="s">
        <v>10</v>
      </c>
      <c r="F74" s="15">
        <v>222</v>
      </c>
      <c r="G74" s="15">
        <v>12304.15</v>
      </c>
      <c r="H74" s="15"/>
    </row>
    <row r="75" spans="1:8" ht="25" customHeight="1">
      <c r="A75" s="11">
        <v>42552</v>
      </c>
      <c r="B75" s="12" t="s">
        <v>117</v>
      </c>
      <c r="C75" s="13">
        <v>995483716</v>
      </c>
      <c r="D75" s="16">
        <v>42376</v>
      </c>
      <c r="E75" s="15" t="s">
        <v>10</v>
      </c>
      <c r="F75" s="15">
        <v>45000</v>
      </c>
      <c r="G75" s="15">
        <v>57304.15</v>
      </c>
      <c r="H75" s="15"/>
    </row>
    <row r="76" spans="1:8" ht="25" customHeight="1">
      <c r="A76" s="11">
        <v>42553</v>
      </c>
      <c r="B76" s="12" t="s">
        <v>118</v>
      </c>
      <c r="C76" s="13">
        <v>996483302</v>
      </c>
      <c r="D76" s="16">
        <v>42407</v>
      </c>
      <c r="E76" s="15" t="s">
        <v>10</v>
      </c>
      <c r="F76" s="15">
        <v>26000</v>
      </c>
      <c r="G76" s="15">
        <v>83304.149999999994</v>
      </c>
      <c r="H76" s="15"/>
    </row>
    <row r="77" spans="1:8" ht="25" customHeight="1">
      <c r="A77" s="11">
        <v>42556</v>
      </c>
      <c r="B77" s="12" t="s">
        <v>119</v>
      </c>
      <c r="C77" s="13">
        <v>161870964390</v>
      </c>
      <c r="D77" s="16">
        <v>42497</v>
      </c>
      <c r="E77" s="15">
        <v>45000</v>
      </c>
      <c r="F77" s="15" t="s">
        <v>10</v>
      </c>
      <c r="G77" s="15">
        <v>38304.15</v>
      </c>
      <c r="H77" s="15">
        <v>45000</v>
      </c>
    </row>
    <row r="78" spans="1:8" ht="25" customHeight="1">
      <c r="A78" s="11">
        <v>42561</v>
      </c>
      <c r="B78" s="12" t="s">
        <v>85</v>
      </c>
      <c r="C78" s="13" t="s">
        <v>10</v>
      </c>
      <c r="D78" s="16">
        <v>42650</v>
      </c>
      <c r="E78" s="15">
        <v>4000</v>
      </c>
      <c r="F78" s="15" t="s">
        <v>10</v>
      </c>
      <c r="G78" s="15">
        <v>34304.15</v>
      </c>
      <c r="H78" s="15">
        <v>4000</v>
      </c>
    </row>
    <row r="79" spans="1:8" ht="25" customHeight="1">
      <c r="A79" s="11">
        <v>42562</v>
      </c>
      <c r="B79" s="12" t="s">
        <v>120</v>
      </c>
      <c r="C79" s="13">
        <v>4643994169</v>
      </c>
      <c r="D79" s="16">
        <v>42681</v>
      </c>
      <c r="E79" s="15">
        <v>4000</v>
      </c>
      <c r="F79" s="15" t="s">
        <v>10</v>
      </c>
      <c r="G79" s="15">
        <v>30304.15</v>
      </c>
      <c r="H79" s="15">
        <v>4000</v>
      </c>
    </row>
    <row r="80" spans="1:8" ht="25" customHeight="1">
      <c r="A80" s="11">
        <v>42562</v>
      </c>
      <c r="B80" s="12" t="s">
        <v>121</v>
      </c>
      <c r="C80" s="13">
        <v>4642460247</v>
      </c>
      <c r="D80" s="16">
        <v>42681</v>
      </c>
      <c r="E80" s="15">
        <v>4000</v>
      </c>
      <c r="F80" s="15" t="s">
        <v>10</v>
      </c>
      <c r="G80" s="15">
        <v>26304.15</v>
      </c>
      <c r="H80" s="15">
        <v>4000</v>
      </c>
    </row>
    <row r="81" spans="1:8" ht="25" customHeight="1">
      <c r="A81" s="11">
        <v>42562</v>
      </c>
      <c r="B81" s="12" t="s">
        <v>122</v>
      </c>
      <c r="C81" s="13">
        <v>4642460248</v>
      </c>
      <c r="D81" s="16">
        <v>42681</v>
      </c>
      <c r="E81" s="15">
        <v>5000</v>
      </c>
      <c r="F81" s="15" t="s">
        <v>10</v>
      </c>
      <c r="G81" s="15">
        <v>21304.15</v>
      </c>
      <c r="H81" s="15">
        <v>5000</v>
      </c>
    </row>
    <row r="82" spans="1:8" ht="25" customHeight="1">
      <c r="A82" s="11">
        <v>42564</v>
      </c>
      <c r="B82" s="12" t="s">
        <v>96</v>
      </c>
      <c r="C82" s="13">
        <v>2007436195</v>
      </c>
      <c r="D82" s="14" t="s">
        <v>123</v>
      </c>
      <c r="E82" s="15">
        <v>4000</v>
      </c>
      <c r="F82" s="15" t="s">
        <v>10</v>
      </c>
      <c r="G82" s="15">
        <v>17304.150000000001</v>
      </c>
      <c r="H82" s="15">
        <v>4000</v>
      </c>
    </row>
    <row r="83" spans="1:8" ht="25" customHeight="1">
      <c r="A83" s="11">
        <v>42564</v>
      </c>
      <c r="B83" s="12" t="s">
        <v>97</v>
      </c>
      <c r="C83" s="13">
        <v>2007435195</v>
      </c>
      <c r="D83" s="14" t="s">
        <v>123</v>
      </c>
      <c r="E83" s="15">
        <v>5000</v>
      </c>
      <c r="F83" s="15" t="s">
        <v>10</v>
      </c>
      <c r="G83" s="15">
        <v>12304.15</v>
      </c>
      <c r="H83" s="15">
        <v>5000</v>
      </c>
    </row>
    <row r="84" spans="1:8" ht="25" customHeight="1">
      <c r="A84" s="11">
        <v>42571</v>
      </c>
      <c r="B84" s="12" t="s">
        <v>124</v>
      </c>
      <c r="C84" s="13" t="s">
        <v>10</v>
      </c>
      <c r="D84" s="14" t="s">
        <v>125</v>
      </c>
      <c r="E84" s="15">
        <v>17.25</v>
      </c>
      <c r="F84" s="15" t="s">
        <v>10</v>
      </c>
      <c r="G84" s="15">
        <v>12286.9</v>
      </c>
      <c r="H84" s="15"/>
    </row>
    <row r="85" spans="1:8" ht="25" customHeight="1">
      <c r="A85" s="11">
        <v>42584</v>
      </c>
      <c r="B85" s="12" t="s">
        <v>126</v>
      </c>
      <c r="C85" s="13">
        <v>1015152511</v>
      </c>
      <c r="D85" s="16">
        <v>42408</v>
      </c>
      <c r="E85" s="15" t="s">
        <v>10</v>
      </c>
      <c r="F85" s="15">
        <v>26000</v>
      </c>
      <c r="G85" s="15">
        <v>38286.9</v>
      </c>
      <c r="H85" s="15"/>
    </row>
    <row r="86" spans="1:8" ht="25" customHeight="1">
      <c r="A86" s="11">
        <v>42588</v>
      </c>
      <c r="B86" s="12" t="s">
        <v>127</v>
      </c>
      <c r="C86" s="13">
        <v>1018422266</v>
      </c>
      <c r="D86" s="16">
        <v>42529</v>
      </c>
      <c r="E86" s="15" t="s">
        <v>10</v>
      </c>
      <c r="F86" s="15">
        <v>65000</v>
      </c>
      <c r="G86" s="15" t="s">
        <v>128</v>
      </c>
      <c r="H86" s="15"/>
    </row>
    <row r="87" spans="1:8" ht="25" customHeight="1">
      <c r="A87" s="11">
        <v>42588</v>
      </c>
      <c r="B87" s="12" t="s">
        <v>129</v>
      </c>
      <c r="C87" s="13">
        <v>162191258990</v>
      </c>
      <c r="D87" s="16">
        <v>42529</v>
      </c>
      <c r="E87" s="15">
        <v>65000</v>
      </c>
      <c r="F87" s="15" t="s">
        <v>10</v>
      </c>
      <c r="G87" s="15">
        <v>38286.9</v>
      </c>
      <c r="H87" s="15">
        <v>65000</v>
      </c>
    </row>
    <row r="88" spans="1:8" ht="25" customHeight="1">
      <c r="A88" s="11">
        <v>42592</v>
      </c>
      <c r="B88" s="12" t="s">
        <v>85</v>
      </c>
      <c r="C88" s="13" t="s">
        <v>10</v>
      </c>
      <c r="D88" s="16">
        <v>42651</v>
      </c>
      <c r="E88" s="15">
        <v>4000</v>
      </c>
      <c r="F88" s="15" t="s">
        <v>10</v>
      </c>
      <c r="G88" s="15">
        <v>34286.9</v>
      </c>
      <c r="H88" s="15">
        <v>4000</v>
      </c>
    </row>
    <row r="89" spans="1:8" ht="25" customHeight="1">
      <c r="A89" s="11">
        <v>42592</v>
      </c>
      <c r="B89" s="12" t="s">
        <v>96</v>
      </c>
      <c r="C89" s="13">
        <v>2013004223</v>
      </c>
      <c r="D89" s="16">
        <v>42651</v>
      </c>
      <c r="E89" s="15">
        <v>4000</v>
      </c>
      <c r="F89" s="15" t="s">
        <v>10</v>
      </c>
      <c r="G89" s="15">
        <v>30286.9</v>
      </c>
      <c r="H89" s="15">
        <v>4000</v>
      </c>
    </row>
    <row r="90" spans="1:8" ht="25" customHeight="1">
      <c r="A90" s="11">
        <v>42592</v>
      </c>
      <c r="B90" s="12" t="s">
        <v>97</v>
      </c>
      <c r="C90" s="13">
        <v>2011067223</v>
      </c>
      <c r="D90" s="16">
        <v>42651</v>
      </c>
      <c r="E90" s="15">
        <v>5000</v>
      </c>
      <c r="F90" s="15" t="s">
        <v>10</v>
      </c>
      <c r="G90" s="15">
        <v>25286.9</v>
      </c>
      <c r="H90" s="15">
        <v>5000</v>
      </c>
    </row>
    <row r="91" spans="1:8" ht="25" customHeight="1">
      <c r="A91" s="11">
        <v>42592</v>
      </c>
      <c r="B91" s="12" t="s">
        <v>130</v>
      </c>
      <c r="C91" s="13">
        <v>5012921118</v>
      </c>
      <c r="D91" s="16">
        <v>42651</v>
      </c>
      <c r="E91" s="15">
        <v>4000</v>
      </c>
      <c r="F91" s="15" t="s">
        <v>10</v>
      </c>
      <c r="G91" s="15">
        <v>21286.9</v>
      </c>
      <c r="H91" s="15">
        <v>4000</v>
      </c>
    </row>
    <row r="92" spans="1:8" ht="25" customHeight="1">
      <c r="A92" s="11">
        <v>42592</v>
      </c>
      <c r="B92" s="12" t="s">
        <v>131</v>
      </c>
      <c r="C92" s="13">
        <v>5008487086</v>
      </c>
      <c r="D92" s="16">
        <v>42651</v>
      </c>
      <c r="E92" s="15">
        <v>4000</v>
      </c>
      <c r="F92" s="15" t="s">
        <v>10</v>
      </c>
      <c r="G92" s="15">
        <v>17286.900000000001</v>
      </c>
      <c r="H92" s="15">
        <v>4000</v>
      </c>
    </row>
    <row r="93" spans="1:8" ht="25" customHeight="1">
      <c r="A93" s="11">
        <v>42592</v>
      </c>
      <c r="B93" s="12" t="s">
        <v>132</v>
      </c>
      <c r="C93" s="13">
        <v>5012921119</v>
      </c>
      <c r="D93" s="16">
        <v>42651</v>
      </c>
      <c r="E93" s="15">
        <v>5000</v>
      </c>
      <c r="F93" s="15" t="s">
        <v>10</v>
      </c>
      <c r="G93" s="15">
        <v>12286.9</v>
      </c>
      <c r="H93" s="15">
        <v>5000</v>
      </c>
    </row>
    <row r="94" spans="1:8" ht="25" customHeight="1">
      <c r="A94" s="11">
        <v>42602</v>
      </c>
      <c r="B94" s="12" t="s">
        <v>133</v>
      </c>
      <c r="C94" s="13" t="s">
        <v>134</v>
      </c>
      <c r="D94" s="14" t="s">
        <v>135</v>
      </c>
      <c r="E94" s="15" t="s">
        <v>10</v>
      </c>
      <c r="F94" s="15">
        <v>176000</v>
      </c>
      <c r="G94" s="15" t="s">
        <v>136</v>
      </c>
      <c r="H94" s="15"/>
    </row>
    <row r="95" spans="1:8" ht="25" customHeight="1">
      <c r="A95" s="11">
        <v>42602</v>
      </c>
      <c r="B95" s="12" t="s">
        <v>137</v>
      </c>
      <c r="C95" s="13">
        <v>162330065969</v>
      </c>
      <c r="D95" s="14" t="s">
        <v>135</v>
      </c>
      <c r="E95" s="15">
        <v>20000</v>
      </c>
      <c r="F95" s="15" t="s">
        <v>10</v>
      </c>
      <c r="G95" s="15" t="s">
        <v>138</v>
      </c>
      <c r="H95" s="15">
        <v>20000</v>
      </c>
    </row>
    <row r="96" spans="1:8" ht="25" customHeight="1">
      <c r="A96" s="11">
        <v>42602</v>
      </c>
      <c r="B96" s="12" t="s">
        <v>139</v>
      </c>
      <c r="C96" s="13">
        <v>162330068578</v>
      </c>
      <c r="D96" s="14" t="s">
        <v>135</v>
      </c>
      <c r="E96" s="15">
        <v>30000</v>
      </c>
      <c r="F96" s="15" t="s">
        <v>10</v>
      </c>
      <c r="G96" s="15" t="s">
        <v>140</v>
      </c>
      <c r="H96" s="15">
        <v>30000</v>
      </c>
    </row>
    <row r="97" spans="1:8" ht="25" customHeight="1">
      <c r="A97" s="11">
        <v>42602</v>
      </c>
      <c r="B97" s="12" t="s">
        <v>141</v>
      </c>
      <c r="C97" s="13">
        <v>162330076509</v>
      </c>
      <c r="D97" s="14" t="s">
        <v>135</v>
      </c>
      <c r="E97" s="15">
        <v>20000</v>
      </c>
      <c r="F97" s="15" t="s">
        <v>10</v>
      </c>
      <c r="G97" s="15" t="s">
        <v>142</v>
      </c>
      <c r="H97" s="15">
        <v>20000</v>
      </c>
    </row>
    <row r="98" spans="1:8" ht="25" customHeight="1">
      <c r="A98" s="11">
        <v>42602</v>
      </c>
      <c r="B98" s="12" t="s">
        <v>143</v>
      </c>
      <c r="C98" s="13">
        <v>162330083645</v>
      </c>
      <c r="D98" s="14" t="s">
        <v>135</v>
      </c>
      <c r="E98" s="15">
        <v>46000</v>
      </c>
      <c r="F98" s="15" t="s">
        <v>10</v>
      </c>
      <c r="G98" s="15">
        <v>72286.899999999994</v>
      </c>
      <c r="H98" s="15">
        <v>46000</v>
      </c>
    </row>
    <row r="99" spans="1:8" ht="25" customHeight="1">
      <c r="A99" s="11">
        <v>42602</v>
      </c>
      <c r="B99" s="12" t="s">
        <v>144</v>
      </c>
      <c r="C99" s="13">
        <v>162330090162</v>
      </c>
      <c r="D99" s="14" t="s">
        <v>135</v>
      </c>
      <c r="E99" s="15">
        <v>30000</v>
      </c>
      <c r="F99" s="15" t="s">
        <v>10</v>
      </c>
      <c r="G99" s="15">
        <v>42286.9</v>
      </c>
      <c r="H99" s="15">
        <v>30000</v>
      </c>
    </row>
    <row r="100" spans="1:8" ht="25" customHeight="1">
      <c r="A100" s="11">
        <v>42602</v>
      </c>
      <c r="B100" s="12" t="s">
        <v>145</v>
      </c>
      <c r="C100" s="13">
        <v>162330092844</v>
      </c>
      <c r="D100" s="14" t="s">
        <v>135</v>
      </c>
      <c r="E100" s="15">
        <v>30000</v>
      </c>
      <c r="F100" s="15" t="s">
        <v>10</v>
      </c>
      <c r="G100" s="15">
        <v>12286.9</v>
      </c>
      <c r="H100" s="15">
        <v>30000</v>
      </c>
    </row>
    <row r="101" spans="1:8" ht="25" customHeight="1">
      <c r="A101" s="11">
        <v>42614</v>
      </c>
      <c r="B101" s="12" t="s">
        <v>146</v>
      </c>
      <c r="C101" s="13" t="s">
        <v>147</v>
      </c>
      <c r="D101" s="16">
        <v>42378</v>
      </c>
      <c r="E101" s="15" t="s">
        <v>10</v>
      </c>
      <c r="F101" s="15">
        <v>100000</v>
      </c>
      <c r="G101" s="15" t="s">
        <v>148</v>
      </c>
      <c r="H101" s="15"/>
    </row>
    <row r="102" spans="1:8" ht="25" customHeight="1">
      <c r="A102" s="11">
        <v>42614</v>
      </c>
      <c r="B102" s="12" t="s">
        <v>149</v>
      </c>
      <c r="C102" s="13" t="s">
        <v>10</v>
      </c>
      <c r="D102" s="16">
        <v>42378</v>
      </c>
      <c r="E102" s="15" t="s">
        <v>10</v>
      </c>
      <c r="F102" s="15">
        <v>78476</v>
      </c>
      <c r="G102" s="15" t="s">
        <v>150</v>
      </c>
      <c r="H102" s="15"/>
    </row>
    <row r="103" spans="1:8" ht="25" customHeight="1">
      <c r="A103" s="11">
        <v>42614</v>
      </c>
      <c r="B103" s="12" t="s">
        <v>151</v>
      </c>
      <c r="C103" s="13" t="s">
        <v>10</v>
      </c>
      <c r="D103" s="16">
        <v>42378</v>
      </c>
      <c r="E103" s="15" t="s">
        <v>10</v>
      </c>
      <c r="F103" s="15">
        <v>232</v>
      </c>
      <c r="G103" s="15" t="s">
        <v>152</v>
      </c>
      <c r="H103" s="15"/>
    </row>
    <row r="104" spans="1:8" ht="25" customHeight="1">
      <c r="A104" s="11">
        <v>42615</v>
      </c>
      <c r="B104" s="12" t="s">
        <v>153</v>
      </c>
      <c r="C104" s="13">
        <v>1033812729</v>
      </c>
      <c r="D104" s="16">
        <v>42409</v>
      </c>
      <c r="E104" s="15" t="s">
        <v>10</v>
      </c>
      <c r="F104" s="15">
        <v>5000</v>
      </c>
      <c r="G104" s="15" t="s">
        <v>154</v>
      </c>
      <c r="H104" s="15"/>
    </row>
    <row r="105" spans="1:8" ht="25" customHeight="1">
      <c r="A105" s="11">
        <v>42615</v>
      </c>
      <c r="B105" s="12" t="s">
        <v>155</v>
      </c>
      <c r="C105" s="13">
        <v>1033799551</v>
      </c>
      <c r="D105" s="16">
        <v>42409</v>
      </c>
      <c r="E105" s="15" t="s">
        <v>10</v>
      </c>
      <c r="F105" s="15">
        <v>26000</v>
      </c>
      <c r="G105" s="15" t="s">
        <v>156</v>
      </c>
      <c r="H105" s="15"/>
    </row>
    <row r="106" spans="1:8" ht="25" customHeight="1">
      <c r="A106" s="11">
        <v>42615</v>
      </c>
      <c r="B106" s="12" t="s">
        <v>157</v>
      </c>
      <c r="C106" s="13" t="s">
        <v>158</v>
      </c>
      <c r="D106" s="16">
        <v>42409</v>
      </c>
      <c r="E106" s="15">
        <v>12000</v>
      </c>
      <c r="F106" s="15" t="s">
        <v>10</v>
      </c>
      <c r="G106" s="15" t="s">
        <v>159</v>
      </c>
      <c r="H106" s="15"/>
    </row>
    <row r="107" spans="1:8" ht="25" customHeight="1">
      <c r="A107" s="11">
        <v>42615</v>
      </c>
      <c r="B107" s="12" t="s">
        <v>160</v>
      </c>
      <c r="C107" s="13">
        <v>162468575721</v>
      </c>
      <c r="D107" s="16">
        <v>42409</v>
      </c>
      <c r="E107" s="15">
        <v>51000</v>
      </c>
      <c r="F107" s="15" t="s">
        <v>10</v>
      </c>
      <c r="G107" s="15" t="s">
        <v>161</v>
      </c>
      <c r="H107" s="15">
        <v>51000</v>
      </c>
    </row>
    <row r="108" spans="1:8" ht="25" customHeight="1">
      <c r="A108" s="11">
        <v>42615</v>
      </c>
      <c r="B108" s="12" t="s">
        <v>162</v>
      </c>
      <c r="C108" s="13">
        <v>162468586860</v>
      </c>
      <c r="D108" s="16">
        <v>42409</v>
      </c>
      <c r="E108" s="15">
        <v>40000</v>
      </c>
      <c r="F108" s="15" t="s">
        <v>10</v>
      </c>
      <c r="G108" s="15" t="s">
        <v>163</v>
      </c>
      <c r="H108" s="15">
        <v>40000</v>
      </c>
    </row>
    <row r="109" spans="1:8" ht="25" customHeight="1">
      <c r="A109" s="11">
        <v>42615</v>
      </c>
      <c r="B109" s="12" t="s">
        <v>164</v>
      </c>
      <c r="C109" s="13">
        <v>162468591035</v>
      </c>
      <c r="D109" s="16">
        <v>42409</v>
      </c>
      <c r="E109" s="15">
        <v>40000</v>
      </c>
      <c r="F109" s="15" t="s">
        <v>10</v>
      </c>
      <c r="G109" s="15">
        <v>78994.899999999994</v>
      </c>
      <c r="H109" s="15">
        <v>40000</v>
      </c>
    </row>
    <row r="110" spans="1:8" ht="25" customHeight="1">
      <c r="A110" s="11">
        <v>42615</v>
      </c>
      <c r="B110" s="12" t="s">
        <v>165</v>
      </c>
      <c r="C110" s="13">
        <v>162468605722</v>
      </c>
      <c r="D110" s="16">
        <v>42409</v>
      </c>
      <c r="E110" s="15">
        <v>40000</v>
      </c>
      <c r="F110" s="15" t="s">
        <v>10</v>
      </c>
      <c r="G110" s="15">
        <v>38994.9</v>
      </c>
      <c r="H110" s="15">
        <v>40000</v>
      </c>
    </row>
    <row r="111" spans="1:8" ht="25" customHeight="1">
      <c r="A111" s="11">
        <v>42615</v>
      </c>
      <c r="B111" s="12" t="s">
        <v>166</v>
      </c>
      <c r="C111" s="13" t="s">
        <v>158</v>
      </c>
      <c r="D111" s="16">
        <v>42409</v>
      </c>
      <c r="E111" s="15" t="s">
        <v>10</v>
      </c>
      <c r="F111" s="15">
        <v>12000</v>
      </c>
      <c r="G111" s="15">
        <v>50994.9</v>
      </c>
      <c r="H111" s="15"/>
    </row>
    <row r="112" spans="1:8" ht="25" customHeight="1">
      <c r="A112" s="11">
        <v>42623</v>
      </c>
      <c r="B112" s="12" t="s">
        <v>85</v>
      </c>
      <c r="C112" s="13" t="s">
        <v>10</v>
      </c>
      <c r="D112" s="16">
        <v>42652</v>
      </c>
      <c r="E112" s="15">
        <v>4000</v>
      </c>
      <c r="F112" s="15" t="s">
        <v>10</v>
      </c>
      <c r="G112" s="15">
        <v>46994.9</v>
      </c>
      <c r="H112" s="15">
        <v>4000</v>
      </c>
    </row>
    <row r="113" spans="1:8" ht="25" customHeight="1">
      <c r="A113" s="11">
        <v>42625</v>
      </c>
      <c r="B113" s="12" t="s">
        <v>167</v>
      </c>
      <c r="C113" s="13">
        <v>5296724160</v>
      </c>
      <c r="D113" s="16">
        <v>42713</v>
      </c>
      <c r="E113" s="15">
        <v>4000</v>
      </c>
      <c r="F113" s="15" t="s">
        <v>10</v>
      </c>
      <c r="G113" s="15">
        <v>42994.9</v>
      </c>
      <c r="H113" s="15">
        <v>4000</v>
      </c>
    </row>
    <row r="114" spans="1:8" ht="25" customHeight="1">
      <c r="A114" s="11">
        <v>42625</v>
      </c>
      <c r="B114" s="12" t="s">
        <v>168</v>
      </c>
      <c r="C114" s="13">
        <v>5302825888</v>
      </c>
      <c r="D114" s="16">
        <v>42713</v>
      </c>
      <c r="E114" s="15">
        <v>4000</v>
      </c>
      <c r="F114" s="15" t="s">
        <v>10</v>
      </c>
      <c r="G114" s="15">
        <v>38994.9</v>
      </c>
      <c r="H114" s="15">
        <v>4000</v>
      </c>
    </row>
    <row r="115" spans="1:8" ht="25" customHeight="1">
      <c r="A115" s="11">
        <v>42625</v>
      </c>
      <c r="B115" s="12" t="s">
        <v>169</v>
      </c>
      <c r="C115" s="13">
        <v>5302825889</v>
      </c>
      <c r="D115" s="16">
        <v>42713</v>
      </c>
      <c r="E115" s="15">
        <v>5000</v>
      </c>
      <c r="F115" s="15" t="s">
        <v>10</v>
      </c>
      <c r="G115" s="15">
        <v>33994.9</v>
      </c>
      <c r="H115" s="15">
        <v>5000</v>
      </c>
    </row>
    <row r="116" spans="1:8" ht="25" customHeight="1">
      <c r="A116" s="11">
        <v>42625</v>
      </c>
      <c r="B116" s="12" t="s">
        <v>96</v>
      </c>
      <c r="C116" s="13">
        <v>2015599256</v>
      </c>
      <c r="D116" s="16">
        <v>42713</v>
      </c>
      <c r="E116" s="15">
        <v>4000</v>
      </c>
      <c r="F116" s="15" t="s">
        <v>10</v>
      </c>
      <c r="G116" s="15">
        <v>29994.9</v>
      </c>
      <c r="H116" s="15">
        <v>4000</v>
      </c>
    </row>
    <row r="117" spans="1:8" ht="25" customHeight="1">
      <c r="A117" s="11">
        <v>42625</v>
      </c>
      <c r="B117" s="12" t="s">
        <v>97</v>
      </c>
      <c r="C117" s="13">
        <v>2020604256</v>
      </c>
      <c r="D117" s="16">
        <v>42713</v>
      </c>
      <c r="E117" s="15">
        <v>5000</v>
      </c>
      <c r="F117" s="15" t="s">
        <v>10</v>
      </c>
      <c r="G117" s="15">
        <v>24994.9</v>
      </c>
      <c r="H117" s="15">
        <v>5000</v>
      </c>
    </row>
    <row r="118" spans="1:8" ht="25" customHeight="1">
      <c r="A118" s="11">
        <v>42629</v>
      </c>
      <c r="B118" s="12" t="s">
        <v>170</v>
      </c>
      <c r="C118" s="13" t="s">
        <v>171</v>
      </c>
      <c r="D118" s="14" t="s">
        <v>172</v>
      </c>
      <c r="E118" s="15">
        <v>12000</v>
      </c>
      <c r="F118" s="15" t="s">
        <v>10</v>
      </c>
      <c r="G118" s="15">
        <v>12994.9</v>
      </c>
      <c r="H118" s="15"/>
    </row>
    <row r="119" spans="1:8" ht="25" customHeight="1">
      <c r="A119" s="11">
        <v>42632</v>
      </c>
      <c r="B119" s="12" t="s">
        <v>173</v>
      </c>
      <c r="C119" s="13" t="s">
        <v>10</v>
      </c>
      <c r="D119" s="14" t="s">
        <v>174</v>
      </c>
      <c r="E119" s="15">
        <v>5.75</v>
      </c>
      <c r="F119" s="15" t="s">
        <v>10</v>
      </c>
      <c r="G119" s="15">
        <v>12989.15</v>
      </c>
      <c r="H119" s="15"/>
    </row>
    <row r="120" spans="1:8" ht="25" customHeight="1">
      <c r="A120" s="11">
        <v>42644</v>
      </c>
      <c r="B120" s="12" t="s">
        <v>19</v>
      </c>
      <c r="C120" s="13" t="s">
        <v>10</v>
      </c>
      <c r="D120" s="14" t="s">
        <v>175</v>
      </c>
      <c r="E120" s="15" t="s">
        <v>10</v>
      </c>
      <c r="F120" s="15">
        <v>261</v>
      </c>
      <c r="G120" s="15">
        <v>13250.15</v>
      </c>
      <c r="H120" s="15"/>
    </row>
    <row r="121" spans="1:8" ht="25" customHeight="1">
      <c r="A121" s="11">
        <v>42646</v>
      </c>
      <c r="B121" s="12" t="s">
        <v>176</v>
      </c>
      <c r="C121" s="13">
        <v>1052125667</v>
      </c>
      <c r="D121" s="16">
        <v>42439</v>
      </c>
      <c r="E121" s="15" t="s">
        <v>10</v>
      </c>
      <c r="F121" s="15">
        <v>26000</v>
      </c>
      <c r="G121" s="15">
        <v>39250.15</v>
      </c>
      <c r="H121" s="15"/>
    </row>
    <row r="122" spans="1:8" ht="25" customHeight="1">
      <c r="A122" s="11">
        <v>42653</v>
      </c>
      <c r="B122" s="12" t="s">
        <v>85</v>
      </c>
      <c r="C122" s="13" t="s">
        <v>10</v>
      </c>
      <c r="D122" s="16">
        <v>42653</v>
      </c>
      <c r="E122" s="15">
        <v>4000</v>
      </c>
      <c r="F122" s="15" t="s">
        <v>10</v>
      </c>
      <c r="G122" s="15">
        <v>35250.15</v>
      </c>
      <c r="H122" s="15">
        <v>4000</v>
      </c>
    </row>
    <row r="123" spans="1:8" ht="25" customHeight="1">
      <c r="A123" s="11">
        <v>42653</v>
      </c>
      <c r="B123" s="12" t="s">
        <v>177</v>
      </c>
      <c r="C123" s="13">
        <v>5605019915</v>
      </c>
      <c r="D123" s="16">
        <v>42653</v>
      </c>
      <c r="E123" s="15">
        <v>4000</v>
      </c>
      <c r="F123" s="15" t="s">
        <v>10</v>
      </c>
      <c r="G123" s="15">
        <v>31250.15</v>
      </c>
      <c r="H123" s="15">
        <v>4000</v>
      </c>
    </row>
    <row r="124" spans="1:8" ht="25" customHeight="1">
      <c r="A124" s="11">
        <v>42653</v>
      </c>
      <c r="B124" s="12" t="s">
        <v>178</v>
      </c>
      <c r="C124" s="13">
        <v>5607895015</v>
      </c>
      <c r="D124" s="16">
        <v>42653</v>
      </c>
      <c r="E124" s="15">
        <v>4000</v>
      </c>
      <c r="F124" s="15" t="s">
        <v>10</v>
      </c>
      <c r="G124" s="15">
        <v>27250.15</v>
      </c>
      <c r="H124" s="15">
        <v>4000</v>
      </c>
    </row>
    <row r="125" spans="1:8" ht="25" customHeight="1">
      <c r="A125" s="11">
        <v>42653</v>
      </c>
      <c r="B125" s="12" t="s">
        <v>179</v>
      </c>
      <c r="C125" s="13">
        <v>5607895016</v>
      </c>
      <c r="D125" s="16">
        <v>42653</v>
      </c>
      <c r="E125" s="15">
        <v>5000</v>
      </c>
      <c r="F125" s="15" t="s">
        <v>10</v>
      </c>
      <c r="G125" s="15">
        <v>22250.15</v>
      </c>
      <c r="H125" s="15">
        <v>5000</v>
      </c>
    </row>
    <row r="126" spans="1:8" ht="25" customHeight="1">
      <c r="A126" s="11">
        <v>42653</v>
      </c>
      <c r="B126" s="12" t="s">
        <v>97</v>
      </c>
      <c r="C126" s="13">
        <v>2028739284</v>
      </c>
      <c r="D126" s="16">
        <v>42653</v>
      </c>
      <c r="E126" s="15">
        <v>5000</v>
      </c>
      <c r="F126" s="15" t="s">
        <v>10</v>
      </c>
      <c r="G126" s="15">
        <v>17250.150000000001</v>
      </c>
      <c r="H126" s="15">
        <v>5000</v>
      </c>
    </row>
    <row r="127" spans="1:8" ht="25" customHeight="1">
      <c r="A127" s="11">
        <v>42653</v>
      </c>
      <c r="B127" s="12" t="s">
        <v>96</v>
      </c>
      <c r="C127" s="13">
        <v>2035936284</v>
      </c>
      <c r="D127" s="16">
        <v>42653</v>
      </c>
      <c r="E127" s="15">
        <v>4000</v>
      </c>
      <c r="F127" s="15" t="s">
        <v>10</v>
      </c>
      <c r="G127" s="15">
        <v>13250.15</v>
      </c>
      <c r="H127" s="15">
        <v>4000</v>
      </c>
    </row>
    <row r="128" spans="1:8" ht="25" customHeight="1">
      <c r="A128" s="11">
        <v>42658</v>
      </c>
      <c r="B128" s="12" t="s">
        <v>180</v>
      </c>
      <c r="C128" s="13" t="s">
        <v>10</v>
      </c>
      <c r="D128" s="14" t="s">
        <v>181</v>
      </c>
      <c r="E128" s="15">
        <v>115</v>
      </c>
      <c r="F128" s="15" t="s">
        <v>10</v>
      </c>
      <c r="G128" s="15">
        <v>13135.15</v>
      </c>
      <c r="H128" s="15"/>
    </row>
    <row r="129" spans="1:8" ht="25" customHeight="1">
      <c r="A129" s="11">
        <v>42672</v>
      </c>
      <c r="B129" s="12" t="s">
        <v>133</v>
      </c>
      <c r="C129" s="13" t="s">
        <v>182</v>
      </c>
      <c r="D129" s="14" t="s">
        <v>183</v>
      </c>
      <c r="E129" s="15" t="s">
        <v>10</v>
      </c>
      <c r="F129" s="15">
        <v>140000</v>
      </c>
      <c r="G129" s="15" t="s">
        <v>184</v>
      </c>
      <c r="H129" s="15"/>
    </row>
    <row r="130" spans="1:8" ht="25" customHeight="1">
      <c r="A130" s="11">
        <v>42673</v>
      </c>
      <c r="B130" s="12" t="s">
        <v>185</v>
      </c>
      <c r="C130" s="13">
        <v>163046157018</v>
      </c>
      <c r="D130" s="14" t="s">
        <v>183</v>
      </c>
      <c r="E130" s="15">
        <v>20000</v>
      </c>
      <c r="F130" s="15" t="s">
        <v>10</v>
      </c>
      <c r="G130" s="15" t="s">
        <v>186</v>
      </c>
      <c r="H130" s="15">
        <v>20000</v>
      </c>
    </row>
    <row r="131" spans="1:8" ht="25" customHeight="1">
      <c r="A131" s="11">
        <v>42673</v>
      </c>
      <c r="B131" s="12" t="s">
        <v>187</v>
      </c>
      <c r="C131" s="13">
        <v>163046156060</v>
      </c>
      <c r="D131" s="14" t="s">
        <v>183</v>
      </c>
      <c r="E131" s="15">
        <v>15000</v>
      </c>
      <c r="F131" s="15" t="s">
        <v>10</v>
      </c>
      <c r="G131" s="15" t="s">
        <v>188</v>
      </c>
      <c r="H131" s="15">
        <v>15000</v>
      </c>
    </row>
    <row r="132" spans="1:8" ht="25" customHeight="1">
      <c r="A132" s="11">
        <v>42673</v>
      </c>
      <c r="B132" s="12" t="s">
        <v>189</v>
      </c>
      <c r="C132" s="13">
        <v>163046156272</v>
      </c>
      <c r="D132" s="14" t="s">
        <v>183</v>
      </c>
      <c r="E132" s="15">
        <v>15000</v>
      </c>
      <c r="F132" s="15" t="s">
        <v>10</v>
      </c>
      <c r="G132" s="15" t="s">
        <v>190</v>
      </c>
      <c r="H132" s="15">
        <v>15000</v>
      </c>
    </row>
    <row r="133" spans="1:8" ht="25" customHeight="1">
      <c r="A133" s="11">
        <v>42673</v>
      </c>
      <c r="B133" s="12" t="s">
        <v>191</v>
      </c>
      <c r="C133" s="13">
        <v>163046159007</v>
      </c>
      <c r="D133" s="14" t="s">
        <v>183</v>
      </c>
      <c r="E133" s="15">
        <v>20000</v>
      </c>
      <c r="F133" s="15" t="s">
        <v>10</v>
      </c>
      <c r="G133" s="15">
        <v>83135.149999999994</v>
      </c>
      <c r="H133" s="15">
        <v>20000</v>
      </c>
    </row>
    <row r="134" spans="1:8" ht="25" customHeight="1">
      <c r="A134" s="11">
        <v>42673</v>
      </c>
      <c r="B134" s="12" t="s">
        <v>192</v>
      </c>
      <c r="C134" s="13">
        <v>163046158637</v>
      </c>
      <c r="D134" s="14" t="s">
        <v>183</v>
      </c>
      <c r="E134" s="15">
        <v>15000</v>
      </c>
      <c r="F134" s="15" t="s">
        <v>10</v>
      </c>
      <c r="G134" s="15">
        <v>68135.149999999994</v>
      </c>
      <c r="H134" s="15">
        <v>15000</v>
      </c>
    </row>
    <row r="135" spans="1:8" ht="25" customHeight="1">
      <c r="A135" s="11">
        <v>42673</v>
      </c>
      <c r="B135" s="12" t="s">
        <v>193</v>
      </c>
      <c r="C135" s="13">
        <v>163046160304</v>
      </c>
      <c r="D135" s="14" t="s">
        <v>183</v>
      </c>
      <c r="E135" s="15">
        <v>15000</v>
      </c>
      <c r="F135" s="15" t="s">
        <v>10</v>
      </c>
      <c r="G135" s="15">
        <v>53135.15</v>
      </c>
      <c r="H135" s="15">
        <v>15000</v>
      </c>
    </row>
    <row r="136" spans="1:8" ht="25" customHeight="1">
      <c r="A136" s="11">
        <v>42673</v>
      </c>
      <c r="B136" s="12" t="s">
        <v>194</v>
      </c>
      <c r="C136" s="13">
        <v>163046158769</v>
      </c>
      <c r="D136" s="14" t="s">
        <v>183</v>
      </c>
      <c r="E136" s="15">
        <v>20000</v>
      </c>
      <c r="F136" s="15" t="s">
        <v>10</v>
      </c>
      <c r="G136" s="15">
        <v>33135.15</v>
      </c>
      <c r="H136" s="15">
        <v>20000</v>
      </c>
    </row>
    <row r="137" spans="1:8" ht="25" customHeight="1">
      <c r="A137" s="11">
        <v>42673</v>
      </c>
      <c r="B137" s="12" t="s">
        <v>195</v>
      </c>
      <c r="C137" s="13">
        <v>163046160618</v>
      </c>
      <c r="D137" s="14" t="s">
        <v>183</v>
      </c>
      <c r="E137" s="15">
        <v>20000</v>
      </c>
      <c r="F137" s="15" t="s">
        <v>10</v>
      </c>
      <c r="G137" s="15">
        <v>13135.15</v>
      </c>
      <c r="H137" s="15">
        <v>20000</v>
      </c>
    </row>
    <row r="138" spans="1:8" ht="25" customHeight="1">
      <c r="A138" s="11">
        <v>42676</v>
      </c>
      <c r="B138" s="12" t="s">
        <v>196</v>
      </c>
      <c r="C138" s="13">
        <v>1071658665</v>
      </c>
      <c r="D138" s="16">
        <v>42411</v>
      </c>
      <c r="E138" s="15" t="s">
        <v>10</v>
      </c>
      <c r="F138" s="15">
        <v>26000</v>
      </c>
      <c r="G138" s="15">
        <v>39135.15</v>
      </c>
      <c r="H138" s="15"/>
    </row>
    <row r="139" spans="1:8" ht="25" customHeight="1">
      <c r="A139" s="11">
        <v>42679</v>
      </c>
      <c r="B139" s="12" t="s">
        <v>133</v>
      </c>
      <c r="C139" s="13" t="s">
        <v>197</v>
      </c>
      <c r="D139" s="16">
        <v>42501</v>
      </c>
      <c r="E139" s="15" t="s">
        <v>10</v>
      </c>
      <c r="F139" s="15">
        <v>120000</v>
      </c>
      <c r="G139" s="15" t="s">
        <v>198</v>
      </c>
      <c r="H139" s="15"/>
    </row>
    <row r="140" spans="1:8" ht="25" customHeight="1">
      <c r="A140" s="11">
        <v>42679</v>
      </c>
      <c r="B140" s="12" t="s">
        <v>199</v>
      </c>
      <c r="C140" s="13">
        <v>163100788806</v>
      </c>
      <c r="D140" s="16">
        <v>42501</v>
      </c>
      <c r="E140" s="15">
        <v>40000</v>
      </c>
      <c r="F140" s="15" t="s">
        <v>10</v>
      </c>
      <c r="G140" s="15" t="s">
        <v>200</v>
      </c>
      <c r="H140" s="15">
        <v>40000</v>
      </c>
    </row>
    <row r="141" spans="1:8" ht="25" customHeight="1">
      <c r="A141" s="11">
        <v>42679</v>
      </c>
      <c r="B141" s="12" t="s">
        <v>201</v>
      </c>
      <c r="C141" s="13">
        <v>163100788879</v>
      </c>
      <c r="D141" s="16">
        <v>42501</v>
      </c>
      <c r="E141" s="15">
        <v>40000</v>
      </c>
      <c r="F141" s="15" t="s">
        <v>10</v>
      </c>
      <c r="G141" s="15">
        <v>79135.149999999994</v>
      </c>
      <c r="H141" s="15">
        <v>40000</v>
      </c>
    </row>
    <row r="142" spans="1:8" ht="25" customHeight="1">
      <c r="A142" s="11">
        <v>42679</v>
      </c>
      <c r="B142" s="12" t="s">
        <v>202</v>
      </c>
      <c r="C142" s="13">
        <v>163100792053</v>
      </c>
      <c r="D142" s="16">
        <v>42501</v>
      </c>
      <c r="E142" s="15">
        <v>40000</v>
      </c>
      <c r="F142" s="15" t="s">
        <v>10</v>
      </c>
      <c r="G142" s="15">
        <v>39135.15</v>
      </c>
      <c r="H142" s="15">
        <v>40000</v>
      </c>
    </row>
    <row r="143" spans="1:8" ht="25" customHeight="1">
      <c r="A143" s="11">
        <v>42684</v>
      </c>
      <c r="B143" s="12" t="s">
        <v>85</v>
      </c>
      <c r="C143" s="13" t="s">
        <v>10</v>
      </c>
      <c r="D143" s="16">
        <v>42654</v>
      </c>
      <c r="E143" s="15">
        <v>4000</v>
      </c>
      <c r="F143" s="15" t="s">
        <v>10</v>
      </c>
      <c r="G143" s="15">
        <v>35135.15</v>
      </c>
      <c r="H143" s="15">
        <v>4000</v>
      </c>
    </row>
    <row r="144" spans="1:8" ht="25" customHeight="1">
      <c r="A144" s="11">
        <v>42684</v>
      </c>
      <c r="B144" s="12" t="s">
        <v>203</v>
      </c>
      <c r="C144" s="13">
        <v>5920636890</v>
      </c>
      <c r="D144" s="16">
        <v>42654</v>
      </c>
      <c r="E144" s="15">
        <v>4000</v>
      </c>
      <c r="F144" s="15" t="s">
        <v>10</v>
      </c>
      <c r="G144" s="15">
        <v>31135.15</v>
      </c>
      <c r="H144" s="15">
        <v>4000</v>
      </c>
    </row>
    <row r="145" spans="1:8" ht="25" customHeight="1">
      <c r="A145" s="11">
        <v>42684</v>
      </c>
      <c r="B145" s="12" t="s">
        <v>204</v>
      </c>
      <c r="C145" s="13">
        <v>5926828293</v>
      </c>
      <c r="D145" s="16">
        <v>42654</v>
      </c>
      <c r="E145" s="15">
        <v>5000</v>
      </c>
      <c r="F145" s="15" t="s">
        <v>10</v>
      </c>
      <c r="G145" s="15">
        <v>26135.15</v>
      </c>
      <c r="H145" s="15">
        <v>5000</v>
      </c>
    </row>
    <row r="146" spans="1:8" ht="25" customHeight="1">
      <c r="A146" s="11">
        <v>42684</v>
      </c>
      <c r="B146" s="12" t="s">
        <v>205</v>
      </c>
      <c r="C146" s="13">
        <v>5926828292</v>
      </c>
      <c r="D146" s="16">
        <v>42654</v>
      </c>
      <c r="E146" s="15">
        <v>4000</v>
      </c>
      <c r="F146" s="15" t="s">
        <v>10</v>
      </c>
      <c r="G146" s="15">
        <v>22135.15</v>
      </c>
      <c r="H146" s="15">
        <v>4000</v>
      </c>
    </row>
    <row r="147" spans="1:8" ht="25" customHeight="1">
      <c r="A147" s="11">
        <v>42684</v>
      </c>
      <c r="B147" s="12" t="s">
        <v>96</v>
      </c>
      <c r="C147" s="13">
        <v>2018512315</v>
      </c>
      <c r="D147" s="16">
        <v>42654</v>
      </c>
      <c r="E147" s="15">
        <v>4000</v>
      </c>
      <c r="F147" s="15" t="s">
        <v>10</v>
      </c>
      <c r="G147" s="15">
        <v>18135.150000000001</v>
      </c>
      <c r="H147" s="15">
        <v>4000</v>
      </c>
    </row>
    <row r="148" spans="1:8" ht="25" customHeight="1">
      <c r="A148" s="11">
        <v>42684</v>
      </c>
      <c r="B148" s="12" t="s">
        <v>97</v>
      </c>
      <c r="C148" s="13">
        <v>2027176315</v>
      </c>
      <c r="D148" s="16">
        <v>42654</v>
      </c>
      <c r="E148" s="15">
        <v>5000</v>
      </c>
      <c r="F148" s="15" t="s">
        <v>10</v>
      </c>
      <c r="G148" s="15">
        <v>13135.15</v>
      </c>
      <c r="H148" s="15">
        <v>5000</v>
      </c>
    </row>
    <row r="149" spans="1:8" ht="25" customHeight="1">
      <c r="A149" s="11">
        <v>42685</v>
      </c>
      <c r="B149" s="12" t="s">
        <v>206</v>
      </c>
      <c r="C149" s="13" t="s">
        <v>207</v>
      </c>
      <c r="D149" s="16">
        <v>42685</v>
      </c>
      <c r="E149" s="15" t="s">
        <v>10</v>
      </c>
      <c r="F149" s="15">
        <v>10000</v>
      </c>
      <c r="G149" s="15">
        <v>23135.15</v>
      </c>
      <c r="H149" s="15"/>
    </row>
    <row r="150" spans="1:8" ht="25" customHeight="1">
      <c r="A150" s="11">
        <v>42685</v>
      </c>
      <c r="B150" s="12" t="s">
        <v>208</v>
      </c>
      <c r="C150" s="13">
        <v>8</v>
      </c>
      <c r="D150" s="16">
        <v>42685</v>
      </c>
      <c r="E150" s="15">
        <v>10000</v>
      </c>
      <c r="F150" s="15" t="s">
        <v>10</v>
      </c>
      <c r="G150" s="15">
        <v>13135.15</v>
      </c>
      <c r="H150" s="15"/>
    </row>
    <row r="151" spans="1:8" ht="25" customHeight="1">
      <c r="A151" s="11">
        <v>42685</v>
      </c>
      <c r="B151" s="12" t="s">
        <v>209</v>
      </c>
      <c r="C151" s="13" t="s">
        <v>10</v>
      </c>
      <c r="D151" s="16">
        <v>42685</v>
      </c>
      <c r="E151" s="15" t="s">
        <v>10</v>
      </c>
      <c r="F151" s="15">
        <v>14000</v>
      </c>
      <c r="G151" s="15">
        <v>27135.15</v>
      </c>
      <c r="H151" s="15"/>
    </row>
    <row r="152" spans="1:8" ht="25" customHeight="1">
      <c r="A152" s="11">
        <v>42688</v>
      </c>
      <c r="B152" s="12" t="s">
        <v>210</v>
      </c>
      <c r="C152" s="13" t="s">
        <v>211</v>
      </c>
      <c r="D152" s="14" t="s">
        <v>212</v>
      </c>
      <c r="E152" s="15">
        <v>10000</v>
      </c>
      <c r="F152" s="15" t="s">
        <v>10</v>
      </c>
      <c r="G152" s="15">
        <v>17135.150000000001</v>
      </c>
      <c r="H152" s="15"/>
    </row>
    <row r="153" spans="1:8" ht="25" customHeight="1">
      <c r="A153" s="11">
        <v>42692</v>
      </c>
      <c r="B153" s="12" t="s">
        <v>208</v>
      </c>
      <c r="C153" s="13">
        <v>9</v>
      </c>
      <c r="D153" s="14" t="s">
        <v>213</v>
      </c>
      <c r="E153" s="15">
        <v>12000</v>
      </c>
      <c r="F153" s="15" t="s">
        <v>10</v>
      </c>
      <c r="G153" s="15">
        <v>5135.1499999999996</v>
      </c>
      <c r="H153" s="15"/>
    </row>
    <row r="154" spans="1:8" ht="25" customHeight="1">
      <c r="A154" s="11">
        <v>42692</v>
      </c>
      <c r="B154" s="12" t="s">
        <v>214</v>
      </c>
      <c r="C154" s="13">
        <v>1083000665</v>
      </c>
      <c r="D154" s="14" t="s">
        <v>213</v>
      </c>
      <c r="E154" s="15" t="s">
        <v>10</v>
      </c>
      <c r="F154" s="15">
        <v>15000</v>
      </c>
      <c r="G154" s="15">
        <v>20135.150000000001</v>
      </c>
      <c r="H154" s="15"/>
    </row>
    <row r="155" spans="1:8" ht="25" customHeight="1">
      <c r="A155" s="11">
        <v>42692</v>
      </c>
      <c r="B155" s="12" t="s">
        <v>133</v>
      </c>
      <c r="C155" s="13" t="s">
        <v>215</v>
      </c>
      <c r="D155" s="14" t="s">
        <v>213</v>
      </c>
      <c r="E155" s="15" t="s">
        <v>10</v>
      </c>
      <c r="F155" s="15">
        <v>320000</v>
      </c>
      <c r="G155" s="15" t="s">
        <v>216</v>
      </c>
      <c r="H155" s="15"/>
    </row>
    <row r="156" spans="1:8" ht="25" customHeight="1">
      <c r="A156" s="11">
        <v>42695</v>
      </c>
      <c r="B156" s="12" t="s">
        <v>217</v>
      </c>
      <c r="C156" s="13" t="s">
        <v>10</v>
      </c>
      <c r="D156" s="14" t="s">
        <v>218</v>
      </c>
      <c r="E156" s="15">
        <v>2.88</v>
      </c>
      <c r="F156" s="15" t="s">
        <v>10</v>
      </c>
      <c r="G156" s="15" t="s">
        <v>219</v>
      </c>
      <c r="H156" s="15"/>
    </row>
    <row r="157" spans="1:8" ht="25" customHeight="1">
      <c r="A157" s="11">
        <v>42696</v>
      </c>
      <c r="B157" s="12" t="s">
        <v>220</v>
      </c>
      <c r="C157" s="13">
        <v>163272268705</v>
      </c>
      <c r="D157" s="14" t="s">
        <v>221</v>
      </c>
      <c r="E157" s="15">
        <v>30000</v>
      </c>
      <c r="F157" s="15" t="s">
        <v>10</v>
      </c>
      <c r="G157" s="15" t="s">
        <v>222</v>
      </c>
      <c r="H157" s="15">
        <v>30000</v>
      </c>
    </row>
    <row r="158" spans="1:8" ht="25" customHeight="1">
      <c r="A158" s="11">
        <v>42696</v>
      </c>
      <c r="B158" s="12" t="s">
        <v>223</v>
      </c>
      <c r="C158" s="13">
        <v>163272270939</v>
      </c>
      <c r="D158" s="14" t="s">
        <v>221</v>
      </c>
      <c r="E158" s="15">
        <v>70000</v>
      </c>
      <c r="F158" s="15" t="s">
        <v>10</v>
      </c>
      <c r="G158" s="15" t="s">
        <v>224</v>
      </c>
      <c r="H158" s="15">
        <v>70000</v>
      </c>
    </row>
    <row r="159" spans="1:8" ht="25" customHeight="1">
      <c r="A159" s="11">
        <v>42696</v>
      </c>
      <c r="B159" s="12" t="s">
        <v>225</v>
      </c>
      <c r="C159" s="13">
        <v>163272274147</v>
      </c>
      <c r="D159" s="14" t="s">
        <v>221</v>
      </c>
      <c r="E159" s="15">
        <v>30000</v>
      </c>
      <c r="F159" s="15" t="s">
        <v>10</v>
      </c>
      <c r="G159" s="15" t="s">
        <v>226</v>
      </c>
      <c r="H159" s="15">
        <v>30000</v>
      </c>
    </row>
    <row r="160" spans="1:8" ht="25" customHeight="1">
      <c r="A160" s="11">
        <v>42696</v>
      </c>
      <c r="B160" s="12" t="s">
        <v>227</v>
      </c>
      <c r="C160" s="13">
        <v>163272274395</v>
      </c>
      <c r="D160" s="14" t="s">
        <v>221</v>
      </c>
      <c r="E160" s="15">
        <v>70000</v>
      </c>
      <c r="F160" s="15" t="s">
        <v>10</v>
      </c>
      <c r="G160" s="15" t="s">
        <v>228</v>
      </c>
      <c r="H160" s="15">
        <v>70000</v>
      </c>
    </row>
    <row r="161" spans="1:8" ht="25" customHeight="1">
      <c r="A161" s="11">
        <v>42696</v>
      </c>
      <c r="B161" s="12" t="s">
        <v>229</v>
      </c>
      <c r="C161" s="13">
        <v>163272305094</v>
      </c>
      <c r="D161" s="14" t="s">
        <v>221</v>
      </c>
      <c r="E161" s="15">
        <v>20000</v>
      </c>
      <c r="F161" s="15" t="s">
        <v>10</v>
      </c>
      <c r="G161" s="15" t="s">
        <v>230</v>
      </c>
      <c r="H161" s="15">
        <v>20000</v>
      </c>
    </row>
    <row r="162" spans="1:8" ht="25" customHeight="1">
      <c r="A162" s="11">
        <v>42697</v>
      </c>
      <c r="B162" s="12" t="s">
        <v>231</v>
      </c>
      <c r="C162" s="13">
        <v>163282813802</v>
      </c>
      <c r="D162" s="14" t="s">
        <v>232</v>
      </c>
      <c r="E162" s="15">
        <v>70000</v>
      </c>
      <c r="F162" s="15" t="s">
        <v>10</v>
      </c>
      <c r="G162" s="15">
        <v>50132.27</v>
      </c>
      <c r="H162" s="15">
        <v>70000</v>
      </c>
    </row>
    <row r="163" spans="1:8" ht="25" customHeight="1">
      <c r="A163" s="11">
        <v>42697</v>
      </c>
      <c r="B163" s="12" t="s">
        <v>233</v>
      </c>
      <c r="C163" s="13">
        <v>163282814707</v>
      </c>
      <c r="D163" s="14" t="s">
        <v>232</v>
      </c>
      <c r="E163" s="15">
        <v>30000</v>
      </c>
      <c r="F163" s="15" t="s">
        <v>10</v>
      </c>
      <c r="G163" s="15">
        <v>20132.27</v>
      </c>
      <c r="H163" s="15">
        <v>30000</v>
      </c>
    </row>
    <row r="164" spans="1:8" ht="25" customHeight="1">
      <c r="A164" s="11">
        <v>42701</v>
      </c>
      <c r="B164" s="12" t="s">
        <v>234</v>
      </c>
      <c r="C164" s="13" t="s">
        <v>235</v>
      </c>
      <c r="D164" s="14" t="s">
        <v>236</v>
      </c>
      <c r="E164" s="15">
        <v>5000</v>
      </c>
      <c r="F164" s="15" t="s">
        <v>10</v>
      </c>
      <c r="G164" s="15">
        <v>15132.27</v>
      </c>
      <c r="H164" s="15"/>
    </row>
    <row r="165" spans="1:8" ht="25" customHeight="1">
      <c r="A165" s="11">
        <v>42705</v>
      </c>
      <c r="B165" s="12" t="s">
        <v>237</v>
      </c>
      <c r="C165" s="13">
        <v>1091819563</v>
      </c>
      <c r="D165" s="16">
        <v>42381</v>
      </c>
      <c r="E165" s="15" t="s">
        <v>10</v>
      </c>
      <c r="F165" s="15">
        <v>97000</v>
      </c>
      <c r="G165" s="15" t="s">
        <v>238</v>
      </c>
      <c r="H165" s="15"/>
    </row>
    <row r="166" spans="1:8" ht="25" customHeight="1">
      <c r="A166" s="11">
        <v>42705</v>
      </c>
      <c r="B166" s="12" t="s">
        <v>239</v>
      </c>
      <c r="C166" s="13" t="s">
        <v>10</v>
      </c>
      <c r="D166" s="16">
        <v>42381</v>
      </c>
      <c r="E166" s="15">
        <v>2.88</v>
      </c>
      <c r="F166" s="15" t="s">
        <v>10</v>
      </c>
      <c r="G166" s="15" t="s">
        <v>240</v>
      </c>
      <c r="H166" s="15"/>
    </row>
    <row r="167" spans="1:8" ht="25" customHeight="1">
      <c r="A167" s="11">
        <v>42706</v>
      </c>
      <c r="B167" s="12" t="s">
        <v>241</v>
      </c>
      <c r="C167" s="13">
        <v>1092822551</v>
      </c>
      <c r="D167" s="16">
        <v>42412</v>
      </c>
      <c r="E167" s="15" t="s">
        <v>10</v>
      </c>
      <c r="F167" s="15">
        <v>26000</v>
      </c>
      <c r="G167" s="15" t="s">
        <v>242</v>
      </c>
      <c r="H167" s="15"/>
    </row>
    <row r="168" spans="1:8" ht="25" customHeight="1">
      <c r="A168" s="11">
        <v>42706</v>
      </c>
      <c r="B168" s="12" t="s">
        <v>243</v>
      </c>
      <c r="C168" s="13">
        <v>163379872812</v>
      </c>
      <c r="D168" s="16">
        <v>42412</v>
      </c>
      <c r="E168" s="15">
        <v>7121</v>
      </c>
      <c r="F168" s="15" t="s">
        <v>10</v>
      </c>
      <c r="G168" s="15" t="s">
        <v>244</v>
      </c>
      <c r="H168" s="15"/>
    </row>
    <row r="169" spans="1:8" ht="25" customHeight="1">
      <c r="A169" s="11">
        <v>42706</v>
      </c>
      <c r="B169" s="12" t="s">
        <v>245</v>
      </c>
      <c r="C169" s="13">
        <v>163379889994</v>
      </c>
      <c r="D169" s="16">
        <v>42412</v>
      </c>
      <c r="E169" s="15">
        <v>100</v>
      </c>
      <c r="F169" s="15" t="s">
        <v>10</v>
      </c>
      <c r="G169" s="15" t="s">
        <v>246</v>
      </c>
      <c r="H169" s="15"/>
    </row>
    <row r="170" spans="1:8" ht="25" customHeight="1">
      <c r="A170" s="11">
        <v>42707</v>
      </c>
      <c r="B170" s="12" t="s">
        <v>247</v>
      </c>
      <c r="C170" s="13" t="s">
        <v>248</v>
      </c>
      <c r="D170" s="16">
        <v>42441</v>
      </c>
      <c r="E170" s="15">
        <v>10000</v>
      </c>
      <c r="F170" s="15" t="s">
        <v>10</v>
      </c>
      <c r="G170" s="15" t="s">
        <v>249</v>
      </c>
      <c r="H170" s="15"/>
    </row>
    <row r="171" spans="1:8" ht="25" customHeight="1">
      <c r="A171" s="11">
        <v>42707</v>
      </c>
      <c r="B171" s="12" t="s">
        <v>250</v>
      </c>
      <c r="C171" s="13">
        <v>163381269758</v>
      </c>
      <c r="D171" s="16">
        <v>42441</v>
      </c>
      <c r="E171" s="15">
        <v>28000</v>
      </c>
      <c r="F171" s="15" t="s">
        <v>10</v>
      </c>
      <c r="G171" s="15">
        <v>92908.39</v>
      </c>
      <c r="H171" s="15">
        <v>28000</v>
      </c>
    </row>
    <row r="172" spans="1:8" ht="25" customHeight="1">
      <c r="A172" s="11">
        <v>42707</v>
      </c>
      <c r="B172" s="12" t="s">
        <v>251</v>
      </c>
      <c r="C172" s="13">
        <v>163381275815</v>
      </c>
      <c r="D172" s="16">
        <v>42441</v>
      </c>
      <c r="E172" s="15">
        <v>28000</v>
      </c>
      <c r="F172" s="15" t="s">
        <v>10</v>
      </c>
      <c r="G172" s="15">
        <v>64908.39</v>
      </c>
      <c r="H172" s="15">
        <v>28000</v>
      </c>
    </row>
    <row r="173" spans="1:8" ht="25" customHeight="1">
      <c r="A173" s="11">
        <v>42707</v>
      </c>
      <c r="B173" s="12" t="s">
        <v>252</v>
      </c>
      <c r="C173" s="13">
        <v>163381277167</v>
      </c>
      <c r="D173" s="16">
        <v>42441</v>
      </c>
      <c r="E173" s="15">
        <v>28000</v>
      </c>
      <c r="F173" s="15" t="s">
        <v>10</v>
      </c>
      <c r="G173" s="15">
        <v>36908.39</v>
      </c>
      <c r="H173" s="15">
        <v>28000</v>
      </c>
    </row>
    <row r="174" spans="1:8" ht="25" customHeight="1">
      <c r="A174" s="11">
        <v>42714</v>
      </c>
      <c r="B174" s="12" t="s">
        <v>85</v>
      </c>
      <c r="C174" s="13" t="s">
        <v>10</v>
      </c>
      <c r="D174" s="16">
        <v>42655</v>
      </c>
      <c r="E174" s="15">
        <v>4000</v>
      </c>
      <c r="F174" s="15" t="s">
        <v>10</v>
      </c>
      <c r="G174" s="15">
        <v>32908.39</v>
      </c>
      <c r="H174" s="15">
        <v>4000</v>
      </c>
    </row>
    <row r="175" spans="1:8" ht="25" customHeight="1">
      <c r="A175" s="11">
        <v>42716</v>
      </c>
      <c r="B175" s="12" t="s">
        <v>253</v>
      </c>
      <c r="C175" s="13">
        <v>6320272771</v>
      </c>
      <c r="D175" s="16">
        <v>42716</v>
      </c>
      <c r="E175" s="15">
        <v>4000</v>
      </c>
      <c r="F175" s="15" t="s">
        <v>10</v>
      </c>
      <c r="G175" s="15">
        <v>28908.39</v>
      </c>
      <c r="H175" s="15">
        <v>4000</v>
      </c>
    </row>
    <row r="176" spans="1:8" ht="25" customHeight="1">
      <c r="A176" s="11">
        <v>42716</v>
      </c>
      <c r="B176" s="12" t="s">
        <v>254</v>
      </c>
      <c r="C176" s="13">
        <v>6335868248</v>
      </c>
      <c r="D176" s="16">
        <v>42716</v>
      </c>
      <c r="E176" s="15">
        <v>5000</v>
      </c>
      <c r="F176" s="15" t="s">
        <v>10</v>
      </c>
      <c r="G176" s="15">
        <v>23908.39</v>
      </c>
      <c r="H176" s="15">
        <v>5000</v>
      </c>
    </row>
    <row r="177" spans="1:8" ht="25" customHeight="1">
      <c r="A177" s="11">
        <v>42716</v>
      </c>
      <c r="B177" s="12" t="s">
        <v>255</v>
      </c>
      <c r="C177" s="13">
        <v>6335868247</v>
      </c>
      <c r="D177" s="16">
        <v>42716</v>
      </c>
      <c r="E177" s="15">
        <v>4000</v>
      </c>
      <c r="F177" s="15" t="s">
        <v>10</v>
      </c>
      <c r="G177" s="15">
        <v>19908.39</v>
      </c>
      <c r="H177" s="15">
        <v>4000</v>
      </c>
    </row>
    <row r="178" spans="1:8" ht="25" customHeight="1">
      <c r="A178" s="11">
        <v>42716</v>
      </c>
      <c r="B178" s="12" t="s">
        <v>96</v>
      </c>
      <c r="C178" s="13">
        <v>2021538347</v>
      </c>
      <c r="D178" s="16">
        <v>42716</v>
      </c>
      <c r="E178" s="15">
        <v>4000</v>
      </c>
      <c r="F178" s="15" t="s">
        <v>10</v>
      </c>
      <c r="G178" s="15">
        <v>15908.39</v>
      </c>
      <c r="H178" s="15">
        <v>4000</v>
      </c>
    </row>
    <row r="179" spans="1:8" ht="25" customHeight="1">
      <c r="A179" s="11">
        <v>42716</v>
      </c>
      <c r="B179" s="12" t="s">
        <v>97</v>
      </c>
      <c r="C179" s="13">
        <v>2033287347</v>
      </c>
      <c r="D179" s="16">
        <v>42716</v>
      </c>
      <c r="E179" s="15">
        <v>5000</v>
      </c>
      <c r="F179" s="15" t="s">
        <v>10</v>
      </c>
      <c r="G179" s="15">
        <v>10908.39</v>
      </c>
      <c r="H179" s="15">
        <v>5000</v>
      </c>
    </row>
    <row r="180" spans="1:8" ht="25" customHeight="1">
      <c r="A180" s="11">
        <v>42736</v>
      </c>
      <c r="B180" s="12" t="s">
        <v>19</v>
      </c>
      <c r="C180" s="13" t="s">
        <v>10</v>
      </c>
      <c r="D180" s="14" t="s">
        <v>256</v>
      </c>
      <c r="E180" s="15" t="s">
        <v>10</v>
      </c>
      <c r="F180" s="15">
        <v>382</v>
      </c>
      <c r="G180" s="15">
        <v>11290.39</v>
      </c>
      <c r="H180" s="15"/>
    </row>
    <row r="181" spans="1:8" ht="25" customHeight="1">
      <c r="A181" s="11">
        <v>42737</v>
      </c>
      <c r="B181" s="12" t="s">
        <v>257</v>
      </c>
      <c r="C181" s="13">
        <v>1116444312</v>
      </c>
      <c r="D181" s="16">
        <v>42767</v>
      </c>
      <c r="E181" s="15" t="s">
        <v>10</v>
      </c>
      <c r="F181" s="15">
        <v>26000</v>
      </c>
      <c r="G181" s="15">
        <v>37290.39</v>
      </c>
      <c r="H181" s="15"/>
    </row>
    <row r="182" spans="1:8" ht="25" customHeight="1">
      <c r="A182" s="11">
        <v>42742</v>
      </c>
      <c r="B182" s="12" t="s">
        <v>258</v>
      </c>
      <c r="C182" s="13" t="s">
        <v>259</v>
      </c>
      <c r="D182" s="16">
        <v>42917</v>
      </c>
      <c r="E182" s="15" t="s">
        <v>10</v>
      </c>
      <c r="F182" s="15">
        <v>12000</v>
      </c>
      <c r="G182" s="15">
        <v>49290.39</v>
      </c>
      <c r="H182" s="15"/>
    </row>
    <row r="183" spans="1:8" ht="25" customHeight="1">
      <c r="A183" s="11">
        <v>42744</v>
      </c>
      <c r="B183" s="12" t="s">
        <v>208</v>
      </c>
      <c r="C183" s="13">
        <v>12</v>
      </c>
      <c r="D183" s="16">
        <v>42979</v>
      </c>
      <c r="E183" s="15">
        <v>16000</v>
      </c>
      <c r="F183" s="15" t="s">
        <v>10</v>
      </c>
      <c r="G183" s="15">
        <v>33290.39</v>
      </c>
      <c r="H183" s="15"/>
    </row>
    <row r="184" spans="1:8" ht="25" customHeight="1">
      <c r="A184" s="11">
        <v>42744</v>
      </c>
      <c r="B184" s="12" t="s">
        <v>260</v>
      </c>
      <c r="C184" s="13" t="s">
        <v>261</v>
      </c>
      <c r="D184" s="16">
        <v>42979</v>
      </c>
      <c r="E184" s="15" t="s">
        <v>10</v>
      </c>
      <c r="F184" s="15">
        <v>4000</v>
      </c>
      <c r="G184" s="15">
        <v>37290.39</v>
      </c>
      <c r="H184" s="15"/>
    </row>
    <row r="185" spans="1:8" ht="25" customHeight="1">
      <c r="A185" s="11">
        <v>42745</v>
      </c>
      <c r="B185" s="12" t="s">
        <v>85</v>
      </c>
      <c r="C185" s="13" t="s">
        <v>10</v>
      </c>
      <c r="D185" s="16">
        <v>43009</v>
      </c>
      <c r="E185" s="15">
        <v>4000</v>
      </c>
      <c r="F185" s="15" t="s">
        <v>10</v>
      </c>
      <c r="G185" s="15">
        <v>33290.39</v>
      </c>
      <c r="H185" s="15">
        <v>4000</v>
      </c>
    </row>
    <row r="186" spans="1:8" ht="25" customHeight="1">
      <c r="A186" s="11">
        <v>42745</v>
      </c>
      <c r="B186" s="12" t="s">
        <v>262</v>
      </c>
      <c r="C186" s="13">
        <v>6658692585</v>
      </c>
      <c r="D186" s="16">
        <v>43009</v>
      </c>
      <c r="E186" s="15">
        <v>4000</v>
      </c>
      <c r="F186" s="15" t="s">
        <v>10</v>
      </c>
      <c r="G186" s="15">
        <v>29290.39</v>
      </c>
      <c r="H186" s="15">
        <v>4000</v>
      </c>
    </row>
    <row r="187" spans="1:8" ht="25" customHeight="1">
      <c r="A187" s="11">
        <v>42745</v>
      </c>
      <c r="B187" s="12" t="s">
        <v>263</v>
      </c>
      <c r="C187" s="13">
        <v>6660662955</v>
      </c>
      <c r="D187" s="16">
        <v>43009</v>
      </c>
      <c r="E187" s="15">
        <v>4000</v>
      </c>
      <c r="F187" s="15" t="s">
        <v>10</v>
      </c>
      <c r="G187" s="15">
        <v>25290.39</v>
      </c>
      <c r="H187" s="15">
        <v>4000</v>
      </c>
    </row>
    <row r="188" spans="1:8" ht="25" customHeight="1">
      <c r="A188" s="11">
        <v>42745</v>
      </c>
      <c r="B188" s="12" t="s">
        <v>264</v>
      </c>
      <c r="C188" s="13">
        <v>6658692586</v>
      </c>
      <c r="D188" s="16">
        <v>43009</v>
      </c>
      <c r="E188" s="15">
        <v>5000</v>
      </c>
      <c r="F188" s="15" t="s">
        <v>10</v>
      </c>
      <c r="G188" s="15">
        <v>20290.39</v>
      </c>
      <c r="H188" s="15">
        <v>5000</v>
      </c>
    </row>
    <row r="189" spans="1:8" ht="25" customHeight="1">
      <c r="A189" s="11">
        <v>42745</v>
      </c>
      <c r="B189" s="12" t="s">
        <v>96</v>
      </c>
      <c r="C189" s="13">
        <v>2053149010</v>
      </c>
      <c r="D189" s="16">
        <v>43009</v>
      </c>
      <c r="E189" s="15">
        <v>4000</v>
      </c>
      <c r="F189" s="15" t="s">
        <v>10</v>
      </c>
      <c r="G189" s="15">
        <v>16290.39</v>
      </c>
      <c r="H189" s="15">
        <v>4000</v>
      </c>
    </row>
    <row r="190" spans="1:8" ht="25" customHeight="1">
      <c r="A190" s="11">
        <v>42745</v>
      </c>
      <c r="B190" s="12" t="s">
        <v>97</v>
      </c>
      <c r="C190" s="13">
        <v>2032058010</v>
      </c>
      <c r="D190" s="16">
        <v>43009</v>
      </c>
      <c r="E190" s="15">
        <v>5000</v>
      </c>
      <c r="F190" s="15" t="s">
        <v>10</v>
      </c>
      <c r="G190" s="15">
        <v>11290.39</v>
      </c>
      <c r="H190" s="15">
        <v>5000</v>
      </c>
    </row>
    <row r="191" spans="1:8" ht="25" customHeight="1">
      <c r="A191" s="11">
        <v>42749</v>
      </c>
      <c r="B191" s="12" t="s">
        <v>133</v>
      </c>
      <c r="C191" s="13" t="s">
        <v>265</v>
      </c>
      <c r="D191" s="14" t="s">
        <v>266</v>
      </c>
      <c r="E191" s="15" t="s">
        <v>10</v>
      </c>
      <c r="F191" s="15">
        <v>70000</v>
      </c>
      <c r="G191" s="15">
        <v>81290.39</v>
      </c>
      <c r="H191" s="15"/>
    </row>
    <row r="192" spans="1:8" ht="25" customHeight="1">
      <c r="A192" s="11">
        <v>42749</v>
      </c>
      <c r="B192" s="12" t="s">
        <v>267</v>
      </c>
      <c r="C192" s="13">
        <v>170144100294</v>
      </c>
      <c r="D192" s="14" t="s">
        <v>266</v>
      </c>
      <c r="E192" s="15">
        <v>23000</v>
      </c>
      <c r="F192" s="15" t="s">
        <v>10</v>
      </c>
      <c r="G192" s="15">
        <v>58290.39</v>
      </c>
      <c r="H192" s="15">
        <v>23000</v>
      </c>
    </row>
    <row r="193" spans="1:8" ht="25" customHeight="1">
      <c r="A193" s="11">
        <v>42749</v>
      </c>
      <c r="B193" s="12" t="s">
        <v>268</v>
      </c>
      <c r="C193" s="13">
        <v>170144105062</v>
      </c>
      <c r="D193" s="14" t="s">
        <v>266</v>
      </c>
      <c r="E193" s="15">
        <v>23000</v>
      </c>
      <c r="F193" s="15" t="s">
        <v>10</v>
      </c>
      <c r="G193" s="15">
        <v>35290.39</v>
      </c>
      <c r="H193" s="15">
        <v>23000</v>
      </c>
    </row>
    <row r="194" spans="1:8" ht="25" customHeight="1">
      <c r="A194" s="11">
        <v>42749</v>
      </c>
      <c r="B194" s="12" t="s">
        <v>269</v>
      </c>
      <c r="C194" s="13">
        <v>170144107034</v>
      </c>
      <c r="D194" s="14" t="s">
        <v>266</v>
      </c>
      <c r="E194" s="15">
        <v>24000</v>
      </c>
      <c r="F194" s="15" t="s">
        <v>10</v>
      </c>
      <c r="G194" s="15">
        <v>11290.39</v>
      </c>
      <c r="H194" s="15">
        <v>24000</v>
      </c>
    </row>
    <row r="195" spans="1:8" ht="25" customHeight="1">
      <c r="A195" s="11">
        <v>42766</v>
      </c>
      <c r="B195" s="12" t="s">
        <v>270</v>
      </c>
      <c r="C195" s="13" t="s">
        <v>271</v>
      </c>
      <c r="D195" s="14" t="s">
        <v>272</v>
      </c>
      <c r="E195" s="15" t="s">
        <v>10</v>
      </c>
      <c r="F195" s="15">
        <v>80000</v>
      </c>
      <c r="G195" s="15">
        <v>91290.39</v>
      </c>
      <c r="H195" s="15"/>
    </row>
    <row r="196" spans="1:8" ht="25" customHeight="1">
      <c r="A196" s="11">
        <v>42766</v>
      </c>
      <c r="B196" s="12" t="s">
        <v>273</v>
      </c>
      <c r="C196" s="13">
        <v>170316025272</v>
      </c>
      <c r="D196" s="14" t="s">
        <v>272</v>
      </c>
      <c r="E196" s="15">
        <v>80000</v>
      </c>
      <c r="F196" s="15" t="s">
        <v>10</v>
      </c>
      <c r="G196" s="15">
        <v>11290.39</v>
      </c>
      <c r="H196" s="15">
        <v>80000</v>
      </c>
    </row>
    <row r="197" spans="1:8" ht="25" customHeight="1">
      <c r="A197" s="11">
        <v>42768</v>
      </c>
      <c r="B197" s="12" t="s">
        <v>274</v>
      </c>
      <c r="C197" s="13">
        <v>1138848455</v>
      </c>
      <c r="D197" s="16">
        <v>42768</v>
      </c>
      <c r="E197" s="15" t="s">
        <v>10</v>
      </c>
      <c r="F197" s="15">
        <v>26000</v>
      </c>
      <c r="G197" s="15">
        <v>37290.39</v>
      </c>
      <c r="H197" s="15"/>
    </row>
    <row r="198" spans="1:8" ht="25" customHeight="1">
      <c r="A198" s="11">
        <v>42776</v>
      </c>
      <c r="B198" s="12" t="s">
        <v>85</v>
      </c>
      <c r="C198" s="13" t="s">
        <v>10</v>
      </c>
      <c r="D198" s="16">
        <v>43010</v>
      </c>
      <c r="E198" s="15">
        <v>4000</v>
      </c>
      <c r="F198" s="15" t="s">
        <v>10</v>
      </c>
      <c r="G198" s="15">
        <v>33290.39</v>
      </c>
      <c r="H198" s="15">
        <v>4000</v>
      </c>
    </row>
    <row r="199" spans="1:8" ht="25" customHeight="1">
      <c r="A199" s="11">
        <v>42776</v>
      </c>
      <c r="B199" s="12" t="s">
        <v>96</v>
      </c>
      <c r="C199" s="13">
        <v>2051419041</v>
      </c>
      <c r="D199" s="16">
        <v>43010</v>
      </c>
      <c r="E199" s="15">
        <v>4000</v>
      </c>
      <c r="F199" s="15" t="s">
        <v>10</v>
      </c>
      <c r="G199" s="15">
        <v>29290.39</v>
      </c>
      <c r="H199" s="15">
        <v>4000</v>
      </c>
    </row>
    <row r="200" spans="1:8" ht="25" customHeight="1">
      <c r="A200" s="11">
        <v>42776</v>
      </c>
      <c r="B200" s="12" t="s">
        <v>97</v>
      </c>
      <c r="C200" s="13">
        <v>2051420041</v>
      </c>
      <c r="D200" s="16">
        <v>43010</v>
      </c>
      <c r="E200" s="15">
        <v>5000</v>
      </c>
      <c r="F200" s="15" t="s">
        <v>10</v>
      </c>
      <c r="G200" s="15">
        <v>24290.39</v>
      </c>
      <c r="H200" s="15">
        <v>5000</v>
      </c>
    </row>
    <row r="201" spans="1:8" ht="25" customHeight="1">
      <c r="A201" s="11">
        <v>42776</v>
      </c>
      <c r="B201" s="12" t="s">
        <v>275</v>
      </c>
      <c r="C201" s="13">
        <v>6995002926</v>
      </c>
      <c r="D201" s="16">
        <v>43010</v>
      </c>
      <c r="E201" s="15">
        <v>4000</v>
      </c>
      <c r="F201" s="15" t="s">
        <v>10</v>
      </c>
      <c r="G201" s="15">
        <v>20290.39</v>
      </c>
      <c r="H201" s="15">
        <v>4000</v>
      </c>
    </row>
    <row r="202" spans="1:8" ht="25" customHeight="1">
      <c r="A202" s="11">
        <v>42776</v>
      </c>
      <c r="B202" s="12" t="s">
        <v>276</v>
      </c>
      <c r="C202" s="13">
        <v>6999444421</v>
      </c>
      <c r="D202" s="16">
        <v>43010</v>
      </c>
      <c r="E202" s="15">
        <v>4000</v>
      </c>
      <c r="F202" s="15" t="s">
        <v>10</v>
      </c>
      <c r="G202" s="15">
        <v>16290.39</v>
      </c>
      <c r="H202" s="15">
        <v>4000</v>
      </c>
    </row>
    <row r="203" spans="1:8" ht="25" customHeight="1">
      <c r="A203" s="11">
        <v>42776</v>
      </c>
      <c r="B203" s="12" t="s">
        <v>277</v>
      </c>
      <c r="C203" s="13">
        <v>6995002925</v>
      </c>
      <c r="D203" s="16">
        <v>43010</v>
      </c>
      <c r="E203" s="15">
        <v>5000</v>
      </c>
      <c r="F203" s="15" t="s">
        <v>10</v>
      </c>
      <c r="G203" s="15">
        <v>11290.39</v>
      </c>
      <c r="H203" s="15">
        <v>5000</v>
      </c>
    </row>
    <row r="204" spans="1:8" ht="25" customHeight="1">
      <c r="A204" s="11">
        <v>42786</v>
      </c>
      <c r="B204" s="12" t="s">
        <v>278</v>
      </c>
      <c r="C204" s="13" t="s">
        <v>279</v>
      </c>
      <c r="D204" s="14" t="s">
        <v>280</v>
      </c>
      <c r="E204" s="15" t="s">
        <v>10</v>
      </c>
      <c r="F204" s="15">
        <v>262000</v>
      </c>
      <c r="G204" s="15" t="s">
        <v>281</v>
      </c>
      <c r="H204" s="15"/>
    </row>
    <row r="205" spans="1:8" ht="25" customHeight="1">
      <c r="A205" s="11">
        <v>42786</v>
      </c>
      <c r="B205" s="12" t="s">
        <v>282</v>
      </c>
      <c r="C205" s="13">
        <v>170519922304</v>
      </c>
      <c r="D205" s="14" t="s">
        <v>280</v>
      </c>
      <c r="E205" s="15">
        <v>131000</v>
      </c>
      <c r="F205" s="15" t="s">
        <v>10</v>
      </c>
      <c r="G205" s="15" t="s">
        <v>283</v>
      </c>
      <c r="H205" s="15">
        <v>131000</v>
      </c>
    </row>
    <row r="206" spans="1:8" ht="25" customHeight="1">
      <c r="A206" s="11">
        <v>42786</v>
      </c>
      <c r="B206" s="12" t="s">
        <v>284</v>
      </c>
      <c r="C206" s="13">
        <v>170519923165</v>
      </c>
      <c r="D206" s="14" t="s">
        <v>280</v>
      </c>
      <c r="E206" s="15">
        <v>131000</v>
      </c>
      <c r="F206" s="15" t="s">
        <v>10</v>
      </c>
      <c r="G206" s="15">
        <v>11290.39</v>
      </c>
      <c r="H206" s="15">
        <v>131000</v>
      </c>
    </row>
    <row r="207" spans="1:8" ht="25" customHeight="1">
      <c r="A207" s="11">
        <v>42795</v>
      </c>
      <c r="B207" s="12" t="s">
        <v>133</v>
      </c>
      <c r="C207" s="13" t="s">
        <v>285</v>
      </c>
      <c r="D207" s="16">
        <v>42738</v>
      </c>
      <c r="E207" s="15" t="s">
        <v>10</v>
      </c>
      <c r="F207" s="15">
        <v>570000</v>
      </c>
      <c r="G207" s="15" t="s">
        <v>286</v>
      </c>
      <c r="H207" s="15"/>
    </row>
    <row r="208" spans="1:8" ht="25" customHeight="1">
      <c r="A208" s="11">
        <v>42795</v>
      </c>
      <c r="B208" s="12" t="s">
        <v>287</v>
      </c>
      <c r="C208" s="13">
        <v>170606723294</v>
      </c>
      <c r="D208" s="16">
        <v>42738</v>
      </c>
      <c r="E208" s="15">
        <v>114000</v>
      </c>
      <c r="F208" s="15" t="s">
        <v>10</v>
      </c>
      <c r="G208" s="15" t="s">
        <v>288</v>
      </c>
      <c r="H208" s="15">
        <v>114000</v>
      </c>
    </row>
    <row r="209" spans="1:8" ht="25" customHeight="1">
      <c r="A209" s="11">
        <v>42795</v>
      </c>
      <c r="B209" s="12" t="s">
        <v>289</v>
      </c>
      <c r="C209" s="13">
        <v>170606724755</v>
      </c>
      <c r="D209" s="16">
        <v>42738</v>
      </c>
      <c r="E209" s="15">
        <v>114000</v>
      </c>
      <c r="F209" s="15" t="s">
        <v>10</v>
      </c>
      <c r="G209" s="15" t="s">
        <v>290</v>
      </c>
      <c r="H209" s="15">
        <v>114000</v>
      </c>
    </row>
    <row r="210" spans="1:8" ht="25" customHeight="1">
      <c r="A210" s="11">
        <v>42795</v>
      </c>
      <c r="B210" s="12" t="s">
        <v>291</v>
      </c>
      <c r="C210" s="13">
        <v>170606727737</v>
      </c>
      <c r="D210" s="16">
        <v>42738</v>
      </c>
      <c r="E210" s="15">
        <v>114000</v>
      </c>
      <c r="F210" s="15" t="s">
        <v>10</v>
      </c>
      <c r="G210" s="15" t="s">
        <v>292</v>
      </c>
      <c r="H210" s="15">
        <v>114000</v>
      </c>
    </row>
    <row r="211" spans="1:8" ht="25" customHeight="1">
      <c r="A211" s="11">
        <v>42795</v>
      </c>
      <c r="B211" s="12" t="s">
        <v>293</v>
      </c>
      <c r="C211" s="13">
        <v>170606735061</v>
      </c>
      <c r="D211" s="16">
        <v>42738</v>
      </c>
      <c r="E211" s="15">
        <v>114000</v>
      </c>
      <c r="F211" s="15" t="s">
        <v>10</v>
      </c>
      <c r="G211" s="15" t="s">
        <v>294</v>
      </c>
      <c r="H211" s="15">
        <v>114000</v>
      </c>
    </row>
    <row r="212" spans="1:8" ht="25" customHeight="1">
      <c r="A212" s="11">
        <v>42796</v>
      </c>
      <c r="B212" s="12" t="s">
        <v>295</v>
      </c>
      <c r="C212" s="13">
        <v>1158381876</v>
      </c>
      <c r="D212" s="16">
        <v>42769</v>
      </c>
      <c r="E212" s="15" t="s">
        <v>10</v>
      </c>
      <c r="F212" s="15">
        <v>26000</v>
      </c>
      <c r="G212" s="15" t="s">
        <v>296</v>
      </c>
      <c r="H212" s="15"/>
    </row>
    <row r="213" spans="1:8" ht="25" customHeight="1">
      <c r="A213" s="11">
        <v>42797</v>
      </c>
      <c r="B213" s="12" t="s">
        <v>297</v>
      </c>
      <c r="C213" s="13">
        <v>170628571521</v>
      </c>
      <c r="D213" s="16">
        <v>42797</v>
      </c>
      <c r="E213" s="15">
        <v>114000</v>
      </c>
      <c r="F213" s="15" t="s">
        <v>10</v>
      </c>
      <c r="G213" s="15">
        <v>37290.39</v>
      </c>
      <c r="H213" s="15">
        <v>114000</v>
      </c>
    </row>
    <row r="214" spans="1:8" ht="25" customHeight="1">
      <c r="A214" s="11">
        <v>42804</v>
      </c>
      <c r="B214" s="12" t="s">
        <v>85</v>
      </c>
      <c r="C214" s="13" t="s">
        <v>10</v>
      </c>
      <c r="D214" s="16">
        <v>43011</v>
      </c>
      <c r="E214" s="15">
        <v>4000</v>
      </c>
      <c r="F214" s="15" t="s">
        <v>10</v>
      </c>
      <c r="G214" s="15">
        <v>33290.39</v>
      </c>
      <c r="H214" s="15">
        <v>4000</v>
      </c>
    </row>
    <row r="215" spans="1:8" ht="25" customHeight="1">
      <c r="A215" s="11">
        <v>42804</v>
      </c>
      <c r="B215" s="12" t="s">
        <v>298</v>
      </c>
      <c r="C215" s="13">
        <v>7301475819</v>
      </c>
      <c r="D215" s="16">
        <v>43011</v>
      </c>
      <c r="E215" s="15">
        <v>4000</v>
      </c>
      <c r="F215" s="15" t="s">
        <v>10</v>
      </c>
      <c r="G215" s="15">
        <v>29290.39</v>
      </c>
      <c r="H215" s="15">
        <v>4000</v>
      </c>
    </row>
    <row r="216" spans="1:8" ht="25" customHeight="1">
      <c r="A216" s="11">
        <v>42804</v>
      </c>
      <c r="B216" s="12" t="s">
        <v>299</v>
      </c>
      <c r="C216" s="13">
        <v>7310340487</v>
      </c>
      <c r="D216" s="16">
        <v>43011</v>
      </c>
      <c r="E216" s="15">
        <v>4000</v>
      </c>
      <c r="F216" s="15" t="s">
        <v>10</v>
      </c>
      <c r="G216" s="15">
        <v>25290.39</v>
      </c>
      <c r="H216" s="15">
        <v>4000</v>
      </c>
    </row>
    <row r="217" spans="1:8" ht="25" customHeight="1">
      <c r="A217" s="11">
        <v>42804</v>
      </c>
      <c r="B217" s="12" t="s">
        <v>300</v>
      </c>
      <c r="C217" s="13">
        <v>7310340486</v>
      </c>
      <c r="D217" s="16">
        <v>43011</v>
      </c>
      <c r="E217" s="15">
        <v>5000</v>
      </c>
      <c r="F217" s="15" t="s">
        <v>10</v>
      </c>
      <c r="G217" s="15">
        <v>20290.39</v>
      </c>
      <c r="H217" s="15">
        <v>5000</v>
      </c>
    </row>
    <row r="218" spans="1:8" ht="25" customHeight="1">
      <c r="A218" s="11">
        <v>42804</v>
      </c>
      <c r="B218" s="12" t="s">
        <v>97</v>
      </c>
      <c r="C218" s="13">
        <v>2059512069</v>
      </c>
      <c r="D218" s="16">
        <v>43011</v>
      </c>
      <c r="E218" s="15">
        <v>5000</v>
      </c>
      <c r="F218" s="15" t="s">
        <v>10</v>
      </c>
      <c r="G218" s="15">
        <v>15290.39</v>
      </c>
      <c r="H218" s="15">
        <v>5000</v>
      </c>
    </row>
    <row r="219" spans="1:8" ht="25" customHeight="1">
      <c r="A219" s="11">
        <v>42804</v>
      </c>
      <c r="B219" s="12" t="s">
        <v>96</v>
      </c>
      <c r="C219" s="13">
        <v>2022546069</v>
      </c>
      <c r="D219" s="16">
        <v>43011</v>
      </c>
      <c r="E219" s="15">
        <v>4000</v>
      </c>
      <c r="F219" s="15" t="s">
        <v>10</v>
      </c>
      <c r="G219" s="15">
        <v>11290.39</v>
      </c>
      <c r="H219" s="15">
        <v>4000</v>
      </c>
    </row>
    <row r="220" spans="1:8" ht="25" customHeight="1">
      <c r="A220" s="11">
        <v>42825</v>
      </c>
      <c r="B220" s="12" t="s">
        <v>301</v>
      </c>
      <c r="C220" s="13" t="s">
        <v>302</v>
      </c>
      <c r="D220" s="14" t="s">
        <v>303</v>
      </c>
      <c r="E220" s="15" t="s">
        <v>10</v>
      </c>
      <c r="F220" s="15">
        <v>141000</v>
      </c>
      <c r="G220" s="15" t="s">
        <v>304</v>
      </c>
      <c r="H220" s="15"/>
    </row>
    <row r="221" spans="1:8" ht="25" customHeight="1">
      <c r="A221" s="11">
        <v>42825</v>
      </c>
      <c r="B221" s="12" t="s">
        <v>305</v>
      </c>
      <c r="C221" s="13">
        <v>1179220370</v>
      </c>
      <c r="D221" s="14" t="s">
        <v>303</v>
      </c>
      <c r="E221" s="15" t="s">
        <v>10</v>
      </c>
      <c r="F221" s="15">
        <v>148600</v>
      </c>
      <c r="G221" s="15" t="s">
        <v>306</v>
      </c>
      <c r="H221" s="15"/>
    </row>
    <row r="222" spans="1:8" ht="25" customHeight="1">
      <c r="A222" s="11">
        <v>42826</v>
      </c>
      <c r="B222" s="12" t="s">
        <v>19</v>
      </c>
      <c r="C222" s="13" t="s">
        <v>10</v>
      </c>
      <c r="D222" s="14" t="s">
        <v>303</v>
      </c>
      <c r="E222" s="15" t="s">
        <v>10</v>
      </c>
      <c r="F222" s="15">
        <v>239</v>
      </c>
      <c r="G222" s="15" t="s">
        <v>307</v>
      </c>
      <c r="H222" s="15"/>
    </row>
    <row r="223" spans="1:8" ht="25" customHeight="1">
      <c r="A223" s="11">
        <v>42826</v>
      </c>
      <c r="B223" s="12" t="s">
        <v>308</v>
      </c>
      <c r="C223" s="13">
        <v>170919801142</v>
      </c>
      <c r="D223" s="16">
        <v>42739</v>
      </c>
      <c r="E223" s="15">
        <v>100000</v>
      </c>
      <c r="F223" s="15" t="s">
        <v>10</v>
      </c>
      <c r="G223" s="15" t="s">
        <v>309</v>
      </c>
      <c r="H223" s="15">
        <v>100000</v>
      </c>
    </row>
    <row r="224" spans="1:8" ht="25" customHeight="1">
      <c r="A224" s="11">
        <v>42826</v>
      </c>
      <c r="B224" s="12" t="s">
        <v>310</v>
      </c>
      <c r="C224" s="13">
        <v>170919804336</v>
      </c>
      <c r="D224" s="16">
        <v>42739</v>
      </c>
      <c r="E224" s="15">
        <v>30000</v>
      </c>
      <c r="F224" s="15" t="s">
        <v>10</v>
      </c>
      <c r="G224" s="15" t="s">
        <v>311</v>
      </c>
      <c r="H224" s="15">
        <v>30000</v>
      </c>
    </row>
    <row r="225" spans="1:8" ht="25" customHeight="1">
      <c r="A225" s="11">
        <v>42826</v>
      </c>
      <c r="B225" s="12" t="s">
        <v>312</v>
      </c>
      <c r="C225" s="13">
        <v>170919810555</v>
      </c>
      <c r="D225" s="16">
        <v>42739</v>
      </c>
      <c r="E225" s="15">
        <v>50000</v>
      </c>
      <c r="F225" s="15" t="s">
        <v>10</v>
      </c>
      <c r="G225" s="15" t="s">
        <v>313</v>
      </c>
      <c r="H225" s="15">
        <v>50000</v>
      </c>
    </row>
    <row r="226" spans="1:8" ht="25" customHeight="1">
      <c r="A226" s="11">
        <v>42826</v>
      </c>
      <c r="B226" s="12" t="s">
        <v>314</v>
      </c>
      <c r="C226" s="13">
        <v>170919810996</v>
      </c>
      <c r="D226" s="16">
        <v>42739</v>
      </c>
      <c r="E226" s="15">
        <v>50000</v>
      </c>
      <c r="F226" s="15" t="s">
        <v>10</v>
      </c>
      <c r="G226" s="15">
        <v>71129.39</v>
      </c>
      <c r="H226" s="15">
        <v>50000</v>
      </c>
    </row>
    <row r="227" spans="1:8" ht="25" customHeight="1">
      <c r="A227" s="11">
        <v>42826</v>
      </c>
      <c r="B227" s="12" t="s">
        <v>315</v>
      </c>
      <c r="C227" s="13">
        <v>170919819527</v>
      </c>
      <c r="D227" s="16">
        <v>42739</v>
      </c>
      <c r="E227" s="15">
        <v>51000</v>
      </c>
      <c r="F227" s="15" t="s">
        <v>10</v>
      </c>
      <c r="G227" s="15">
        <v>20129.39</v>
      </c>
      <c r="H227" s="15">
        <v>51000</v>
      </c>
    </row>
    <row r="228" spans="1:8" ht="25" customHeight="1">
      <c r="A228" s="11">
        <v>42828</v>
      </c>
      <c r="B228" s="12" t="s">
        <v>316</v>
      </c>
      <c r="C228" s="13">
        <v>1180337684</v>
      </c>
      <c r="D228" s="16">
        <v>42798</v>
      </c>
      <c r="E228" s="15" t="s">
        <v>10</v>
      </c>
      <c r="F228" s="15">
        <v>26000</v>
      </c>
      <c r="G228" s="15">
        <v>46129.39</v>
      </c>
      <c r="H228" s="15"/>
    </row>
    <row r="229" spans="1:8" ht="25" customHeight="1">
      <c r="A229" s="11">
        <v>42835</v>
      </c>
      <c r="B229" s="12" t="s">
        <v>85</v>
      </c>
      <c r="C229" s="13" t="s">
        <v>10</v>
      </c>
      <c r="D229" s="16">
        <v>43012</v>
      </c>
      <c r="E229" s="15">
        <v>4000</v>
      </c>
      <c r="F229" s="15" t="s">
        <v>10</v>
      </c>
      <c r="G229" s="15">
        <v>42129.39</v>
      </c>
      <c r="H229" s="15">
        <v>4000</v>
      </c>
    </row>
    <row r="230" spans="1:8" ht="25" customHeight="1">
      <c r="A230" s="11">
        <v>42835</v>
      </c>
      <c r="B230" s="12" t="s">
        <v>317</v>
      </c>
      <c r="C230" s="13">
        <v>7660818925</v>
      </c>
      <c r="D230" s="16">
        <v>43012</v>
      </c>
      <c r="E230" s="15">
        <v>4000</v>
      </c>
      <c r="F230" s="15" t="s">
        <v>10</v>
      </c>
      <c r="G230" s="15">
        <v>38129.39</v>
      </c>
      <c r="H230" s="15">
        <v>4000</v>
      </c>
    </row>
    <row r="231" spans="1:8" ht="25" customHeight="1">
      <c r="A231" s="11">
        <v>42835</v>
      </c>
      <c r="B231" s="12" t="s">
        <v>318</v>
      </c>
      <c r="C231" s="13">
        <v>7674672460</v>
      </c>
      <c r="D231" s="16">
        <v>43012</v>
      </c>
      <c r="E231" s="15">
        <v>4000</v>
      </c>
      <c r="F231" s="15" t="s">
        <v>10</v>
      </c>
      <c r="G231" s="15">
        <v>34129.39</v>
      </c>
      <c r="H231" s="15">
        <v>4000</v>
      </c>
    </row>
    <row r="232" spans="1:8" ht="25" customHeight="1">
      <c r="A232" s="11">
        <v>42835</v>
      </c>
      <c r="B232" s="12" t="s">
        <v>319</v>
      </c>
      <c r="C232" s="13">
        <v>7674672461</v>
      </c>
      <c r="D232" s="16">
        <v>43012</v>
      </c>
      <c r="E232" s="15">
        <v>5000</v>
      </c>
      <c r="F232" s="15" t="s">
        <v>10</v>
      </c>
      <c r="G232" s="15">
        <v>29129.39</v>
      </c>
      <c r="H232" s="15">
        <v>5000</v>
      </c>
    </row>
    <row r="233" spans="1:8" ht="25" customHeight="1">
      <c r="A233" s="11">
        <v>42835</v>
      </c>
      <c r="B233" s="12" t="s">
        <v>96</v>
      </c>
      <c r="C233" s="13">
        <v>2046088100</v>
      </c>
      <c r="D233" s="16">
        <v>43012</v>
      </c>
      <c r="E233" s="15">
        <v>4000</v>
      </c>
      <c r="F233" s="15" t="s">
        <v>10</v>
      </c>
      <c r="G233" s="15">
        <v>25129.39</v>
      </c>
      <c r="H233" s="15">
        <v>4000</v>
      </c>
    </row>
    <row r="234" spans="1:8" ht="25" customHeight="1">
      <c r="A234" s="11">
        <v>42835</v>
      </c>
      <c r="B234" s="12" t="s">
        <v>97</v>
      </c>
      <c r="C234" s="13">
        <v>2044367100</v>
      </c>
      <c r="D234" s="16">
        <v>43012</v>
      </c>
      <c r="E234" s="15">
        <v>5000</v>
      </c>
      <c r="F234" s="15" t="s">
        <v>10</v>
      </c>
      <c r="G234" s="15">
        <v>20129.39</v>
      </c>
      <c r="H234" s="15">
        <v>5000</v>
      </c>
    </row>
    <row r="235" spans="1:8" ht="25" customHeight="1">
      <c r="A235" s="11">
        <v>42852</v>
      </c>
      <c r="B235" s="12" t="s">
        <v>320</v>
      </c>
      <c r="C235" s="13">
        <v>171179698508</v>
      </c>
      <c r="D235" s="14" t="s">
        <v>321</v>
      </c>
      <c r="E235" s="15">
        <v>2000</v>
      </c>
      <c r="F235" s="15" t="s">
        <v>10</v>
      </c>
      <c r="G235" s="15">
        <v>18129.39</v>
      </c>
      <c r="H235" s="15"/>
    </row>
    <row r="236" spans="1:8" ht="25" customHeight="1">
      <c r="A236" s="11">
        <v>42852</v>
      </c>
      <c r="B236" s="12" t="s">
        <v>322</v>
      </c>
      <c r="C236" s="13">
        <v>1197923431</v>
      </c>
      <c r="D236" s="14" t="s">
        <v>321</v>
      </c>
      <c r="E236" s="15" t="s">
        <v>10</v>
      </c>
      <c r="F236" s="15">
        <v>140000</v>
      </c>
      <c r="G236" s="15" t="s">
        <v>323</v>
      </c>
      <c r="H236" s="15"/>
    </row>
    <row r="237" spans="1:8" ht="25" customHeight="1">
      <c r="A237" s="11">
        <v>42852</v>
      </c>
      <c r="B237" s="12" t="s">
        <v>324</v>
      </c>
      <c r="C237" s="13">
        <v>171179863592</v>
      </c>
      <c r="D237" s="14" t="s">
        <v>321</v>
      </c>
      <c r="E237" s="15">
        <v>61000</v>
      </c>
      <c r="F237" s="15" t="s">
        <v>10</v>
      </c>
      <c r="G237" s="15">
        <v>97129.39</v>
      </c>
      <c r="H237" s="15">
        <v>61000</v>
      </c>
    </row>
    <row r="238" spans="1:8" ht="25" customHeight="1">
      <c r="A238" s="11">
        <v>42856</v>
      </c>
      <c r="B238" s="12" t="s">
        <v>325</v>
      </c>
      <c r="C238" s="13" t="s">
        <v>326</v>
      </c>
      <c r="D238" s="16">
        <v>42740</v>
      </c>
      <c r="E238" s="15" t="s">
        <v>10</v>
      </c>
      <c r="F238" s="15">
        <v>120000</v>
      </c>
      <c r="G238" s="15" t="s">
        <v>327</v>
      </c>
      <c r="H238" s="15"/>
    </row>
    <row r="239" spans="1:8" ht="25" customHeight="1">
      <c r="A239" s="11">
        <v>42856</v>
      </c>
      <c r="B239" s="12" t="s">
        <v>328</v>
      </c>
      <c r="C239" s="13">
        <v>171212710430</v>
      </c>
      <c r="D239" s="16">
        <v>42740</v>
      </c>
      <c r="E239" s="15">
        <v>15000</v>
      </c>
      <c r="F239" s="15" t="s">
        <v>10</v>
      </c>
      <c r="G239" s="15" t="s">
        <v>329</v>
      </c>
      <c r="H239" s="15">
        <v>15000</v>
      </c>
    </row>
    <row r="240" spans="1:8" ht="25" customHeight="1">
      <c r="A240" s="11">
        <v>42856</v>
      </c>
      <c r="B240" s="12" t="s">
        <v>330</v>
      </c>
      <c r="C240" s="13">
        <v>171212716062</v>
      </c>
      <c r="D240" s="16">
        <v>42740</v>
      </c>
      <c r="E240" s="15">
        <v>15000</v>
      </c>
      <c r="F240" s="15" t="s">
        <v>10</v>
      </c>
      <c r="G240" s="15" t="s">
        <v>331</v>
      </c>
      <c r="H240" s="15">
        <v>15000</v>
      </c>
    </row>
    <row r="241" spans="1:8" ht="25" customHeight="1">
      <c r="A241" s="11">
        <v>42856</v>
      </c>
      <c r="B241" s="12" t="s">
        <v>332</v>
      </c>
      <c r="C241" s="13">
        <v>171212718394</v>
      </c>
      <c r="D241" s="16">
        <v>42740</v>
      </c>
      <c r="E241" s="15">
        <v>15000</v>
      </c>
      <c r="F241" s="15" t="s">
        <v>10</v>
      </c>
      <c r="G241" s="15" t="s">
        <v>333</v>
      </c>
      <c r="H241" s="15">
        <v>15000</v>
      </c>
    </row>
    <row r="242" spans="1:8" ht="25" customHeight="1">
      <c r="A242" s="11">
        <v>42856</v>
      </c>
      <c r="B242" s="12" t="s">
        <v>334</v>
      </c>
      <c r="C242" s="13">
        <v>171212725113</v>
      </c>
      <c r="D242" s="16">
        <v>42740</v>
      </c>
      <c r="E242" s="15">
        <v>50000</v>
      </c>
      <c r="F242" s="15" t="s">
        <v>10</v>
      </c>
      <c r="G242" s="15" t="s">
        <v>335</v>
      </c>
      <c r="H242" s="15">
        <v>50000</v>
      </c>
    </row>
    <row r="243" spans="1:8" ht="25" customHeight="1">
      <c r="A243" s="11">
        <v>42856</v>
      </c>
      <c r="B243" s="12" t="s">
        <v>336</v>
      </c>
      <c r="C243" s="13">
        <v>171212725087</v>
      </c>
      <c r="D243" s="16">
        <v>42740</v>
      </c>
      <c r="E243" s="15">
        <v>26000</v>
      </c>
      <c r="F243" s="15" t="s">
        <v>10</v>
      </c>
      <c r="G243" s="15">
        <v>96129.39</v>
      </c>
      <c r="H243" s="15">
        <v>26000</v>
      </c>
    </row>
    <row r="244" spans="1:8" ht="25" customHeight="1">
      <c r="A244" s="11">
        <v>42856</v>
      </c>
      <c r="B244" s="12" t="s">
        <v>337</v>
      </c>
      <c r="C244" s="13">
        <v>171212735429</v>
      </c>
      <c r="D244" s="16">
        <v>42740</v>
      </c>
      <c r="E244" s="15">
        <v>10000</v>
      </c>
      <c r="F244" s="15" t="s">
        <v>10</v>
      </c>
      <c r="G244" s="15">
        <v>86129.39</v>
      </c>
      <c r="H244" s="15">
        <v>10000</v>
      </c>
    </row>
    <row r="245" spans="1:8" ht="25" customHeight="1">
      <c r="A245" s="11">
        <v>42856</v>
      </c>
      <c r="B245" s="12" t="s">
        <v>338</v>
      </c>
      <c r="C245" s="13">
        <v>171212735989</v>
      </c>
      <c r="D245" s="16">
        <v>42740</v>
      </c>
      <c r="E245" s="15">
        <v>10000</v>
      </c>
      <c r="F245" s="15" t="s">
        <v>10</v>
      </c>
      <c r="G245" s="15">
        <v>76129.39</v>
      </c>
      <c r="H245" s="15">
        <v>10000</v>
      </c>
    </row>
    <row r="246" spans="1:8" ht="25" customHeight="1">
      <c r="A246" s="11">
        <v>42856</v>
      </c>
      <c r="B246" s="12" t="s">
        <v>339</v>
      </c>
      <c r="C246" s="13">
        <v>171212736984</v>
      </c>
      <c r="D246" s="16">
        <v>42740</v>
      </c>
      <c r="E246" s="15">
        <v>10000</v>
      </c>
      <c r="F246" s="15" t="s">
        <v>10</v>
      </c>
      <c r="G246" s="15">
        <v>66129.39</v>
      </c>
      <c r="H246" s="15">
        <v>10000</v>
      </c>
    </row>
    <row r="247" spans="1:8" ht="25" customHeight="1">
      <c r="A247" s="11">
        <v>42856</v>
      </c>
      <c r="B247" s="12" t="s">
        <v>340</v>
      </c>
      <c r="C247" s="13">
        <v>171212743469</v>
      </c>
      <c r="D247" s="16">
        <v>42740</v>
      </c>
      <c r="E247" s="15">
        <v>15000</v>
      </c>
      <c r="F247" s="15" t="s">
        <v>10</v>
      </c>
      <c r="G247" s="15">
        <v>51129.39</v>
      </c>
      <c r="H247" s="15">
        <v>15000</v>
      </c>
    </row>
    <row r="248" spans="1:8" ht="25" customHeight="1">
      <c r="A248" s="11">
        <v>42856</v>
      </c>
      <c r="B248" s="12" t="s">
        <v>341</v>
      </c>
      <c r="C248" s="13">
        <v>171212745379</v>
      </c>
      <c r="D248" s="16">
        <v>42740</v>
      </c>
      <c r="E248" s="15">
        <v>10000</v>
      </c>
      <c r="F248" s="15" t="s">
        <v>10</v>
      </c>
      <c r="G248" s="15">
        <v>41129.39</v>
      </c>
      <c r="H248" s="15">
        <v>10000</v>
      </c>
    </row>
    <row r="249" spans="1:8" ht="25" customHeight="1">
      <c r="A249" s="11">
        <v>42857</v>
      </c>
      <c r="B249" s="12" t="s">
        <v>342</v>
      </c>
      <c r="C249" s="13">
        <v>1201246646</v>
      </c>
      <c r="D249" s="16">
        <v>42771</v>
      </c>
      <c r="E249" s="15" t="s">
        <v>10</v>
      </c>
      <c r="F249" s="15">
        <v>26000</v>
      </c>
      <c r="G249" s="15">
        <v>67129.39</v>
      </c>
      <c r="H249" s="15"/>
    </row>
    <row r="250" spans="1:8" ht="25" customHeight="1">
      <c r="A250" s="11">
        <v>42861</v>
      </c>
      <c r="B250" s="12" t="s">
        <v>343</v>
      </c>
      <c r="C250" s="13" t="s">
        <v>344</v>
      </c>
      <c r="D250" s="16">
        <v>42891</v>
      </c>
      <c r="E250" s="15">
        <v>10000</v>
      </c>
      <c r="F250" s="15" t="s">
        <v>10</v>
      </c>
      <c r="G250" s="15">
        <v>57129.39</v>
      </c>
      <c r="H250" s="15"/>
    </row>
    <row r="251" spans="1:8" ht="25" customHeight="1">
      <c r="A251" s="11">
        <v>42862</v>
      </c>
      <c r="B251" s="12" t="s">
        <v>345</v>
      </c>
      <c r="C251" s="13">
        <v>171277352604</v>
      </c>
      <c r="D251" s="16">
        <v>42921</v>
      </c>
      <c r="E251" s="15">
        <v>5000</v>
      </c>
      <c r="F251" s="15" t="s">
        <v>10</v>
      </c>
      <c r="G251" s="15">
        <v>52129.39</v>
      </c>
      <c r="H251" s="15">
        <v>5000</v>
      </c>
    </row>
    <row r="252" spans="1:8" ht="25" customHeight="1">
      <c r="A252" s="11">
        <v>42864</v>
      </c>
      <c r="B252" s="12" t="s">
        <v>346</v>
      </c>
      <c r="C252" s="13">
        <v>8123086698</v>
      </c>
      <c r="D252" s="16">
        <v>42983</v>
      </c>
      <c r="E252" s="15">
        <v>4000</v>
      </c>
      <c r="F252" s="15" t="s">
        <v>10</v>
      </c>
      <c r="G252" s="15">
        <v>48129.39</v>
      </c>
      <c r="H252" s="15">
        <v>4000</v>
      </c>
    </row>
    <row r="253" spans="1:8" ht="25" customHeight="1">
      <c r="A253" s="11">
        <v>42865</v>
      </c>
      <c r="B253" s="12" t="s">
        <v>85</v>
      </c>
      <c r="C253" s="13" t="s">
        <v>10</v>
      </c>
      <c r="D253" s="16">
        <v>43013</v>
      </c>
      <c r="E253" s="15">
        <v>4000</v>
      </c>
      <c r="F253" s="15" t="s">
        <v>10</v>
      </c>
      <c r="G253" s="15">
        <v>44129.39</v>
      </c>
      <c r="H253" s="15">
        <v>4000</v>
      </c>
    </row>
    <row r="254" spans="1:8" ht="25" customHeight="1">
      <c r="A254" s="11">
        <v>42865</v>
      </c>
      <c r="B254" s="12" t="s">
        <v>347</v>
      </c>
      <c r="C254" s="13">
        <v>8135143296</v>
      </c>
      <c r="D254" s="16">
        <v>43013</v>
      </c>
      <c r="E254" s="15">
        <v>4000</v>
      </c>
      <c r="F254" s="15" t="s">
        <v>10</v>
      </c>
      <c r="G254" s="15">
        <v>40129.39</v>
      </c>
      <c r="H254" s="15">
        <v>4000</v>
      </c>
    </row>
    <row r="255" spans="1:8" ht="25" customHeight="1">
      <c r="A255" s="11">
        <v>42865</v>
      </c>
      <c r="B255" s="12" t="s">
        <v>348</v>
      </c>
      <c r="C255" s="13">
        <v>8140368427</v>
      </c>
      <c r="D255" s="16">
        <v>43013</v>
      </c>
      <c r="E255" s="15">
        <v>4000</v>
      </c>
      <c r="F255" s="15" t="s">
        <v>10</v>
      </c>
      <c r="G255" s="15">
        <v>36129.39</v>
      </c>
      <c r="H255" s="15">
        <v>4000</v>
      </c>
    </row>
    <row r="256" spans="1:8" ht="25" customHeight="1">
      <c r="A256" s="11">
        <v>42865</v>
      </c>
      <c r="B256" s="12" t="s">
        <v>349</v>
      </c>
      <c r="C256" s="13">
        <v>8140368426</v>
      </c>
      <c r="D256" s="16">
        <v>43013</v>
      </c>
      <c r="E256" s="15">
        <v>5000</v>
      </c>
      <c r="F256" s="15" t="s">
        <v>10</v>
      </c>
      <c r="G256" s="15">
        <v>31129.39</v>
      </c>
      <c r="H256" s="15">
        <v>5000</v>
      </c>
    </row>
    <row r="257" spans="1:8" ht="25" customHeight="1">
      <c r="A257" s="11">
        <v>42865</v>
      </c>
      <c r="B257" s="12" t="s">
        <v>96</v>
      </c>
      <c r="C257" s="13">
        <v>2073012130</v>
      </c>
      <c r="D257" s="16">
        <v>43013</v>
      </c>
      <c r="E257" s="15">
        <v>4000</v>
      </c>
      <c r="F257" s="15" t="s">
        <v>10</v>
      </c>
      <c r="G257" s="15">
        <v>27129.39</v>
      </c>
      <c r="H257" s="15">
        <v>4000</v>
      </c>
    </row>
    <row r="258" spans="1:8" ht="25" customHeight="1">
      <c r="A258" s="11">
        <v>42865</v>
      </c>
      <c r="B258" s="12" t="s">
        <v>97</v>
      </c>
      <c r="C258" s="13">
        <v>2068147130</v>
      </c>
      <c r="D258" s="16">
        <v>43013</v>
      </c>
      <c r="E258" s="15">
        <v>5000</v>
      </c>
      <c r="F258" s="15" t="s">
        <v>10</v>
      </c>
      <c r="G258" s="15">
        <v>22129.39</v>
      </c>
      <c r="H258" s="15">
        <v>5000</v>
      </c>
    </row>
    <row r="259" spans="1:8" ht="25" customHeight="1">
      <c r="A259" s="11">
        <v>42876</v>
      </c>
      <c r="B259" s="12" t="s">
        <v>350</v>
      </c>
      <c r="C259" s="13">
        <v>171416904945</v>
      </c>
      <c r="D259" s="14" t="s">
        <v>351</v>
      </c>
      <c r="E259" s="15">
        <v>1000</v>
      </c>
      <c r="F259" s="15" t="s">
        <v>10</v>
      </c>
      <c r="G259" s="15">
        <v>21129.39</v>
      </c>
      <c r="H259" s="15">
        <v>1000</v>
      </c>
    </row>
    <row r="260" spans="1:8" ht="25" customHeight="1">
      <c r="A260" s="11">
        <v>42876</v>
      </c>
      <c r="B260" s="12" t="s">
        <v>352</v>
      </c>
      <c r="C260" s="13">
        <v>171417223445</v>
      </c>
      <c r="D260" s="14" t="s">
        <v>351</v>
      </c>
      <c r="E260" s="15">
        <v>5000</v>
      </c>
      <c r="F260" s="15" t="s">
        <v>10</v>
      </c>
      <c r="G260" s="15">
        <v>16129.39</v>
      </c>
      <c r="H260" s="15">
        <v>5000</v>
      </c>
    </row>
    <row r="261" spans="1:8" ht="25" customHeight="1">
      <c r="A261" s="11">
        <v>42887</v>
      </c>
      <c r="B261" s="12" t="s">
        <v>353</v>
      </c>
      <c r="C261" s="13">
        <v>1220815766</v>
      </c>
      <c r="D261" s="16">
        <v>42741</v>
      </c>
      <c r="E261" s="15" t="s">
        <v>10</v>
      </c>
      <c r="F261" s="15">
        <v>115000</v>
      </c>
      <c r="G261" s="15" t="s">
        <v>354</v>
      </c>
      <c r="H261" s="15"/>
    </row>
    <row r="262" spans="1:8" ht="25" customHeight="1">
      <c r="A262" s="11">
        <v>42887</v>
      </c>
      <c r="B262" s="12" t="s">
        <v>355</v>
      </c>
      <c r="C262" s="13">
        <v>171524832031</v>
      </c>
      <c r="D262" s="16">
        <v>42741</v>
      </c>
      <c r="E262" s="15">
        <v>120000</v>
      </c>
      <c r="F262" s="15" t="s">
        <v>10</v>
      </c>
      <c r="G262" s="15">
        <v>11129.39</v>
      </c>
      <c r="H262" s="15">
        <v>120000</v>
      </c>
    </row>
    <row r="263" spans="1:8" ht="25" customHeight="1">
      <c r="A263" s="11">
        <v>42888</v>
      </c>
      <c r="B263" s="12" t="s">
        <v>356</v>
      </c>
      <c r="C263" s="13">
        <v>1221970947</v>
      </c>
      <c r="D263" s="16">
        <v>42772</v>
      </c>
      <c r="E263" s="15" t="s">
        <v>10</v>
      </c>
      <c r="F263" s="15">
        <v>30000</v>
      </c>
      <c r="G263" s="15">
        <v>41129.39</v>
      </c>
      <c r="H263" s="15"/>
    </row>
    <row r="264" spans="1:8" ht="25" customHeight="1">
      <c r="A264" s="11">
        <v>42893</v>
      </c>
      <c r="B264" s="12" t="s">
        <v>357</v>
      </c>
      <c r="C264" s="13">
        <v>8505513264</v>
      </c>
      <c r="D264" s="16">
        <v>42922</v>
      </c>
      <c r="E264" s="15">
        <v>4000</v>
      </c>
      <c r="F264" s="15" t="s">
        <v>10</v>
      </c>
      <c r="G264" s="15">
        <v>37129.39</v>
      </c>
      <c r="H264" s="15">
        <v>4000</v>
      </c>
    </row>
    <row r="265" spans="1:8" ht="25" customHeight="1">
      <c r="A265" s="11">
        <v>42896</v>
      </c>
      <c r="B265" s="12" t="s">
        <v>85</v>
      </c>
      <c r="C265" s="13" t="s">
        <v>10</v>
      </c>
      <c r="D265" s="16">
        <v>43014</v>
      </c>
      <c r="E265" s="15">
        <v>4000</v>
      </c>
      <c r="F265" s="15" t="s">
        <v>10</v>
      </c>
      <c r="G265" s="15">
        <v>33129.39</v>
      </c>
      <c r="H265" s="15">
        <v>4000</v>
      </c>
    </row>
    <row r="266" spans="1:8" ht="25" customHeight="1">
      <c r="A266" s="11">
        <v>42898</v>
      </c>
      <c r="B266" s="12" t="s">
        <v>358</v>
      </c>
      <c r="C266" s="13">
        <v>8554107889</v>
      </c>
      <c r="D266" s="16">
        <v>43075</v>
      </c>
      <c r="E266" s="15">
        <v>4000</v>
      </c>
      <c r="F266" s="15" t="s">
        <v>10</v>
      </c>
      <c r="G266" s="15">
        <v>29129.39</v>
      </c>
      <c r="H266" s="15">
        <v>4000</v>
      </c>
    </row>
    <row r="267" spans="1:8" ht="25" customHeight="1">
      <c r="A267" s="11">
        <v>42898</v>
      </c>
      <c r="B267" s="12" t="s">
        <v>97</v>
      </c>
      <c r="C267" s="13">
        <v>2007918163</v>
      </c>
      <c r="D267" s="16">
        <v>43075</v>
      </c>
      <c r="E267" s="15">
        <v>5000</v>
      </c>
      <c r="F267" s="15" t="s">
        <v>10</v>
      </c>
      <c r="G267" s="15">
        <v>24129.39</v>
      </c>
      <c r="H267" s="15">
        <v>5000</v>
      </c>
    </row>
    <row r="268" spans="1:8" ht="25" customHeight="1">
      <c r="A268" s="11">
        <v>42898</v>
      </c>
      <c r="B268" s="12" t="s">
        <v>96</v>
      </c>
      <c r="C268" s="13">
        <v>2001235163</v>
      </c>
      <c r="D268" s="16">
        <v>43075</v>
      </c>
      <c r="E268" s="15">
        <v>4000</v>
      </c>
      <c r="F268" s="15" t="s">
        <v>10</v>
      </c>
      <c r="G268" s="15">
        <v>20129.39</v>
      </c>
      <c r="H268" s="15">
        <v>4000</v>
      </c>
    </row>
    <row r="269" spans="1:8" ht="25" customHeight="1">
      <c r="A269" s="11">
        <v>42899</v>
      </c>
      <c r="B269" s="12" t="s">
        <v>359</v>
      </c>
      <c r="C269" s="13">
        <v>8586703954</v>
      </c>
      <c r="D269" s="14" t="s">
        <v>360</v>
      </c>
      <c r="E269" s="15">
        <v>4000</v>
      </c>
      <c r="F269" s="15" t="s">
        <v>10</v>
      </c>
      <c r="G269" s="15">
        <v>16129.39</v>
      </c>
      <c r="H269" s="15">
        <v>4000</v>
      </c>
    </row>
    <row r="270" spans="1:8" ht="25" customHeight="1">
      <c r="A270" s="11">
        <v>42899</v>
      </c>
      <c r="B270" s="12" t="s">
        <v>361</v>
      </c>
      <c r="C270" s="13">
        <v>8586703955</v>
      </c>
      <c r="D270" s="14" t="s">
        <v>360</v>
      </c>
      <c r="E270" s="15">
        <v>5000</v>
      </c>
      <c r="F270" s="15" t="s">
        <v>10</v>
      </c>
      <c r="G270" s="15">
        <v>11129.39</v>
      </c>
      <c r="H270" s="15">
        <v>5000</v>
      </c>
    </row>
    <row r="271" spans="1:8" ht="25" customHeight="1">
      <c r="A271" s="11">
        <v>42917</v>
      </c>
      <c r="B271" s="12" t="s">
        <v>19</v>
      </c>
      <c r="C271" s="13" t="s">
        <v>10</v>
      </c>
      <c r="D271" s="14" t="s">
        <v>362</v>
      </c>
      <c r="E271" s="15" t="s">
        <v>10</v>
      </c>
      <c r="F271" s="15">
        <v>290</v>
      </c>
      <c r="G271" s="15">
        <v>11419.39</v>
      </c>
      <c r="H271" s="15" t="s">
        <v>10</v>
      </c>
    </row>
    <row r="272" spans="1:8" ht="25" customHeight="1">
      <c r="A272" s="11">
        <v>42917</v>
      </c>
      <c r="B272" s="12" t="s">
        <v>363</v>
      </c>
      <c r="C272" s="13">
        <v>1241039888</v>
      </c>
      <c r="D272" s="16">
        <v>42742</v>
      </c>
      <c r="E272" s="15" t="s">
        <v>10</v>
      </c>
      <c r="F272" s="15">
        <v>109000</v>
      </c>
      <c r="G272" s="15" t="s">
        <v>364</v>
      </c>
      <c r="H272" s="15" t="s">
        <v>10</v>
      </c>
    </row>
    <row r="273" spans="1:8" ht="25" customHeight="1">
      <c r="A273" s="11">
        <v>42917</v>
      </c>
      <c r="B273" s="12" t="s">
        <v>365</v>
      </c>
      <c r="C273" s="13">
        <v>171825266428</v>
      </c>
      <c r="D273" s="16">
        <v>42742</v>
      </c>
      <c r="E273" s="15">
        <v>109000</v>
      </c>
      <c r="F273" s="15" t="s">
        <v>10</v>
      </c>
      <c r="G273" s="15">
        <v>11419.39</v>
      </c>
      <c r="H273" s="15">
        <v>109000</v>
      </c>
    </row>
    <row r="274" spans="1:8" ht="25" customHeight="1">
      <c r="A274" s="11">
        <v>42919</v>
      </c>
      <c r="B274" s="12" t="s">
        <v>366</v>
      </c>
      <c r="C274" s="13">
        <v>1242001513</v>
      </c>
      <c r="D274" s="16">
        <v>42801</v>
      </c>
      <c r="E274" s="15" t="s">
        <v>10</v>
      </c>
      <c r="F274" s="15">
        <v>30000</v>
      </c>
      <c r="G274" s="15">
        <v>41419.39</v>
      </c>
      <c r="H274" s="15" t="s">
        <v>10</v>
      </c>
    </row>
    <row r="275" spans="1:8" ht="25" customHeight="1">
      <c r="A275" s="11">
        <v>42923</v>
      </c>
      <c r="B275" s="12" t="s">
        <v>367</v>
      </c>
      <c r="C275" s="13">
        <v>8905530304</v>
      </c>
      <c r="D275" s="16">
        <v>42923</v>
      </c>
      <c r="E275" s="15">
        <v>4000</v>
      </c>
      <c r="F275" s="15" t="s">
        <v>10</v>
      </c>
      <c r="G275" s="15">
        <v>37419.39</v>
      </c>
      <c r="H275" s="15">
        <v>4000</v>
      </c>
    </row>
    <row r="276" spans="1:8" ht="25" customHeight="1">
      <c r="A276" s="11">
        <v>42926</v>
      </c>
      <c r="B276" s="12" t="s">
        <v>85</v>
      </c>
      <c r="C276" s="13" t="s">
        <v>10</v>
      </c>
      <c r="D276" s="16">
        <v>43015</v>
      </c>
      <c r="E276" s="15">
        <v>4000</v>
      </c>
      <c r="F276" s="15" t="s">
        <v>10</v>
      </c>
      <c r="G276" s="15">
        <v>33419.39</v>
      </c>
      <c r="H276" s="15">
        <v>4000</v>
      </c>
    </row>
    <row r="277" spans="1:8" ht="25" customHeight="1">
      <c r="A277" s="11">
        <v>42926</v>
      </c>
      <c r="B277" s="12" t="s">
        <v>368</v>
      </c>
      <c r="C277" s="13">
        <v>8908598390</v>
      </c>
      <c r="D277" s="16">
        <v>43015</v>
      </c>
      <c r="E277" s="15">
        <v>4000</v>
      </c>
      <c r="F277" s="15" t="s">
        <v>10</v>
      </c>
      <c r="G277" s="15">
        <v>29419.39</v>
      </c>
      <c r="H277" s="15">
        <v>4000</v>
      </c>
    </row>
    <row r="278" spans="1:8" ht="25" customHeight="1">
      <c r="A278" s="11">
        <v>42926</v>
      </c>
      <c r="B278" s="12" t="s">
        <v>369</v>
      </c>
      <c r="C278" s="13">
        <v>8932441551</v>
      </c>
      <c r="D278" s="16">
        <v>43015</v>
      </c>
      <c r="E278" s="15">
        <v>4000</v>
      </c>
      <c r="F278" s="15" t="s">
        <v>10</v>
      </c>
      <c r="G278" s="15">
        <v>25419.39</v>
      </c>
      <c r="H278" s="15">
        <v>4000</v>
      </c>
    </row>
    <row r="279" spans="1:8" ht="25" customHeight="1">
      <c r="A279" s="11">
        <v>42926</v>
      </c>
      <c r="B279" s="12" t="s">
        <v>370</v>
      </c>
      <c r="C279" s="13">
        <v>8932441552</v>
      </c>
      <c r="D279" s="16">
        <v>43015</v>
      </c>
      <c r="E279" s="15">
        <v>5000</v>
      </c>
      <c r="F279" s="15" t="s">
        <v>10</v>
      </c>
      <c r="G279" s="15">
        <v>20419.39</v>
      </c>
      <c r="H279" s="15">
        <v>5000</v>
      </c>
    </row>
    <row r="280" spans="1:8" ht="25" customHeight="1">
      <c r="A280" s="11">
        <v>42926</v>
      </c>
      <c r="B280" s="12" t="s">
        <v>96</v>
      </c>
      <c r="C280" s="13">
        <v>2097500191</v>
      </c>
      <c r="D280" s="16">
        <v>43015</v>
      </c>
      <c r="E280" s="15">
        <v>4000</v>
      </c>
      <c r="F280" s="15" t="s">
        <v>10</v>
      </c>
      <c r="G280" s="15">
        <v>16419.39</v>
      </c>
      <c r="H280" s="15">
        <v>4000</v>
      </c>
    </row>
    <row r="281" spans="1:8" ht="25" customHeight="1">
      <c r="A281" s="11">
        <v>42926</v>
      </c>
      <c r="B281" s="12" t="s">
        <v>97</v>
      </c>
      <c r="C281" s="13">
        <v>2097501191</v>
      </c>
      <c r="D281" s="16">
        <v>43015</v>
      </c>
      <c r="E281" s="15">
        <v>5000</v>
      </c>
      <c r="F281" s="15" t="s">
        <v>10</v>
      </c>
      <c r="G281" s="15">
        <v>11419.39</v>
      </c>
      <c r="H281" s="15">
        <v>5000</v>
      </c>
    </row>
    <row r="282" spans="1:8" ht="25" customHeight="1">
      <c r="A282" s="11">
        <v>42948</v>
      </c>
      <c r="B282" s="12" t="s">
        <v>371</v>
      </c>
      <c r="C282" s="13" t="s">
        <v>372</v>
      </c>
      <c r="D282" s="16">
        <v>42743</v>
      </c>
      <c r="E282" s="15" t="s">
        <v>10</v>
      </c>
      <c r="F282" s="15">
        <v>118000</v>
      </c>
      <c r="G282" s="15" t="s">
        <v>373</v>
      </c>
      <c r="H282" s="15"/>
    </row>
    <row r="283" spans="1:8" ht="25" customHeight="1">
      <c r="A283" s="11">
        <v>42948</v>
      </c>
      <c r="B283" s="12" t="s">
        <v>374</v>
      </c>
      <c r="C283" s="13">
        <v>172136307434</v>
      </c>
      <c r="D283" s="16">
        <v>42743</v>
      </c>
      <c r="E283" s="15">
        <v>118000</v>
      </c>
      <c r="F283" s="15" t="s">
        <v>10</v>
      </c>
      <c r="G283" s="15">
        <v>11419.39</v>
      </c>
      <c r="H283" s="15">
        <v>118000</v>
      </c>
    </row>
    <row r="284" spans="1:8" ht="25" customHeight="1">
      <c r="A284" s="11">
        <v>42949</v>
      </c>
      <c r="B284" s="12" t="s">
        <v>375</v>
      </c>
      <c r="C284" s="13">
        <v>1263369951</v>
      </c>
      <c r="D284" s="16">
        <v>42774</v>
      </c>
      <c r="E284" s="15" t="s">
        <v>10</v>
      </c>
      <c r="F284" s="15">
        <v>30000</v>
      </c>
      <c r="G284" s="15">
        <v>41419.39</v>
      </c>
      <c r="H284" s="15"/>
    </row>
    <row r="285" spans="1:8" ht="25" customHeight="1">
      <c r="A285" s="17">
        <v>42949</v>
      </c>
      <c r="B285" s="18" t="s">
        <v>376</v>
      </c>
      <c r="C285" s="19">
        <v>9277846688</v>
      </c>
      <c r="D285" s="20">
        <v>42774</v>
      </c>
      <c r="E285" s="21" t="s">
        <v>10</v>
      </c>
      <c r="F285" s="21">
        <v>2600</v>
      </c>
      <c r="G285" s="21">
        <v>44019.39</v>
      </c>
      <c r="H285" s="21">
        <v>-2600</v>
      </c>
    </row>
    <row r="286" spans="1:8" ht="25" customHeight="1">
      <c r="A286" s="11">
        <v>42954</v>
      </c>
      <c r="B286" s="12" t="s">
        <v>377</v>
      </c>
      <c r="C286" s="13">
        <v>9351581852</v>
      </c>
      <c r="D286" s="16">
        <v>42924</v>
      </c>
      <c r="E286" s="15">
        <v>4000</v>
      </c>
      <c r="F286" s="15" t="s">
        <v>10</v>
      </c>
      <c r="G286" s="15">
        <v>40019.39</v>
      </c>
      <c r="H286" s="15">
        <v>4000</v>
      </c>
    </row>
    <row r="287" spans="1:8" ht="25" customHeight="1">
      <c r="A287" s="11">
        <v>42957</v>
      </c>
      <c r="B287" s="12" t="s">
        <v>85</v>
      </c>
      <c r="C287" s="13" t="s">
        <v>10</v>
      </c>
      <c r="D287" s="16">
        <v>43016</v>
      </c>
      <c r="E287" s="15">
        <v>4000</v>
      </c>
      <c r="F287" s="15" t="s">
        <v>10</v>
      </c>
      <c r="G287" s="15">
        <v>36019.39</v>
      </c>
      <c r="H287" s="15">
        <v>4000</v>
      </c>
    </row>
    <row r="288" spans="1:8" ht="25" customHeight="1">
      <c r="A288" s="11">
        <v>42957</v>
      </c>
      <c r="B288" s="12" t="s">
        <v>378</v>
      </c>
      <c r="C288" s="13">
        <v>9392997621</v>
      </c>
      <c r="D288" s="16">
        <v>43016</v>
      </c>
      <c r="E288" s="15">
        <v>4000</v>
      </c>
      <c r="F288" s="15" t="s">
        <v>10</v>
      </c>
      <c r="G288" s="15">
        <v>32019.39</v>
      </c>
      <c r="H288" s="15">
        <v>4000</v>
      </c>
    </row>
    <row r="289" spans="1:8" ht="25" customHeight="1">
      <c r="A289" s="11">
        <v>42957</v>
      </c>
      <c r="B289" s="12" t="s">
        <v>379</v>
      </c>
      <c r="C289" s="13">
        <v>9408362360</v>
      </c>
      <c r="D289" s="16">
        <v>43016</v>
      </c>
      <c r="E289" s="15">
        <v>4000</v>
      </c>
      <c r="F289" s="15" t="s">
        <v>10</v>
      </c>
      <c r="G289" s="15">
        <v>28019.39</v>
      </c>
      <c r="H289" s="15">
        <v>4000</v>
      </c>
    </row>
    <row r="290" spans="1:8" ht="25" customHeight="1">
      <c r="A290" s="11">
        <v>42957</v>
      </c>
      <c r="B290" s="12" t="s">
        <v>380</v>
      </c>
      <c r="C290" s="13">
        <v>9408362361</v>
      </c>
      <c r="D290" s="16">
        <v>43016</v>
      </c>
      <c r="E290" s="15">
        <v>5000</v>
      </c>
      <c r="F290" s="15" t="s">
        <v>10</v>
      </c>
      <c r="G290" s="15">
        <v>23019.39</v>
      </c>
      <c r="H290" s="15">
        <v>5000</v>
      </c>
    </row>
    <row r="291" spans="1:8" ht="25" customHeight="1">
      <c r="A291" s="11">
        <v>42957</v>
      </c>
      <c r="B291" s="12" t="s">
        <v>96</v>
      </c>
      <c r="C291" s="13">
        <v>2090580222</v>
      </c>
      <c r="D291" s="16">
        <v>43016</v>
      </c>
      <c r="E291" s="15">
        <v>4000</v>
      </c>
      <c r="F291" s="15" t="s">
        <v>10</v>
      </c>
      <c r="G291" s="15">
        <v>19019.39</v>
      </c>
      <c r="H291" s="15">
        <v>4000</v>
      </c>
    </row>
    <row r="292" spans="1:8" ht="25" customHeight="1">
      <c r="A292" s="11">
        <v>42957</v>
      </c>
      <c r="B292" s="12" t="s">
        <v>97</v>
      </c>
      <c r="C292" s="13">
        <v>2090581222</v>
      </c>
      <c r="D292" s="16">
        <v>43016</v>
      </c>
      <c r="E292" s="15">
        <v>5000</v>
      </c>
      <c r="F292" s="15" t="s">
        <v>10</v>
      </c>
      <c r="G292" s="15">
        <v>14019.39</v>
      </c>
      <c r="H292" s="15">
        <v>5000</v>
      </c>
    </row>
    <row r="293" spans="1:8" ht="25" customHeight="1">
      <c r="A293" s="11">
        <v>42967</v>
      </c>
      <c r="B293" s="12" t="s">
        <v>381</v>
      </c>
      <c r="C293" s="13" t="s">
        <v>382</v>
      </c>
      <c r="D293" s="14" t="s">
        <v>383</v>
      </c>
      <c r="E293" s="15">
        <v>17.7</v>
      </c>
      <c r="F293" s="15" t="s">
        <v>10</v>
      </c>
      <c r="G293" s="15">
        <v>14001.69</v>
      </c>
      <c r="H293" s="15"/>
    </row>
    <row r="294" spans="1:8" ht="25" customHeight="1">
      <c r="A294" s="11">
        <v>42978</v>
      </c>
      <c r="B294" s="12" t="s">
        <v>133</v>
      </c>
      <c r="C294" s="13" t="s">
        <v>384</v>
      </c>
      <c r="D294" s="14" t="s">
        <v>385</v>
      </c>
      <c r="E294" s="15" t="s">
        <v>10</v>
      </c>
      <c r="F294" s="15">
        <v>93000</v>
      </c>
      <c r="G294" s="15" t="s">
        <v>386</v>
      </c>
      <c r="H294" s="15" t="s">
        <v>10</v>
      </c>
    </row>
    <row r="295" spans="1:8" ht="25" customHeight="1">
      <c r="A295" s="11">
        <v>42978</v>
      </c>
      <c r="B295" s="12" t="s">
        <v>387</v>
      </c>
      <c r="C295" s="13">
        <v>172437550723</v>
      </c>
      <c r="D295" s="14" t="s">
        <v>385</v>
      </c>
      <c r="E295" s="15">
        <v>93000</v>
      </c>
      <c r="F295" s="15" t="s">
        <v>10</v>
      </c>
      <c r="G295" s="15">
        <v>14001.69</v>
      </c>
      <c r="H295" s="15">
        <v>93000</v>
      </c>
    </row>
    <row r="296" spans="1:8" ht="25" customHeight="1">
      <c r="A296" s="11">
        <v>42982</v>
      </c>
      <c r="B296" s="12" t="s">
        <v>388</v>
      </c>
      <c r="C296" s="13">
        <v>1283800933</v>
      </c>
      <c r="D296" s="16">
        <v>42834</v>
      </c>
      <c r="E296" s="15" t="s">
        <v>10</v>
      </c>
      <c r="F296" s="15">
        <v>30000</v>
      </c>
      <c r="G296" s="15">
        <v>44001.69</v>
      </c>
      <c r="H296" s="15"/>
    </row>
    <row r="297" spans="1:8" ht="25" customHeight="1">
      <c r="A297" s="11">
        <v>42982</v>
      </c>
      <c r="B297" s="12" t="s">
        <v>389</v>
      </c>
      <c r="C297" s="13" t="s">
        <v>390</v>
      </c>
      <c r="D297" s="16">
        <v>42834</v>
      </c>
      <c r="E297" s="15" t="s">
        <v>10</v>
      </c>
      <c r="F297" s="15">
        <v>47000</v>
      </c>
      <c r="G297" s="15">
        <v>91001.69</v>
      </c>
      <c r="H297" s="15"/>
    </row>
    <row r="298" spans="1:8" ht="25" customHeight="1">
      <c r="A298" s="11">
        <v>42985</v>
      </c>
      <c r="B298" s="12" t="s">
        <v>391</v>
      </c>
      <c r="C298" s="13">
        <v>9764026080</v>
      </c>
      <c r="D298" s="16">
        <v>42925</v>
      </c>
      <c r="E298" s="15">
        <v>4000</v>
      </c>
      <c r="F298" s="15" t="s">
        <v>10</v>
      </c>
      <c r="G298" s="15">
        <v>87001.69</v>
      </c>
      <c r="H298" s="15">
        <v>4000</v>
      </c>
    </row>
    <row r="299" spans="1:8" ht="25" customHeight="1">
      <c r="A299" s="11">
        <v>42985</v>
      </c>
      <c r="B299" s="12" t="s">
        <v>392</v>
      </c>
      <c r="C299" s="13">
        <v>2024915250</v>
      </c>
      <c r="D299" s="16">
        <v>42925</v>
      </c>
      <c r="E299" s="15">
        <v>25000</v>
      </c>
      <c r="F299" s="15" t="s">
        <v>10</v>
      </c>
      <c r="G299" s="15">
        <v>62001.69</v>
      </c>
      <c r="H299" s="15">
        <v>25000</v>
      </c>
    </row>
    <row r="300" spans="1:8" ht="25" customHeight="1">
      <c r="A300" s="11">
        <v>42985</v>
      </c>
      <c r="B300" s="12" t="s">
        <v>392</v>
      </c>
      <c r="C300" s="13">
        <v>2021545250</v>
      </c>
      <c r="D300" s="16">
        <v>42925</v>
      </c>
      <c r="E300" s="15">
        <v>25000</v>
      </c>
      <c r="F300" s="15" t="s">
        <v>10</v>
      </c>
      <c r="G300" s="15">
        <v>37001.69</v>
      </c>
      <c r="H300" s="15">
        <v>25000</v>
      </c>
    </row>
    <row r="301" spans="1:8" ht="25" customHeight="1">
      <c r="A301" s="11">
        <v>42988</v>
      </c>
      <c r="B301" s="12" t="s">
        <v>85</v>
      </c>
      <c r="C301" s="13" t="s">
        <v>10</v>
      </c>
      <c r="D301" s="16">
        <v>43017</v>
      </c>
      <c r="E301" s="15">
        <v>4000</v>
      </c>
      <c r="F301" s="15" t="s">
        <v>10</v>
      </c>
      <c r="G301" s="15">
        <v>33001.69</v>
      </c>
      <c r="H301" s="15">
        <v>4000</v>
      </c>
    </row>
    <row r="302" spans="1:8" ht="25" customHeight="1">
      <c r="A302" s="11">
        <v>42989</v>
      </c>
      <c r="B302" s="12" t="s">
        <v>393</v>
      </c>
      <c r="C302" s="13">
        <v>9782248737</v>
      </c>
      <c r="D302" s="16">
        <v>43048</v>
      </c>
      <c r="E302" s="15">
        <v>4000</v>
      </c>
      <c r="F302" s="15" t="s">
        <v>10</v>
      </c>
      <c r="G302" s="15">
        <v>29001.69</v>
      </c>
      <c r="H302" s="15">
        <v>4000</v>
      </c>
    </row>
    <row r="303" spans="1:8" ht="25" customHeight="1">
      <c r="A303" s="11">
        <v>42989</v>
      </c>
      <c r="B303" s="12" t="s">
        <v>394</v>
      </c>
      <c r="C303" s="13">
        <v>9800210870</v>
      </c>
      <c r="D303" s="16">
        <v>43048</v>
      </c>
      <c r="E303" s="15">
        <v>4000</v>
      </c>
      <c r="F303" s="15" t="s">
        <v>10</v>
      </c>
      <c r="G303" s="15">
        <v>25001.69</v>
      </c>
      <c r="H303" s="15">
        <v>4000</v>
      </c>
    </row>
    <row r="304" spans="1:8" ht="25" customHeight="1">
      <c r="A304" s="11">
        <v>42989</v>
      </c>
      <c r="B304" s="12" t="s">
        <v>395</v>
      </c>
      <c r="C304" s="13">
        <v>9800210871</v>
      </c>
      <c r="D304" s="16">
        <v>43048</v>
      </c>
      <c r="E304" s="15">
        <v>5000</v>
      </c>
      <c r="F304" s="15" t="s">
        <v>10</v>
      </c>
      <c r="G304" s="15">
        <v>20001.689999999999</v>
      </c>
      <c r="H304" s="15">
        <v>5000</v>
      </c>
    </row>
    <row r="305" spans="1:8" ht="25" customHeight="1">
      <c r="A305" s="11">
        <v>42989</v>
      </c>
      <c r="B305" s="12" t="s">
        <v>97</v>
      </c>
      <c r="C305" s="13">
        <v>2019066254</v>
      </c>
      <c r="D305" s="16">
        <v>43048</v>
      </c>
      <c r="E305" s="15">
        <v>5000</v>
      </c>
      <c r="F305" s="15" t="s">
        <v>10</v>
      </c>
      <c r="G305" s="15">
        <v>15001.69</v>
      </c>
      <c r="H305" s="15">
        <v>5000</v>
      </c>
    </row>
    <row r="306" spans="1:8" ht="25" customHeight="1">
      <c r="A306" s="11">
        <v>42989</v>
      </c>
      <c r="B306" s="12" t="s">
        <v>96</v>
      </c>
      <c r="C306" s="13">
        <v>2019065254</v>
      </c>
      <c r="D306" s="16">
        <v>43048</v>
      </c>
      <c r="E306" s="15">
        <v>4000</v>
      </c>
      <c r="F306" s="15" t="s">
        <v>10</v>
      </c>
      <c r="G306" s="15">
        <v>11001.69</v>
      </c>
      <c r="H306" s="15">
        <v>4000</v>
      </c>
    </row>
    <row r="307" spans="1:8" ht="25" customHeight="1">
      <c r="A307" s="11">
        <v>42992</v>
      </c>
      <c r="B307" s="12" t="s">
        <v>396</v>
      </c>
      <c r="C307" s="13" t="s">
        <v>10</v>
      </c>
      <c r="D307" s="14" t="s">
        <v>397</v>
      </c>
      <c r="E307" s="15" t="s">
        <v>10</v>
      </c>
      <c r="F307" s="15">
        <v>218882</v>
      </c>
      <c r="G307" s="15" t="s">
        <v>398</v>
      </c>
      <c r="H307" s="15" t="s">
        <v>10</v>
      </c>
    </row>
    <row r="308" spans="1:8" ht="25" customHeight="1">
      <c r="A308" s="11">
        <v>42992</v>
      </c>
      <c r="B308" s="12" t="s">
        <v>399</v>
      </c>
      <c r="C308" s="13" t="s">
        <v>400</v>
      </c>
      <c r="D308" s="14" t="s">
        <v>397</v>
      </c>
      <c r="E308" s="15">
        <v>219000</v>
      </c>
      <c r="F308" s="15" t="s">
        <v>10</v>
      </c>
      <c r="G308" s="15">
        <v>10883.69</v>
      </c>
      <c r="H308" s="15"/>
    </row>
    <row r="309" spans="1:8" ht="25" customHeight="1">
      <c r="A309" s="11">
        <v>43009</v>
      </c>
      <c r="B309" s="12" t="s">
        <v>19</v>
      </c>
      <c r="C309" s="13" t="s">
        <v>10</v>
      </c>
      <c r="D309" s="14" t="s">
        <v>401</v>
      </c>
      <c r="E309" s="15" t="s">
        <v>10</v>
      </c>
      <c r="F309" s="15">
        <v>195</v>
      </c>
      <c r="G309" s="15">
        <v>11078.69</v>
      </c>
      <c r="H309" s="15" t="s">
        <v>10</v>
      </c>
    </row>
    <row r="310" spans="1:8" ht="25" customHeight="1">
      <c r="A310" s="11">
        <v>43011</v>
      </c>
      <c r="B310" s="12" t="s">
        <v>402</v>
      </c>
      <c r="C310" s="13">
        <v>1303050395</v>
      </c>
      <c r="D310" s="16">
        <v>42804</v>
      </c>
      <c r="E310" s="15" t="s">
        <v>10</v>
      </c>
      <c r="F310" s="15">
        <v>30000</v>
      </c>
      <c r="G310" s="15">
        <v>41078.69</v>
      </c>
      <c r="H310" s="15" t="s">
        <v>10</v>
      </c>
    </row>
    <row r="311" spans="1:8" ht="25" customHeight="1">
      <c r="A311" s="11">
        <v>43015</v>
      </c>
      <c r="B311" s="12" t="s">
        <v>403</v>
      </c>
      <c r="C311" s="13">
        <v>149943664</v>
      </c>
      <c r="D311" s="16">
        <v>42926</v>
      </c>
      <c r="E311" s="15">
        <v>4000</v>
      </c>
      <c r="F311" s="15" t="s">
        <v>10</v>
      </c>
      <c r="G311" s="15">
        <v>37078.69</v>
      </c>
      <c r="H311" s="15">
        <v>4000</v>
      </c>
    </row>
    <row r="312" spans="1:8" ht="25" customHeight="1">
      <c r="A312" s="11">
        <v>43016</v>
      </c>
      <c r="B312" s="12" t="s">
        <v>404</v>
      </c>
      <c r="C312" s="13" t="s">
        <v>405</v>
      </c>
      <c r="D312" s="16">
        <v>42957</v>
      </c>
      <c r="E312" s="15" t="s">
        <v>10</v>
      </c>
      <c r="F312" s="15">
        <v>65000</v>
      </c>
      <c r="G312" s="15" t="s">
        <v>406</v>
      </c>
      <c r="H312" s="15" t="s">
        <v>10</v>
      </c>
    </row>
    <row r="313" spans="1:8" ht="25" customHeight="1">
      <c r="A313" s="11">
        <v>43018</v>
      </c>
      <c r="B313" s="12" t="s">
        <v>85</v>
      </c>
      <c r="C313" s="13" t="s">
        <v>10</v>
      </c>
      <c r="D313" s="16">
        <v>43018</v>
      </c>
      <c r="E313" s="15">
        <v>4000</v>
      </c>
      <c r="F313" s="15" t="s">
        <v>10</v>
      </c>
      <c r="G313" s="15">
        <v>98078.69</v>
      </c>
      <c r="H313" s="15">
        <v>4000</v>
      </c>
    </row>
    <row r="314" spans="1:8" ht="25" customHeight="1">
      <c r="A314" s="11">
        <v>43018</v>
      </c>
      <c r="B314" s="12" t="s">
        <v>407</v>
      </c>
      <c r="C314" s="13">
        <v>172159740</v>
      </c>
      <c r="D314" s="16">
        <v>43018</v>
      </c>
      <c r="E314" s="15">
        <v>4000</v>
      </c>
      <c r="F314" s="15" t="s">
        <v>10</v>
      </c>
      <c r="G314" s="15">
        <v>94078.69</v>
      </c>
      <c r="H314" s="15">
        <v>4000</v>
      </c>
    </row>
    <row r="315" spans="1:8" ht="25" customHeight="1">
      <c r="A315" s="11">
        <v>43018</v>
      </c>
      <c r="B315" s="12" t="s">
        <v>408</v>
      </c>
      <c r="C315" s="13">
        <v>187674700</v>
      </c>
      <c r="D315" s="16">
        <v>43018</v>
      </c>
      <c r="E315" s="15">
        <v>4000</v>
      </c>
      <c r="F315" s="15" t="s">
        <v>10</v>
      </c>
      <c r="G315" s="15">
        <v>90078.69</v>
      </c>
      <c r="H315" s="15">
        <v>4000</v>
      </c>
    </row>
    <row r="316" spans="1:8" ht="25" customHeight="1">
      <c r="A316" s="11">
        <v>43018</v>
      </c>
      <c r="B316" s="12" t="s">
        <v>409</v>
      </c>
      <c r="C316" s="13">
        <v>187674701</v>
      </c>
      <c r="D316" s="16">
        <v>43018</v>
      </c>
      <c r="E316" s="15">
        <v>5000</v>
      </c>
      <c r="F316" s="15" t="s">
        <v>10</v>
      </c>
      <c r="G316" s="15">
        <v>85078.69</v>
      </c>
      <c r="H316" s="15">
        <v>5000</v>
      </c>
    </row>
    <row r="317" spans="1:8" ht="25" customHeight="1">
      <c r="A317" s="11">
        <v>43018</v>
      </c>
      <c r="B317" s="12" t="s">
        <v>96</v>
      </c>
      <c r="C317" s="13">
        <v>2051203283</v>
      </c>
      <c r="D317" s="16">
        <v>43018</v>
      </c>
      <c r="E317" s="15">
        <v>4000</v>
      </c>
      <c r="F317" s="15" t="s">
        <v>10</v>
      </c>
      <c r="G317" s="15">
        <v>81078.69</v>
      </c>
      <c r="H317" s="15">
        <v>4000</v>
      </c>
    </row>
    <row r="318" spans="1:8" ht="25" customHeight="1">
      <c r="A318" s="11">
        <v>43018</v>
      </c>
      <c r="B318" s="12" t="s">
        <v>97</v>
      </c>
      <c r="C318" s="13">
        <v>2051204283</v>
      </c>
      <c r="D318" s="16">
        <v>43018</v>
      </c>
      <c r="E318" s="15">
        <v>5000</v>
      </c>
      <c r="F318" s="15" t="s">
        <v>10</v>
      </c>
      <c r="G318" s="15">
        <v>76078.69</v>
      </c>
      <c r="H318" s="15">
        <v>5000</v>
      </c>
    </row>
    <row r="319" spans="1:8" ht="25" customHeight="1">
      <c r="A319" s="11">
        <v>43020</v>
      </c>
      <c r="B319" s="12" t="s">
        <v>410</v>
      </c>
      <c r="C319" s="13">
        <v>2001244285</v>
      </c>
      <c r="D319" s="16">
        <v>43079</v>
      </c>
      <c r="E319" s="15">
        <v>4000</v>
      </c>
      <c r="F319" s="15" t="s">
        <v>10</v>
      </c>
      <c r="G319" s="15">
        <v>72078.69</v>
      </c>
      <c r="H319" s="15">
        <v>4000</v>
      </c>
    </row>
    <row r="320" spans="1:8" ht="25" customHeight="1">
      <c r="A320" s="11">
        <v>43020</v>
      </c>
      <c r="B320" s="12" t="s">
        <v>411</v>
      </c>
      <c r="C320" s="13">
        <v>2001843285</v>
      </c>
      <c r="D320" s="16">
        <v>43079</v>
      </c>
      <c r="E320" s="15">
        <v>4000</v>
      </c>
      <c r="F320" s="15" t="s">
        <v>10</v>
      </c>
      <c r="G320" s="15">
        <v>68078.69</v>
      </c>
      <c r="H320" s="15">
        <v>4000</v>
      </c>
    </row>
    <row r="321" spans="1:8" ht="25" customHeight="1">
      <c r="A321" s="11">
        <v>43026</v>
      </c>
      <c r="B321" s="12" t="s">
        <v>412</v>
      </c>
      <c r="C321" s="13">
        <v>172912466986</v>
      </c>
      <c r="D321" s="14" t="s">
        <v>413</v>
      </c>
      <c r="E321" s="15">
        <v>57000</v>
      </c>
      <c r="F321" s="15" t="s">
        <v>10</v>
      </c>
      <c r="G321" s="15">
        <v>11078.69</v>
      </c>
      <c r="H321" s="15">
        <v>57000</v>
      </c>
    </row>
    <row r="322" spans="1:8" ht="25" customHeight="1">
      <c r="A322" s="11">
        <v>43034</v>
      </c>
      <c r="B322" s="12" t="s">
        <v>414</v>
      </c>
      <c r="C322" s="13" t="s">
        <v>415</v>
      </c>
      <c r="D322" s="14" t="s">
        <v>416</v>
      </c>
      <c r="E322" s="15">
        <v>17.7</v>
      </c>
      <c r="F322" s="15" t="s">
        <v>10</v>
      </c>
      <c r="G322" s="15">
        <v>11060.99</v>
      </c>
      <c r="H322" s="15"/>
    </row>
    <row r="323" spans="1:8" ht="25" customHeight="1">
      <c r="A323" s="11">
        <v>43039</v>
      </c>
      <c r="B323" s="12" t="s">
        <v>417</v>
      </c>
      <c r="C323" s="13" t="s">
        <v>418</v>
      </c>
      <c r="D323" s="14" t="s">
        <v>419</v>
      </c>
      <c r="E323" s="15" t="s">
        <v>10</v>
      </c>
      <c r="F323" s="15">
        <v>68000</v>
      </c>
      <c r="G323" s="15">
        <v>79060.990000000005</v>
      </c>
      <c r="H323" s="15" t="s">
        <v>10</v>
      </c>
    </row>
    <row r="324" spans="1:8" ht="25" customHeight="1">
      <c r="A324" s="11">
        <v>43039</v>
      </c>
      <c r="B324" s="12" t="s">
        <v>420</v>
      </c>
      <c r="C324" s="13">
        <v>173041153174</v>
      </c>
      <c r="D324" s="14" t="s">
        <v>419</v>
      </c>
      <c r="E324" s="15">
        <v>2000</v>
      </c>
      <c r="F324" s="15" t="s">
        <v>10</v>
      </c>
      <c r="G324" s="15">
        <v>77060.990000000005</v>
      </c>
      <c r="H324" s="15"/>
    </row>
    <row r="325" spans="1:8" ht="25" customHeight="1">
      <c r="A325" s="11">
        <v>43040</v>
      </c>
      <c r="B325" s="12" t="s">
        <v>421</v>
      </c>
      <c r="C325" s="13">
        <v>173052003842</v>
      </c>
      <c r="D325" s="16">
        <v>42746</v>
      </c>
      <c r="E325" s="15">
        <v>66000</v>
      </c>
      <c r="F325" s="15" t="s">
        <v>10</v>
      </c>
      <c r="G325" s="15">
        <v>11060.99</v>
      </c>
      <c r="H325" s="15">
        <v>66000</v>
      </c>
    </row>
    <row r="326" spans="1:8" ht="25" customHeight="1">
      <c r="A326" s="11">
        <v>43041</v>
      </c>
      <c r="B326" s="12" t="s">
        <v>422</v>
      </c>
      <c r="C326" s="13">
        <v>1324109363</v>
      </c>
      <c r="D326" s="16">
        <v>42777</v>
      </c>
      <c r="E326" s="15" t="s">
        <v>10</v>
      </c>
      <c r="F326" s="15">
        <v>38000</v>
      </c>
      <c r="G326" s="15">
        <v>49060.99</v>
      </c>
      <c r="H326" s="15" t="s">
        <v>10</v>
      </c>
    </row>
    <row r="327" spans="1:8" ht="25" customHeight="1">
      <c r="A327" s="11">
        <v>43046</v>
      </c>
      <c r="B327" s="12" t="s">
        <v>423</v>
      </c>
      <c r="C327" s="13">
        <v>527382606</v>
      </c>
      <c r="D327" s="16">
        <v>42927</v>
      </c>
      <c r="E327" s="15">
        <v>4000</v>
      </c>
      <c r="F327" s="15" t="s">
        <v>10</v>
      </c>
      <c r="G327" s="15">
        <v>45060.99</v>
      </c>
      <c r="H327" s="15">
        <v>4000</v>
      </c>
    </row>
    <row r="328" spans="1:8" ht="25" customHeight="1">
      <c r="A328" s="11">
        <v>43049</v>
      </c>
      <c r="B328" s="12" t="s">
        <v>85</v>
      </c>
      <c r="C328" s="13" t="s">
        <v>10</v>
      </c>
      <c r="D328" s="16">
        <v>43019</v>
      </c>
      <c r="E328" s="15">
        <v>4000</v>
      </c>
      <c r="F328" s="15" t="s">
        <v>10</v>
      </c>
      <c r="G328" s="15">
        <v>41060.99</v>
      </c>
      <c r="H328" s="15">
        <v>4000</v>
      </c>
    </row>
    <row r="329" spans="1:8" ht="25" customHeight="1">
      <c r="A329" s="11">
        <v>43049</v>
      </c>
      <c r="B329" s="12" t="s">
        <v>424</v>
      </c>
      <c r="C329" s="13">
        <v>574857571</v>
      </c>
      <c r="D329" s="16">
        <v>43019</v>
      </c>
      <c r="E329" s="15">
        <v>4000</v>
      </c>
      <c r="F329" s="15" t="s">
        <v>10</v>
      </c>
      <c r="G329" s="15">
        <v>37060.99</v>
      </c>
      <c r="H329" s="15">
        <v>4000</v>
      </c>
    </row>
    <row r="330" spans="1:8" ht="25" customHeight="1">
      <c r="A330" s="11">
        <v>43049</v>
      </c>
      <c r="B330" s="12" t="s">
        <v>425</v>
      </c>
      <c r="C330" s="13">
        <v>586459406</v>
      </c>
      <c r="D330" s="16">
        <v>43019</v>
      </c>
      <c r="E330" s="15">
        <v>4000</v>
      </c>
      <c r="F330" s="15" t="s">
        <v>10</v>
      </c>
      <c r="G330" s="15">
        <v>33060.99</v>
      </c>
      <c r="H330" s="15">
        <v>4000</v>
      </c>
    </row>
    <row r="331" spans="1:8" ht="25" customHeight="1">
      <c r="A331" s="11">
        <v>43049</v>
      </c>
      <c r="B331" s="12" t="s">
        <v>426</v>
      </c>
      <c r="C331" s="13">
        <v>586459407</v>
      </c>
      <c r="D331" s="16">
        <v>43019</v>
      </c>
      <c r="E331" s="15">
        <v>5000</v>
      </c>
      <c r="F331" s="15" t="s">
        <v>10</v>
      </c>
      <c r="G331" s="15">
        <v>28060.99</v>
      </c>
      <c r="H331" s="15">
        <v>5000</v>
      </c>
    </row>
    <row r="332" spans="1:8" ht="25" customHeight="1">
      <c r="A332" s="11">
        <v>43049</v>
      </c>
      <c r="B332" s="12" t="s">
        <v>427</v>
      </c>
      <c r="C332" s="13">
        <v>2061272314</v>
      </c>
      <c r="D332" s="16">
        <v>43019</v>
      </c>
      <c r="E332" s="15">
        <v>4000</v>
      </c>
      <c r="F332" s="15" t="s">
        <v>10</v>
      </c>
      <c r="G332" s="15">
        <v>24060.99</v>
      </c>
      <c r="H332" s="15">
        <v>4000</v>
      </c>
    </row>
    <row r="333" spans="1:8" ht="25" customHeight="1">
      <c r="A333" s="11">
        <v>43049</v>
      </c>
      <c r="B333" s="12" t="s">
        <v>428</v>
      </c>
      <c r="C333" s="13">
        <v>2061283314</v>
      </c>
      <c r="D333" s="16">
        <v>43019</v>
      </c>
      <c r="E333" s="15">
        <v>4000</v>
      </c>
      <c r="F333" s="15" t="s">
        <v>10</v>
      </c>
      <c r="G333" s="15">
        <v>20060.990000000002</v>
      </c>
      <c r="H333" s="15">
        <v>4000</v>
      </c>
    </row>
    <row r="334" spans="1:8" ht="25" customHeight="1">
      <c r="A334" s="11">
        <v>43049</v>
      </c>
      <c r="B334" s="12" t="s">
        <v>96</v>
      </c>
      <c r="C334" s="13">
        <v>2052376314</v>
      </c>
      <c r="D334" s="16">
        <v>43019</v>
      </c>
      <c r="E334" s="15">
        <v>4000</v>
      </c>
      <c r="F334" s="15" t="s">
        <v>10</v>
      </c>
      <c r="G334" s="15">
        <v>16060.99</v>
      </c>
      <c r="H334" s="15">
        <v>4000</v>
      </c>
    </row>
    <row r="335" spans="1:8" ht="25" customHeight="1">
      <c r="A335" s="11">
        <v>43049</v>
      </c>
      <c r="B335" s="12" t="s">
        <v>97</v>
      </c>
      <c r="C335" s="13">
        <v>2051589314</v>
      </c>
      <c r="D335" s="16">
        <v>43019</v>
      </c>
      <c r="E335" s="15">
        <v>5000</v>
      </c>
      <c r="F335" s="15" t="s">
        <v>10</v>
      </c>
      <c r="G335" s="15">
        <v>11060.99</v>
      </c>
      <c r="H335" s="15">
        <v>5000</v>
      </c>
    </row>
    <row r="336" spans="1:8" ht="25" customHeight="1">
      <c r="A336" s="11">
        <v>43068</v>
      </c>
      <c r="B336" s="12" t="s">
        <v>429</v>
      </c>
      <c r="C336" s="13">
        <v>733311595623</v>
      </c>
      <c r="D336" s="14" t="s">
        <v>430</v>
      </c>
      <c r="E336" s="15" t="s">
        <v>10</v>
      </c>
      <c r="F336" s="15">
        <v>50000</v>
      </c>
      <c r="G336" s="15">
        <v>61060.99</v>
      </c>
      <c r="H336" s="15" t="s">
        <v>10</v>
      </c>
    </row>
    <row r="337" spans="1:8" ht="25" customHeight="1">
      <c r="A337" s="11">
        <v>43069</v>
      </c>
      <c r="B337" s="12" t="s">
        <v>431</v>
      </c>
      <c r="C337" s="13">
        <v>2005999334</v>
      </c>
      <c r="D337" s="14" t="s">
        <v>432</v>
      </c>
      <c r="E337" s="15">
        <v>50000</v>
      </c>
      <c r="F337" s="15" t="s">
        <v>10</v>
      </c>
      <c r="G337" s="15">
        <v>11060.99</v>
      </c>
      <c r="H337" s="15">
        <v>50000</v>
      </c>
    </row>
    <row r="338" spans="1:8" ht="25" customHeight="1">
      <c r="A338" s="11">
        <v>43071</v>
      </c>
      <c r="B338" s="12" t="s">
        <v>433</v>
      </c>
      <c r="C338" s="13">
        <v>1344198980</v>
      </c>
      <c r="D338" s="16">
        <v>42778</v>
      </c>
      <c r="E338" s="15" t="s">
        <v>10</v>
      </c>
      <c r="F338" s="15">
        <v>38000</v>
      </c>
      <c r="G338" s="15">
        <v>49060.99</v>
      </c>
      <c r="H338" s="15" t="s">
        <v>10</v>
      </c>
    </row>
    <row r="339" spans="1:8" ht="25" customHeight="1">
      <c r="A339" s="11">
        <v>43076</v>
      </c>
      <c r="B339" s="12" t="s">
        <v>434</v>
      </c>
      <c r="C339" s="13">
        <v>944637463</v>
      </c>
      <c r="D339" s="16">
        <v>42928</v>
      </c>
      <c r="E339" s="15">
        <v>4000</v>
      </c>
      <c r="F339" s="15" t="s">
        <v>10</v>
      </c>
      <c r="G339" s="15">
        <v>45060.99</v>
      </c>
      <c r="H339" s="15">
        <v>4000</v>
      </c>
    </row>
    <row r="340" spans="1:8" ht="25" customHeight="1">
      <c r="A340" s="11">
        <v>43078</v>
      </c>
      <c r="B340" s="12" t="s">
        <v>435</v>
      </c>
      <c r="C340" s="13">
        <v>208802874</v>
      </c>
      <c r="D340" s="16">
        <v>42990</v>
      </c>
      <c r="E340" s="15" t="s">
        <v>10</v>
      </c>
      <c r="F340" s="15">
        <v>20000</v>
      </c>
      <c r="G340" s="15">
        <v>65060.99</v>
      </c>
      <c r="H340" s="15" t="s">
        <v>10</v>
      </c>
    </row>
    <row r="341" spans="1:8" ht="25" customHeight="1">
      <c r="A341" s="11">
        <v>43079</v>
      </c>
      <c r="B341" s="12" t="s">
        <v>85</v>
      </c>
      <c r="C341" s="13" t="s">
        <v>10</v>
      </c>
      <c r="D341" s="16">
        <v>43020</v>
      </c>
      <c r="E341" s="15">
        <v>4000</v>
      </c>
      <c r="F341" s="15" t="s">
        <v>10</v>
      </c>
      <c r="G341" s="15">
        <v>61060.99</v>
      </c>
      <c r="H341" s="15">
        <v>4000</v>
      </c>
    </row>
    <row r="342" spans="1:8" ht="25" customHeight="1">
      <c r="A342" s="11">
        <v>43080</v>
      </c>
      <c r="B342" s="12" t="s">
        <v>436</v>
      </c>
      <c r="C342" s="13">
        <v>961738858</v>
      </c>
      <c r="D342" s="16">
        <v>43051</v>
      </c>
      <c r="E342" s="15">
        <v>4000</v>
      </c>
      <c r="F342" s="15" t="s">
        <v>10</v>
      </c>
      <c r="G342" s="15">
        <v>57060.99</v>
      </c>
      <c r="H342" s="15">
        <v>4000</v>
      </c>
    </row>
    <row r="343" spans="1:8" ht="25" customHeight="1">
      <c r="A343" s="11">
        <v>43080</v>
      </c>
      <c r="B343" s="12" t="s">
        <v>437</v>
      </c>
      <c r="C343" s="13">
        <v>983362752</v>
      </c>
      <c r="D343" s="16">
        <v>43051</v>
      </c>
      <c r="E343" s="15">
        <v>4000</v>
      </c>
      <c r="F343" s="15" t="s">
        <v>10</v>
      </c>
      <c r="G343" s="15">
        <v>53060.99</v>
      </c>
      <c r="H343" s="15">
        <v>4000</v>
      </c>
    </row>
    <row r="344" spans="1:8" ht="25" customHeight="1">
      <c r="A344" s="11">
        <v>43080</v>
      </c>
      <c r="B344" s="12" t="s">
        <v>438</v>
      </c>
      <c r="C344" s="13">
        <v>983362753</v>
      </c>
      <c r="D344" s="16">
        <v>43051</v>
      </c>
      <c r="E344" s="15">
        <v>5000</v>
      </c>
      <c r="F344" s="15" t="s">
        <v>10</v>
      </c>
      <c r="G344" s="15">
        <v>48060.99</v>
      </c>
      <c r="H344" s="15">
        <v>5000</v>
      </c>
    </row>
    <row r="345" spans="1:8" ht="25" customHeight="1">
      <c r="A345" s="11">
        <v>43080</v>
      </c>
      <c r="B345" s="12" t="s">
        <v>439</v>
      </c>
      <c r="C345" s="13">
        <v>2103058345</v>
      </c>
      <c r="D345" s="16">
        <v>43051</v>
      </c>
      <c r="E345" s="15">
        <v>4000</v>
      </c>
      <c r="F345" s="15" t="s">
        <v>10</v>
      </c>
      <c r="G345" s="15">
        <v>44060.99</v>
      </c>
      <c r="H345" s="15">
        <v>4000</v>
      </c>
    </row>
    <row r="346" spans="1:8" ht="25" customHeight="1">
      <c r="A346" s="11">
        <v>43080</v>
      </c>
      <c r="B346" s="12" t="s">
        <v>440</v>
      </c>
      <c r="C346" s="13">
        <v>2103046345</v>
      </c>
      <c r="D346" s="16">
        <v>43051</v>
      </c>
      <c r="E346" s="15">
        <v>4000</v>
      </c>
      <c r="F346" s="15" t="s">
        <v>10</v>
      </c>
      <c r="G346" s="15">
        <v>40060.99</v>
      </c>
      <c r="H346" s="15">
        <v>4000</v>
      </c>
    </row>
    <row r="347" spans="1:8" ht="25" customHeight="1">
      <c r="A347" s="11">
        <v>43080</v>
      </c>
      <c r="B347" s="12" t="s">
        <v>441</v>
      </c>
      <c r="C347" s="13">
        <v>2197475345</v>
      </c>
      <c r="D347" s="16">
        <v>43051</v>
      </c>
      <c r="E347" s="15">
        <v>4000</v>
      </c>
      <c r="F347" s="15" t="s">
        <v>10</v>
      </c>
      <c r="G347" s="15">
        <v>36060.99</v>
      </c>
      <c r="H347" s="15">
        <v>4000</v>
      </c>
    </row>
    <row r="348" spans="1:8" ht="25" customHeight="1">
      <c r="A348" s="11">
        <v>43080</v>
      </c>
      <c r="B348" s="12" t="s">
        <v>441</v>
      </c>
      <c r="C348" s="13">
        <v>2194984345</v>
      </c>
      <c r="D348" s="16">
        <v>43051</v>
      </c>
      <c r="E348" s="15">
        <v>5000</v>
      </c>
      <c r="F348" s="15" t="s">
        <v>10</v>
      </c>
      <c r="G348" s="15">
        <v>31060.99</v>
      </c>
      <c r="H348" s="15">
        <v>5000</v>
      </c>
    </row>
    <row r="349" spans="1:8" ht="25" customHeight="1">
      <c r="A349" s="11">
        <v>43085</v>
      </c>
      <c r="B349" s="12" t="s">
        <v>442</v>
      </c>
      <c r="C349" s="13" t="s">
        <v>443</v>
      </c>
      <c r="D349" s="14" t="s">
        <v>444</v>
      </c>
      <c r="E349" s="15" t="s">
        <v>10</v>
      </c>
      <c r="F349" s="15">
        <v>400000</v>
      </c>
      <c r="G349" s="15" t="s">
        <v>445</v>
      </c>
      <c r="H349" s="15" t="s">
        <v>10</v>
      </c>
    </row>
    <row r="350" spans="1:8" ht="25" customHeight="1">
      <c r="A350" s="11">
        <v>43089</v>
      </c>
      <c r="B350" s="12" t="s">
        <v>446</v>
      </c>
      <c r="C350" s="13">
        <v>173547590493</v>
      </c>
      <c r="D350" s="14" t="s">
        <v>447</v>
      </c>
      <c r="E350" s="15">
        <v>100000</v>
      </c>
      <c r="F350" s="15" t="s">
        <v>10</v>
      </c>
      <c r="G350" s="15" t="s">
        <v>448</v>
      </c>
      <c r="H350" s="15">
        <v>100000</v>
      </c>
    </row>
    <row r="351" spans="1:8" ht="25" customHeight="1">
      <c r="A351" s="11">
        <v>43089</v>
      </c>
      <c r="B351" s="12" t="s">
        <v>449</v>
      </c>
      <c r="C351" s="13">
        <v>173547598730</v>
      </c>
      <c r="D351" s="14" t="s">
        <v>447</v>
      </c>
      <c r="E351" s="15">
        <v>50000</v>
      </c>
      <c r="F351" s="15" t="s">
        <v>10</v>
      </c>
      <c r="G351" s="15" t="s">
        <v>450</v>
      </c>
      <c r="H351" s="15">
        <v>50000</v>
      </c>
    </row>
    <row r="352" spans="1:8" ht="25" customHeight="1">
      <c r="A352" s="11">
        <v>43089</v>
      </c>
      <c r="B352" s="12" t="s">
        <v>451</v>
      </c>
      <c r="C352" s="13">
        <v>173547607282</v>
      </c>
      <c r="D352" s="14" t="s">
        <v>447</v>
      </c>
      <c r="E352" s="15">
        <v>100000</v>
      </c>
      <c r="F352" s="15" t="s">
        <v>10</v>
      </c>
      <c r="G352" s="15" t="s">
        <v>452</v>
      </c>
      <c r="H352" s="15">
        <v>100000</v>
      </c>
    </row>
    <row r="353" spans="1:8" ht="25" customHeight="1">
      <c r="A353" s="11">
        <v>43089</v>
      </c>
      <c r="B353" s="12" t="s">
        <v>453</v>
      </c>
      <c r="C353" s="13">
        <v>173547613979</v>
      </c>
      <c r="D353" s="14" t="s">
        <v>447</v>
      </c>
      <c r="E353" s="15">
        <v>100000</v>
      </c>
      <c r="F353" s="15" t="s">
        <v>10</v>
      </c>
      <c r="G353" s="15">
        <v>81060.990000000005</v>
      </c>
      <c r="H353" s="15">
        <v>100000</v>
      </c>
    </row>
    <row r="354" spans="1:8" ht="25" customHeight="1">
      <c r="A354" s="11">
        <v>43089</v>
      </c>
      <c r="B354" s="12" t="s">
        <v>454</v>
      </c>
      <c r="C354" s="13">
        <v>173547655931</v>
      </c>
      <c r="D354" s="14" t="s">
        <v>447</v>
      </c>
      <c r="E354" s="15">
        <v>30000</v>
      </c>
      <c r="F354" s="15" t="s">
        <v>10</v>
      </c>
      <c r="G354" s="15">
        <v>51060.99</v>
      </c>
      <c r="H354" s="15">
        <v>30000</v>
      </c>
    </row>
    <row r="355" spans="1:8" ht="25" customHeight="1">
      <c r="A355" s="11">
        <v>43089</v>
      </c>
      <c r="B355" s="12" t="s">
        <v>455</v>
      </c>
      <c r="C355" s="13">
        <v>4881</v>
      </c>
      <c r="D355" s="14" t="s">
        <v>447</v>
      </c>
      <c r="E355" s="15">
        <v>10000</v>
      </c>
      <c r="F355" s="15" t="s">
        <v>10</v>
      </c>
      <c r="G355" s="15">
        <v>41060.99</v>
      </c>
      <c r="H355" s="15"/>
    </row>
    <row r="356" spans="1:8" ht="25" customHeight="1">
      <c r="A356" s="11">
        <v>43100</v>
      </c>
      <c r="B356" s="12" t="s">
        <v>456</v>
      </c>
      <c r="C356" s="13" t="s">
        <v>457</v>
      </c>
      <c r="D356" s="14" t="s">
        <v>458</v>
      </c>
      <c r="E356" s="15">
        <v>30000</v>
      </c>
      <c r="F356" s="15" t="s">
        <v>10</v>
      </c>
      <c r="G356" s="15">
        <v>11060.99</v>
      </c>
      <c r="H356" s="15"/>
    </row>
    <row r="357" spans="1:8" ht="25" customHeight="1">
      <c r="A357" s="11">
        <v>43100</v>
      </c>
      <c r="B357" s="12" t="s">
        <v>19</v>
      </c>
      <c r="C357" s="13" t="s">
        <v>10</v>
      </c>
      <c r="D357" s="14" t="s">
        <v>458</v>
      </c>
      <c r="E357" s="15" t="s">
        <v>10</v>
      </c>
      <c r="F357" s="15">
        <v>450</v>
      </c>
      <c r="G357" s="15">
        <v>11510.99</v>
      </c>
      <c r="H357" s="15"/>
    </row>
    <row r="358" spans="1:8" ht="25" customHeight="1">
      <c r="A358" s="11">
        <v>43102</v>
      </c>
      <c r="B358" s="12" t="s">
        <v>459</v>
      </c>
      <c r="C358" s="13">
        <v>1364305385</v>
      </c>
      <c r="D358" s="16">
        <v>43132</v>
      </c>
      <c r="E358" s="15" t="s">
        <v>10</v>
      </c>
      <c r="F358" s="15">
        <v>38000</v>
      </c>
      <c r="G358" s="15">
        <v>49510.99</v>
      </c>
      <c r="H358" s="15"/>
    </row>
    <row r="359" spans="1:8" ht="25" customHeight="1">
      <c r="A359" s="11">
        <v>43108</v>
      </c>
      <c r="B359" s="12" t="s">
        <v>460</v>
      </c>
      <c r="C359" s="13">
        <v>1363539129</v>
      </c>
      <c r="D359" s="16">
        <v>43313</v>
      </c>
      <c r="E359" s="15">
        <v>4000</v>
      </c>
      <c r="F359" s="15" t="s">
        <v>10</v>
      </c>
      <c r="G359" s="15">
        <v>45510.99</v>
      </c>
      <c r="H359" s="15">
        <v>4000</v>
      </c>
    </row>
    <row r="360" spans="1:8" ht="25" customHeight="1">
      <c r="A360" s="11">
        <v>43110</v>
      </c>
      <c r="B360" s="12" t="s">
        <v>85</v>
      </c>
      <c r="C360" s="13" t="s">
        <v>10</v>
      </c>
      <c r="D360" s="16">
        <v>43374</v>
      </c>
      <c r="E360" s="15">
        <v>4000</v>
      </c>
      <c r="F360" s="15" t="s">
        <v>10</v>
      </c>
      <c r="G360" s="15">
        <v>41510.99</v>
      </c>
      <c r="H360" s="15">
        <v>4000</v>
      </c>
    </row>
    <row r="361" spans="1:8" ht="25" customHeight="1">
      <c r="A361" s="11">
        <v>43110</v>
      </c>
      <c r="B361" s="12" t="s">
        <v>461</v>
      </c>
      <c r="C361" s="13">
        <v>1404907565</v>
      </c>
      <c r="D361" s="16">
        <v>43374</v>
      </c>
      <c r="E361" s="15">
        <v>4000</v>
      </c>
      <c r="F361" s="15" t="s">
        <v>10</v>
      </c>
      <c r="G361" s="15">
        <v>37510.99</v>
      </c>
      <c r="H361" s="15">
        <v>4000</v>
      </c>
    </row>
    <row r="362" spans="1:8" ht="25" customHeight="1">
      <c r="A362" s="11">
        <v>43110</v>
      </c>
      <c r="B362" s="12" t="s">
        <v>462</v>
      </c>
      <c r="C362" s="13">
        <v>1407484431</v>
      </c>
      <c r="D362" s="16">
        <v>43374</v>
      </c>
      <c r="E362" s="15">
        <v>4000</v>
      </c>
      <c r="F362" s="15" t="s">
        <v>10</v>
      </c>
      <c r="G362" s="15">
        <v>33510.99</v>
      </c>
      <c r="H362" s="15">
        <v>4000</v>
      </c>
    </row>
    <row r="363" spans="1:8" ht="25" customHeight="1">
      <c r="A363" s="11">
        <v>43110</v>
      </c>
      <c r="B363" s="12" t="s">
        <v>463</v>
      </c>
      <c r="C363" s="13">
        <v>1407484432</v>
      </c>
      <c r="D363" s="16">
        <v>43374</v>
      </c>
      <c r="E363" s="15">
        <v>5000</v>
      </c>
      <c r="F363" s="15" t="s">
        <v>10</v>
      </c>
      <c r="G363" s="15">
        <v>28510.99</v>
      </c>
      <c r="H363" s="15">
        <v>5000</v>
      </c>
    </row>
    <row r="364" spans="1:8" ht="25" customHeight="1">
      <c r="A364" s="11">
        <v>43110</v>
      </c>
      <c r="B364" s="12" t="s">
        <v>464</v>
      </c>
      <c r="C364" s="13">
        <v>2017039010</v>
      </c>
      <c r="D364" s="16">
        <v>43374</v>
      </c>
      <c r="E364" s="15">
        <v>4000</v>
      </c>
      <c r="F364" s="15" t="s">
        <v>10</v>
      </c>
      <c r="G364" s="15">
        <v>24510.99</v>
      </c>
      <c r="H364" s="15">
        <v>4000</v>
      </c>
    </row>
    <row r="365" spans="1:8" ht="25" customHeight="1">
      <c r="A365" s="11">
        <v>43110</v>
      </c>
      <c r="B365" s="12" t="s">
        <v>465</v>
      </c>
      <c r="C365" s="13">
        <v>2017052010</v>
      </c>
      <c r="D365" s="16">
        <v>43374</v>
      </c>
      <c r="E365" s="15">
        <v>4000</v>
      </c>
      <c r="F365" s="15" t="s">
        <v>10</v>
      </c>
      <c r="G365" s="15">
        <v>20510.990000000002</v>
      </c>
      <c r="H365" s="15">
        <v>4000</v>
      </c>
    </row>
    <row r="366" spans="1:8" ht="25" customHeight="1">
      <c r="A366" s="11">
        <v>43110</v>
      </c>
      <c r="B366" s="12" t="s">
        <v>96</v>
      </c>
      <c r="C366" s="13">
        <v>2189331010</v>
      </c>
      <c r="D366" s="16">
        <v>43374</v>
      </c>
      <c r="E366" s="15">
        <v>4000</v>
      </c>
      <c r="F366" s="15" t="s">
        <v>10</v>
      </c>
      <c r="G366" s="15">
        <v>16510.990000000002</v>
      </c>
      <c r="H366" s="15">
        <v>4000</v>
      </c>
    </row>
    <row r="367" spans="1:8" ht="25" customHeight="1">
      <c r="A367" s="11">
        <v>43110</v>
      </c>
      <c r="B367" s="12" t="s">
        <v>97</v>
      </c>
      <c r="C367" s="13">
        <v>2184954010</v>
      </c>
      <c r="D367" s="16">
        <v>43374</v>
      </c>
      <c r="E367" s="15">
        <v>5000</v>
      </c>
      <c r="F367" s="15" t="s">
        <v>10</v>
      </c>
      <c r="G367" s="15">
        <v>11510.99</v>
      </c>
      <c r="H367" s="15">
        <v>5000</v>
      </c>
    </row>
    <row r="368" spans="1:8" ht="25" customHeight="1">
      <c r="A368" s="11">
        <v>43129</v>
      </c>
      <c r="B368" s="12" t="s">
        <v>270</v>
      </c>
      <c r="C368" s="13" t="s">
        <v>466</v>
      </c>
      <c r="D368" s="14" t="s">
        <v>467</v>
      </c>
      <c r="E368" s="15" t="s">
        <v>10</v>
      </c>
      <c r="F368" s="15">
        <v>267000</v>
      </c>
      <c r="G368" s="15" t="s">
        <v>468</v>
      </c>
      <c r="H368" s="15"/>
    </row>
    <row r="369" spans="1:8" ht="25" customHeight="1">
      <c r="A369" s="11">
        <v>43131</v>
      </c>
      <c r="B369" s="12" t="s">
        <v>469</v>
      </c>
      <c r="C369" s="13">
        <v>2002304031</v>
      </c>
      <c r="D369" s="14" t="s">
        <v>470</v>
      </c>
      <c r="E369" s="15">
        <v>100000</v>
      </c>
      <c r="F369" s="15" t="s">
        <v>10</v>
      </c>
      <c r="G369" s="15" t="s">
        <v>471</v>
      </c>
      <c r="H369" s="15">
        <v>100000</v>
      </c>
    </row>
    <row r="370" spans="1:8" ht="25" customHeight="1">
      <c r="A370" s="11">
        <v>43133</v>
      </c>
      <c r="B370" s="12" t="s">
        <v>472</v>
      </c>
      <c r="C370" s="13">
        <v>1384618063</v>
      </c>
      <c r="D370" s="16">
        <v>43133</v>
      </c>
      <c r="E370" s="15" t="s">
        <v>10</v>
      </c>
      <c r="F370" s="15">
        <v>38000</v>
      </c>
      <c r="G370" s="15" t="s">
        <v>473</v>
      </c>
      <c r="H370" s="15"/>
    </row>
    <row r="371" spans="1:8" ht="25" customHeight="1">
      <c r="A371" s="11">
        <v>43138</v>
      </c>
      <c r="B371" s="12" t="s">
        <v>474</v>
      </c>
      <c r="C371" s="13">
        <v>1793027275</v>
      </c>
      <c r="D371" s="16">
        <v>43283</v>
      </c>
      <c r="E371" s="15">
        <v>4000</v>
      </c>
      <c r="F371" s="15" t="s">
        <v>10</v>
      </c>
      <c r="G371" s="15" t="s">
        <v>475</v>
      </c>
      <c r="H371" s="15">
        <v>4000</v>
      </c>
    </row>
    <row r="372" spans="1:8" ht="25" customHeight="1">
      <c r="A372" s="11">
        <v>43141</v>
      </c>
      <c r="B372" s="12" t="s">
        <v>85</v>
      </c>
      <c r="C372" s="13" t="s">
        <v>10</v>
      </c>
      <c r="D372" s="16">
        <v>43375</v>
      </c>
      <c r="E372" s="15">
        <v>4000</v>
      </c>
      <c r="F372" s="15" t="s">
        <v>10</v>
      </c>
      <c r="G372" s="15" t="s">
        <v>476</v>
      </c>
      <c r="H372" s="15">
        <v>4000</v>
      </c>
    </row>
    <row r="373" spans="1:8" ht="25" customHeight="1">
      <c r="A373" s="11">
        <v>43143</v>
      </c>
      <c r="B373" s="12" t="s">
        <v>477</v>
      </c>
      <c r="C373" s="13">
        <v>2212012043</v>
      </c>
      <c r="D373" s="16">
        <v>43436</v>
      </c>
      <c r="E373" s="15">
        <v>4000</v>
      </c>
      <c r="F373" s="15" t="s">
        <v>10</v>
      </c>
      <c r="G373" s="15" t="s">
        <v>478</v>
      </c>
      <c r="H373" s="15">
        <v>4000</v>
      </c>
    </row>
    <row r="374" spans="1:8" ht="25" customHeight="1">
      <c r="A374" s="11">
        <v>43143</v>
      </c>
      <c r="B374" s="12" t="s">
        <v>479</v>
      </c>
      <c r="C374" s="13">
        <v>2212024043</v>
      </c>
      <c r="D374" s="16">
        <v>43436</v>
      </c>
      <c r="E374" s="15">
        <v>4000</v>
      </c>
      <c r="F374" s="15" t="s">
        <v>10</v>
      </c>
      <c r="G374" s="15" t="s">
        <v>480</v>
      </c>
      <c r="H374" s="15">
        <v>4000</v>
      </c>
    </row>
    <row r="375" spans="1:8" ht="25" customHeight="1">
      <c r="A375" s="11">
        <v>43143</v>
      </c>
      <c r="B375" s="12" t="s">
        <v>96</v>
      </c>
      <c r="C375" s="13">
        <v>2042181043</v>
      </c>
      <c r="D375" s="16">
        <v>43436</v>
      </c>
      <c r="E375" s="15">
        <v>4000</v>
      </c>
      <c r="F375" s="15" t="s">
        <v>10</v>
      </c>
      <c r="G375" s="15" t="s">
        <v>481</v>
      </c>
      <c r="H375" s="15">
        <v>4000</v>
      </c>
    </row>
    <row r="376" spans="1:8" ht="25" customHeight="1">
      <c r="A376" s="11">
        <v>43143</v>
      </c>
      <c r="B376" s="12" t="s">
        <v>97</v>
      </c>
      <c r="C376" s="13">
        <v>2040837043</v>
      </c>
      <c r="D376" s="16">
        <v>43436</v>
      </c>
      <c r="E376" s="15">
        <v>5000</v>
      </c>
      <c r="F376" s="15" t="s">
        <v>10</v>
      </c>
      <c r="G376" s="15" t="s">
        <v>482</v>
      </c>
      <c r="H376" s="15">
        <v>5000</v>
      </c>
    </row>
    <row r="377" spans="1:8" ht="25" customHeight="1">
      <c r="A377" s="11">
        <v>43143</v>
      </c>
      <c r="B377" s="12" t="s">
        <v>483</v>
      </c>
      <c r="C377" s="13" t="s">
        <v>484</v>
      </c>
      <c r="D377" s="16">
        <v>43436</v>
      </c>
      <c r="E377" s="15">
        <v>17.7</v>
      </c>
      <c r="F377" s="15" t="s">
        <v>10</v>
      </c>
      <c r="G377" s="15" t="s">
        <v>485</v>
      </c>
      <c r="H377" s="15"/>
    </row>
    <row r="378" spans="1:8" ht="25" customHeight="1">
      <c r="A378" s="11">
        <v>43143</v>
      </c>
      <c r="B378" s="12" t="s">
        <v>486</v>
      </c>
      <c r="C378" s="13">
        <v>1868616775</v>
      </c>
      <c r="D378" s="16">
        <v>43436</v>
      </c>
      <c r="E378" s="15">
        <v>4000</v>
      </c>
      <c r="F378" s="15" t="s">
        <v>10</v>
      </c>
      <c r="G378" s="15" t="s">
        <v>487</v>
      </c>
      <c r="H378" s="15">
        <v>4000</v>
      </c>
    </row>
    <row r="379" spans="1:8" ht="25" customHeight="1">
      <c r="A379" s="11">
        <v>43143</v>
      </c>
      <c r="B379" s="12" t="s">
        <v>488</v>
      </c>
      <c r="C379" s="13">
        <v>1861369469</v>
      </c>
      <c r="D379" s="16">
        <v>43436</v>
      </c>
      <c r="E379" s="15">
        <v>4000</v>
      </c>
      <c r="F379" s="15" t="s">
        <v>10</v>
      </c>
      <c r="G379" s="15" t="s">
        <v>489</v>
      </c>
      <c r="H379" s="15">
        <v>4000</v>
      </c>
    </row>
    <row r="380" spans="1:8" ht="25" customHeight="1">
      <c r="A380" s="11">
        <v>43143</v>
      </c>
      <c r="B380" s="12" t="s">
        <v>490</v>
      </c>
      <c r="C380" s="13">
        <v>1861369470</v>
      </c>
      <c r="D380" s="16">
        <v>43436</v>
      </c>
      <c r="E380" s="15">
        <v>5000</v>
      </c>
      <c r="F380" s="15" t="s">
        <v>10</v>
      </c>
      <c r="G380" s="15" t="s">
        <v>491</v>
      </c>
      <c r="H380" s="15">
        <v>5000</v>
      </c>
    </row>
    <row r="381" spans="1:8" ht="25" customHeight="1">
      <c r="A381" s="11">
        <v>43144</v>
      </c>
      <c r="B381" s="12" t="s">
        <v>492</v>
      </c>
      <c r="C381" s="13" t="s">
        <v>493</v>
      </c>
      <c r="D381" s="14" t="s">
        <v>494</v>
      </c>
      <c r="E381" s="15">
        <v>177</v>
      </c>
      <c r="F381" s="15" t="s">
        <v>10</v>
      </c>
      <c r="G381" s="15" t="s">
        <v>495</v>
      </c>
      <c r="H381" s="15"/>
    </row>
    <row r="382" spans="1:8" ht="25" customHeight="1">
      <c r="A382" s="11">
        <v>43153</v>
      </c>
      <c r="B382" s="12" t="s">
        <v>496</v>
      </c>
      <c r="C382" s="13" t="s">
        <v>497</v>
      </c>
      <c r="D382" s="14" t="s">
        <v>498</v>
      </c>
      <c r="E382" s="15">
        <v>10000</v>
      </c>
      <c r="F382" s="15" t="s">
        <v>10</v>
      </c>
      <c r="G382" s="15" t="s">
        <v>499</v>
      </c>
      <c r="H382" s="15"/>
    </row>
    <row r="383" spans="1:8" ht="25" customHeight="1">
      <c r="A383" s="11">
        <v>43153</v>
      </c>
      <c r="B383" s="12" t="s">
        <v>500</v>
      </c>
      <c r="C383" s="13" t="s">
        <v>501</v>
      </c>
      <c r="D383" s="14" t="s">
        <v>498</v>
      </c>
      <c r="E383" s="15">
        <v>158000</v>
      </c>
      <c r="F383" s="15" t="s">
        <v>10</v>
      </c>
      <c r="G383" s="15">
        <v>10316.290000000001</v>
      </c>
      <c r="H383" s="15"/>
    </row>
    <row r="384" spans="1:8" ht="25" customHeight="1">
      <c r="A384" s="11">
        <v>43156</v>
      </c>
      <c r="B384" s="12" t="s">
        <v>502</v>
      </c>
      <c r="C384" s="13" t="s">
        <v>10</v>
      </c>
      <c r="D384" s="14" t="s">
        <v>503</v>
      </c>
      <c r="E384" s="15" t="s">
        <v>10</v>
      </c>
      <c r="F384" s="15">
        <v>158000</v>
      </c>
      <c r="G384" s="15" t="s">
        <v>499</v>
      </c>
      <c r="H384" s="15"/>
    </row>
    <row r="385" spans="1:8" ht="25" customHeight="1">
      <c r="A385" s="11">
        <v>43156</v>
      </c>
      <c r="B385" s="12" t="s">
        <v>504</v>
      </c>
      <c r="C385" s="13" t="s">
        <v>505</v>
      </c>
      <c r="D385" s="14" t="s">
        <v>503</v>
      </c>
      <c r="E385" s="15">
        <v>25000</v>
      </c>
      <c r="F385" s="15" t="s">
        <v>10</v>
      </c>
      <c r="G385" s="15" t="s">
        <v>506</v>
      </c>
      <c r="H385" s="15"/>
    </row>
    <row r="386" spans="1:8" ht="25" customHeight="1">
      <c r="A386" s="11">
        <v>43156</v>
      </c>
      <c r="B386" s="12" t="s">
        <v>507</v>
      </c>
      <c r="C386" s="13" t="s">
        <v>508</v>
      </c>
      <c r="D386" s="14" t="s">
        <v>503</v>
      </c>
      <c r="E386" s="15">
        <v>130000</v>
      </c>
      <c r="F386" s="15" t="s">
        <v>10</v>
      </c>
      <c r="G386" s="15">
        <v>13316.29</v>
      </c>
      <c r="H386" s="15"/>
    </row>
    <row r="387" spans="1:8" ht="25" customHeight="1">
      <c r="A387" s="11">
        <v>43158</v>
      </c>
      <c r="B387" s="12" t="s">
        <v>509</v>
      </c>
      <c r="C387" s="13" t="s">
        <v>10</v>
      </c>
      <c r="D387" s="14" t="s">
        <v>510</v>
      </c>
      <c r="E387" s="15" t="s">
        <v>10</v>
      </c>
      <c r="F387" s="15">
        <v>130000</v>
      </c>
      <c r="G387" s="15" t="s">
        <v>506</v>
      </c>
      <c r="H387" s="15"/>
    </row>
    <row r="388" spans="1:8" ht="25" customHeight="1">
      <c r="A388" s="11">
        <v>43160</v>
      </c>
      <c r="B388" s="12" t="s">
        <v>511</v>
      </c>
      <c r="C388" s="13">
        <v>180600456489</v>
      </c>
      <c r="D388" s="16">
        <v>43103</v>
      </c>
      <c r="E388" s="15">
        <v>40000</v>
      </c>
      <c r="F388" s="15" t="s">
        <v>10</v>
      </c>
      <c r="G388" s="15" t="s">
        <v>512</v>
      </c>
      <c r="H388" s="15">
        <v>40000</v>
      </c>
    </row>
    <row r="389" spans="1:8" ht="25" customHeight="1">
      <c r="A389" s="11">
        <v>43160</v>
      </c>
      <c r="B389" s="12" t="s">
        <v>513</v>
      </c>
      <c r="C389" s="13">
        <v>180600517822</v>
      </c>
      <c r="D389" s="16">
        <v>43103</v>
      </c>
      <c r="E389" s="15">
        <v>40000</v>
      </c>
      <c r="F389" s="15" t="s">
        <v>10</v>
      </c>
      <c r="G389" s="15">
        <v>63316.29</v>
      </c>
      <c r="H389" s="15">
        <v>40000</v>
      </c>
    </row>
    <row r="390" spans="1:8" ht="25" customHeight="1">
      <c r="A390" s="11">
        <v>43160</v>
      </c>
      <c r="B390" s="12" t="s">
        <v>514</v>
      </c>
      <c r="C390" s="13">
        <v>180600536767</v>
      </c>
      <c r="D390" s="16">
        <v>43103</v>
      </c>
      <c r="E390" s="15">
        <v>25000</v>
      </c>
      <c r="F390" s="15" t="s">
        <v>10</v>
      </c>
      <c r="G390" s="15">
        <v>38316.29</v>
      </c>
      <c r="H390" s="15">
        <v>25000</v>
      </c>
    </row>
    <row r="391" spans="1:8" ht="25" customHeight="1">
      <c r="A391" s="11">
        <v>43160</v>
      </c>
      <c r="B391" s="12" t="s">
        <v>515</v>
      </c>
      <c r="C391" s="13">
        <v>2025112060</v>
      </c>
      <c r="D391" s="16">
        <v>43103</v>
      </c>
      <c r="E391" s="15">
        <v>25000</v>
      </c>
      <c r="F391" s="15" t="s">
        <v>10</v>
      </c>
      <c r="G391" s="15">
        <v>13316.29</v>
      </c>
      <c r="H391" s="15">
        <v>25000</v>
      </c>
    </row>
    <row r="392" spans="1:8" ht="25" customHeight="1">
      <c r="A392" s="11">
        <v>43161</v>
      </c>
      <c r="B392" s="12" t="s">
        <v>516</v>
      </c>
      <c r="C392" s="13">
        <v>1402937365</v>
      </c>
      <c r="D392" s="16">
        <v>43134</v>
      </c>
      <c r="E392" s="15" t="s">
        <v>10</v>
      </c>
      <c r="F392" s="15">
        <v>38000</v>
      </c>
      <c r="G392" s="15">
        <v>51316.29</v>
      </c>
      <c r="H392" s="15"/>
    </row>
    <row r="393" spans="1:8" ht="25" customHeight="1">
      <c r="A393" s="11">
        <v>43161</v>
      </c>
      <c r="B393" s="12" t="s">
        <v>517</v>
      </c>
      <c r="C393" s="13">
        <v>2001150061</v>
      </c>
      <c r="D393" s="16">
        <v>43134</v>
      </c>
      <c r="E393" s="15">
        <v>25000</v>
      </c>
      <c r="F393" s="15" t="s">
        <v>10</v>
      </c>
      <c r="G393" s="15">
        <v>26316.29</v>
      </c>
      <c r="H393" s="15">
        <v>25000</v>
      </c>
    </row>
    <row r="394" spans="1:8" ht="25" customHeight="1">
      <c r="A394" s="11">
        <v>43166</v>
      </c>
      <c r="B394" s="12" t="s">
        <v>518</v>
      </c>
      <c r="C394" s="13">
        <v>2177683668</v>
      </c>
      <c r="D394" s="16">
        <v>43284</v>
      </c>
      <c r="E394" s="15">
        <v>4000</v>
      </c>
      <c r="F394" s="15" t="s">
        <v>10</v>
      </c>
      <c r="G394" s="15">
        <v>22316.29</v>
      </c>
      <c r="H394" s="15">
        <v>4000</v>
      </c>
    </row>
    <row r="395" spans="1:8" ht="25" customHeight="1">
      <c r="A395" s="11">
        <v>43169</v>
      </c>
      <c r="B395" s="12" t="s">
        <v>85</v>
      </c>
      <c r="C395" s="13" t="s">
        <v>10</v>
      </c>
      <c r="D395" s="16">
        <v>43376</v>
      </c>
      <c r="E395" s="15">
        <v>4000</v>
      </c>
      <c r="F395" s="15" t="s">
        <v>10</v>
      </c>
      <c r="G395" s="15">
        <v>18316.29</v>
      </c>
      <c r="H395" s="15">
        <v>4000</v>
      </c>
    </row>
    <row r="396" spans="1:8" ht="25" customHeight="1">
      <c r="A396" s="11">
        <v>43171</v>
      </c>
      <c r="B396" s="12" t="s">
        <v>519</v>
      </c>
      <c r="C396" s="13">
        <v>2230651116</v>
      </c>
      <c r="D396" s="16">
        <v>43437</v>
      </c>
      <c r="E396" s="15">
        <v>4000</v>
      </c>
      <c r="F396" s="15" t="s">
        <v>10</v>
      </c>
      <c r="G396" s="15">
        <v>14316.29</v>
      </c>
      <c r="H396" s="15">
        <v>4000</v>
      </c>
    </row>
    <row r="397" spans="1:8" ht="25" customHeight="1">
      <c r="A397" s="11">
        <v>43171</v>
      </c>
      <c r="B397" s="12" t="s">
        <v>520</v>
      </c>
      <c r="C397" s="13">
        <v>2230105448</v>
      </c>
      <c r="D397" s="16">
        <v>43437</v>
      </c>
      <c r="E397" s="15">
        <v>4000</v>
      </c>
      <c r="F397" s="15" t="s">
        <v>10</v>
      </c>
      <c r="G397" s="15">
        <v>10316.290000000001</v>
      </c>
      <c r="H397" s="15">
        <v>4000</v>
      </c>
    </row>
    <row r="398" spans="1:8" ht="25" customHeight="1">
      <c r="A398" s="11">
        <v>43171</v>
      </c>
      <c r="B398" s="12" t="s">
        <v>521</v>
      </c>
      <c r="C398" s="13">
        <v>2230651117</v>
      </c>
      <c r="D398" s="16">
        <v>43437</v>
      </c>
      <c r="E398" s="15">
        <v>5000</v>
      </c>
      <c r="F398" s="15" t="s">
        <v>10</v>
      </c>
      <c r="G398" s="15">
        <v>5316.29</v>
      </c>
      <c r="H398" s="15">
        <v>5000</v>
      </c>
    </row>
    <row r="399" spans="1:8" ht="25" customHeight="1">
      <c r="A399" s="11">
        <v>43171</v>
      </c>
      <c r="B399" s="12" t="s">
        <v>522</v>
      </c>
      <c r="C399" s="13">
        <v>2141796071</v>
      </c>
      <c r="D399" s="16">
        <v>43437</v>
      </c>
      <c r="E399" s="15">
        <v>4000</v>
      </c>
      <c r="F399" s="15" t="s">
        <v>10</v>
      </c>
      <c r="G399" s="15">
        <v>1316.29</v>
      </c>
      <c r="H399" s="15"/>
    </row>
    <row r="400" spans="1:8" ht="25" customHeight="1">
      <c r="A400" s="11">
        <v>43171</v>
      </c>
      <c r="B400" s="12" t="s">
        <v>522</v>
      </c>
      <c r="C400" s="13">
        <v>2141796071</v>
      </c>
      <c r="D400" s="16">
        <v>43437</v>
      </c>
      <c r="E400" s="15" t="s">
        <v>10</v>
      </c>
      <c r="F400" s="15">
        <v>4000</v>
      </c>
      <c r="G400" s="15">
        <v>5316.29</v>
      </c>
      <c r="H400" s="15"/>
    </row>
    <row r="401" spans="1:8" ht="25" customHeight="1">
      <c r="A401" s="11">
        <v>43171</v>
      </c>
      <c r="B401" s="12" t="s">
        <v>523</v>
      </c>
      <c r="C401" s="13">
        <v>2067567071</v>
      </c>
      <c r="D401" s="16">
        <v>43437</v>
      </c>
      <c r="E401" s="15">
        <v>4000</v>
      </c>
      <c r="F401" s="15" t="s">
        <v>10</v>
      </c>
      <c r="G401" s="15">
        <v>1316.29</v>
      </c>
      <c r="H401" s="15">
        <v>4000</v>
      </c>
    </row>
    <row r="402" spans="1:8" ht="25" customHeight="1">
      <c r="A402" s="11">
        <v>43171</v>
      </c>
      <c r="B402" s="12" t="s">
        <v>524</v>
      </c>
      <c r="C402" s="13">
        <v>2192576071</v>
      </c>
      <c r="D402" s="16">
        <v>43437</v>
      </c>
      <c r="E402" s="15">
        <v>4000</v>
      </c>
      <c r="F402" s="15" t="s">
        <v>10</v>
      </c>
      <c r="G402" s="15">
        <v>-2683.71</v>
      </c>
      <c r="H402" s="15"/>
    </row>
    <row r="403" spans="1:8" ht="25" customHeight="1">
      <c r="A403" s="11">
        <v>43171</v>
      </c>
      <c r="B403" s="12" t="s">
        <v>524</v>
      </c>
      <c r="C403" s="13">
        <v>2192576071</v>
      </c>
      <c r="D403" s="16">
        <v>43437</v>
      </c>
      <c r="E403" s="15" t="s">
        <v>10</v>
      </c>
      <c r="F403" s="15">
        <v>4000</v>
      </c>
      <c r="G403" s="15">
        <v>1316.29</v>
      </c>
      <c r="H403" s="15"/>
    </row>
    <row r="404" spans="1:8" ht="25" customHeight="1">
      <c r="A404" s="11">
        <v>43171</v>
      </c>
      <c r="B404" s="12" t="s">
        <v>525</v>
      </c>
      <c r="C404" s="13">
        <v>2067136071</v>
      </c>
      <c r="D404" s="16">
        <v>43437</v>
      </c>
      <c r="E404" s="15">
        <v>5000</v>
      </c>
      <c r="F404" s="15" t="s">
        <v>10</v>
      </c>
      <c r="G404" s="15">
        <v>-3683.71</v>
      </c>
      <c r="H404" s="15"/>
    </row>
    <row r="405" spans="1:8" ht="25" customHeight="1">
      <c r="A405" s="11">
        <v>43171</v>
      </c>
      <c r="B405" s="12" t="s">
        <v>525</v>
      </c>
      <c r="C405" s="13">
        <v>2067136071</v>
      </c>
      <c r="D405" s="16">
        <v>43437</v>
      </c>
      <c r="E405" s="15" t="s">
        <v>10</v>
      </c>
      <c r="F405" s="15">
        <v>5000</v>
      </c>
      <c r="G405" s="15">
        <v>1316.29</v>
      </c>
      <c r="H405" s="15"/>
    </row>
    <row r="406" spans="1:8" ht="25" customHeight="1">
      <c r="A406" s="11">
        <v>43180</v>
      </c>
      <c r="B406" s="12" t="s">
        <v>526</v>
      </c>
      <c r="C406" s="13" t="s">
        <v>527</v>
      </c>
      <c r="D406" s="14" t="s">
        <v>528</v>
      </c>
      <c r="E406" s="15">
        <v>413</v>
      </c>
      <c r="F406" s="15" t="s">
        <v>10</v>
      </c>
      <c r="G406" s="15">
        <v>903.29</v>
      </c>
      <c r="H406" s="15">
        <v>413</v>
      </c>
    </row>
    <row r="407" spans="1:8" ht="25" customHeight="1">
      <c r="A407" s="11">
        <v>43180</v>
      </c>
      <c r="B407" s="12" t="s">
        <v>529</v>
      </c>
      <c r="C407" s="13" t="s">
        <v>530</v>
      </c>
      <c r="D407" s="14" t="s">
        <v>528</v>
      </c>
      <c r="E407" s="15">
        <v>885</v>
      </c>
      <c r="F407" s="15" t="s">
        <v>10</v>
      </c>
      <c r="G407" s="15">
        <v>18.29</v>
      </c>
      <c r="H407" s="15">
        <v>885</v>
      </c>
    </row>
    <row r="408" spans="1:8" ht="25" customHeight="1">
      <c r="A408" s="11">
        <v>43180</v>
      </c>
      <c r="B408" s="12" t="s">
        <v>531</v>
      </c>
      <c r="C408" s="13" t="s">
        <v>532</v>
      </c>
      <c r="D408" s="14" t="s">
        <v>528</v>
      </c>
      <c r="E408" s="15">
        <v>18.29</v>
      </c>
      <c r="F408" s="15" t="s">
        <v>10</v>
      </c>
      <c r="G408" s="15">
        <v>0</v>
      </c>
      <c r="H408" s="15">
        <v>18.29</v>
      </c>
    </row>
    <row r="409" spans="1:8" ht="25" customHeight="1">
      <c r="A409" s="11">
        <v>43181</v>
      </c>
      <c r="B409" s="12" t="s">
        <v>533</v>
      </c>
      <c r="C409" s="13" t="s">
        <v>534</v>
      </c>
      <c r="D409" s="14" t="s">
        <v>535</v>
      </c>
      <c r="E409" s="15" t="s">
        <v>10</v>
      </c>
      <c r="F409" s="15">
        <v>50000</v>
      </c>
      <c r="G409" s="15">
        <v>50000</v>
      </c>
      <c r="H409" s="15"/>
    </row>
    <row r="410" spans="1:8" ht="25" customHeight="1">
      <c r="A410" s="11">
        <v>43187</v>
      </c>
      <c r="B410" s="12" t="s">
        <v>536</v>
      </c>
      <c r="C410" s="13" t="s">
        <v>537</v>
      </c>
      <c r="D410" s="14" t="s">
        <v>538</v>
      </c>
      <c r="E410" s="15">
        <v>866.73</v>
      </c>
      <c r="F410" s="15" t="s">
        <v>10</v>
      </c>
      <c r="G410" s="15">
        <v>49133.27</v>
      </c>
      <c r="H410" s="15">
        <v>866.73</v>
      </c>
    </row>
    <row r="411" spans="1:8" ht="25" customHeight="1">
      <c r="A411" s="11">
        <v>43191</v>
      </c>
      <c r="B411" s="12" t="s">
        <v>19</v>
      </c>
      <c r="C411" s="13" t="s">
        <v>10</v>
      </c>
      <c r="D411" s="14" t="s">
        <v>539</v>
      </c>
      <c r="E411" s="15" t="s">
        <v>10</v>
      </c>
      <c r="F411" s="15">
        <v>628</v>
      </c>
      <c r="G411" s="15">
        <v>49761.27</v>
      </c>
      <c r="H411" s="15"/>
    </row>
    <row r="412" spans="1:8" ht="25" customHeight="1">
      <c r="A412" s="11">
        <v>43193</v>
      </c>
      <c r="B412" s="12" t="s">
        <v>540</v>
      </c>
      <c r="C412" s="13">
        <v>1423105712</v>
      </c>
      <c r="D412" s="16">
        <v>43163</v>
      </c>
      <c r="E412" s="15" t="s">
        <v>10</v>
      </c>
      <c r="F412" s="15">
        <v>38000</v>
      </c>
      <c r="G412" s="15">
        <v>87761.27</v>
      </c>
      <c r="H412" s="15"/>
    </row>
    <row r="413" spans="1:8" ht="25" customHeight="1">
      <c r="A413" s="11">
        <v>43197</v>
      </c>
      <c r="B413" s="12" t="s">
        <v>541</v>
      </c>
      <c r="C413" s="13">
        <v>2611883676</v>
      </c>
      <c r="D413" s="16">
        <v>43285</v>
      </c>
      <c r="E413" s="15">
        <v>4000</v>
      </c>
      <c r="F413" s="15" t="s">
        <v>10</v>
      </c>
      <c r="G413" s="15">
        <v>83761.27</v>
      </c>
      <c r="H413" s="15">
        <v>4000</v>
      </c>
    </row>
    <row r="414" spans="1:8" ht="25" customHeight="1">
      <c r="A414" s="11">
        <v>43200</v>
      </c>
      <c r="B414" s="12" t="s">
        <v>85</v>
      </c>
      <c r="C414" s="13" t="s">
        <v>10</v>
      </c>
      <c r="D414" s="16">
        <v>43377</v>
      </c>
      <c r="E414" s="15">
        <v>4000</v>
      </c>
      <c r="F414" s="15" t="s">
        <v>10</v>
      </c>
      <c r="G414" s="15">
        <v>79761.27</v>
      </c>
      <c r="H414" s="15">
        <v>4000</v>
      </c>
    </row>
    <row r="415" spans="1:8" ht="25" customHeight="1">
      <c r="A415" s="11">
        <v>43200</v>
      </c>
      <c r="B415" s="12" t="s">
        <v>542</v>
      </c>
      <c r="C415" s="13">
        <v>2651517835</v>
      </c>
      <c r="D415" s="16">
        <v>43377</v>
      </c>
      <c r="E415" s="15">
        <v>4000</v>
      </c>
      <c r="F415" s="15" t="s">
        <v>10</v>
      </c>
      <c r="G415" s="15">
        <v>75761.27</v>
      </c>
      <c r="H415" s="15">
        <v>4000</v>
      </c>
    </row>
    <row r="416" spans="1:8" ht="25" customHeight="1">
      <c r="A416" s="11">
        <v>43200</v>
      </c>
      <c r="B416" s="12" t="s">
        <v>543</v>
      </c>
      <c r="C416" s="13">
        <v>2660219568</v>
      </c>
      <c r="D416" s="16">
        <v>43377</v>
      </c>
      <c r="E416" s="15">
        <v>5000</v>
      </c>
      <c r="F416" s="15" t="s">
        <v>10</v>
      </c>
      <c r="G416" s="15">
        <v>70761.27</v>
      </c>
      <c r="H416" s="15">
        <v>5000</v>
      </c>
    </row>
    <row r="417" spans="1:8" ht="25" customHeight="1">
      <c r="A417" s="11">
        <v>43200</v>
      </c>
      <c r="B417" s="12" t="s">
        <v>544</v>
      </c>
      <c r="C417" s="13">
        <v>2660219567</v>
      </c>
      <c r="D417" s="16">
        <v>43377</v>
      </c>
      <c r="E417" s="15">
        <v>4000</v>
      </c>
      <c r="F417" s="15" t="s">
        <v>10</v>
      </c>
      <c r="G417" s="15">
        <v>66761.27</v>
      </c>
      <c r="H417" s="15">
        <v>4000</v>
      </c>
    </row>
    <row r="418" spans="1:8" ht="25" customHeight="1">
      <c r="A418" s="11">
        <v>43200</v>
      </c>
      <c r="B418" s="12" t="s">
        <v>525</v>
      </c>
      <c r="C418" s="13">
        <v>2004580100</v>
      </c>
      <c r="D418" s="16">
        <v>43377</v>
      </c>
      <c r="E418" s="15">
        <v>5000</v>
      </c>
      <c r="F418" s="15" t="s">
        <v>10</v>
      </c>
      <c r="G418" s="15">
        <v>61761.27</v>
      </c>
      <c r="H418" s="15">
        <v>5000</v>
      </c>
    </row>
    <row r="419" spans="1:8" ht="25" customHeight="1">
      <c r="A419" s="11">
        <v>43200</v>
      </c>
      <c r="B419" s="12" t="s">
        <v>523</v>
      </c>
      <c r="C419" s="13">
        <v>2000382100</v>
      </c>
      <c r="D419" s="16">
        <v>43377</v>
      </c>
      <c r="E419" s="15">
        <v>4000</v>
      </c>
      <c r="F419" s="15" t="s">
        <v>10</v>
      </c>
      <c r="G419" s="15">
        <v>57761.27</v>
      </c>
      <c r="H419" s="15">
        <v>4000</v>
      </c>
    </row>
    <row r="420" spans="1:8" ht="25" customHeight="1">
      <c r="A420" s="11">
        <v>43200</v>
      </c>
      <c r="B420" s="12" t="s">
        <v>545</v>
      </c>
      <c r="C420" s="13">
        <v>2126743100</v>
      </c>
      <c r="D420" s="16">
        <v>43377</v>
      </c>
      <c r="E420" s="15">
        <v>4000</v>
      </c>
      <c r="F420" s="15" t="s">
        <v>10</v>
      </c>
      <c r="G420" s="15">
        <v>53761.27</v>
      </c>
      <c r="H420" s="15">
        <v>4000</v>
      </c>
    </row>
    <row r="421" spans="1:8" ht="25" customHeight="1">
      <c r="A421" s="11">
        <v>43200</v>
      </c>
      <c r="B421" s="12" t="s">
        <v>546</v>
      </c>
      <c r="C421" s="13">
        <v>2126755100</v>
      </c>
      <c r="D421" s="16">
        <v>43377</v>
      </c>
      <c r="E421" s="15">
        <v>4000</v>
      </c>
      <c r="F421" s="15" t="s">
        <v>10</v>
      </c>
      <c r="G421" s="15">
        <v>49761.27</v>
      </c>
      <c r="H421" s="15">
        <v>4000</v>
      </c>
    </row>
    <row r="422" spans="1:8" ht="25" customHeight="1">
      <c r="A422" s="11">
        <v>43214</v>
      </c>
      <c r="B422" s="12" t="s">
        <v>547</v>
      </c>
      <c r="C422" s="13" t="s">
        <v>548</v>
      </c>
      <c r="D422" s="14" t="s">
        <v>549</v>
      </c>
      <c r="E422" s="15">
        <v>17.7</v>
      </c>
      <c r="F422" s="15" t="s">
        <v>10</v>
      </c>
      <c r="G422" s="15">
        <v>49743.57</v>
      </c>
      <c r="H422" s="15"/>
    </row>
    <row r="423" spans="1:8" ht="25" customHeight="1">
      <c r="A423" s="11">
        <v>43222</v>
      </c>
      <c r="B423" s="12" t="s">
        <v>550</v>
      </c>
      <c r="C423" s="13">
        <v>128227766</v>
      </c>
      <c r="D423" s="16">
        <v>43136</v>
      </c>
      <c r="E423" s="15" t="s">
        <v>10</v>
      </c>
      <c r="F423" s="15">
        <v>96600</v>
      </c>
      <c r="G423" s="15" t="s">
        <v>551</v>
      </c>
      <c r="H423" s="15"/>
    </row>
    <row r="424" spans="1:8" ht="25" customHeight="1">
      <c r="A424" s="11">
        <v>43223</v>
      </c>
      <c r="B424" s="12" t="s">
        <v>552</v>
      </c>
      <c r="C424" s="13">
        <v>1443914407</v>
      </c>
      <c r="D424" s="16">
        <v>43164</v>
      </c>
      <c r="E424" s="15" t="s">
        <v>10</v>
      </c>
      <c r="F424" s="15">
        <v>38000</v>
      </c>
      <c r="G424" s="15" t="s">
        <v>553</v>
      </c>
      <c r="H424" s="15"/>
    </row>
    <row r="425" spans="1:8" ht="25" customHeight="1">
      <c r="A425" s="11">
        <v>43225</v>
      </c>
      <c r="B425" s="12" t="s">
        <v>554</v>
      </c>
      <c r="C425" s="13">
        <v>351501041</v>
      </c>
      <c r="D425" s="16">
        <v>43225</v>
      </c>
      <c r="E425" s="15">
        <v>130000</v>
      </c>
      <c r="F425" s="15" t="s">
        <v>10</v>
      </c>
      <c r="G425" s="15">
        <v>54343.57</v>
      </c>
      <c r="H425" s="15"/>
    </row>
    <row r="426" spans="1:8" ht="25" customHeight="1">
      <c r="A426" s="11">
        <v>43227</v>
      </c>
      <c r="B426" s="12" t="s">
        <v>555</v>
      </c>
      <c r="C426" s="13">
        <v>3150618194</v>
      </c>
      <c r="D426" s="16">
        <v>43286</v>
      </c>
      <c r="E426" s="15">
        <v>4000</v>
      </c>
      <c r="F426" s="15" t="s">
        <v>10</v>
      </c>
      <c r="G426" s="15">
        <v>50343.57</v>
      </c>
      <c r="H426" s="15">
        <v>4000</v>
      </c>
    </row>
    <row r="427" spans="1:8" ht="25" customHeight="1">
      <c r="A427" s="11">
        <v>43230</v>
      </c>
      <c r="B427" s="12" t="s">
        <v>85</v>
      </c>
      <c r="C427" s="13" t="s">
        <v>10</v>
      </c>
      <c r="D427" s="16">
        <v>43378</v>
      </c>
      <c r="E427" s="15">
        <v>4000</v>
      </c>
      <c r="F427" s="15" t="s">
        <v>10</v>
      </c>
      <c r="G427" s="15">
        <v>46343.57</v>
      </c>
      <c r="H427" s="15">
        <v>4000</v>
      </c>
    </row>
    <row r="428" spans="1:8" ht="25" customHeight="1">
      <c r="A428" s="11">
        <v>43230</v>
      </c>
      <c r="B428" s="12" t="s">
        <v>556</v>
      </c>
      <c r="C428" s="13">
        <v>3219721805</v>
      </c>
      <c r="D428" s="16">
        <v>43378</v>
      </c>
      <c r="E428" s="15">
        <v>5000</v>
      </c>
      <c r="F428" s="15" t="s">
        <v>10</v>
      </c>
      <c r="G428" s="15">
        <v>41343.57</v>
      </c>
      <c r="H428" s="15">
        <v>5000</v>
      </c>
    </row>
    <row r="429" spans="1:8" ht="25" customHeight="1">
      <c r="A429" s="11">
        <v>43230</v>
      </c>
      <c r="B429" s="12" t="s">
        <v>557</v>
      </c>
      <c r="C429" s="13">
        <v>3219721806</v>
      </c>
      <c r="D429" s="16">
        <v>43378</v>
      </c>
      <c r="E429" s="15">
        <v>4000</v>
      </c>
      <c r="F429" s="15" t="s">
        <v>10</v>
      </c>
      <c r="G429" s="15">
        <v>37343.57</v>
      </c>
      <c r="H429" s="15">
        <v>4000</v>
      </c>
    </row>
    <row r="430" spans="1:8" ht="25" customHeight="1">
      <c r="A430" s="11">
        <v>43230</v>
      </c>
      <c r="B430" s="12" t="s">
        <v>558</v>
      </c>
      <c r="C430" s="13">
        <v>2030044130</v>
      </c>
      <c r="D430" s="16">
        <v>43378</v>
      </c>
      <c r="E430" s="15">
        <v>4000</v>
      </c>
      <c r="F430" s="15" t="s">
        <v>10</v>
      </c>
      <c r="G430" s="15">
        <v>33343.57</v>
      </c>
      <c r="H430" s="15">
        <v>4000</v>
      </c>
    </row>
    <row r="431" spans="1:8" ht="25" customHeight="1">
      <c r="A431" s="11">
        <v>43230</v>
      </c>
      <c r="B431" s="12" t="s">
        <v>523</v>
      </c>
      <c r="C431" s="13">
        <v>2004011130</v>
      </c>
      <c r="D431" s="16">
        <v>43378</v>
      </c>
      <c r="E431" s="15">
        <v>4000</v>
      </c>
      <c r="F431" s="15" t="s">
        <v>10</v>
      </c>
      <c r="G431" s="15">
        <v>29343.57</v>
      </c>
      <c r="H431" s="15">
        <v>4000</v>
      </c>
    </row>
    <row r="432" spans="1:8" ht="25" customHeight="1">
      <c r="A432" s="11">
        <v>43230</v>
      </c>
      <c r="B432" s="12" t="s">
        <v>525</v>
      </c>
      <c r="C432" s="13">
        <v>2004010130</v>
      </c>
      <c r="D432" s="16">
        <v>43378</v>
      </c>
      <c r="E432" s="15">
        <v>5000</v>
      </c>
      <c r="F432" s="15" t="s">
        <v>10</v>
      </c>
      <c r="G432" s="15">
        <v>24343.57</v>
      </c>
      <c r="H432" s="15">
        <v>5000</v>
      </c>
    </row>
    <row r="433" spans="1:8" ht="25" customHeight="1">
      <c r="A433" s="11">
        <v>43230</v>
      </c>
      <c r="B433" s="12" t="s">
        <v>559</v>
      </c>
      <c r="C433" s="13">
        <v>3225072273</v>
      </c>
      <c r="D433" s="16">
        <v>43378</v>
      </c>
      <c r="E433" s="15">
        <v>4000</v>
      </c>
      <c r="F433" s="15" t="s">
        <v>10</v>
      </c>
      <c r="G433" s="15">
        <v>20343.57</v>
      </c>
      <c r="H433" s="15">
        <v>4000</v>
      </c>
    </row>
    <row r="434" spans="1:8" ht="25" customHeight="1">
      <c r="A434" s="11">
        <v>43230</v>
      </c>
      <c r="B434" s="12" t="s">
        <v>560</v>
      </c>
      <c r="C434" s="13">
        <v>2185069130</v>
      </c>
      <c r="D434" s="16">
        <v>43378</v>
      </c>
      <c r="E434" s="15">
        <v>4000</v>
      </c>
      <c r="F434" s="15" t="s">
        <v>10</v>
      </c>
      <c r="G434" s="15">
        <v>16343.57</v>
      </c>
      <c r="H434" s="15">
        <v>4000</v>
      </c>
    </row>
    <row r="435" spans="1:8" ht="25" customHeight="1">
      <c r="A435" s="11">
        <v>43252</v>
      </c>
      <c r="B435" s="12" t="s">
        <v>561</v>
      </c>
      <c r="C435" s="13">
        <v>211726187</v>
      </c>
      <c r="D435" s="16">
        <v>43106</v>
      </c>
      <c r="E435" s="15" t="s">
        <v>10</v>
      </c>
      <c r="F435" s="15">
        <v>110000</v>
      </c>
      <c r="G435" s="15" t="s">
        <v>562</v>
      </c>
      <c r="H435" s="15"/>
    </row>
    <row r="436" spans="1:8" ht="25" customHeight="1">
      <c r="A436" s="11">
        <v>43252</v>
      </c>
      <c r="B436" s="12" t="s">
        <v>561</v>
      </c>
      <c r="C436" s="13">
        <v>211761708</v>
      </c>
      <c r="D436" s="16">
        <v>43106</v>
      </c>
      <c r="E436" s="15">
        <v>110000</v>
      </c>
      <c r="F436" s="15" t="s">
        <v>10</v>
      </c>
      <c r="G436" s="15">
        <v>16343.57</v>
      </c>
      <c r="H436" s="15"/>
    </row>
    <row r="437" spans="1:8" ht="25" customHeight="1">
      <c r="A437" s="11">
        <v>43253</v>
      </c>
      <c r="B437" s="12" t="s">
        <v>563</v>
      </c>
      <c r="C437" s="13">
        <v>1463452594</v>
      </c>
      <c r="D437" s="16">
        <v>43137</v>
      </c>
      <c r="E437" s="15" t="s">
        <v>10</v>
      </c>
      <c r="F437" s="15">
        <v>38000</v>
      </c>
      <c r="G437" s="15">
        <v>54343.57</v>
      </c>
      <c r="H437" s="15"/>
    </row>
    <row r="438" spans="1:8" ht="25" customHeight="1">
      <c r="A438" s="11">
        <v>43261</v>
      </c>
      <c r="B438" s="12" t="s">
        <v>85</v>
      </c>
      <c r="C438" s="13" t="s">
        <v>10</v>
      </c>
      <c r="D438" s="16">
        <v>43379</v>
      </c>
      <c r="E438" s="15">
        <v>4000</v>
      </c>
      <c r="F438" s="15" t="s">
        <v>10</v>
      </c>
      <c r="G438" s="15">
        <v>50343.57</v>
      </c>
      <c r="H438" s="15">
        <v>4000</v>
      </c>
    </row>
    <row r="439" spans="1:8" ht="25" customHeight="1">
      <c r="A439" s="11">
        <v>43262</v>
      </c>
      <c r="B439" s="12" t="s">
        <v>564</v>
      </c>
      <c r="C439" s="13">
        <v>3691794998</v>
      </c>
      <c r="D439" s="16">
        <v>43410</v>
      </c>
      <c r="E439" s="15">
        <v>4000</v>
      </c>
      <c r="F439" s="15" t="s">
        <v>10</v>
      </c>
      <c r="G439" s="15">
        <v>46343.57</v>
      </c>
      <c r="H439" s="15">
        <v>4000</v>
      </c>
    </row>
    <row r="440" spans="1:8" ht="25" customHeight="1">
      <c r="A440" s="11">
        <v>43262</v>
      </c>
      <c r="B440" s="12" t="s">
        <v>565</v>
      </c>
      <c r="C440" s="13">
        <v>3701619779</v>
      </c>
      <c r="D440" s="16">
        <v>43410</v>
      </c>
      <c r="E440" s="15">
        <v>4000</v>
      </c>
      <c r="F440" s="15" t="s">
        <v>10</v>
      </c>
      <c r="G440" s="15">
        <v>42343.57</v>
      </c>
      <c r="H440" s="15">
        <v>4000</v>
      </c>
    </row>
    <row r="441" spans="1:8" ht="25" customHeight="1">
      <c r="A441" s="11">
        <v>43262</v>
      </c>
      <c r="B441" s="12" t="s">
        <v>566</v>
      </c>
      <c r="C441" s="13">
        <v>3701619780</v>
      </c>
      <c r="D441" s="16">
        <v>43410</v>
      </c>
      <c r="E441" s="15">
        <v>5000</v>
      </c>
      <c r="F441" s="15" t="s">
        <v>10</v>
      </c>
      <c r="G441" s="15">
        <v>37343.57</v>
      </c>
      <c r="H441" s="15">
        <v>5000</v>
      </c>
    </row>
    <row r="442" spans="1:8" ht="25" customHeight="1">
      <c r="A442" s="11">
        <v>43262</v>
      </c>
      <c r="B442" s="12" t="s">
        <v>523</v>
      </c>
      <c r="C442" s="13">
        <v>8013061162</v>
      </c>
      <c r="D442" s="16">
        <v>43410</v>
      </c>
      <c r="E442" s="15">
        <v>4000</v>
      </c>
      <c r="F442" s="15" t="s">
        <v>10</v>
      </c>
      <c r="G442" s="15">
        <v>33343.57</v>
      </c>
      <c r="H442" s="15">
        <v>4000</v>
      </c>
    </row>
    <row r="443" spans="1:8" ht="25" customHeight="1">
      <c r="A443" s="11">
        <v>43262</v>
      </c>
      <c r="B443" s="12" t="s">
        <v>567</v>
      </c>
      <c r="C443" s="13">
        <v>8014451162</v>
      </c>
      <c r="D443" s="16">
        <v>43410</v>
      </c>
      <c r="E443" s="15">
        <v>5000</v>
      </c>
      <c r="F443" s="15" t="s">
        <v>10</v>
      </c>
      <c r="G443" s="15">
        <v>28343.57</v>
      </c>
      <c r="H443" s="15">
        <v>5000</v>
      </c>
    </row>
    <row r="444" spans="1:8" ht="25" customHeight="1">
      <c r="A444" s="11">
        <v>43262</v>
      </c>
      <c r="B444" s="12" t="s">
        <v>568</v>
      </c>
      <c r="C444" s="13">
        <v>8198579162</v>
      </c>
      <c r="D444" s="16">
        <v>43410</v>
      </c>
      <c r="E444" s="15">
        <v>4000</v>
      </c>
      <c r="F444" s="15" t="s">
        <v>10</v>
      </c>
      <c r="G444" s="15">
        <v>24343.57</v>
      </c>
      <c r="H444" s="15">
        <v>4000</v>
      </c>
    </row>
    <row r="445" spans="1:8" ht="25" customHeight="1">
      <c r="A445" s="11">
        <v>43262</v>
      </c>
      <c r="B445" s="12" t="s">
        <v>569</v>
      </c>
      <c r="C445" s="13">
        <v>8201801162</v>
      </c>
      <c r="D445" s="16">
        <v>43410</v>
      </c>
      <c r="E445" s="15">
        <v>4000</v>
      </c>
      <c r="F445" s="15" t="s">
        <v>10</v>
      </c>
      <c r="G445" s="15">
        <v>20343.57</v>
      </c>
      <c r="H445" s="15">
        <v>4000</v>
      </c>
    </row>
    <row r="446" spans="1:8" ht="25" customHeight="1">
      <c r="A446" s="11">
        <v>43268</v>
      </c>
      <c r="B446" s="12" t="s">
        <v>570</v>
      </c>
      <c r="C446" s="13">
        <v>422743202</v>
      </c>
      <c r="D446" s="14" t="s">
        <v>571</v>
      </c>
      <c r="E446" s="15">
        <v>6000</v>
      </c>
      <c r="F446" s="15" t="s">
        <v>10</v>
      </c>
      <c r="G446" s="15">
        <v>14343.57</v>
      </c>
      <c r="H446" s="15"/>
    </row>
    <row r="447" spans="1:8" ht="25" customHeight="1">
      <c r="A447" s="11">
        <v>43276</v>
      </c>
      <c r="B447" s="12" t="s">
        <v>572</v>
      </c>
      <c r="C447" s="13" t="s">
        <v>573</v>
      </c>
      <c r="D447" s="14" t="s">
        <v>574</v>
      </c>
      <c r="E447" s="15">
        <v>4000</v>
      </c>
      <c r="F447" s="15" t="s">
        <v>10</v>
      </c>
      <c r="G447" s="15">
        <v>10343.57</v>
      </c>
      <c r="H447" s="15"/>
    </row>
    <row r="448" spans="1:8" ht="25" customHeight="1">
      <c r="A448" s="11">
        <v>43282</v>
      </c>
      <c r="B448" s="12" t="s">
        <v>19</v>
      </c>
      <c r="C448" s="13" t="s">
        <v>10</v>
      </c>
      <c r="D448" s="14" t="s">
        <v>575</v>
      </c>
      <c r="E448" s="15" t="s">
        <v>10</v>
      </c>
      <c r="F448" s="15">
        <v>358</v>
      </c>
      <c r="G448" s="15">
        <v>10701.57</v>
      </c>
      <c r="H448" s="15" t="s">
        <v>10</v>
      </c>
    </row>
    <row r="449" spans="1:8" ht="25" customHeight="1">
      <c r="A449" s="11">
        <v>43283</v>
      </c>
      <c r="B449" s="12" t="s">
        <v>576</v>
      </c>
      <c r="C449" s="13">
        <v>1482955977</v>
      </c>
      <c r="D449" s="16">
        <v>43138</v>
      </c>
      <c r="E449" s="15" t="s">
        <v>10</v>
      </c>
      <c r="F449" s="15">
        <v>38000</v>
      </c>
      <c r="G449" s="15">
        <v>48701.57</v>
      </c>
      <c r="H449" s="15" t="s">
        <v>10</v>
      </c>
    </row>
    <row r="450" spans="1:8" ht="25" customHeight="1">
      <c r="A450" s="11">
        <v>43291</v>
      </c>
      <c r="B450" s="12" t="s">
        <v>85</v>
      </c>
      <c r="C450" s="13" t="s">
        <v>10</v>
      </c>
      <c r="D450" s="16">
        <v>43380</v>
      </c>
      <c r="E450" s="15">
        <v>4000</v>
      </c>
      <c r="F450" s="15" t="s">
        <v>10</v>
      </c>
      <c r="G450" s="15">
        <v>44701.57</v>
      </c>
      <c r="H450" s="15">
        <v>4000</v>
      </c>
    </row>
    <row r="451" spans="1:8" ht="25" customHeight="1">
      <c r="A451" s="11">
        <v>43291</v>
      </c>
      <c r="B451" s="12" t="s">
        <v>577</v>
      </c>
      <c r="C451" s="13">
        <v>280223629</v>
      </c>
      <c r="D451" s="16">
        <v>43380</v>
      </c>
      <c r="E451" s="15" t="s">
        <v>10</v>
      </c>
      <c r="F451" s="15">
        <v>50000</v>
      </c>
      <c r="G451" s="15">
        <v>94701.57</v>
      </c>
      <c r="H451" s="15" t="s">
        <v>10</v>
      </c>
    </row>
    <row r="452" spans="1:8" ht="25" customHeight="1">
      <c r="A452" s="11">
        <v>43291</v>
      </c>
      <c r="B452" s="12" t="s">
        <v>578</v>
      </c>
      <c r="C452" s="13" t="s">
        <v>579</v>
      </c>
      <c r="D452" s="16">
        <v>43380</v>
      </c>
      <c r="E452" s="15">
        <v>50000</v>
      </c>
      <c r="F452" s="15" t="s">
        <v>10</v>
      </c>
      <c r="G452" s="15">
        <v>44701.57</v>
      </c>
      <c r="H452" s="15"/>
    </row>
    <row r="453" spans="1:8" ht="25" customHeight="1">
      <c r="A453" s="11">
        <v>43291</v>
      </c>
      <c r="B453" s="12" t="s">
        <v>580</v>
      </c>
      <c r="C453" s="13">
        <v>4168929837</v>
      </c>
      <c r="D453" s="16">
        <v>43380</v>
      </c>
      <c r="E453" s="15">
        <v>4000</v>
      </c>
      <c r="F453" s="15" t="s">
        <v>10</v>
      </c>
      <c r="G453" s="15">
        <v>40701.57</v>
      </c>
      <c r="H453" s="15">
        <v>4000</v>
      </c>
    </row>
    <row r="454" spans="1:8" ht="25" customHeight="1">
      <c r="A454" s="11">
        <v>43291</v>
      </c>
      <c r="B454" s="12" t="s">
        <v>581</v>
      </c>
      <c r="C454" s="13">
        <v>4182778896</v>
      </c>
      <c r="D454" s="16">
        <v>43380</v>
      </c>
      <c r="E454" s="15">
        <v>5000</v>
      </c>
      <c r="F454" s="15" t="s">
        <v>10</v>
      </c>
      <c r="G454" s="15">
        <v>35701.57</v>
      </c>
      <c r="H454" s="15">
        <v>5000</v>
      </c>
    </row>
    <row r="455" spans="1:8" ht="25" customHeight="1">
      <c r="A455" s="11">
        <v>43291</v>
      </c>
      <c r="B455" s="12" t="s">
        <v>582</v>
      </c>
      <c r="C455" s="13">
        <v>4182778895</v>
      </c>
      <c r="D455" s="16">
        <v>43380</v>
      </c>
      <c r="E455" s="15">
        <v>4000</v>
      </c>
      <c r="F455" s="15" t="s">
        <v>10</v>
      </c>
      <c r="G455" s="15">
        <v>31701.57</v>
      </c>
      <c r="H455" s="15">
        <v>4000</v>
      </c>
    </row>
    <row r="456" spans="1:8" ht="25" customHeight="1">
      <c r="A456" s="11">
        <v>43291</v>
      </c>
      <c r="B456" s="12" t="s">
        <v>583</v>
      </c>
      <c r="C456" s="13">
        <v>8185916191</v>
      </c>
      <c r="D456" s="16">
        <v>43380</v>
      </c>
      <c r="E456" s="15">
        <v>4000</v>
      </c>
      <c r="F456" s="15" t="s">
        <v>10</v>
      </c>
      <c r="G456" s="15">
        <v>27701.57</v>
      </c>
      <c r="H456" s="15">
        <v>4000</v>
      </c>
    </row>
    <row r="457" spans="1:8" ht="25" customHeight="1">
      <c r="A457" s="11">
        <v>43291</v>
      </c>
      <c r="B457" s="12" t="s">
        <v>584</v>
      </c>
      <c r="C457" s="13">
        <v>8189728191</v>
      </c>
      <c r="D457" s="16">
        <v>43380</v>
      </c>
      <c r="E457" s="15">
        <v>4000</v>
      </c>
      <c r="F457" s="15" t="s">
        <v>10</v>
      </c>
      <c r="G457" s="15">
        <v>23701.57</v>
      </c>
      <c r="H457" s="15">
        <v>4000</v>
      </c>
    </row>
    <row r="458" spans="1:8" ht="25" customHeight="1">
      <c r="A458" s="11">
        <v>43291</v>
      </c>
      <c r="B458" s="12" t="s">
        <v>523</v>
      </c>
      <c r="C458" s="13">
        <v>8010624191</v>
      </c>
      <c r="D458" s="16">
        <v>43380</v>
      </c>
      <c r="E458" s="15">
        <v>4000</v>
      </c>
      <c r="F458" s="15" t="s">
        <v>10</v>
      </c>
      <c r="G458" s="15">
        <v>19701.57</v>
      </c>
      <c r="H458" s="15">
        <v>4000</v>
      </c>
    </row>
    <row r="459" spans="1:8" ht="25" customHeight="1">
      <c r="A459" s="11">
        <v>43291</v>
      </c>
      <c r="B459" s="12" t="s">
        <v>567</v>
      </c>
      <c r="C459" s="13">
        <v>8018991191</v>
      </c>
      <c r="D459" s="16">
        <v>43380</v>
      </c>
      <c r="E459" s="15">
        <v>5000</v>
      </c>
      <c r="F459" s="15" t="s">
        <v>10</v>
      </c>
      <c r="G459" s="15">
        <v>14701.57</v>
      </c>
      <c r="H459" s="15">
        <v>5000</v>
      </c>
    </row>
    <row r="460" spans="1:8" ht="25" customHeight="1">
      <c r="A460" s="11">
        <v>43304</v>
      </c>
      <c r="B460" s="12" t="s">
        <v>585</v>
      </c>
      <c r="C460" s="13" t="s">
        <v>586</v>
      </c>
      <c r="D460" s="14" t="s">
        <v>587</v>
      </c>
      <c r="E460" s="15">
        <v>17.7</v>
      </c>
      <c r="F460" s="15" t="s">
        <v>10</v>
      </c>
      <c r="G460" s="15">
        <v>14683.87</v>
      </c>
      <c r="H460" s="15"/>
    </row>
    <row r="461" spans="1:8" ht="25" customHeight="1">
      <c r="A461" s="11">
        <v>43314</v>
      </c>
      <c r="B461" s="12" t="s">
        <v>588</v>
      </c>
      <c r="C461" s="13">
        <v>1504572649</v>
      </c>
      <c r="D461" s="16">
        <v>43139</v>
      </c>
      <c r="E461" s="15" t="s">
        <v>10</v>
      </c>
      <c r="F461" s="15">
        <v>38000</v>
      </c>
      <c r="G461" s="15">
        <v>52683.87</v>
      </c>
      <c r="H461" s="15"/>
    </row>
    <row r="462" spans="1:8" ht="25" customHeight="1">
      <c r="A462" s="11">
        <v>43322</v>
      </c>
      <c r="B462" s="12" t="s">
        <v>85</v>
      </c>
      <c r="C462" s="13" t="s">
        <v>10</v>
      </c>
      <c r="D462" s="16">
        <v>43381</v>
      </c>
      <c r="E462" s="15">
        <v>4000</v>
      </c>
      <c r="F462" s="15" t="s">
        <v>10</v>
      </c>
      <c r="G462" s="15">
        <v>48683.87</v>
      </c>
      <c r="H462" s="15">
        <v>4000</v>
      </c>
    </row>
    <row r="463" spans="1:8" ht="25" customHeight="1">
      <c r="A463" s="11">
        <v>43322</v>
      </c>
      <c r="B463" s="12" t="s">
        <v>589</v>
      </c>
      <c r="C463" s="13">
        <v>4706645648</v>
      </c>
      <c r="D463" s="16">
        <v>43381</v>
      </c>
      <c r="E463" s="15">
        <v>4000</v>
      </c>
      <c r="F463" s="15" t="s">
        <v>10</v>
      </c>
      <c r="G463" s="15">
        <v>44683.87</v>
      </c>
      <c r="H463" s="15">
        <v>4000</v>
      </c>
    </row>
    <row r="464" spans="1:8" ht="25" customHeight="1">
      <c r="A464" s="11">
        <v>43322</v>
      </c>
      <c r="B464" s="12" t="s">
        <v>590</v>
      </c>
      <c r="C464" s="13">
        <v>4715399942</v>
      </c>
      <c r="D464" s="16">
        <v>43381</v>
      </c>
      <c r="E464" s="15">
        <v>4000</v>
      </c>
      <c r="F464" s="15" t="s">
        <v>10</v>
      </c>
      <c r="G464" s="15">
        <v>40683.870000000003</v>
      </c>
      <c r="H464" s="15">
        <v>4000</v>
      </c>
    </row>
    <row r="465" spans="1:8" ht="25" customHeight="1">
      <c r="A465" s="11">
        <v>43322</v>
      </c>
      <c r="B465" s="12" t="s">
        <v>591</v>
      </c>
      <c r="C465" s="13">
        <v>4715399941</v>
      </c>
      <c r="D465" s="16">
        <v>43381</v>
      </c>
      <c r="E465" s="15">
        <v>5000</v>
      </c>
      <c r="F465" s="15" t="s">
        <v>10</v>
      </c>
      <c r="G465" s="15">
        <v>35683.870000000003</v>
      </c>
      <c r="H465" s="15">
        <v>5000</v>
      </c>
    </row>
    <row r="466" spans="1:8" ht="25" customHeight="1">
      <c r="A466" s="11">
        <v>43322</v>
      </c>
      <c r="B466" s="12" t="s">
        <v>567</v>
      </c>
      <c r="C466" s="13">
        <v>8011364222</v>
      </c>
      <c r="D466" s="16">
        <v>43381</v>
      </c>
      <c r="E466" s="15">
        <v>5000</v>
      </c>
      <c r="F466" s="15" t="s">
        <v>10</v>
      </c>
      <c r="G466" s="15">
        <v>30683.87</v>
      </c>
      <c r="H466" s="15">
        <v>5000</v>
      </c>
    </row>
    <row r="467" spans="1:8" ht="25" customHeight="1">
      <c r="A467" s="11">
        <v>43322</v>
      </c>
      <c r="B467" s="12" t="s">
        <v>523</v>
      </c>
      <c r="C467" s="13">
        <v>8006912222</v>
      </c>
      <c r="D467" s="16">
        <v>43381</v>
      </c>
      <c r="E467" s="15">
        <v>4000</v>
      </c>
      <c r="F467" s="15" t="s">
        <v>10</v>
      </c>
      <c r="G467" s="15">
        <v>26683.87</v>
      </c>
      <c r="H467" s="15">
        <v>4000</v>
      </c>
    </row>
    <row r="468" spans="1:8" ht="25" customHeight="1">
      <c r="A468" s="11">
        <v>43322</v>
      </c>
      <c r="B468" s="12" t="s">
        <v>592</v>
      </c>
      <c r="C468" s="13">
        <v>8281757222</v>
      </c>
      <c r="D468" s="16">
        <v>43381</v>
      </c>
      <c r="E468" s="15">
        <v>4000</v>
      </c>
      <c r="F468" s="15" t="s">
        <v>10</v>
      </c>
      <c r="G468" s="15">
        <v>22683.87</v>
      </c>
      <c r="H468" s="15">
        <v>4000</v>
      </c>
    </row>
    <row r="469" spans="1:8" ht="25" customHeight="1">
      <c r="A469" s="11">
        <v>43322</v>
      </c>
      <c r="B469" s="12" t="s">
        <v>593</v>
      </c>
      <c r="C469" s="13">
        <v>8285488222</v>
      </c>
      <c r="D469" s="16">
        <v>43381</v>
      </c>
      <c r="E469" s="15">
        <v>4000</v>
      </c>
      <c r="F469" s="15" t="s">
        <v>10</v>
      </c>
      <c r="G469" s="15">
        <v>18683.87</v>
      </c>
      <c r="H469" s="15">
        <v>4000</v>
      </c>
    </row>
    <row r="470" spans="1:8" ht="25" customHeight="1">
      <c r="A470" s="11">
        <v>43346</v>
      </c>
      <c r="B470" s="12" t="s">
        <v>594</v>
      </c>
      <c r="C470" s="13">
        <v>1525717077</v>
      </c>
      <c r="D470" s="16">
        <v>43168</v>
      </c>
      <c r="E470" s="15" t="s">
        <v>10</v>
      </c>
      <c r="F470" s="15">
        <v>38000</v>
      </c>
      <c r="G470" s="15">
        <v>56683.87</v>
      </c>
      <c r="H470" s="15" t="s">
        <v>10</v>
      </c>
    </row>
    <row r="471" spans="1:8" ht="25" customHeight="1">
      <c r="A471" s="11">
        <v>43348</v>
      </c>
      <c r="B471" s="12" t="s">
        <v>595</v>
      </c>
      <c r="C471" s="13" t="s">
        <v>596</v>
      </c>
      <c r="D471" s="16">
        <v>43229</v>
      </c>
      <c r="E471" s="15">
        <v>10000</v>
      </c>
      <c r="F471" s="15" t="s">
        <v>10</v>
      </c>
      <c r="G471" s="15">
        <v>46683.87</v>
      </c>
      <c r="H471" s="15"/>
    </row>
    <row r="472" spans="1:8" ht="25" customHeight="1">
      <c r="A472" s="11">
        <v>43353</v>
      </c>
      <c r="B472" s="12" t="s">
        <v>85</v>
      </c>
      <c r="C472" s="13" t="s">
        <v>10</v>
      </c>
      <c r="D472" s="16">
        <v>43382</v>
      </c>
      <c r="E472" s="15">
        <v>4000</v>
      </c>
      <c r="F472" s="15" t="s">
        <v>10</v>
      </c>
      <c r="G472" s="15">
        <v>42683.87</v>
      </c>
      <c r="H472" s="15">
        <v>4000</v>
      </c>
    </row>
    <row r="473" spans="1:8" ht="25" customHeight="1">
      <c r="A473" s="11">
        <v>43353</v>
      </c>
      <c r="B473" s="12" t="s">
        <v>567</v>
      </c>
      <c r="C473" s="13">
        <v>8018079253</v>
      </c>
      <c r="D473" s="16">
        <v>43382</v>
      </c>
      <c r="E473" s="15">
        <v>5000</v>
      </c>
      <c r="F473" s="15" t="s">
        <v>10</v>
      </c>
      <c r="G473" s="15">
        <v>37683.870000000003</v>
      </c>
      <c r="H473" s="15">
        <v>5000</v>
      </c>
    </row>
    <row r="474" spans="1:8" ht="25" customHeight="1">
      <c r="A474" s="11">
        <v>43353</v>
      </c>
      <c r="B474" s="12" t="s">
        <v>523</v>
      </c>
      <c r="C474" s="13">
        <v>8016753253</v>
      </c>
      <c r="D474" s="16">
        <v>43382</v>
      </c>
      <c r="E474" s="15">
        <v>4000</v>
      </c>
      <c r="F474" s="15" t="s">
        <v>10</v>
      </c>
      <c r="G474" s="15">
        <v>33683.870000000003</v>
      </c>
      <c r="H474" s="15">
        <v>4000</v>
      </c>
    </row>
    <row r="475" spans="1:8" ht="25" customHeight="1">
      <c r="A475" s="11">
        <v>43353</v>
      </c>
      <c r="B475" s="12" t="s">
        <v>597</v>
      </c>
      <c r="C475" s="13">
        <v>5192245138</v>
      </c>
      <c r="D475" s="16">
        <v>43382</v>
      </c>
      <c r="E475" s="15">
        <v>4000</v>
      </c>
      <c r="F475" s="15" t="s">
        <v>10</v>
      </c>
      <c r="G475" s="15">
        <v>29683.87</v>
      </c>
      <c r="H475" s="15">
        <v>4000</v>
      </c>
    </row>
    <row r="476" spans="1:8" ht="25" customHeight="1">
      <c r="A476" s="11">
        <v>43353</v>
      </c>
      <c r="B476" s="12" t="s">
        <v>598</v>
      </c>
      <c r="C476" s="13">
        <v>5201551285</v>
      </c>
      <c r="D476" s="16">
        <v>43382</v>
      </c>
      <c r="E476" s="15">
        <v>4000</v>
      </c>
      <c r="F476" s="15" t="s">
        <v>10</v>
      </c>
      <c r="G476" s="15">
        <v>25683.87</v>
      </c>
      <c r="H476" s="15">
        <v>4000</v>
      </c>
    </row>
    <row r="477" spans="1:8" ht="25" customHeight="1">
      <c r="A477" s="11">
        <v>43353</v>
      </c>
      <c r="B477" s="12" t="s">
        <v>599</v>
      </c>
      <c r="C477" s="13">
        <v>5201551284</v>
      </c>
      <c r="D477" s="16">
        <v>43382</v>
      </c>
      <c r="E477" s="15">
        <v>5000</v>
      </c>
      <c r="F477" s="15" t="s">
        <v>10</v>
      </c>
      <c r="G477" s="15">
        <v>20683.87</v>
      </c>
      <c r="H477" s="15">
        <v>5000</v>
      </c>
    </row>
    <row r="478" spans="1:8" ht="25" customHeight="1">
      <c r="A478" s="11">
        <v>43353</v>
      </c>
      <c r="B478" s="12" t="s">
        <v>600</v>
      </c>
      <c r="C478" s="13">
        <v>8322943253</v>
      </c>
      <c r="D478" s="16">
        <v>43382</v>
      </c>
      <c r="E478" s="15">
        <v>4000</v>
      </c>
      <c r="F478" s="15" t="s">
        <v>10</v>
      </c>
      <c r="G478" s="15">
        <v>16683.87</v>
      </c>
      <c r="H478" s="15">
        <v>4000</v>
      </c>
    </row>
    <row r="479" spans="1:8" ht="25" customHeight="1">
      <c r="A479" s="11">
        <v>43353</v>
      </c>
      <c r="B479" s="12" t="s">
        <v>601</v>
      </c>
      <c r="C479" s="13">
        <v>8311998253</v>
      </c>
      <c r="D479" s="16">
        <v>43382</v>
      </c>
      <c r="E479" s="15">
        <v>4000</v>
      </c>
      <c r="F479" s="15" t="s">
        <v>10</v>
      </c>
      <c r="G479" s="15">
        <v>12683.87</v>
      </c>
      <c r="H479" s="15">
        <v>4000</v>
      </c>
    </row>
    <row r="480" spans="1:8" ht="25" customHeight="1">
      <c r="A480" s="17">
        <v>43367</v>
      </c>
      <c r="B480" s="18" t="s">
        <v>602</v>
      </c>
      <c r="C480" s="19">
        <v>940146300475</v>
      </c>
      <c r="D480" s="22" t="s">
        <v>603</v>
      </c>
      <c r="E480" s="21" t="s">
        <v>10</v>
      </c>
      <c r="F480" s="21">
        <v>300000</v>
      </c>
      <c r="G480" s="21" t="s">
        <v>604</v>
      </c>
      <c r="H480" s="21"/>
    </row>
    <row r="481" spans="1:8" ht="25" customHeight="1">
      <c r="A481" s="17">
        <v>43370</v>
      </c>
      <c r="B481" s="18" t="s">
        <v>602</v>
      </c>
      <c r="C481" s="19">
        <v>942267201731</v>
      </c>
      <c r="D481" s="22" t="s">
        <v>605</v>
      </c>
      <c r="E481" s="21" t="s">
        <v>10</v>
      </c>
      <c r="F481" s="21">
        <v>100000</v>
      </c>
      <c r="G481" s="21" t="s">
        <v>606</v>
      </c>
      <c r="H481" s="21"/>
    </row>
    <row r="482" spans="1:8" ht="25" customHeight="1">
      <c r="A482" s="17">
        <v>43370</v>
      </c>
      <c r="B482" s="18" t="s">
        <v>607</v>
      </c>
      <c r="C482" s="19">
        <v>8015220270</v>
      </c>
      <c r="D482" s="22" t="s">
        <v>605</v>
      </c>
      <c r="E482" s="21">
        <v>15000</v>
      </c>
      <c r="F482" s="21" t="s">
        <v>10</v>
      </c>
      <c r="G482" s="21" t="s">
        <v>608</v>
      </c>
      <c r="H482" s="21"/>
    </row>
    <row r="483" spans="1:8" ht="25" customHeight="1">
      <c r="A483" s="17">
        <v>43370</v>
      </c>
      <c r="B483" s="18" t="s">
        <v>607</v>
      </c>
      <c r="C483" s="19">
        <v>8015223270</v>
      </c>
      <c r="D483" s="22" t="s">
        <v>605</v>
      </c>
      <c r="E483" s="21">
        <v>20000</v>
      </c>
      <c r="F483" s="21" t="s">
        <v>10</v>
      </c>
      <c r="G483" s="21" t="s">
        <v>609</v>
      </c>
      <c r="H483" s="21"/>
    </row>
    <row r="484" spans="1:8" ht="25" customHeight="1">
      <c r="A484" s="17">
        <v>43370</v>
      </c>
      <c r="B484" s="18" t="s">
        <v>607</v>
      </c>
      <c r="C484" s="19">
        <v>8015218270</v>
      </c>
      <c r="D484" s="22" t="s">
        <v>605</v>
      </c>
      <c r="E484" s="21">
        <v>20000</v>
      </c>
      <c r="F484" s="21" t="s">
        <v>10</v>
      </c>
      <c r="G484" s="21" t="s">
        <v>610</v>
      </c>
      <c r="H484" s="21"/>
    </row>
    <row r="485" spans="1:8" ht="25" customHeight="1">
      <c r="A485" s="17">
        <v>43370</v>
      </c>
      <c r="B485" s="18" t="s">
        <v>607</v>
      </c>
      <c r="C485" s="19">
        <v>8015221270</v>
      </c>
      <c r="D485" s="22" t="s">
        <v>605</v>
      </c>
      <c r="E485" s="21">
        <v>25000</v>
      </c>
      <c r="F485" s="21" t="s">
        <v>10</v>
      </c>
      <c r="G485" s="21" t="s">
        <v>611</v>
      </c>
      <c r="H485" s="21"/>
    </row>
    <row r="486" spans="1:8" ht="25" customHeight="1">
      <c r="A486" s="17">
        <v>43370</v>
      </c>
      <c r="B486" s="18" t="s">
        <v>607</v>
      </c>
      <c r="C486" s="19">
        <v>8015222270</v>
      </c>
      <c r="D486" s="22" t="s">
        <v>605</v>
      </c>
      <c r="E486" s="21">
        <v>30000</v>
      </c>
      <c r="F486" s="21" t="s">
        <v>10</v>
      </c>
      <c r="G486" s="21" t="s">
        <v>612</v>
      </c>
      <c r="H486" s="21"/>
    </row>
    <row r="487" spans="1:8" ht="25" customHeight="1">
      <c r="A487" s="17">
        <v>43370</v>
      </c>
      <c r="B487" s="18" t="s">
        <v>607</v>
      </c>
      <c r="C487" s="19">
        <v>8015219270</v>
      </c>
      <c r="D487" s="22" t="s">
        <v>605</v>
      </c>
      <c r="E487" s="21">
        <v>30000</v>
      </c>
      <c r="F487" s="21" t="s">
        <v>10</v>
      </c>
      <c r="G487" s="21" t="s">
        <v>613</v>
      </c>
      <c r="H487" s="21"/>
    </row>
    <row r="488" spans="1:8" ht="25" customHeight="1">
      <c r="A488" s="11">
        <v>43373</v>
      </c>
      <c r="B488" s="12" t="s">
        <v>19</v>
      </c>
      <c r="C488" s="13" t="s">
        <v>10</v>
      </c>
      <c r="D488" s="14" t="s">
        <v>614</v>
      </c>
      <c r="E488" s="15" t="s">
        <v>10</v>
      </c>
      <c r="F488" s="15">
        <v>399</v>
      </c>
      <c r="G488" s="15" t="s">
        <v>615</v>
      </c>
      <c r="H488" s="15"/>
    </row>
    <row r="489" spans="1:8" ht="25" customHeight="1">
      <c r="A489" s="11">
        <v>43374</v>
      </c>
      <c r="B489" s="12" t="s">
        <v>616</v>
      </c>
      <c r="C489" s="13">
        <v>1545613338</v>
      </c>
      <c r="D489" s="16">
        <v>43110</v>
      </c>
      <c r="E489" s="15" t="s">
        <v>10</v>
      </c>
      <c r="F489" s="15">
        <v>34000</v>
      </c>
      <c r="G489" s="15" t="s">
        <v>617</v>
      </c>
      <c r="H489" s="15"/>
    </row>
    <row r="490" spans="1:8" ht="25" customHeight="1">
      <c r="A490" s="17">
        <v>43377</v>
      </c>
      <c r="B490" s="18" t="s">
        <v>618</v>
      </c>
      <c r="C490" s="19">
        <v>8004622277</v>
      </c>
      <c r="D490" s="20">
        <v>43200</v>
      </c>
      <c r="E490" s="21">
        <v>80000</v>
      </c>
      <c r="F490" s="21" t="s">
        <v>10</v>
      </c>
      <c r="G490" s="21" t="s">
        <v>619</v>
      </c>
      <c r="H490" s="21"/>
    </row>
    <row r="491" spans="1:8" ht="25" customHeight="1">
      <c r="A491" s="17">
        <v>43377</v>
      </c>
      <c r="B491" s="18" t="s">
        <v>618</v>
      </c>
      <c r="C491" s="19">
        <v>8004620277</v>
      </c>
      <c r="D491" s="20">
        <v>43200</v>
      </c>
      <c r="E491" s="21">
        <v>90000</v>
      </c>
      <c r="F491" s="21" t="s">
        <v>10</v>
      </c>
      <c r="G491" s="21" t="s">
        <v>620</v>
      </c>
      <c r="H491" s="21"/>
    </row>
    <row r="492" spans="1:8" ht="25" customHeight="1">
      <c r="A492" s="17">
        <v>43377</v>
      </c>
      <c r="B492" s="18" t="s">
        <v>618</v>
      </c>
      <c r="C492" s="19">
        <v>8004621277</v>
      </c>
      <c r="D492" s="20">
        <v>43200</v>
      </c>
      <c r="E492" s="21">
        <v>90000</v>
      </c>
      <c r="F492" s="21" t="s">
        <v>10</v>
      </c>
      <c r="G492" s="21">
        <v>47082.87</v>
      </c>
      <c r="H492" s="21"/>
    </row>
    <row r="493" spans="1:8" ht="25" customHeight="1">
      <c r="A493" s="11">
        <v>43383</v>
      </c>
      <c r="B493" s="12" t="s">
        <v>85</v>
      </c>
      <c r="C493" s="13" t="s">
        <v>10</v>
      </c>
      <c r="D493" s="16">
        <v>43383</v>
      </c>
      <c r="E493" s="15">
        <v>4000</v>
      </c>
      <c r="F493" s="15" t="s">
        <v>10</v>
      </c>
      <c r="G493" s="15">
        <v>43082.87</v>
      </c>
      <c r="H493" s="15">
        <v>4000</v>
      </c>
    </row>
    <row r="494" spans="1:8" ht="25" customHeight="1">
      <c r="A494" s="11">
        <v>43383</v>
      </c>
      <c r="B494" s="12" t="s">
        <v>621</v>
      </c>
      <c r="C494" s="13">
        <v>5728794418</v>
      </c>
      <c r="D494" s="16">
        <v>43383</v>
      </c>
      <c r="E494" s="15">
        <v>4000</v>
      </c>
      <c r="F494" s="15" t="s">
        <v>10</v>
      </c>
      <c r="G494" s="15">
        <v>39082.870000000003</v>
      </c>
      <c r="H494" s="15">
        <v>4000</v>
      </c>
    </row>
    <row r="495" spans="1:8" ht="25" customHeight="1">
      <c r="A495" s="11">
        <v>43383</v>
      </c>
      <c r="B495" s="12" t="s">
        <v>523</v>
      </c>
      <c r="C495" s="13">
        <v>8023193283</v>
      </c>
      <c r="D495" s="16">
        <v>43383</v>
      </c>
      <c r="E495" s="15">
        <v>4000</v>
      </c>
      <c r="F495" s="15" t="s">
        <v>10</v>
      </c>
      <c r="G495" s="15">
        <v>35082.870000000003</v>
      </c>
      <c r="H495" s="15">
        <v>4000</v>
      </c>
    </row>
    <row r="496" spans="1:8" ht="25" customHeight="1">
      <c r="A496" s="11">
        <v>43383</v>
      </c>
      <c r="B496" s="12" t="s">
        <v>567</v>
      </c>
      <c r="C496" s="13">
        <v>8023194283</v>
      </c>
      <c r="D496" s="16">
        <v>43383</v>
      </c>
      <c r="E496" s="15">
        <v>5000</v>
      </c>
      <c r="F496" s="15" t="s">
        <v>10</v>
      </c>
      <c r="G496" s="15">
        <v>30082.87</v>
      </c>
      <c r="H496" s="15">
        <v>5000</v>
      </c>
    </row>
    <row r="497" spans="1:8" ht="25" customHeight="1">
      <c r="A497" s="11">
        <v>43383</v>
      </c>
      <c r="B497" s="12" t="s">
        <v>622</v>
      </c>
      <c r="C497" s="13">
        <v>5749933718</v>
      </c>
      <c r="D497" s="16">
        <v>43383</v>
      </c>
      <c r="E497" s="15">
        <v>4000</v>
      </c>
      <c r="F497" s="15" t="s">
        <v>10</v>
      </c>
      <c r="G497" s="15">
        <v>26082.87</v>
      </c>
      <c r="H497" s="15">
        <v>4000</v>
      </c>
    </row>
    <row r="498" spans="1:8" ht="25" customHeight="1">
      <c r="A498" s="11">
        <v>43383</v>
      </c>
      <c r="B498" s="12" t="s">
        <v>623</v>
      </c>
      <c r="C498" s="13">
        <v>5749933717</v>
      </c>
      <c r="D498" s="16">
        <v>43383</v>
      </c>
      <c r="E498" s="15">
        <v>5000</v>
      </c>
      <c r="F498" s="15" t="s">
        <v>10</v>
      </c>
      <c r="G498" s="15">
        <v>21082.87</v>
      </c>
      <c r="H498" s="15">
        <v>5000</v>
      </c>
    </row>
    <row r="499" spans="1:8" ht="25" customHeight="1">
      <c r="A499" s="11">
        <v>43383</v>
      </c>
      <c r="B499" s="12" t="s">
        <v>624</v>
      </c>
      <c r="C499" s="13">
        <v>8302171283</v>
      </c>
      <c r="D499" s="16">
        <v>43383</v>
      </c>
      <c r="E499" s="15">
        <v>4000</v>
      </c>
      <c r="F499" s="15" t="s">
        <v>10</v>
      </c>
      <c r="G499" s="15">
        <v>17082.87</v>
      </c>
      <c r="H499" s="15">
        <v>4000</v>
      </c>
    </row>
    <row r="500" spans="1:8" ht="25" customHeight="1">
      <c r="A500" s="11">
        <v>43383</v>
      </c>
      <c r="B500" s="12" t="s">
        <v>625</v>
      </c>
      <c r="C500" s="13">
        <v>8298875283</v>
      </c>
      <c r="D500" s="16">
        <v>43383</v>
      </c>
      <c r="E500" s="15">
        <v>4000</v>
      </c>
      <c r="F500" s="15" t="s">
        <v>10</v>
      </c>
      <c r="G500" s="15">
        <v>13082.87</v>
      </c>
      <c r="H500" s="15">
        <v>4000</v>
      </c>
    </row>
    <row r="501" spans="1:8" ht="25" customHeight="1">
      <c r="A501" s="11">
        <v>43393</v>
      </c>
      <c r="B501" s="12" t="s">
        <v>626</v>
      </c>
      <c r="C501" s="13" t="s">
        <v>627</v>
      </c>
      <c r="D501" s="14" t="s">
        <v>628</v>
      </c>
      <c r="E501" s="15">
        <v>17.7</v>
      </c>
      <c r="F501" s="15" t="s">
        <v>10</v>
      </c>
      <c r="G501" s="15">
        <v>13065.17</v>
      </c>
      <c r="H501" s="15"/>
    </row>
    <row r="502" spans="1:8" ht="25" customHeight="1">
      <c r="A502" s="17">
        <v>43402</v>
      </c>
      <c r="B502" s="18" t="s">
        <v>550</v>
      </c>
      <c r="C502" s="19">
        <v>217613891</v>
      </c>
      <c r="D502" s="22" t="s">
        <v>629</v>
      </c>
      <c r="E502" s="21" t="s">
        <v>10</v>
      </c>
      <c r="F502" s="21">
        <v>25000</v>
      </c>
      <c r="G502" s="21">
        <v>38065.17</v>
      </c>
      <c r="H502" s="21" t="s">
        <v>10</v>
      </c>
    </row>
    <row r="503" spans="1:8" ht="25" customHeight="1">
      <c r="A503" s="17">
        <v>43403</v>
      </c>
      <c r="B503" s="18" t="s">
        <v>630</v>
      </c>
      <c r="C503" s="19">
        <v>8009048303</v>
      </c>
      <c r="D503" s="22" t="s">
        <v>631</v>
      </c>
      <c r="E503" s="21">
        <v>25000</v>
      </c>
      <c r="F503" s="21" t="s">
        <v>10</v>
      </c>
      <c r="G503" s="21">
        <v>13065.17</v>
      </c>
      <c r="H503" s="21">
        <v>25000</v>
      </c>
    </row>
    <row r="504" spans="1:8" ht="25" customHeight="1">
      <c r="A504" s="11">
        <v>43405</v>
      </c>
      <c r="B504" s="12" t="s">
        <v>632</v>
      </c>
      <c r="C504" s="13">
        <v>1567146394</v>
      </c>
      <c r="D504" s="16">
        <v>43111</v>
      </c>
      <c r="E504" s="15" t="s">
        <v>10</v>
      </c>
      <c r="F504" s="15">
        <v>34000</v>
      </c>
      <c r="G504" s="15">
        <v>47065.17</v>
      </c>
      <c r="H504" s="15" t="s">
        <v>10</v>
      </c>
    </row>
    <row r="505" spans="1:8" ht="25" customHeight="1">
      <c r="A505" s="11">
        <v>43414</v>
      </c>
      <c r="B505" s="12" t="s">
        <v>85</v>
      </c>
      <c r="C505" s="13" t="s">
        <v>10</v>
      </c>
      <c r="D505" s="16">
        <v>43384</v>
      </c>
      <c r="E505" s="15">
        <v>4000</v>
      </c>
      <c r="F505" s="15" t="s">
        <v>10</v>
      </c>
      <c r="G505" s="15">
        <v>43065.17</v>
      </c>
      <c r="H505" s="15">
        <v>4000</v>
      </c>
    </row>
    <row r="506" spans="1:8" ht="25" customHeight="1">
      <c r="A506" s="11">
        <v>43416</v>
      </c>
      <c r="B506" s="12" t="s">
        <v>633</v>
      </c>
      <c r="C506" s="13">
        <v>6238819362</v>
      </c>
      <c r="D506" s="16">
        <v>43445</v>
      </c>
      <c r="E506" s="15">
        <v>4000</v>
      </c>
      <c r="F506" s="15" t="s">
        <v>10</v>
      </c>
      <c r="G506" s="15">
        <v>39065.17</v>
      </c>
      <c r="H506" s="15">
        <v>4000</v>
      </c>
    </row>
    <row r="507" spans="1:8" ht="25" customHeight="1">
      <c r="A507" s="11">
        <v>43416</v>
      </c>
      <c r="B507" s="12" t="s">
        <v>634</v>
      </c>
      <c r="C507" s="13">
        <v>6238819363</v>
      </c>
      <c r="D507" s="16">
        <v>43445</v>
      </c>
      <c r="E507" s="15">
        <v>5000</v>
      </c>
      <c r="F507" s="15" t="s">
        <v>10</v>
      </c>
      <c r="G507" s="15">
        <v>34065.17</v>
      </c>
      <c r="H507" s="15">
        <v>5000</v>
      </c>
    </row>
    <row r="508" spans="1:8" ht="25" customHeight="1">
      <c r="A508" s="11">
        <v>43416</v>
      </c>
      <c r="B508" s="12" t="s">
        <v>635</v>
      </c>
      <c r="C508" s="13">
        <v>6229648375</v>
      </c>
      <c r="D508" s="16">
        <v>43445</v>
      </c>
      <c r="E508" s="15">
        <v>4000</v>
      </c>
      <c r="F508" s="15" t="s">
        <v>10</v>
      </c>
      <c r="G508" s="15">
        <v>30065.17</v>
      </c>
      <c r="H508" s="15">
        <v>4000</v>
      </c>
    </row>
    <row r="509" spans="1:8" ht="25" customHeight="1">
      <c r="A509" s="11">
        <v>43416</v>
      </c>
      <c r="B509" s="12" t="s">
        <v>523</v>
      </c>
      <c r="C509" s="13">
        <v>8004802316</v>
      </c>
      <c r="D509" s="16">
        <v>43445</v>
      </c>
      <c r="E509" s="15">
        <v>4000</v>
      </c>
      <c r="F509" s="15" t="s">
        <v>10</v>
      </c>
      <c r="G509" s="15">
        <v>26065.17</v>
      </c>
      <c r="H509" s="15">
        <v>4000</v>
      </c>
    </row>
    <row r="510" spans="1:8" ht="25" customHeight="1">
      <c r="A510" s="11">
        <v>43416</v>
      </c>
      <c r="B510" s="12" t="s">
        <v>567</v>
      </c>
      <c r="C510" s="13">
        <v>8007761316</v>
      </c>
      <c r="D510" s="16">
        <v>43445</v>
      </c>
      <c r="E510" s="15">
        <v>5000</v>
      </c>
      <c r="F510" s="15" t="s">
        <v>10</v>
      </c>
      <c r="G510" s="15">
        <v>21065.17</v>
      </c>
      <c r="H510" s="15">
        <v>5000</v>
      </c>
    </row>
    <row r="511" spans="1:8" ht="25" customHeight="1">
      <c r="A511" s="11">
        <v>43416</v>
      </c>
      <c r="B511" s="12" t="s">
        <v>636</v>
      </c>
      <c r="C511" s="13">
        <v>8321172316</v>
      </c>
      <c r="D511" s="16">
        <v>43445</v>
      </c>
      <c r="E511" s="15">
        <v>4000</v>
      </c>
      <c r="F511" s="15" t="s">
        <v>10</v>
      </c>
      <c r="G511" s="15">
        <v>17065.169999999998</v>
      </c>
      <c r="H511" s="15">
        <v>4000</v>
      </c>
    </row>
    <row r="512" spans="1:8" ht="25" customHeight="1">
      <c r="A512" s="11">
        <v>43416</v>
      </c>
      <c r="B512" s="12" t="s">
        <v>637</v>
      </c>
      <c r="C512" s="13">
        <v>8228519316</v>
      </c>
      <c r="D512" s="16">
        <v>43445</v>
      </c>
      <c r="E512" s="15">
        <v>4000</v>
      </c>
      <c r="F512" s="15" t="s">
        <v>10</v>
      </c>
      <c r="G512" s="15">
        <v>13065.17</v>
      </c>
      <c r="H512" s="15">
        <v>4000</v>
      </c>
    </row>
    <row r="513" spans="1:8" ht="25" customHeight="1">
      <c r="A513" s="11">
        <v>43435</v>
      </c>
      <c r="B513" s="12" t="s">
        <v>638</v>
      </c>
      <c r="C513" s="13">
        <v>183350001847</v>
      </c>
      <c r="D513" s="16">
        <v>43112</v>
      </c>
      <c r="E513" s="15">
        <v>2000</v>
      </c>
      <c r="F513" s="15" t="s">
        <v>10</v>
      </c>
      <c r="G513" s="15">
        <v>11065.17</v>
      </c>
      <c r="H513" s="15"/>
    </row>
    <row r="514" spans="1:8" ht="25" customHeight="1">
      <c r="A514" s="11">
        <v>43435</v>
      </c>
      <c r="B514" s="12" t="s">
        <v>639</v>
      </c>
      <c r="C514" s="13">
        <v>1587769836</v>
      </c>
      <c r="D514" s="16">
        <v>43112</v>
      </c>
      <c r="E514" s="15"/>
      <c r="F514" s="15">
        <v>34000</v>
      </c>
      <c r="G514" s="15">
        <v>45065.17</v>
      </c>
      <c r="H514" s="15"/>
    </row>
    <row r="515" spans="1:8" ht="25" customHeight="1">
      <c r="A515" s="11">
        <v>43444</v>
      </c>
      <c r="B515" s="12" t="s">
        <v>85</v>
      </c>
      <c r="C515" s="13" t="s">
        <v>10</v>
      </c>
      <c r="D515" s="16">
        <v>43385</v>
      </c>
      <c r="E515" s="15">
        <v>4000</v>
      </c>
      <c r="F515" s="15" t="s">
        <v>10</v>
      </c>
      <c r="G515" s="15">
        <v>41065.17</v>
      </c>
      <c r="H515" s="15">
        <v>4000</v>
      </c>
    </row>
    <row r="516" spans="1:8" ht="25" customHeight="1">
      <c r="A516" s="11">
        <v>43444</v>
      </c>
      <c r="B516" s="12" t="s">
        <v>523</v>
      </c>
      <c r="C516" s="13">
        <v>8048089344</v>
      </c>
      <c r="D516" s="16">
        <v>43385</v>
      </c>
      <c r="E516" s="15">
        <v>4000</v>
      </c>
      <c r="F516" s="15" t="s">
        <v>10</v>
      </c>
      <c r="G516" s="15">
        <v>37065.17</v>
      </c>
      <c r="H516" s="15">
        <v>4000</v>
      </c>
    </row>
    <row r="517" spans="1:8" ht="25" customHeight="1">
      <c r="A517" s="11">
        <v>43444</v>
      </c>
      <c r="B517" s="12" t="s">
        <v>567</v>
      </c>
      <c r="C517" s="13">
        <v>8012453344</v>
      </c>
      <c r="D517" s="16">
        <v>43385</v>
      </c>
      <c r="E517" s="15">
        <v>5000</v>
      </c>
      <c r="F517" s="15" t="s">
        <v>10</v>
      </c>
      <c r="G517" s="15">
        <v>32065.17</v>
      </c>
      <c r="H517" s="15">
        <v>5000</v>
      </c>
    </row>
    <row r="518" spans="1:8" ht="25" customHeight="1">
      <c r="A518" s="11">
        <v>43444</v>
      </c>
      <c r="B518" s="12" t="s">
        <v>640</v>
      </c>
      <c r="C518" s="13">
        <v>6704263166</v>
      </c>
      <c r="D518" s="16">
        <v>43385</v>
      </c>
      <c r="E518" s="15">
        <v>4000</v>
      </c>
      <c r="F518" s="15" t="s">
        <v>10</v>
      </c>
      <c r="G518" s="15">
        <v>28065.17</v>
      </c>
      <c r="H518" s="15">
        <v>4000</v>
      </c>
    </row>
    <row r="519" spans="1:8" ht="25" customHeight="1">
      <c r="A519" s="11">
        <v>43444</v>
      </c>
      <c r="B519" s="12" t="s">
        <v>641</v>
      </c>
      <c r="C519" s="13">
        <v>6721911606</v>
      </c>
      <c r="D519" s="16">
        <v>43385</v>
      </c>
      <c r="E519" s="15">
        <v>4000</v>
      </c>
      <c r="F519" s="15" t="s">
        <v>10</v>
      </c>
      <c r="G519" s="15">
        <v>24065.17</v>
      </c>
      <c r="H519" s="15">
        <v>4000</v>
      </c>
    </row>
    <row r="520" spans="1:8" ht="25" customHeight="1">
      <c r="A520" s="11">
        <v>43444</v>
      </c>
      <c r="B520" s="12" t="s">
        <v>642</v>
      </c>
      <c r="C520" s="13">
        <v>6721911607</v>
      </c>
      <c r="D520" s="16">
        <v>43385</v>
      </c>
      <c r="E520" s="15">
        <v>5000</v>
      </c>
      <c r="F520" s="15" t="s">
        <v>10</v>
      </c>
      <c r="G520" s="15">
        <v>19065.169999999998</v>
      </c>
      <c r="H520" s="15">
        <v>5000</v>
      </c>
    </row>
    <row r="521" spans="1:8" ht="25" customHeight="1">
      <c r="A521" s="11">
        <v>43444</v>
      </c>
      <c r="B521" s="12" t="s">
        <v>643</v>
      </c>
      <c r="C521" s="13">
        <v>8349615344</v>
      </c>
      <c r="D521" s="16">
        <v>43385</v>
      </c>
      <c r="E521" s="15">
        <v>4000</v>
      </c>
      <c r="F521" s="15" t="s">
        <v>10</v>
      </c>
      <c r="G521" s="15">
        <v>15065.17</v>
      </c>
      <c r="H521" s="15">
        <v>4000</v>
      </c>
    </row>
    <row r="522" spans="1:8" ht="25" customHeight="1">
      <c r="A522" s="11">
        <v>43444</v>
      </c>
      <c r="B522" s="12" t="s">
        <v>644</v>
      </c>
      <c r="C522" s="13">
        <v>8347215344</v>
      </c>
      <c r="D522" s="16">
        <v>43385</v>
      </c>
      <c r="E522" s="15">
        <v>4000</v>
      </c>
      <c r="F522" s="15" t="s">
        <v>10</v>
      </c>
      <c r="G522" s="15">
        <v>11065.17</v>
      </c>
      <c r="H522" s="15">
        <v>4000</v>
      </c>
    </row>
    <row r="523" spans="1:8" ht="25" customHeight="1">
      <c r="A523" s="11">
        <v>43466</v>
      </c>
      <c r="B523" s="12" t="s">
        <v>19</v>
      </c>
      <c r="C523" s="13" t="s">
        <v>10</v>
      </c>
      <c r="D523" s="14" t="s">
        <v>645</v>
      </c>
      <c r="E523" s="15"/>
      <c r="F523" s="15">
        <v>280</v>
      </c>
      <c r="G523" s="15">
        <v>11345.17</v>
      </c>
      <c r="H523" s="15"/>
    </row>
    <row r="524" spans="1:8" ht="25" customHeight="1">
      <c r="A524" s="1">
        <v>43466</v>
      </c>
      <c r="B524" s="23" t="s">
        <v>646</v>
      </c>
      <c r="C524" s="24" t="s">
        <v>647</v>
      </c>
      <c r="D524" s="25" t="s">
        <v>648</v>
      </c>
      <c r="E524" s="26"/>
      <c r="F524" s="26">
        <v>34000</v>
      </c>
      <c r="G524" s="26">
        <v>45345.17</v>
      </c>
      <c r="H524" s="26"/>
    </row>
    <row r="525" spans="1:8" ht="25" customHeight="1">
      <c r="A525" s="1">
        <v>43475</v>
      </c>
      <c r="B525" s="23" t="s">
        <v>649</v>
      </c>
      <c r="C525" s="24" t="s">
        <v>650</v>
      </c>
      <c r="D525" s="25" t="s">
        <v>651</v>
      </c>
      <c r="E525" s="26">
        <v>4000</v>
      </c>
      <c r="F525" s="26"/>
      <c r="G525" s="26">
        <v>41345.17</v>
      </c>
      <c r="H525" s="26">
        <v>4000</v>
      </c>
    </row>
    <row r="526" spans="1:8" ht="25" customHeight="1">
      <c r="A526" s="1">
        <v>43475</v>
      </c>
      <c r="B526" s="23" t="s">
        <v>567</v>
      </c>
      <c r="C526" s="24" t="s">
        <v>652</v>
      </c>
      <c r="D526" s="25" t="s">
        <v>651</v>
      </c>
      <c r="E526" s="26">
        <v>5000</v>
      </c>
      <c r="F526" s="26"/>
      <c r="G526" s="26">
        <v>36345.17</v>
      </c>
      <c r="H526" s="26">
        <v>5000</v>
      </c>
    </row>
    <row r="527" spans="1:8" ht="25" customHeight="1">
      <c r="A527" s="1">
        <v>43475</v>
      </c>
      <c r="B527" s="23" t="s">
        <v>523</v>
      </c>
      <c r="C527" s="24" t="s">
        <v>653</v>
      </c>
      <c r="D527" s="25" t="s">
        <v>651</v>
      </c>
      <c r="E527" s="26">
        <v>4000</v>
      </c>
      <c r="F527" s="26"/>
      <c r="G527" s="26">
        <v>32345.17</v>
      </c>
      <c r="H527" s="26">
        <v>4000</v>
      </c>
    </row>
    <row r="528" spans="1:8" ht="25" customHeight="1">
      <c r="A528" s="1">
        <v>43475</v>
      </c>
      <c r="B528" s="23" t="s">
        <v>654</v>
      </c>
      <c r="C528" s="24" t="s">
        <v>655</v>
      </c>
      <c r="D528" s="25" t="s">
        <v>651</v>
      </c>
      <c r="E528" s="26">
        <v>4000</v>
      </c>
      <c r="F528" s="26"/>
      <c r="G528" s="26">
        <v>28345.17</v>
      </c>
      <c r="H528" s="26">
        <v>4000</v>
      </c>
    </row>
    <row r="529" spans="1:8" ht="25" customHeight="1">
      <c r="A529" s="1">
        <v>43475</v>
      </c>
      <c r="B529" s="23" t="s">
        <v>656</v>
      </c>
      <c r="C529" s="24" t="s">
        <v>657</v>
      </c>
      <c r="D529" s="25" t="s">
        <v>651</v>
      </c>
      <c r="E529" s="26">
        <v>4000</v>
      </c>
      <c r="F529" s="26"/>
      <c r="G529" s="26">
        <v>24345.17</v>
      </c>
      <c r="H529" s="26">
        <v>4000</v>
      </c>
    </row>
    <row r="530" spans="1:8" ht="25" customHeight="1">
      <c r="A530" s="1">
        <v>43475</v>
      </c>
      <c r="B530" s="23" t="s">
        <v>658</v>
      </c>
      <c r="C530" s="24" t="s">
        <v>659</v>
      </c>
      <c r="D530" s="25" t="s">
        <v>651</v>
      </c>
      <c r="E530" s="26">
        <v>5000</v>
      </c>
      <c r="F530" s="26"/>
      <c r="G530" s="26">
        <v>19345.169999999998</v>
      </c>
      <c r="H530" s="26">
        <v>5000</v>
      </c>
    </row>
    <row r="531" spans="1:8" ht="25" customHeight="1">
      <c r="A531" s="1">
        <v>43475</v>
      </c>
      <c r="B531" s="23" t="s">
        <v>660</v>
      </c>
      <c r="C531" s="24" t="s">
        <v>661</v>
      </c>
      <c r="D531" s="25" t="s">
        <v>651</v>
      </c>
      <c r="E531" s="26">
        <v>4000</v>
      </c>
      <c r="F531" s="26"/>
      <c r="G531" s="26">
        <v>15345.17</v>
      </c>
      <c r="H531" s="26">
        <v>4000</v>
      </c>
    </row>
    <row r="532" spans="1:8" ht="25" customHeight="1">
      <c r="A532" s="1">
        <v>43475</v>
      </c>
      <c r="B532" s="23" t="s">
        <v>662</v>
      </c>
      <c r="C532" s="24" t="s">
        <v>663</v>
      </c>
      <c r="D532" s="25" t="s">
        <v>651</v>
      </c>
      <c r="E532" s="26">
        <v>4000</v>
      </c>
      <c r="F532" s="26"/>
      <c r="G532" s="26">
        <v>11345.17</v>
      </c>
      <c r="H532" s="26">
        <v>4000</v>
      </c>
    </row>
    <row r="533" spans="1:8" ht="25" customHeight="1">
      <c r="A533" s="27">
        <v>43481</v>
      </c>
      <c r="B533" s="28" t="s">
        <v>664</v>
      </c>
      <c r="C533" s="29" t="s">
        <v>665</v>
      </c>
      <c r="D533" s="30" t="s">
        <v>666</v>
      </c>
      <c r="E533" s="31">
        <v>17.7</v>
      </c>
      <c r="F533" s="31"/>
      <c r="G533" s="31">
        <v>11327.47</v>
      </c>
      <c r="H533" s="31"/>
    </row>
    <row r="534" spans="1:8" ht="25" customHeight="1">
      <c r="A534" s="27">
        <v>43495</v>
      </c>
      <c r="B534" s="28" t="s">
        <v>667</v>
      </c>
      <c r="C534" s="29" t="s">
        <v>668</v>
      </c>
      <c r="D534" s="30" t="s">
        <v>669</v>
      </c>
      <c r="E534" s="31">
        <v>236</v>
      </c>
      <c r="F534" s="31"/>
      <c r="G534" s="31">
        <v>11091.47</v>
      </c>
      <c r="H534" s="31"/>
    </row>
    <row r="535" spans="1:8" ht="25" customHeight="1">
      <c r="A535" s="1">
        <v>43497</v>
      </c>
      <c r="B535" s="23" t="s">
        <v>670</v>
      </c>
      <c r="C535" s="24" t="s">
        <v>671</v>
      </c>
      <c r="D535" s="25" t="s">
        <v>672</v>
      </c>
      <c r="E535" s="26"/>
      <c r="F535" s="26">
        <v>34000</v>
      </c>
      <c r="G535" s="26">
        <v>45091.47</v>
      </c>
      <c r="H535" s="26"/>
    </row>
    <row r="536" spans="1:8" ht="25" customHeight="1">
      <c r="A536" s="1">
        <v>43506</v>
      </c>
      <c r="B536" s="23" t="s">
        <v>649</v>
      </c>
      <c r="C536" s="24" t="s">
        <v>650</v>
      </c>
      <c r="D536" s="25" t="s">
        <v>673</v>
      </c>
      <c r="E536" s="26">
        <v>4000</v>
      </c>
      <c r="F536" s="26"/>
      <c r="G536" s="26">
        <v>41091.47</v>
      </c>
      <c r="H536" s="26">
        <v>4000</v>
      </c>
    </row>
    <row r="537" spans="1:8" ht="25" customHeight="1">
      <c r="A537" s="1">
        <v>43507</v>
      </c>
      <c r="B537" s="23" t="s">
        <v>523</v>
      </c>
      <c r="C537" s="24" t="s">
        <v>674</v>
      </c>
      <c r="D537" s="25" t="s">
        <v>675</v>
      </c>
      <c r="E537" s="26">
        <v>4000</v>
      </c>
      <c r="F537" s="26"/>
      <c r="G537" s="26">
        <v>37091.47</v>
      </c>
      <c r="H537" s="26">
        <v>4000</v>
      </c>
    </row>
    <row r="538" spans="1:8" ht="25" customHeight="1">
      <c r="A538" s="1">
        <v>43507</v>
      </c>
      <c r="B538" s="23" t="s">
        <v>567</v>
      </c>
      <c r="C538" s="24" t="s">
        <v>676</v>
      </c>
      <c r="D538" s="25" t="s">
        <v>675</v>
      </c>
      <c r="E538" s="26">
        <v>5000</v>
      </c>
      <c r="F538" s="26"/>
      <c r="G538" s="26">
        <v>32091.47</v>
      </c>
      <c r="H538" s="26">
        <v>5000</v>
      </c>
    </row>
    <row r="539" spans="1:8" ht="25" customHeight="1">
      <c r="A539" s="1">
        <v>43507</v>
      </c>
      <c r="B539" s="23" t="s">
        <v>677</v>
      </c>
      <c r="C539" s="24" t="s">
        <v>678</v>
      </c>
      <c r="D539" s="25" t="s">
        <v>675</v>
      </c>
      <c r="E539" s="26">
        <v>4000</v>
      </c>
      <c r="F539" s="26"/>
      <c r="G539" s="26">
        <v>28091.47</v>
      </c>
      <c r="H539" s="26">
        <v>4000</v>
      </c>
    </row>
    <row r="540" spans="1:8" ht="25" customHeight="1">
      <c r="A540" s="1">
        <v>43507</v>
      </c>
      <c r="B540" s="23" t="s">
        <v>679</v>
      </c>
      <c r="C540" s="24" t="s">
        <v>680</v>
      </c>
      <c r="D540" s="25" t="s">
        <v>675</v>
      </c>
      <c r="E540" s="26">
        <v>4000</v>
      </c>
      <c r="F540" s="26"/>
      <c r="G540" s="26">
        <v>24091.47</v>
      </c>
      <c r="H540" s="26">
        <v>4000</v>
      </c>
    </row>
    <row r="541" spans="1:8" ht="25" customHeight="1">
      <c r="A541" s="1">
        <v>43507</v>
      </c>
      <c r="B541" s="23" t="s">
        <v>681</v>
      </c>
      <c r="C541" s="24" t="s">
        <v>682</v>
      </c>
      <c r="D541" s="25" t="s">
        <v>675</v>
      </c>
      <c r="E541" s="26">
        <v>5000</v>
      </c>
      <c r="F541" s="26"/>
      <c r="G541" s="26">
        <v>19091.47</v>
      </c>
      <c r="H541" s="26">
        <v>5000</v>
      </c>
    </row>
    <row r="542" spans="1:8" ht="25" customHeight="1">
      <c r="A542" s="1">
        <v>43507</v>
      </c>
      <c r="B542" s="23" t="s">
        <v>683</v>
      </c>
      <c r="C542" s="24" t="s">
        <v>684</v>
      </c>
      <c r="D542" s="25" t="s">
        <v>675</v>
      </c>
      <c r="E542" s="26">
        <v>4000</v>
      </c>
      <c r="F542" s="26"/>
      <c r="G542" s="26">
        <v>15091.47</v>
      </c>
      <c r="H542" s="26">
        <v>4000</v>
      </c>
    </row>
    <row r="543" spans="1:8" ht="25" customHeight="1">
      <c r="A543" s="1">
        <v>43507</v>
      </c>
      <c r="B543" s="23" t="s">
        <v>685</v>
      </c>
      <c r="C543" s="24" t="s">
        <v>686</v>
      </c>
      <c r="D543" s="25" t="s">
        <v>675</v>
      </c>
      <c r="E543" s="26">
        <v>4000</v>
      </c>
      <c r="F543" s="26"/>
      <c r="G543" s="26">
        <v>11091.47</v>
      </c>
      <c r="H543" s="26">
        <v>4000</v>
      </c>
    </row>
    <row r="544" spans="1:8" ht="25" customHeight="1">
      <c r="A544" s="32">
        <v>43520</v>
      </c>
      <c r="B544" s="33" t="s">
        <v>687</v>
      </c>
      <c r="C544" s="34" t="s">
        <v>688</v>
      </c>
      <c r="D544" s="35" t="s">
        <v>689</v>
      </c>
      <c r="E544" s="36">
        <v>1000</v>
      </c>
      <c r="F544" s="36"/>
      <c r="G544" s="36">
        <v>10091.469999999999</v>
      </c>
      <c r="H544" s="36"/>
    </row>
    <row r="545" spans="1:8" ht="25" customHeight="1">
      <c r="A545" s="32">
        <v>43520</v>
      </c>
      <c r="B545" s="33" t="s">
        <v>690</v>
      </c>
      <c r="C545" s="34" t="s">
        <v>691</v>
      </c>
      <c r="D545" s="35" t="s">
        <v>689</v>
      </c>
      <c r="E545" s="36"/>
      <c r="F545" s="36">
        <v>1000</v>
      </c>
      <c r="G545" s="36">
        <v>11091.47</v>
      </c>
      <c r="H545" s="36"/>
    </row>
    <row r="546" spans="1:8" ht="25" customHeight="1">
      <c r="A546" s="1">
        <v>43525</v>
      </c>
      <c r="B546" s="23" t="s">
        <v>692</v>
      </c>
      <c r="C546" s="24" t="s">
        <v>693</v>
      </c>
      <c r="D546" s="25" t="s">
        <v>694</v>
      </c>
      <c r="E546" s="26"/>
      <c r="F546" s="26">
        <v>34000</v>
      </c>
      <c r="G546" s="26">
        <v>45091.47</v>
      </c>
      <c r="H546" s="26"/>
    </row>
    <row r="547" spans="1:8" ht="25" customHeight="1">
      <c r="A547" s="1">
        <v>43534</v>
      </c>
      <c r="B547" s="23" t="s">
        <v>649</v>
      </c>
      <c r="C547" s="24" t="s">
        <v>650</v>
      </c>
      <c r="D547" s="25" t="s">
        <v>695</v>
      </c>
      <c r="E547" s="26">
        <v>4000</v>
      </c>
      <c r="F547" s="26"/>
      <c r="G547" s="26">
        <v>41091.47</v>
      </c>
      <c r="H547" s="26">
        <v>4000</v>
      </c>
    </row>
    <row r="548" spans="1:8" ht="25" customHeight="1">
      <c r="A548" s="1">
        <v>43535</v>
      </c>
      <c r="B548" s="23" t="s">
        <v>696</v>
      </c>
      <c r="C548" s="24" t="s">
        <v>697</v>
      </c>
      <c r="D548" s="25" t="s">
        <v>698</v>
      </c>
      <c r="E548" s="26">
        <v>4000</v>
      </c>
      <c r="F548" s="26"/>
      <c r="G548" s="26">
        <v>37091.47</v>
      </c>
      <c r="H548" s="26">
        <v>4000</v>
      </c>
    </row>
    <row r="549" spans="1:8" ht="25" customHeight="1">
      <c r="A549" s="1">
        <v>43535</v>
      </c>
      <c r="B549" s="23" t="s">
        <v>699</v>
      </c>
      <c r="C549" s="24" t="s">
        <v>700</v>
      </c>
      <c r="D549" s="25" t="s">
        <v>698</v>
      </c>
      <c r="E549" s="26">
        <v>4000</v>
      </c>
      <c r="F549" s="26"/>
      <c r="G549" s="26">
        <v>33091.47</v>
      </c>
      <c r="H549" s="26">
        <v>4000</v>
      </c>
    </row>
    <row r="550" spans="1:8" ht="25" customHeight="1">
      <c r="A550" s="1">
        <v>43535</v>
      </c>
      <c r="B550" s="23" t="s">
        <v>701</v>
      </c>
      <c r="C550" s="24" t="s">
        <v>702</v>
      </c>
      <c r="D550" s="25" t="s">
        <v>698</v>
      </c>
      <c r="E550" s="26">
        <v>5000</v>
      </c>
      <c r="F550" s="26"/>
      <c r="G550" s="26">
        <v>28091.47</v>
      </c>
      <c r="H550" s="26">
        <v>5000</v>
      </c>
    </row>
    <row r="551" spans="1:8" ht="25" customHeight="1">
      <c r="A551" s="1">
        <v>43535</v>
      </c>
      <c r="B551" s="23" t="s">
        <v>523</v>
      </c>
      <c r="C551" s="24" t="s">
        <v>703</v>
      </c>
      <c r="D551" s="25" t="s">
        <v>698</v>
      </c>
      <c r="E551" s="26">
        <v>4000</v>
      </c>
      <c r="F551" s="26"/>
      <c r="G551" s="26">
        <v>24091.47</v>
      </c>
      <c r="H551" s="26">
        <v>4000</v>
      </c>
    </row>
    <row r="552" spans="1:8" ht="25" customHeight="1">
      <c r="A552" s="1">
        <v>43535</v>
      </c>
      <c r="B552" s="23" t="s">
        <v>567</v>
      </c>
      <c r="C552" s="24" t="s">
        <v>704</v>
      </c>
      <c r="D552" s="25" t="s">
        <v>698</v>
      </c>
      <c r="E552" s="26">
        <v>5000</v>
      </c>
      <c r="F552" s="26"/>
      <c r="G552" s="26">
        <v>19091.47</v>
      </c>
      <c r="H552" s="26">
        <v>5000</v>
      </c>
    </row>
    <row r="553" spans="1:8" ht="25" customHeight="1">
      <c r="A553" s="1">
        <v>43535</v>
      </c>
      <c r="B553" s="23" t="s">
        <v>705</v>
      </c>
      <c r="C553" s="24" t="s">
        <v>706</v>
      </c>
      <c r="D553" s="25" t="s">
        <v>698</v>
      </c>
      <c r="E553" s="26">
        <v>4000</v>
      </c>
      <c r="F553" s="26"/>
      <c r="G553" s="26">
        <v>15091.47</v>
      </c>
      <c r="H553" s="26">
        <v>4000</v>
      </c>
    </row>
    <row r="554" spans="1:8" ht="25" customHeight="1">
      <c r="A554" s="1">
        <v>43535</v>
      </c>
      <c r="B554" s="23" t="s">
        <v>707</v>
      </c>
      <c r="C554" s="24" t="s">
        <v>708</v>
      </c>
      <c r="D554" s="25" t="s">
        <v>698</v>
      </c>
      <c r="E554" s="26">
        <v>4000</v>
      </c>
      <c r="F554" s="26"/>
      <c r="G554" s="26">
        <v>11091.47</v>
      </c>
      <c r="H554" s="26">
        <v>4000</v>
      </c>
    </row>
    <row r="555" spans="1:8" ht="25" customHeight="1">
      <c r="A555" s="1">
        <v>43556</v>
      </c>
      <c r="B555" s="23" t="s">
        <v>19</v>
      </c>
      <c r="C555" s="24" t="s">
        <v>650</v>
      </c>
      <c r="D555" s="25" t="s">
        <v>709</v>
      </c>
      <c r="E555" s="26"/>
      <c r="F555" s="26">
        <v>190</v>
      </c>
      <c r="G555" s="26">
        <v>11281.47</v>
      </c>
      <c r="H555" s="26"/>
    </row>
    <row r="556" spans="1:8" ht="25" customHeight="1">
      <c r="A556" s="1">
        <v>43557</v>
      </c>
      <c r="B556" s="23" t="s">
        <v>710</v>
      </c>
      <c r="C556" s="24" t="s">
        <v>711</v>
      </c>
      <c r="D556" s="25" t="s">
        <v>712</v>
      </c>
      <c r="E556" s="26"/>
      <c r="F556" s="26">
        <v>34000</v>
      </c>
      <c r="G556" s="26">
        <v>45281.47</v>
      </c>
      <c r="H556" s="26"/>
    </row>
    <row r="557" spans="1:8" ht="25" customHeight="1">
      <c r="A557" s="1">
        <v>43565</v>
      </c>
      <c r="B557" s="23" t="s">
        <v>649</v>
      </c>
      <c r="C557" s="24" t="s">
        <v>650</v>
      </c>
      <c r="D557" s="25" t="s">
        <v>713</v>
      </c>
      <c r="E557" s="26">
        <v>4000</v>
      </c>
      <c r="F557" s="26"/>
      <c r="G557" s="26">
        <v>41281.47</v>
      </c>
      <c r="H557" s="26">
        <v>4000</v>
      </c>
    </row>
    <row r="558" spans="1:8" ht="25" customHeight="1">
      <c r="A558" s="1">
        <v>43565</v>
      </c>
      <c r="B558" s="23" t="s">
        <v>523</v>
      </c>
      <c r="C558" s="24" t="s">
        <v>714</v>
      </c>
      <c r="D558" s="25" t="s">
        <v>713</v>
      </c>
      <c r="E558" s="26">
        <v>4000</v>
      </c>
      <c r="F558" s="26"/>
      <c r="G558" s="26">
        <v>37281.47</v>
      </c>
      <c r="H558" s="26">
        <v>4000</v>
      </c>
    </row>
    <row r="559" spans="1:8" ht="25" customHeight="1">
      <c r="A559" s="1">
        <v>43565</v>
      </c>
      <c r="B559" s="23" t="s">
        <v>567</v>
      </c>
      <c r="C559" s="24" t="s">
        <v>715</v>
      </c>
      <c r="D559" s="25" t="s">
        <v>713</v>
      </c>
      <c r="E559" s="26">
        <v>5000</v>
      </c>
      <c r="F559" s="26"/>
      <c r="G559" s="26">
        <v>32281.47</v>
      </c>
      <c r="H559" s="26">
        <v>5000</v>
      </c>
    </row>
    <row r="560" spans="1:8" ht="25" customHeight="1">
      <c r="A560" s="1">
        <v>43565</v>
      </c>
      <c r="B560" s="23" t="s">
        <v>716</v>
      </c>
      <c r="C560" s="24" t="s">
        <v>717</v>
      </c>
      <c r="D560" s="25" t="s">
        <v>713</v>
      </c>
      <c r="E560" s="26">
        <v>4000</v>
      </c>
      <c r="F560" s="26"/>
      <c r="G560" s="26">
        <v>28281.47</v>
      </c>
      <c r="H560" s="26">
        <v>4000</v>
      </c>
    </row>
    <row r="561" spans="1:8" ht="25" customHeight="1">
      <c r="A561" s="1">
        <v>43565</v>
      </c>
      <c r="B561" s="23" t="s">
        <v>718</v>
      </c>
      <c r="C561" s="24" t="s">
        <v>719</v>
      </c>
      <c r="D561" s="25" t="s">
        <v>713</v>
      </c>
      <c r="E561" s="26">
        <v>5000</v>
      </c>
      <c r="F561" s="26"/>
      <c r="G561" s="26">
        <v>23281.47</v>
      </c>
      <c r="H561" s="26">
        <v>5000</v>
      </c>
    </row>
    <row r="562" spans="1:8" ht="25" customHeight="1">
      <c r="A562" s="1">
        <v>43565</v>
      </c>
      <c r="B562" s="23" t="s">
        <v>720</v>
      </c>
      <c r="C562" s="24" t="s">
        <v>721</v>
      </c>
      <c r="D562" s="25" t="s">
        <v>713</v>
      </c>
      <c r="E562" s="26">
        <v>4000</v>
      </c>
      <c r="F562" s="26"/>
      <c r="G562" s="26">
        <v>19281.47</v>
      </c>
      <c r="H562" s="26">
        <v>4000</v>
      </c>
    </row>
    <row r="563" spans="1:8" ht="25" customHeight="1">
      <c r="A563" s="1">
        <v>43565</v>
      </c>
      <c r="B563" s="23" t="s">
        <v>722</v>
      </c>
      <c r="C563" s="24" t="s">
        <v>723</v>
      </c>
      <c r="D563" s="25" t="s">
        <v>713</v>
      </c>
      <c r="E563" s="26">
        <v>4000</v>
      </c>
      <c r="F563" s="26"/>
      <c r="G563" s="26">
        <v>15281.47</v>
      </c>
      <c r="H563" s="26">
        <v>4000</v>
      </c>
    </row>
    <row r="564" spans="1:8" ht="25" customHeight="1">
      <c r="A564" s="1">
        <v>43565</v>
      </c>
      <c r="B564" s="23" t="s">
        <v>724</v>
      </c>
      <c r="C564" s="24" t="s">
        <v>725</v>
      </c>
      <c r="D564" s="25" t="s">
        <v>713</v>
      </c>
      <c r="E564" s="26">
        <v>4000</v>
      </c>
      <c r="F564" s="26"/>
      <c r="G564" s="26">
        <v>11281.47</v>
      </c>
      <c r="H564" s="26">
        <v>4000</v>
      </c>
    </row>
    <row r="565" spans="1:8" ht="25" customHeight="1">
      <c r="A565" s="27">
        <v>43573</v>
      </c>
      <c r="B565" s="28" t="s">
        <v>726</v>
      </c>
      <c r="C565" s="29" t="s">
        <v>727</v>
      </c>
      <c r="D565" s="30" t="s">
        <v>728</v>
      </c>
      <c r="E565" s="31">
        <v>17.7</v>
      </c>
      <c r="F565" s="31"/>
      <c r="G565" s="31">
        <v>11263.77</v>
      </c>
      <c r="H565" s="31"/>
    </row>
    <row r="566" spans="1:8" ht="25" customHeight="1">
      <c r="A566" s="1">
        <v>43586</v>
      </c>
      <c r="B566" s="23" t="s">
        <v>729</v>
      </c>
      <c r="C566" s="24" t="s">
        <v>730</v>
      </c>
      <c r="D566" s="25" t="s">
        <v>731</v>
      </c>
      <c r="E566" s="26"/>
      <c r="F566" s="26">
        <v>34000</v>
      </c>
      <c r="G566" s="26">
        <v>45263.77</v>
      </c>
      <c r="H566" s="26"/>
    </row>
    <row r="567" spans="1:8" ht="25" customHeight="1">
      <c r="A567" s="1">
        <v>43595</v>
      </c>
      <c r="B567" s="23" t="s">
        <v>649</v>
      </c>
      <c r="C567" s="24" t="s">
        <v>650</v>
      </c>
      <c r="D567" s="25" t="s">
        <v>732</v>
      </c>
      <c r="E567" s="26">
        <v>4000</v>
      </c>
      <c r="F567" s="26"/>
      <c r="G567" s="26">
        <v>41263.769999999997</v>
      </c>
      <c r="H567" s="26">
        <v>4000</v>
      </c>
    </row>
    <row r="568" spans="1:8" ht="25" customHeight="1">
      <c r="A568" s="1">
        <v>43595</v>
      </c>
      <c r="B568" s="23" t="s">
        <v>523</v>
      </c>
      <c r="C568" s="24" t="s">
        <v>733</v>
      </c>
      <c r="D568" s="25" t="s">
        <v>732</v>
      </c>
      <c r="E568" s="26">
        <v>4000</v>
      </c>
      <c r="F568" s="26"/>
      <c r="G568" s="26">
        <v>37263.769999999997</v>
      </c>
      <c r="H568" s="26">
        <v>4000</v>
      </c>
    </row>
    <row r="569" spans="1:8" ht="25" customHeight="1">
      <c r="A569" s="1">
        <v>43595</v>
      </c>
      <c r="B569" s="23" t="s">
        <v>567</v>
      </c>
      <c r="C569" s="24" t="s">
        <v>734</v>
      </c>
      <c r="D569" s="25" t="s">
        <v>732</v>
      </c>
      <c r="E569" s="26">
        <v>5000</v>
      </c>
      <c r="F569" s="26"/>
      <c r="G569" s="26">
        <v>32263.77</v>
      </c>
      <c r="H569" s="26">
        <v>5000</v>
      </c>
    </row>
    <row r="570" spans="1:8" ht="25" customHeight="1">
      <c r="A570" s="1">
        <v>43595</v>
      </c>
      <c r="B570" s="23" t="s">
        <v>735</v>
      </c>
      <c r="C570" s="24" t="s">
        <v>736</v>
      </c>
      <c r="D570" s="25" t="s">
        <v>732</v>
      </c>
      <c r="E570" s="26">
        <v>4000</v>
      </c>
      <c r="F570" s="26"/>
      <c r="G570" s="26">
        <v>28263.77</v>
      </c>
      <c r="H570" s="26">
        <v>4000</v>
      </c>
    </row>
    <row r="571" spans="1:8" ht="25" customHeight="1">
      <c r="A571" s="1">
        <v>43595</v>
      </c>
      <c r="B571" s="23" t="s">
        <v>737</v>
      </c>
      <c r="C571" s="24" t="s">
        <v>738</v>
      </c>
      <c r="D571" s="25" t="s">
        <v>732</v>
      </c>
      <c r="E571" s="26">
        <v>5000</v>
      </c>
      <c r="F571" s="26"/>
      <c r="G571" s="26">
        <v>23263.77</v>
      </c>
      <c r="H571" s="26">
        <v>5000</v>
      </c>
    </row>
    <row r="572" spans="1:8" ht="25" customHeight="1">
      <c r="A572" s="1">
        <v>43595</v>
      </c>
      <c r="B572" s="23" t="s">
        <v>739</v>
      </c>
      <c r="C572" s="24" t="s">
        <v>740</v>
      </c>
      <c r="D572" s="25" t="s">
        <v>732</v>
      </c>
      <c r="E572" s="26">
        <v>4000</v>
      </c>
      <c r="F572" s="26"/>
      <c r="G572" s="26">
        <v>19263.77</v>
      </c>
      <c r="H572" s="26">
        <v>4000</v>
      </c>
    </row>
    <row r="573" spans="1:8" ht="25" customHeight="1">
      <c r="A573" s="1">
        <v>43595</v>
      </c>
      <c r="B573" s="23" t="s">
        <v>741</v>
      </c>
      <c r="C573" s="24" t="s">
        <v>742</v>
      </c>
      <c r="D573" s="25" t="s">
        <v>732</v>
      </c>
      <c r="E573" s="26">
        <v>4000</v>
      </c>
      <c r="F573" s="26"/>
      <c r="G573" s="26">
        <v>15263.77</v>
      </c>
      <c r="H573" s="26">
        <v>4000</v>
      </c>
    </row>
    <row r="574" spans="1:8" ht="25" customHeight="1">
      <c r="A574" s="1">
        <v>43595</v>
      </c>
      <c r="B574" s="23" t="s">
        <v>743</v>
      </c>
      <c r="C574" s="24" t="s">
        <v>744</v>
      </c>
      <c r="D574" s="25" t="s">
        <v>732</v>
      </c>
      <c r="E574" s="26">
        <v>4000</v>
      </c>
      <c r="F574" s="26"/>
      <c r="G574" s="26">
        <v>11263.77</v>
      </c>
      <c r="H574" s="26">
        <v>4000</v>
      </c>
    </row>
    <row r="575" spans="1:8" ht="25" customHeight="1">
      <c r="A575" s="32">
        <v>43606</v>
      </c>
      <c r="B575" s="33" t="s">
        <v>745</v>
      </c>
      <c r="C575" s="34" t="s">
        <v>746</v>
      </c>
      <c r="D575" s="35" t="s">
        <v>747</v>
      </c>
      <c r="E575" s="36"/>
      <c r="F575" s="36">
        <v>200000</v>
      </c>
      <c r="G575" s="36">
        <v>211263.77</v>
      </c>
      <c r="H575" s="36"/>
    </row>
    <row r="576" spans="1:8" ht="25" customHeight="1">
      <c r="A576" s="1">
        <v>43617</v>
      </c>
      <c r="B576" s="23" t="s">
        <v>748</v>
      </c>
      <c r="C576" s="24" t="s">
        <v>749</v>
      </c>
      <c r="D576" s="25" t="s">
        <v>750</v>
      </c>
      <c r="E576" s="26"/>
      <c r="F576" s="26">
        <v>34000</v>
      </c>
      <c r="G576" s="26">
        <v>245263.77</v>
      </c>
      <c r="H576" s="26"/>
    </row>
    <row r="577" spans="1:8" ht="25" customHeight="1">
      <c r="A577" s="1">
        <v>43626</v>
      </c>
      <c r="B577" s="23" t="s">
        <v>649</v>
      </c>
      <c r="C577" s="24" t="s">
        <v>650</v>
      </c>
      <c r="D577" s="25" t="s">
        <v>751</v>
      </c>
      <c r="E577" s="26">
        <v>4000</v>
      </c>
      <c r="F577" s="26"/>
      <c r="G577" s="26">
        <v>241263.77</v>
      </c>
      <c r="H577" s="26">
        <v>4000</v>
      </c>
    </row>
    <row r="578" spans="1:8" ht="25" customHeight="1">
      <c r="A578" s="1">
        <v>43626</v>
      </c>
      <c r="B578" s="23" t="s">
        <v>523</v>
      </c>
      <c r="C578" s="24" t="s">
        <v>752</v>
      </c>
      <c r="D578" s="25" t="s">
        <v>751</v>
      </c>
      <c r="E578" s="26">
        <v>4000</v>
      </c>
      <c r="F578" s="26"/>
      <c r="G578" s="26">
        <v>237263.77</v>
      </c>
      <c r="H578" s="26">
        <v>4000</v>
      </c>
    </row>
    <row r="579" spans="1:8" ht="25" customHeight="1">
      <c r="A579" s="1">
        <v>43626</v>
      </c>
      <c r="B579" s="23" t="s">
        <v>567</v>
      </c>
      <c r="C579" s="24" t="s">
        <v>753</v>
      </c>
      <c r="D579" s="25" t="s">
        <v>751</v>
      </c>
      <c r="E579" s="26">
        <v>5000</v>
      </c>
      <c r="F579" s="26"/>
      <c r="G579" s="26">
        <v>232263.77</v>
      </c>
      <c r="H579" s="26">
        <v>5000</v>
      </c>
    </row>
    <row r="580" spans="1:8" ht="25" customHeight="1">
      <c r="A580" s="1">
        <v>43626</v>
      </c>
      <c r="B580" s="23" t="s">
        <v>754</v>
      </c>
      <c r="C580" s="24" t="s">
        <v>755</v>
      </c>
      <c r="D580" s="25" t="s">
        <v>751</v>
      </c>
      <c r="E580" s="26">
        <v>4000</v>
      </c>
      <c r="F580" s="26"/>
      <c r="G580" s="26">
        <v>228263.77</v>
      </c>
      <c r="H580" s="26">
        <v>4000</v>
      </c>
    </row>
    <row r="581" spans="1:8" ht="25" customHeight="1">
      <c r="A581" s="1">
        <v>43626</v>
      </c>
      <c r="B581" s="23" t="s">
        <v>756</v>
      </c>
      <c r="C581" s="24" t="s">
        <v>757</v>
      </c>
      <c r="D581" s="25" t="s">
        <v>751</v>
      </c>
      <c r="E581" s="26">
        <v>4000</v>
      </c>
      <c r="F581" s="26"/>
      <c r="G581" s="26">
        <v>224263.77</v>
      </c>
      <c r="H581" s="26">
        <v>4000</v>
      </c>
    </row>
    <row r="582" spans="1:8" ht="25" customHeight="1">
      <c r="A582" s="1">
        <v>43626</v>
      </c>
      <c r="B582" s="23" t="s">
        <v>758</v>
      </c>
      <c r="C582" s="24" t="s">
        <v>759</v>
      </c>
      <c r="D582" s="25" t="s">
        <v>751</v>
      </c>
      <c r="E582" s="26">
        <v>5000</v>
      </c>
      <c r="F582" s="26"/>
      <c r="G582" s="26">
        <v>219263.77</v>
      </c>
      <c r="H582" s="26">
        <v>5000</v>
      </c>
    </row>
    <row r="583" spans="1:8" ht="25" customHeight="1">
      <c r="A583" s="1">
        <v>43626</v>
      </c>
      <c r="B583" s="23" t="s">
        <v>760</v>
      </c>
      <c r="C583" s="24" t="s">
        <v>761</v>
      </c>
      <c r="D583" s="25" t="s">
        <v>751</v>
      </c>
      <c r="E583" s="26">
        <v>4000</v>
      </c>
      <c r="F583" s="26"/>
      <c r="G583" s="26">
        <v>215263.77</v>
      </c>
      <c r="H583" s="26">
        <v>4000</v>
      </c>
    </row>
    <row r="584" spans="1:8" ht="25" customHeight="1">
      <c r="A584" s="1">
        <v>43626</v>
      </c>
      <c r="B584" s="23" t="s">
        <v>762</v>
      </c>
      <c r="C584" s="24" t="s">
        <v>763</v>
      </c>
      <c r="D584" s="25" t="s">
        <v>751</v>
      </c>
      <c r="E584" s="26">
        <v>4000</v>
      </c>
      <c r="F584" s="26"/>
      <c r="G584" s="26">
        <v>211263.77</v>
      </c>
      <c r="H584" s="26">
        <v>4000</v>
      </c>
    </row>
    <row r="585" spans="1:8" ht="25" customHeight="1">
      <c r="A585" s="32">
        <v>43636</v>
      </c>
      <c r="B585" s="33" t="s">
        <v>764</v>
      </c>
      <c r="C585" s="34" t="s">
        <v>765</v>
      </c>
      <c r="D585" s="35" t="s">
        <v>766</v>
      </c>
      <c r="E585" s="36">
        <v>200000</v>
      </c>
      <c r="F585" s="36"/>
      <c r="G585" s="36">
        <v>11263.77</v>
      </c>
      <c r="H585" s="36"/>
    </row>
    <row r="586" spans="1:8" ht="25" customHeight="1">
      <c r="A586" s="1">
        <v>43646</v>
      </c>
      <c r="B586" s="23" t="s">
        <v>19</v>
      </c>
      <c r="C586" s="24" t="s">
        <v>650</v>
      </c>
      <c r="D586" s="25" t="s">
        <v>767</v>
      </c>
      <c r="E586" s="26"/>
      <c r="F586" s="26">
        <v>758</v>
      </c>
      <c r="G586" s="26">
        <v>12021.77</v>
      </c>
      <c r="H586" s="26"/>
    </row>
    <row r="587" spans="1:8" ht="25" customHeight="1">
      <c r="A587" s="1">
        <v>43647</v>
      </c>
      <c r="B587" s="23" t="s">
        <v>768</v>
      </c>
      <c r="C587" s="24" t="s">
        <v>769</v>
      </c>
      <c r="D587" s="25" t="s">
        <v>770</v>
      </c>
      <c r="E587" s="26"/>
      <c r="F587" s="26">
        <v>34000</v>
      </c>
      <c r="G587" s="26">
        <v>46021.77</v>
      </c>
      <c r="H587" s="26"/>
    </row>
    <row r="588" spans="1:8" ht="25" customHeight="1">
      <c r="A588" s="1">
        <v>43656</v>
      </c>
      <c r="B588" s="23" t="s">
        <v>649</v>
      </c>
      <c r="C588" s="24" t="s">
        <v>650</v>
      </c>
      <c r="D588" s="25" t="s">
        <v>771</v>
      </c>
      <c r="E588" s="26">
        <v>4000</v>
      </c>
      <c r="F588" s="26"/>
      <c r="G588" s="26">
        <v>42021.77</v>
      </c>
      <c r="H588" s="26">
        <v>4000</v>
      </c>
    </row>
    <row r="589" spans="1:8" ht="25" customHeight="1">
      <c r="A589" s="1">
        <v>43656</v>
      </c>
      <c r="B589" s="23" t="s">
        <v>523</v>
      </c>
      <c r="C589" s="24" t="s">
        <v>772</v>
      </c>
      <c r="D589" s="25" t="s">
        <v>771</v>
      </c>
      <c r="E589" s="26">
        <v>4000</v>
      </c>
      <c r="F589" s="26"/>
      <c r="G589" s="26">
        <v>38021.769999999997</v>
      </c>
      <c r="H589" s="26">
        <v>4000</v>
      </c>
    </row>
    <row r="590" spans="1:8" ht="25" customHeight="1">
      <c r="A590" s="1">
        <v>43656</v>
      </c>
      <c r="B590" s="23" t="s">
        <v>567</v>
      </c>
      <c r="C590" s="24" t="s">
        <v>773</v>
      </c>
      <c r="D590" s="25" t="s">
        <v>771</v>
      </c>
      <c r="E590" s="26">
        <v>5000</v>
      </c>
      <c r="F590" s="26"/>
      <c r="G590" s="26">
        <v>33021.769999999997</v>
      </c>
      <c r="H590" s="26">
        <v>5000</v>
      </c>
    </row>
    <row r="591" spans="1:8" ht="25" customHeight="1">
      <c r="A591" s="1">
        <v>43656</v>
      </c>
      <c r="B591" s="23" t="s">
        <v>774</v>
      </c>
      <c r="C591" s="24" t="s">
        <v>775</v>
      </c>
      <c r="D591" s="25" t="s">
        <v>771</v>
      </c>
      <c r="E591" s="26">
        <v>4000</v>
      </c>
      <c r="F591" s="26"/>
      <c r="G591" s="26">
        <v>29021.77</v>
      </c>
      <c r="H591" s="26">
        <v>4000</v>
      </c>
    </row>
    <row r="592" spans="1:8" ht="25" customHeight="1">
      <c r="A592" s="1">
        <v>43656</v>
      </c>
      <c r="B592" s="23" t="s">
        <v>776</v>
      </c>
      <c r="C592" s="24" t="s">
        <v>777</v>
      </c>
      <c r="D592" s="25" t="s">
        <v>771</v>
      </c>
      <c r="E592" s="26">
        <v>4000</v>
      </c>
      <c r="F592" s="26"/>
      <c r="G592" s="26">
        <v>25021.77</v>
      </c>
      <c r="H592" s="26">
        <v>4000</v>
      </c>
    </row>
    <row r="593" spans="1:8" ht="25" customHeight="1">
      <c r="A593" s="1">
        <v>43656</v>
      </c>
      <c r="B593" s="23" t="s">
        <v>778</v>
      </c>
      <c r="C593" s="24" t="s">
        <v>779</v>
      </c>
      <c r="D593" s="25" t="s">
        <v>771</v>
      </c>
      <c r="E593" s="26">
        <v>5000</v>
      </c>
      <c r="F593" s="26"/>
      <c r="G593" s="26">
        <v>20021.77</v>
      </c>
      <c r="H593" s="26">
        <v>5000</v>
      </c>
    </row>
    <row r="594" spans="1:8" ht="25" customHeight="1">
      <c r="A594" s="1">
        <v>43656</v>
      </c>
      <c r="B594" s="23" t="s">
        <v>780</v>
      </c>
      <c r="C594" s="24" t="s">
        <v>781</v>
      </c>
      <c r="D594" s="25" t="s">
        <v>771</v>
      </c>
      <c r="E594" s="26">
        <v>4000</v>
      </c>
      <c r="F594" s="26"/>
      <c r="G594" s="26">
        <v>16021.77</v>
      </c>
      <c r="H594" s="26">
        <v>4000</v>
      </c>
    </row>
    <row r="595" spans="1:8" ht="25" customHeight="1">
      <c r="A595" s="1">
        <v>43656</v>
      </c>
      <c r="B595" s="23" t="s">
        <v>782</v>
      </c>
      <c r="C595" s="24" t="s">
        <v>783</v>
      </c>
      <c r="D595" s="25" t="s">
        <v>771</v>
      </c>
      <c r="E595" s="26">
        <v>4000</v>
      </c>
      <c r="F595" s="26"/>
      <c r="G595" s="26">
        <v>12021.77</v>
      </c>
      <c r="H595" s="26">
        <v>4000</v>
      </c>
    </row>
    <row r="596" spans="1:8" ht="25" customHeight="1">
      <c r="A596" s="27">
        <v>43665</v>
      </c>
      <c r="B596" s="28" t="s">
        <v>784</v>
      </c>
      <c r="C596" s="29" t="s">
        <v>785</v>
      </c>
      <c r="D596" s="30" t="s">
        <v>786</v>
      </c>
      <c r="E596" s="31">
        <v>17.7</v>
      </c>
      <c r="F596" s="31"/>
      <c r="G596" s="31">
        <v>12004.07</v>
      </c>
      <c r="H596" s="31"/>
    </row>
    <row r="597" spans="1:8" ht="25" customHeight="1">
      <c r="A597" s="1">
        <v>43678</v>
      </c>
      <c r="B597" s="23" t="s">
        <v>787</v>
      </c>
      <c r="C597" s="24" t="s">
        <v>788</v>
      </c>
      <c r="D597" s="25" t="s">
        <v>789</v>
      </c>
      <c r="E597" s="26"/>
      <c r="F597" s="26">
        <v>34000</v>
      </c>
      <c r="G597" s="26">
        <v>46004.07</v>
      </c>
      <c r="H597" s="26"/>
    </row>
    <row r="598" spans="1:8" ht="25" customHeight="1">
      <c r="A598" s="1">
        <v>43687</v>
      </c>
      <c r="B598" s="23" t="s">
        <v>649</v>
      </c>
      <c r="C598" s="24" t="s">
        <v>650</v>
      </c>
      <c r="D598" s="25" t="s">
        <v>790</v>
      </c>
      <c r="E598" s="26">
        <v>4000</v>
      </c>
      <c r="F598" s="26"/>
      <c r="G598" s="26">
        <v>42004.07</v>
      </c>
      <c r="H598" s="26">
        <v>4000</v>
      </c>
    </row>
    <row r="599" spans="1:8" ht="25" customHeight="1">
      <c r="A599" s="1">
        <v>43690</v>
      </c>
      <c r="B599" s="23" t="s">
        <v>791</v>
      </c>
      <c r="C599" s="24" t="s">
        <v>792</v>
      </c>
      <c r="D599" s="25" t="s">
        <v>793</v>
      </c>
      <c r="E599" s="26">
        <v>4000</v>
      </c>
      <c r="F599" s="26"/>
      <c r="G599" s="26">
        <v>38004.07</v>
      </c>
      <c r="H599" s="26">
        <v>4000</v>
      </c>
    </row>
    <row r="600" spans="1:8" ht="25" customHeight="1">
      <c r="A600" s="1">
        <v>43690</v>
      </c>
      <c r="B600" s="23" t="s">
        <v>794</v>
      </c>
      <c r="C600" s="24" t="s">
        <v>795</v>
      </c>
      <c r="D600" s="25" t="s">
        <v>793</v>
      </c>
      <c r="E600" s="26">
        <v>5000</v>
      </c>
      <c r="F600" s="26"/>
      <c r="G600" s="26">
        <v>33004.07</v>
      </c>
      <c r="H600" s="26">
        <v>5000</v>
      </c>
    </row>
    <row r="601" spans="1:8" ht="25" customHeight="1">
      <c r="A601" s="1">
        <v>43690</v>
      </c>
      <c r="B601" s="23" t="s">
        <v>796</v>
      </c>
      <c r="C601" s="24" t="s">
        <v>797</v>
      </c>
      <c r="D601" s="25" t="s">
        <v>793</v>
      </c>
      <c r="E601" s="26">
        <v>5000</v>
      </c>
      <c r="F601" s="26"/>
      <c r="G601" s="26">
        <v>28004.07</v>
      </c>
      <c r="H601" s="26">
        <v>5000</v>
      </c>
    </row>
    <row r="602" spans="1:8" ht="25" customHeight="1">
      <c r="A602" s="1">
        <v>43690</v>
      </c>
      <c r="B602" s="23" t="s">
        <v>798</v>
      </c>
      <c r="C602" s="24" t="s">
        <v>799</v>
      </c>
      <c r="D602" s="25" t="s">
        <v>793</v>
      </c>
      <c r="E602" s="26">
        <v>4000</v>
      </c>
      <c r="F602" s="26"/>
      <c r="G602" s="26">
        <v>24004.07</v>
      </c>
      <c r="H602" s="26">
        <v>4000</v>
      </c>
    </row>
    <row r="603" spans="1:8" ht="25" customHeight="1">
      <c r="A603" s="1">
        <v>43690</v>
      </c>
      <c r="B603" s="23" t="s">
        <v>800</v>
      </c>
      <c r="C603" s="24" t="s">
        <v>801</v>
      </c>
      <c r="D603" s="25" t="s">
        <v>793</v>
      </c>
      <c r="E603" s="26">
        <v>4000</v>
      </c>
      <c r="F603" s="26"/>
      <c r="G603" s="26">
        <v>20004.07</v>
      </c>
      <c r="H603" s="26">
        <v>4000</v>
      </c>
    </row>
    <row r="604" spans="1:8" ht="25" customHeight="1">
      <c r="A604" s="1">
        <v>43690</v>
      </c>
      <c r="B604" s="23" t="s">
        <v>802</v>
      </c>
      <c r="C604" s="24" t="s">
        <v>803</v>
      </c>
      <c r="D604" s="25" t="s">
        <v>793</v>
      </c>
      <c r="E604" s="26">
        <v>4000</v>
      </c>
      <c r="F604" s="26"/>
      <c r="G604" s="26">
        <v>16004.07</v>
      </c>
      <c r="H604" s="26">
        <v>4000</v>
      </c>
    </row>
    <row r="605" spans="1:8" ht="25" customHeight="1">
      <c r="A605" s="1">
        <v>43690</v>
      </c>
      <c r="B605" s="23" t="s">
        <v>804</v>
      </c>
      <c r="C605" s="24" t="s">
        <v>805</v>
      </c>
      <c r="D605" s="25" t="s">
        <v>793</v>
      </c>
      <c r="E605" s="26">
        <v>4000</v>
      </c>
      <c r="F605" s="26"/>
      <c r="G605" s="26">
        <v>12004.07</v>
      </c>
      <c r="H605" s="26">
        <v>4000</v>
      </c>
    </row>
    <row r="606" spans="1:8" ht="25" customHeight="1">
      <c r="A606" s="1">
        <v>43710</v>
      </c>
      <c r="B606" s="23" t="s">
        <v>806</v>
      </c>
      <c r="C606" s="24" t="s">
        <v>807</v>
      </c>
      <c r="D606" s="25" t="s">
        <v>808</v>
      </c>
      <c r="E606" s="26"/>
      <c r="F606" s="26">
        <v>34000</v>
      </c>
      <c r="G606" s="26">
        <v>46004.07</v>
      </c>
      <c r="H606" s="26"/>
    </row>
    <row r="607" spans="1:8" ht="25" customHeight="1">
      <c r="A607" s="1">
        <v>43718</v>
      </c>
      <c r="B607" s="23" t="s">
        <v>649</v>
      </c>
      <c r="C607" s="24" t="s">
        <v>650</v>
      </c>
      <c r="D607" s="25" t="s">
        <v>809</v>
      </c>
      <c r="E607" s="26">
        <v>4000</v>
      </c>
      <c r="F607" s="26"/>
      <c r="G607" s="26">
        <v>42004.07</v>
      </c>
      <c r="H607" s="26">
        <v>4000</v>
      </c>
    </row>
    <row r="608" spans="1:8" ht="25" customHeight="1">
      <c r="A608" s="1">
        <v>43718</v>
      </c>
      <c r="B608" s="23" t="s">
        <v>791</v>
      </c>
      <c r="C608" s="24" t="s">
        <v>810</v>
      </c>
      <c r="D608" s="25" t="s">
        <v>809</v>
      </c>
      <c r="E608" s="26">
        <v>4000</v>
      </c>
      <c r="F608" s="26"/>
      <c r="G608" s="26">
        <v>38004.07</v>
      </c>
      <c r="H608" s="26">
        <v>4000</v>
      </c>
    </row>
    <row r="609" spans="1:8" ht="25" customHeight="1">
      <c r="A609" s="1">
        <v>43718</v>
      </c>
      <c r="B609" s="23" t="s">
        <v>794</v>
      </c>
      <c r="C609" s="24" t="s">
        <v>811</v>
      </c>
      <c r="D609" s="25" t="s">
        <v>809</v>
      </c>
      <c r="E609" s="26">
        <v>5000</v>
      </c>
      <c r="F609" s="26"/>
      <c r="G609" s="26">
        <v>33004.07</v>
      </c>
      <c r="H609" s="26">
        <v>5000</v>
      </c>
    </row>
    <row r="610" spans="1:8" ht="25" customHeight="1">
      <c r="A610" s="1">
        <v>43718</v>
      </c>
      <c r="B610" s="23" t="s">
        <v>812</v>
      </c>
      <c r="C610" s="24" t="s">
        <v>813</v>
      </c>
      <c r="D610" s="25" t="s">
        <v>809</v>
      </c>
      <c r="E610" s="26">
        <v>5000</v>
      </c>
      <c r="F610" s="26"/>
      <c r="G610" s="26">
        <v>28004.07</v>
      </c>
      <c r="H610" s="26">
        <v>5000</v>
      </c>
    </row>
    <row r="611" spans="1:8" ht="25" customHeight="1">
      <c r="A611" s="1">
        <v>43718</v>
      </c>
      <c r="B611" s="23" t="s">
        <v>814</v>
      </c>
      <c r="C611" s="24" t="s">
        <v>815</v>
      </c>
      <c r="D611" s="25" t="s">
        <v>809</v>
      </c>
      <c r="E611" s="26">
        <v>4000</v>
      </c>
      <c r="F611" s="26"/>
      <c r="G611" s="26">
        <v>24004.07</v>
      </c>
      <c r="H611" s="26">
        <v>4000</v>
      </c>
    </row>
    <row r="612" spans="1:8" ht="25" customHeight="1">
      <c r="A612" s="1">
        <v>43718</v>
      </c>
      <c r="B612" s="23" t="s">
        <v>816</v>
      </c>
      <c r="C612" s="24" t="s">
        <v>817</v>
      </c>
      <c r="D612" s="25" t="s">
        <v>809</v>
      </c>
      <c r="E612" s="26">
        <v>4000</v>
      </c>
      <c r="F612" s="26"/>
      <c r="G612" s="26">
        <v>20004.07</v>
      </c>
      <c r="H612" s="26">
        <v>4000</v>
      </c>
    </row>
    <row r="613" spans="1:8" ht="25" customHeight="1">
      <c r="A613" s="1">
        <v>43718</v>
      </c>
      <c r="B613" s="23" t="s">
        <v>818</v>
      </c>
      <c r="C613" s="24" t="s">
        <v>819</v>
      </c>
      <c r="D613" s="25" t="s">
        <v>809</v>
      </c>
      <c r="E613" s="26">
        <v>4000</v>
      </c>
      <c r="F613" s="26"/>
      <c r="G613" s="26">
        <v>16004.07</v>
      </c>
      <c r="H613" s="26">
        <v>4000</v>
      </c>
    </row>
    <row r="614" spans="1:8" ht="25" customHeight="1">
      <c r="A614" s="1">
        <v>43718</v>
      </c>
      <c r="B614" s="23" t="s">
        <v>820</v>
      </c>
      <c r="C614" s="24" t="s">
        <v>821</v>
      </c>
      <c r="D614" s="25" t="s">
        <v>809</v>
      </c>
      <c r="E614" s="26">
        <v>4000</v>
      </c>
      <c r="F614" s="26"/>
      <c r="G614" s="26">
        <v>12004.07</v>
      </c>
      <c r="H614" s="26">
        <v>4000</v>
      </c>
    </row>
    <row r="615" spans="1:8" ht="25" customHeight="1">
      <c r="A615" s="32">
        <v>43728</v>
      </c>
      <c r="B615" s="33" t="s">
        <v>822</v>
      </c>
      <c r="C615" s="34" t="s">
        <v>650</v>
      </c>
      <c r="D615" s="35" t="s">
        <v>823</v>
      </c>
      <c r="E615" s="36"/>
      <c r="F615" s="36">
        <v>250983.4</v>
      </c>
      <c r="G615" s="36">
        <v>262987.46999999997</v>
      </c>
      <c r="H615" s="36"/>
    </row>
    <row r="616" spans="1:8" ht="25" customHeight="1">
      <c r="A616" s="32">
        <v>43728</v>
      </c>
      <c r="B616" s="33" t="s">
        <v>824</v>
      </c>
      <c r="C616" s="34" t="s">
        <v>825</v>
      </c>
      <c r="D616" s="35" t="s">
        <v>823</v>
      </c>
      <c r="E616" s="36">
        <v>250983</v>
      </c>
      <c r="F616" s="36"/>
      <c r="G616" s="36">
        <v>12004.47</v>
      </c>
      <c r="H616" s="36"/>
    </row>
    <row r="617" spans="1:8" ht="25" customHeight="1">
      <c r="A617" s="1">
        <v>43739</v>
      </c>
      <c r="B617" s="23" t="s">
        <v>19</v>
      </c>
      <c r="C617" s="24" t="s">
        <v>650</v>
      </c>
      <c r="D617" s="25" t="s">
        <v>826</v>
      </c>
      <c r="E617" s="26"/>
      <c r="F617" s="26">
        <v>199</v>
      </c>
      <c r="G617" s="26">
        <v>12203.47</v>
      </c>
      <c r="H617" s="26"/>
    </row>
    <row r="618" spans="1:8" ht="25" customHeight="1">
      <c r="A618" s="1">
        <v>43739</v>
      </c>
      <c r="B618" s="23" t="s">
        <v>827</v>
      </c>
      <c r="C618" s="24" t="s">
        <v>828</v>
      </c>
      <c r="D618" s="25" t="s">
        <v>829</v>
      </c>
      <c r="E618" s="26"/>
      <c r="F618" s="26">
        <v>34000</v>
      </c>
      <c r="G618" s="26">
        <v>46203.47</v>
      </c>
      <c r="H618" s="26"/>
    </row>
    <row r="619" spans="1:8" ht="25" customHeight="1">
      <c r="A619" s="1">
        <v>43748</v>
      </c>
      <c r="B619" s="23" t="s">
        <v>649</v>
      </c>
      <c r="C619" s="24" t="s">
        <v>650</v>
      </c>
      <c r="D619" s="25" t="s">
        <v>830</v>
      </c>
      <c r="E619" s="26">
        <v>4000</v>
      </c>
      <c r="F619" s="26"/>
      <c r="G619" s="26">
        <v>42203.47</v>
      </c>
      <c r="H619" s="26">
        <v>4000</v>
      </c>
    </row>
    <row r="620" spans="1:8" ht="25" customHeight="1">
      <c r="A620" s="1">
        <v>43748</v>
      </c>
      <c r="B620" s="23" t="s">
        <v>791</v>
      </c>
      <c r="C620" s="24" t="s">
        <v>831</v>
      </c>
      <c r="D620" s="25" t="s">
        <v>830</v>
      </c>
      <c r="E620" s="26">
        <v>4000</v>
      </c>
      <c r="F620" s="26"/>
      <c r="G620" s="26">
        <v>38203.47</v>
      </c>
      <c r="H620" s="26">
        <v>4000</v>
      </c>
    </row>
    <row r="621" spans="1:8" ht="25" customHeight="1">
      <c r="A621" s="1">
        <v>43748</v>
      </c>
      <c r="B621" s="23" t="s">
        <v>794</v>
      </c>
      <c r="C621" s="24" t="s">
        <v>832</v>
      </c>
      <c r="D621" s="25" t="s">
        <v>830</v>
      </c>
      <c r="E621" s="26">
        <v>5000</v>
      </c>
      <c r="F621" s="26"/>
      <c r="G621" s="26">
        <v>33203.47</v>
      </c>
      <c r="H621" s="26">
        <v>5000</v>
      </c>
    </row>
    <row r="622" spans="1:8" ht="25" customHeight="1">
      <c r="A622" s="1">
        <v>43748</v>
      </c>
      <c r="B622" s="23" t="s">
        <v>833</v>
      </c>
      <c r="C622" s="24" t="s">
        <v>834</v>
      </c>
      <c r="D622" s="25" t="s">
        <v>830</v>
      </c>
      <c r="E622" s="26">
        <v>4000</v>
      </c>
      <c r="F622" s="26"/>
      <c r="G622" s="26">
        <v>29203.47</v>
      </c>
      <c r="H622" s="26">
        <v>4000</v>
      </c>
    </row>
    <row r="623" spans="1:8" ht="25" customHeight="1">
      <c r="A623" s="1">
        <v>43748</v>
      </c>
      <c r="B623" s="23" t="s">
        <v>835</v>
      </c>
      <c r="C623" s="24" t="s">
        <v>836</v>
      </c>
      <c r="D623" s="25" t="s">
        <v>830</v>
      </c>
      <c r="E623" s="26">
        <v>4000</v>
      </c>
      <c r="F623" s="26"/>
      <c r="G623" s="26">
        <v>25203.47</v>
      </c>
      <c r="H623" s="26">
        <v>4000</v>
      </c>
    </row>
    <row r="624" spans="1:8" ht="25" customHeight="1">
      <c r="A624" s="1">
        <v>43748</v>
      </c>
      <c r="B624" s="23" t="s">
        <v>837</v>
      </c>
      <c r="C624" s="24" t="s">
        <v>838</v>
      </c>
      <c r="D624" s="25" t="s">
        <v>830</v>
      </c>
      <c r="E624" s="26">
        <v>5000</v>
      </c>
      <c r="F624" s="26"/>
      <c r="G624" s="26">
        <v>20203.47</v>
      </c>
      <c r="H624" s="26">
        <v>5000</v>
      </c>
    </row>
    <row r="625" spans="1:8" ht="25" customHeight="1">
      <c r="A625" s="1">
        <v>43748</v>
      </c>
      <c r="B625" s="23" t="s">
        <v>839</v>
      </c>
      <c r="C625" s="24" t="s">
        <v>840</v>
      </c>
      <c r="D625" s="25" t="s">
        <v>830</v>
      </c>
      <c r="E625" s="26">
        <v>4000</v>
      </c>
      <c r="F625" s="26"/>
      <c r="G625" s="26">
        <v>16203.47</v>
      </c>
      <c r="H625" s="26">
        <v>4000</v>
      </c>
    </row>
    <row r="626" spans="1:8" ht="25" customHeight="1">
      <c r="A626" s="1">
        <v>43748</v>
      </c>
      <c r="B626" s="23" t="s">
        <v>841</v>
      </c>
      <c r="C626" s="24" t="s">
        <v>842</v>
      </c>
      <c r="D626" s="25" t="s">
        <v>830</v>
      </c>
      <c r="E626" s="26">
        <v>4000</v>
      </c>
      <c r="F626" s="26"/>
      <c r="G626" s="26">
        <v>12203.47</v>
      </c>
      <c r="H626" s="26">
        <v>4000</v>
      </c>
    </row>
    <row r="627" spans="1:8" ht="25" customHeight="1">
      <c r="A627" s="27">
        <v>43754</v>
      </c>
      <c r="B627" s="28" t="s">
        <v>843</v>
      </c>
      <c r="C627" s="29" t="s">
        <v>844</v>
      </c>
      <c r="D627" s="30" t="s">
        <v>845</v>
      </c>
      <c r="E627" s="31">
        <v>17.7</v>
      </c>
      <c r="F627" s="31"/>
      <c r="G627" s="31">
        <v>12185.77</v>
      </c>
      <c r="H627" s="31"/>
    </row>
    <row r="628" spans="1:8" ht="25" customHeight="1">
      <c r="A628" s="1">
        <v>43770</v>
      </c>
      <c r="B628" s="23" t="s">
        <v>846</v>
      </c>
      <c r="C628" s="24" t="s">
        <v>847</v>
      </c>
      <c r="D628" s="25" t="s">
        <v>848</v>
      </c>
      <c r="E628" s="26"/>
      <c r="F628" s="26">
        <v>34000</v>
      </c>
      <c r="G628" s="26">
        <v>46185.77</v>
      </c>
      <c r="H628" s="26"/>
    </row>
    <row r="629" spans="1:8" ht="25" customHeight="1">
      <c r="A629" s="1">
        <v>43779</v>
      </c>
      <c r="B629" s="23" t="s">
        <v>649</v>
      </c>
      <c r="C629" s="24" t="s">
        <v>650</v>
      </c>
      <c r="D629" s="25" t="s">
        <v>849</v>
      </c>
      <c r="E629" s="26">
        <v>4000</v>
      </c>
      <c r="F629" s="26"/>
      <c r="G629" s="26">
        <v>42185.77</v>
      </c>
      <c r="H629" s="26">
        <v>4000</v>
      </c>
    </row>
    <row r="630" spans="1:8" ht="25" customHeight="1">
      <c r="A630" s="1">
        <v>43780</v>
      </c>
      <c r="B630" s="23" t="s">
        <v>850</v>
      </c>
      <c r="C630" s="24" t="s">
        <v>851</v>
      </c>
      <c r="D630" s="25" t="s">
        <v>852</v>
      </c>
      <c r="E630" s="26">
        <v>4000</v>
      </c>
      <c r="F630" s="26"/>
      <c r="G630" s="26">
        <v>38185.769999999997</v>
      </c>
      <c r="H630" s="26">
        <v>4000</v>
      </c>
    </row>
    <row r="631" spans="1:8" ht="25" customHeight="1">
      <c r="A631" s="1">
        <v>43780</v>
      </c>
      <c r="B631" s="23" t="s">
        <v>853</v>
      </c>
      <c r="C631" s="24" t="s">
        <v>854</v>
      </c>
      <c r="D631" s="25" t="s">
        <v>852</v>
      </c>
      <c r="E631" s="26">
        <v>4000</v>
      </c>
      <c r="F631" s="26"/>
      <c r="G631" s="26">
        <v>34185.769999999997</v>
      </c>
      <c r="H631" s="26">
        <v>4000</v>
      </c>
    </row>
    <row r="632" spans="1:8" ht="25" customHeight="1">
      <c r="A632" s="1">
        <v>43780</v>
      </c>
      <c r="B632" s="23" t="s">
        <v>855</v>
      </c>
      <c r="C632" s="24" t="s">
        <v>856</v>
      </c>
      <c r="D632" s="25" t="s">
        <v>852</v>
      </c>
      <c r="E632" s="26">
        <v>5000</v>
      </c>
      <c r="F632" s="26"/>
      <c r="G632" s="26">
        <v>29185.77</v>
      </c>
      <c r="H632" s="26">
        <v>5000</v>
      </c>
    </row>
    <row r="633" spans="1:8" ht="25" customHeight="1">
      <c r="A633" s="1">
        <v>43780</v>
      </c>
      <c r="B633" s="23" t="s">
        <v>794</v>
      </c>
      <c r="C633" s="24" t="s">
        <v>857</v>
      </c>
      <c r="D633" s="25" t="s">
        <v>852</v>
      </c>
      <c r="E633" s="26">
        <v>5000</v>
      </c>
      <c r="F633" s="26"/>
      <c r="G633" s="26">
        <v>24185.77</v>
      </c>
      <c r="H633" s="26">
        <v>5000</v>
      </c>
    </row>
    <row r="634" spans="1:8" ht="25" customHeight="1">
      <c r="A634" s="1">
        <v>43780</v>
      </c>
      <c r="B634" s="23" t="s">
        <v>791</v>
      </c>
      <c r="C634" s="24" t="s">
        <v>858</v>
      </c>
      <c r="D634" s="25" t="s">
        <v>852</v>
      </c>
      <c r="E634" s="26">
        <v>4000</v>
      </c>
      <c r="F634" s="26"/>
      <c r="G634" s="26">
        <v>20185.77</v>
      </c>
      <c r="H634" s="26">
        <v>4000</v>
      </c>
    </row>
    <row r="635" spans="1:8" ht="25" customHeight="1">
      <c r="A635" s="1">
        <v>43780</v>
      </c>
      <c r="B635" s="23" t="s">
        <v>859</v>
      </c>
      <c r="C635" s="24" t="s">
        <v>860</v>
      </c>
      <c r="D635" s="25" t="s">
        <v>852</v>
      </c>
      <c r="E635" s="26">
        <v>4000</v>
      </c>
      <c r="F635" s="26"/>
      <c r="G635" s="26">
        <v>16185.77</v>
      </c>
      <c r="H635" s="26">
        <v>4000</v>
      </c>
    </row>
    <row r="636" spans="1:8" ht="25" customHeight="1">
      <c r="A636" s="1">
        <v>43780</v>
      </c>
      <c r="B636" s="23" t="s">
        <v>861</v>
      </c>
      <c r="C636" s="24" t="s">
        <v>862</v>
      </c>
      <c r="D636" s="25" t="s">
        <v>852</v>
      </c>
      <c r="E636" s="26">
        <v>4000</v>
      </c>
      <c r="F636" s="26"/>
      <c r="G636" s="26">
        <v>12185.77</v>
      </c>
      <c r="H636" s="26">
        <v>4000</v>
      </c>
    </row>
    <row r="637" spans="1:8" ht="25" customHeight="1">
      <c r="A637" s="1">
        <v>43801</v>
      </c>
      <c r="B637" s="23" t="s">
        <v>863</v>
      </c>
      <c r="C637" s="24" t="s">
        <v>864</v>
      </c>
      <c r="D637" s="25" t="s">
        <v>865</v>
      </c>
      <c r="E637" s="26"/>
      <c r="F637" s="26">
        <v>34000</v>
      </c>
      <c r="G637" s="26">
        <v>46185.77</v>
      </c>
      <c r="H637" s="26"/>
    </row>
    <row r="638" spans="1:8" ht="25" customHeight="1">
      <c r="A638" s="32">
        <v>43804</v>
      </c>
      <c r="B638" s="33" t="s">
        <v>866</v>
      </c>
      <c r="C638" s="34" t="s">
        <v>867</v>
      </c>
      <c r="D638" s="35" t="s">
        <v>868</v>
      </c>
      <c r="E638" s="36"/>
      <c r="F638" s="36">
        <v>276406.15000000002</v>
      </c>
      <c r="G638" s="36">
        <v>322591.92</v>
      </c>
      <c r="H638" s="36"/>
    </row>
    <row r="639" spans="1:8" ht="25" customHeight="1">
      <c r="A639" s="1">
        <v>43809</v>
      </c>
      <c r="B639" s="23" t="s">
        <v>649</v>
      </c>
      <c r="C639" s="24" t="s">
        <v>650</v>
      </c>
      <c r="D639" s="25" t="s">
        <v>869</v>
      </c>
      <c r="E639" s="26">
        <v>4000</v>
      </c>
      <c r="F639" s="26"/>
      <c r="G639" s="26">
        <v>318591.92</v>
      </c>
      <c r="H639" s="26">
        <v>4000</v>
      </c>
    </row>
    <row r="640" spans="1:8" ht="25" customHeight="1">
      <c r="A640" s="1">
        <v>43809</v>
      </c>
      <c r="B640" s="23" t="s">
        <v>794</v>
      </c>
      <c r="C640" s="24" t="s">
        <v>870</v>
      </c>
      <c r="D640" s="25" t="s">
        <v>869</v>
      </c>
      <c r="E640" s="26">
        <v>5000</v>
      </c>
      <c r="F640" s="26"/>
      <c r="G640" s="26">
        <v>313591.92</v>
      </c>
      <c r="H640" s="26">
        <v>5000</v>
      </c>
    </row>
    <row r="641" spans="1:8" ht="25" customHeight="1">
      <c r="A641" s="1">
        <v>43809</v>
      </c>
      <c r="B641" s="23" t="s">
        <v>871</v>
      </c>
      <c r="C641" s="24" t="s">
        <v>872</v>
      </c>
      <c r="D641" s="25" t="s">
        <v>869</v>
      </c>
      <c r="E641" s="26">
        <v>5000</v>
      </c>
      <c r="F641" s="26"/>
      <c r="G641" s="26">
        <v>308591.92</v>
      </c>
      <c r="H641" s="26">
        <v>5000</v>
      </c>
    </row>
    <row r="642" spans="1:8" ht="25" customHeight="1">
      <c r="A642" s="1">
        <v>43809</v>
      </c>
      <c r="B642" s="23" t="s">
        <v>873</v>
      </c>
      <c r="C642" s="24" t="s">
        <v>874</v>
      </c>
      <c r="D642" s="25" t="s">
        <v>869</v>
      </c>
      <c r="E642" s="26">
        <v>4000</v>
      </c>
      <c r="F642" s="26"/>
      <c r="G642" s="26">
        <v>304591.92</v>
      </c>
      <c r="H642" s="26">
        <v>4000</v>
      </c>
    </row>
    <row r="643" spans="1:8" ht="25" customHeight="1">
      <c r="A643" s="1">
        <v>43809</v>
      </c>
      <c r="B643" s="23" t="s">
        <v>875</v>
      </c>
      <c r="C643" s="24" t="s">
        <v>876</v>
      </c>
      <c r="D643" s="25" t="s">
        <v>869</v>
      </c>
      <c r="E643" s="26">
        <v>4000</v>
      </c>
      <c r="F643" s="26"/>
      <c r="G643" s="26">
        <v>300591.92</v>
      </c>
      <c r="H643" s="26">
        <v>4000</v>
      </c>
    </row>
    <row r="644" spans="1:8" ht="25" customHeight="1">
      <c r="A644" s="1">
        <v>43809</v>
      </c>
      <c r="B644" s="23" t="s">
        <v>877</v>
      </c>
      <c r="C644" s="24" t="s">
        <v>878</v>
      </c>
      <c r="D644" s="25" t="s">
        <v>869</v>
      </c>
      <c r="E644" s="26">
        <v>4000</v>
      </c>
      <c r="F644" s="26"/>
      <c r="G644" s="26">
        <v>296591.92</v>
      </c>
      <c r="H644" s="26">
        <v>4000</v>
      </c>
    </row>
    <row r="645" spans="1:8" ht="25" customHeight="1">
      <c r="A645" s="1">
        <v>43809</v>
      </c>
      <c r="B645" s="23" t="s">
        <v>879</v>
      </c>
      <c r="C645" s="24" t="s">
        <v>880</v>
      </c>
      <c r="D645" s="25" t="s">
        <v>869</v>
      </c>
      <c r="E645" s="26">
        <v>4000</v>
      </c>
      <c r="F645" s="26"/>
      <c r="G645" s="26">
        <v>292591.92</v>
      </c>
      <c r="H645" s="26">
        <v>4000</v>
      </c>
    </row>
    <row r="646" spans="1:8" ht="25" customHeight="1">
      <c r="A646" s="32">
        <v>43831</v>
      </c>
      <c r="B646" s="33" t="s">
        <v>19</v>
      </c>
      <c r="C646" s="34" t="s">
        <v>650</v>
      </c>
      <c r="D646" s="35" t="s">
        <v>881</v>
      </c>
      <c r="E646" s="36"/>
      <c r="F646" s="36">
        <v>919</v>
      </c>
      <c r="G646" s="36">
        <v>293510.92</v>
      </c>
      <c r="H646" s="36"/>
    </row>
    <row r="647" spans="1:8" ht="25" customHeight="1">
      <c r="A647" s="27">
        <v>43831</v>
      </c>
      <c r="B647" s="28" t="s">
        <v>882</v>
      </c>
      <c r="C647" s="29" t="s">
        <v>883</v>
      </c>
      <c r="D647" s="30" t="s">
        <v>884</v>
      </c>
      <c r="E647" s="31"/>
      <c r="F647" s="31">
        <v>34000</v>
      </c>
      <c r="G647" s="31">
        <v>327510.92</v>
      </c>
      <c r="H647" s="31"/>
    </row>
    <row r="648" spans="1:8" ht="25" customHeight="1">
      <c r="A648" s="32">
        <v>43840</v>
      </c>
      <c r="B648" s="33" t="s">
        <v>885</v>
      </c>
      <c r="C648" s="34" t="s">
        <v>886</v>
      </c>
      <c r="D648" s="35" t="s">
        <v>887</v>
      </c>
      <c r="E648" s="36"/>
      <c r="F648" s="36">
        <v>137871.01999999999</v>
      </c>
      <c r="G648" s="36">
        <v>465381.94</v>
      </c>
      <c r="H648" s="36"/>
    </row>
    <row r="649" spans="1:8" ht="25" customHeight="1">
      <c r="A649" s="32">
        <v>43840</v>
      </c>
      <c r="B649" s="33" t="s">
        <v>888</v>
      </c>
      <c r="C649" s="34" t="s">
        <v>889</v>
      </c>
      <c r="D649" s="35" t="s">
        <v>887</v>
      </c>
      <c r="E649" s="36"/>
      <c r="F649" s="36">
        <v>381727.86</v>
      </c>
      <c r="G649" s="36">
        <v>847109.8</v>
      </c>
      <c r="H649" s="36"/>
    </row>
    <row r="650" spans="1:8" ht="25" customHeight="1">
      <c r="A650" s="1">
        <v>43840</v>
      </c>
      <c r="B650" s="23" t="s">
        <v>794</v>
      </c>
      <c r="C650" s="24" t="s">
        <v>890</v>
      </c>
      <c r="D650" s="25" t="s">
        <v>887</v>
      </c>
      <c r="E650" s="26">
        <v>5000</v>
      </c>
      <c r="F650" s="26"/>
      <c r="G650" s="26">
        <v>842109.8</v>
      </c>
      <c r="H650" s="26">
        <v>5000</v>
      </c>
    </row>
    <row r="651" spans="1:8" ht="25" customHeight="1">
      <c r="A651" s="1">
        <v>43840</v>
      </c>
      <c r="B651" s="23" t="s">
        <v>891</v>
      </c>
      <c r="C651" s="24" t="s">
        <v>892</v>
      </c>
      <c r="D651" s="25" t="s">
        <v>887</v>
      </c>
      <c r="E651" s="26">
        <v>4000</v>
      </c>
      <c r="F651" s="26"/>
      <c r="G651" s="26">
        <v>838109.8</v>
      </c>
      <c r="H651" s="26">
        <v>4000</v>
      </c>
    </row>
    <row r="652" spans="1:8" ht="25" customHeight="1">
      <c r="A652" s="1">
        <v>43840</v>
      </c>
      <c r="B652" s="23" t="s">
        <v>893</v>
      </c>
      <c r="C652" s="24" t="s">
        <v>894</v>
      </c>
      <c r="D652" s="25" t="s">
        <v>887</v>
      </c>
      <c r="E652" s="26">
        <v>4000</v>
      </c>
      <c r="F652" s="26"/>
      <c r="G652" s="26">
        <v>834109.8</v>
      </c>
      <c r="H652" s="26">
        <v>4000</v>
      </c>
    </row>
    <row r="653" spans="1:8" ht="25" customHeight="1">
      <c r="A653" s="1">
        <v>43840</v>
      </c>
      <c r="B653" s="23" t="s">
        <v>895</v>
      </c>
      <c r="C653" s="24" t="s">
        <v>896</v>
      </c>
      <c r="D653" s="25" t="s">
        <v>887</v>
      </c>
      <c r="E653" s="26">
        <v>4000</v>
      </c>
      <c r="F653" s="26"/>
      <c r="G653" s="26">
        <v>830109.8</v>
      </c>
      <c r="H653" s="26">
        <v>4000</v>
      </c>
    </row>
    <row r="654" spans="1:8" ht="25" customHeight="1">
      <c r="A654" s="1">
        <v>43840</v>
      </c>
      <c r="B654" s="23" t="s">
        <v>897</v>
      </c>
      <c r="C654" s="24" t="s">
        <v>898</v>
      </c>
      <c r="D654" s="25" t="s">
        <v>887</v>
      </c>
      <c r="E654" s="26">
        <v>4000</v>
      </c>
      <c r="F654" s="26"/>
      <c r="G654" s="26">
        <v>826109.8</v>
      </c>
      <c r="H654" s="26">
        <v>4000</v>
      </c>
    </row>
    <row r="655" spans="1:8" ht="25" customHeight="1">
      <c r="A655" s="1">
        <v>43840</v>
      </c>
      <c r="B655" s="23" t="s">
        <v>899</v>
      </c>
      <c r="C655" s="24" t="s">
        <v>900</v>
      </c>
      <c r="D655" s="25" t="s">
        <v>887</v>
      </c>
      <c r="E655" s="26">
        <v>5000</v>
      </c>
      <c r="F655" s="26"/>
      <c r="G655" s="26">
        <v>821109.8</v>
      </c>
      <c r="H655" s="26">
        <v>5000</v>
      </c>
    </row>
    <row r="656" spans="1:8" ht="25" customHeight="1">
      <c r="A656" s="32">
        <v>43840</v>
      </c>
      <c r="B656" s="33" t="s">
        <v>901</v>
      </c>
      <c r="C656" s="34" t="s">
        <v>902</v>
      </c>
      <c r="D656" s="35" t="s">
        <v>887</v>
      </c>
      <c r="E656" s="36">
        <v>136000</v>
      </c>
      <c r="F656" s="36"/>
      <c r="G656" s="36">
        <v>685109.8</v>
      </c>
      <c r="H656" s="36"/>
    </row>
    <row r="657" spans="1:8" ht="25" customHeight="1">
      <c r="A657" s="32">
        <v>43840</v>
      </c>
      <c r="B657" s="33" t="s">
        <v>901</v>
      </c>
      <c r="C657" s="34" t="s">
        <v>903</v>
      </c>
      <c r="D657" s="35" t="s">
        <v>887</v>
      </c>
      <c r="E657" s="36">
        <v>150000</v>
      </c>
      <c r="F657" s="36"/>
      <c r="G657" s="36">
        <v>535109.80000000005</v>
      </c>
      <c r="H657" s="36"/>
    </row>
    <row r="658" spans="1:8" ht="25" customHeight="1">
      <c r="A658" s="32">
        <v>43844</v>
      </c>
      <c r="B658" s="33" t="s">
        <v>866</v>
      </c>
      <c r="C658" s="34" t="s">
        <v>904</v>
      </c>
      <c r="D658" s="35" t="s">
        <v>905</v>
      </c>
      <c r="E658" s="36"/>
      <c r="F658" s="36">
        <v>4080.82</v>
      </c>
      <c r="G658" s="36">
        <v>539190.62</v>
      </c>
      <c r="H658" s="36"/>
    </row>
    <row r="659" spans="1:8" ht="25" customHeight="1">
      <c r="A659" s="27">
        <v>43845</v>
      </c>
      <c r="B659" s="28" t="s">
        <v>906</v>
      </c>
      <c r="C659" s="29" t="s">
        <v>907</v>
      </c>
      <c r="D659" s="30" t="s">
        <v>908</v>
      </c>
      <c r="E659" s="31">
        <v>236</v>
      </c>
      <c r="F659" s="31"/>
      <c r="G659" s="31">
        <v>538954.62</v>
      </c>
      <c r="H659" s="31"/>
    </row>
    <row r="660" spans="1:8" ht="25" customHeight="1">
      <c r="A660" s="27">
        <v>43852</v>
      </c>
      <c r="B660" s="28" t="s">
        <v>909</v>
      </c>
      <c r="C660" s="29" t="s">
        <v>910</v>
      </c>
      <c r="D660" s="30" t="s">
        <v>911</v>
      </c>
      <c r="E660" s="31">
        <v>17.7</v>
      </c>
      <c r="F660" s="31"/>
      <c r="G660" s="31">
        <v>538936.92000000004</v>
      </c>
      <c r="H660" s="31"/>
    </row>
    <row r="661" spans="1:8" ht="25" customHeight="1">
      <c r="A661" s="32">
        <v>43861</v>
      </c>
      <c r="B661" s="33" t="s">
        <v>885</v>
      </c>
      <c r="C661" s="34" t="s">
        <v>912</v>
      </c>
      <c r="D661" s="35" t="s">
        <v>913</v>
      </c>
      <c r="E661" s="36"/>
      <c r="F661" s="36">
        <v>119533.78</v>
      </c>
      <c r="G661" s="36">
        <v>658470.69999999995</v>
      </c>
      <c r="H661" s="36"/>
    </row>
    <row r="662" spans="1:8" ht="25" customHeight="1">
      <c r="A662" s="32">
        <v>43861</v>
      </c>
      <c r="B662" s="33" t="s">
        <v>888</v>
      </c>
      <c r="C662" s="34" t="s">
        <v>914</v>
      </c>
      <c r="D662" s="35" t="s">
        <v>913</v>
      </c>
      <c r="E662" s="36"/>
      <c r="F662" s="36">
        <v>86.63</v>
      </c>
      <c r="G662" s="36">
        <v>658557.32999999996</v>
      </c>
      <c r="H662" s="36"/>
    </row>
    <row r="663" spans="1:8" ht="25" customHeight="1">
      <c r="A663" s="32">
        <v>43861</v>
      </c>
      <c r="B663" s="33" t="s">
        <v>602</v>
      </c>
      <c r="C663" s="34" t="s">
        <v>915</v>
      </c>
      <c r="D663" s="35" t="s">
        <v>913</v>
      </c>
      <c r="E663" s="36"/>
      <c r="F663" s="36">
        <v>5558.98</v>
      </c>
      <c r="G663" s="36">
        <v>664116.31000000006</v>
      </c>
      <c r="H663" s="36"/>
    </row>
    <row r="664" spans="1:8" ht="25" customHeight="1">
      <c r="A664" s="32">
        <v>43861</v>
      </c>
      <c r="B664" s="33" t="s">
        <v>916</v>
      </c>
      <c r="C664" s="34" t="s">
        <v>917</v>
      </c>
      <c r="D664" s="35" t="s">
        <v>913</v>
      </c>
      <c r="E664" s="36"/>
      <c r="F664" s="36">
        <v>104774.96</v>
      </c>
      <c r="G664" s="36">
        <v>768891.27</v>
      </c>
      <c r="H664" s="36"/>
    </row>
    <row r="665" spans="1:8" ht="25" customHeight="1">
      <c r="A665" s="27">
        <v>43862</v>
      </c>
      <c r="B665" s="28" t="s">
        <v>918</v>
      </c>
      <c r="C665" s="29" t="s">
        <v>919</v>
      </c>
      <c r="D665" s="30" t="s">
        <v>920</v>
      </c>
      <c r="E665" s="31"/>
      <c r="F665" s="31">
        <v>34000</v>
      </c>
      <c r="G665" s="31">
        <v>802891.27</v>
      </c>
      <c r="H665" s="31"/>
    </row>
    <row r="666" spans="1:8" ht="25" customHeight="1">
      <c r="A666" s="32">
        <v>43862</v>
      </c>
      <c r="B666" s="33" t="s">
        <v>921</v>
      </c>
      <c r="C666" s="34" t="s">
        <v>922</v>
      </c>
      <c r="D666" s="35" t="s">
        <v>920</v>
      </c>
      <c r="E666" s="36">
        <v>220000</v>
      </c>
      <c r="F666" s="36"/>
      <c r="G666" s="36">
        <v>582891.27</v>
      </c>
      <c r="H666" s="36"/>
    </row>
    <row r="667" spans="1:8" ht="25" customHeight="1">
      <c r="A667" s="32">
        <v>43862</v>
      </c>
      <c r="B667" s="33" t="s">
        <v>921</v>
      </c>
      <c r="C667" s="34" t="s">
        <v>923</v>
      </c>
      <c r="D667" s="35" t="s">
        <v>920</v>
      </c>
      <c r="E667" s="36">
        <v>300000</v>
      </c>
      <c r="F667" s="36"/>
      <c r="G667" s="36">
        <v>282891.27</v>
      </c>
      <c r="H667" s="36"/>
    </row>
    <row r="668" spans="1:8" ht="25" customHeight="1">
      <c r="A668" s="32">
        <v>43865</v>
      </c>
      <c r="B668" s="33" t="s">
        <v>924</v>
      </c>
      <c r="C668" s="34" t="s">
        <v>925</v>
      </c>
      <c r="D668" s="35" t="s">
        <v>926</v>
      </c>
      <c r="E668" s="36"/>
      <c r="F668" s="36">
        <v>289498.58</v>
      </c>
      <c r="G668" s="36">
        <v>572389.85</v>
      </c>
      <c r="H668" s="36"/>
    </row>
    <row r="669" spans="1:8" ht="25" customHeight="1">
      <c r="A669" s="32">
        <v>43865</v>
      </c>
      <c r="B669" s="33" t="s">
        <v>927</v>
      </c>
      <c r="C669" s="34" t="s">
        <v>928</v>
      </c>
      <c r="D669" s="35" t="s">
        <v>926</v>
      </c>
      <c r="E669" s="36"/>
      <c r="F669" s="36">
        <v>126757.29</v>
      </c>
      <c r="G669" s="36">
        <v>699147.14</v>
      </c>
      <c r="H669" s="36"/>
    </row>
    <row r="670" spans="1:8" ht="25" customHeight="1">
      <c r="A670" s="32">
        <v>43865</v>
      </c>
      <c r="B670" s="33" t="s">
        <v>885</v>
      </c>
      <c r="C670" s="34" t="s">
        <v>929</v>
      </c>
      <c r="D670" s="35" t="s">
        <v>926</v>
      </c>
      <c r="E670" s="36"/>
      <c r="F670" s="36">
        <v>201456.45</v>
      </c>
      <c r="G670" s="36">
        <v>900603.59</v>
      </c>
      <c r="H670" s="36"/>
    </row>
    <row r="671" spans="1:8" ht="25" customHeight="1">
      <c r="A671" s="32">
        <v>43869</v>
      </c>
      <c r="B671" s="33" t="s">
        <v>930</v>
      </c>
      <c r="C671" s="34" t="s">
        <v>931</v>
      </c>
      <c r="D671" s="35" t="s">
        <v>932</v>
      </c>
      <c r="E671" s="36"/>
      <c r="F671" s="36">
        <v>1</v>
      </c>
      <c r="G671" s="36">
        <v>900604.59</v>
      </c>
      <c r="H671" s="36"/>
    </row>
    <row r="672" spans="1:8" ht="25" customHeight="1">
      <c r="A672" s="1">
        <v>43871</v>
      </c>
      <c r="B672" s="23" t="s">
        <v>794</v>
      </c>
      <c r="C672" s="24" t="s">
        <v>933</v>
      </c>
      <c r="D672" s="25" t="s">
        <v>934</v>
      </c>
      <c r="E672" s="26">
        <v>5000</v>
      </c>
      <c r="F672" s="26"/>
      <c r="G672" s="26">
        <v>895604.59</v>
      </c>
      <c r="H672" s="26">
        <v>5000</v>
      </c>
    </row>
    <row r="673" spans="1:8" ht="25" customHeight="1">
      <c r="A673" s="1">
        <v>43871</v>
      </c>
      <c r="B673" s="23" t="s">
        <v>935</v>
      </c>
      <c r="C673" s="24" t="s">
        <v>936</v>
      </c>
      <c r="D673" s="25" t="s">
        <v>934</v>
      </c>
      <c r="E673" s="26">
        <v>4000</v>
      </c>
      <c r="F673" s="26"/>
      <c r="G673" s="26">
        <v>891604.59</v>
      </c>
      <c r="H673" s="26">
        <v>4000</v>
      </c>
    </row>
    <row r="674" spans="1:8" ht="25" customHeight="1">
      <c r="A674" s="1">
        <v>43871</v>
      </c>
      <c r="B674" s="23" t="s">
        <v>937</v>
      </c>
      <c r="C674" s="24" t="s">
        <v>938</v>
      </c>
      <c r="D674" s="25" t="s">
        <v>934</v>
      </c>
      <c r="E674" s="26">
        <v>4000</v>
      </c>
      <c r="F674" s="26"/>
      <c r="G674" s="26">
        <v>887604.59</v>
      </c>
      <c r="H674" s="26">
        <v>4000</v>
      </c>
    </row>
    <row r="675" spans="1:8" ht="25" customHeight="1">
      <c r="A675" s="1">
        <v>43871</v>
      </c>
      <c r="B675" s="23" t="s">
        <v>939</v>
      </c>
      <c r="C675" s="24" t="s">
        <v>940</v>
      </c>
      <c r="D675" s="25" t="s">
        <v>934</v>
      </c>
      <c r="E675" s="26">
        <v>5000</v>
      </c>
      <c r="F675" s="26"/>
      <c r="G675" s="26">
        <v>882604.59</v>
      </c>
      <c r="H675" s="26">
        <v>5000</v>
      </c>
    </row>
    <row r="676" spans="1:8" ht="25" customHeight="1">
      <c r="A676" s="1">
        <v>43871</v>
      </c>
      <c r="B676" s="23" t="s">
        <v>941</v>
      </c>
      <c r="C676" s="24" t="s">
        <v>942</v>
      </c>
      <c r="D676" s="25" t="s">
        <v>934</v>
      </c>
      <c r="E676" s="26">
        <v>4000</v>
      </c>
      <c r="F676" s="26"/>
      <c r="G676" s="26">
        <v>878604.59</v>
      </c>
      <c r="H676" s="26">
        <v>4000</v>
      </c>
    </row>
    <row r="677" spans="1:8" ht="25" customHeight="1">
      <c r="A677" s="1">
        <v>43871</v>
      </c>
      <c r="B677" s="23" t="s">
        <v>943</v>
      </c>
      <c r="C677" s="24" t="s">
        <v>944</v>
      </c>
      <c r="D677" s="25" t="s">
        <v>934</v>
      </c>
      <c r="E677" s="26">
        <v>4000</v>
      </c>
      <c r="F677" s="26"/>
      <c r="G677" s="26">
        <v>874604.59</v>
      </c>
      <c r="H677" s="26">
        <v>4000</v>
      </c>
    </row>
    <row r="678" spans="1:8" ht="25" customHeight="1">
      <c r="A678" s="32">
        <v>43873</v>
      </c>
      <c r="B678" s="33" t="s">
        <v>945</v>
      </c>
      <c r="C678" s="34" t="s">
        <v>946</v>
      </c>
      <c r="D678" s="35" t="s">
        <v>947</v>
      </c>
      <c r="E678" s="36">
        <v>63000</v>
      </c>
      <c r="F678" s="36"/>
      <c r="G678" s="36">
        <v>811604.59</v>
      </c>
      <c r="H678" s="36"/>
    </row>
    <row r="679" spans="1:8" ht="25" customHeight="1">
      <c r="A679" s="32">
        <v>43873</v>
      </c>
      <c r="B679" s="33" t="s">
        <v>945</v>
      </c>
      <c r="C679" s="34" t="s">
        <v>948</v>
      </c>
      <c r="D679" s="35" t="s">
        <v>947</v>
      </c>
      <c r="E679" s="36">
        <v>100000</v>
      </c>
      <c r="F679" s="36"/>
      <c r="G679" s="36">
        <v>711604.59</v>
      </c>
      <c r="H679" s="36"/>
    </row>
    <row r="680" spans="1:8" ht="25" customHeight="1">
      <c r="A680" s="32">
        <v>43873</v>
      </c>
      <c r="B680" s="33" t="s">
        <v>949</v>
      </c>
      <c r="C680" s="34" t="s">
        <v>950</v>
      </c>
      <c r="D680" s="35" t="s">
        <v>947</v>
      </c>
      <c r="E680" s="36">
        <v>100000</v>
      </c>
      <c r="F680" s="36"/>
      <c r="G680" s="36">
        <v>611604.59</v>
      </c>
      <c r="H680" s="36"/>
    </row>
    <row r="681" spans="1:8" ht="25" customHeight="1">
      <c r="A681" s="32">
        <v>43873</v>
      </c>
      <c r="B681" s="33" t="s">
        <v>949</v>
      </c>
      <c r="C681" s="34" t="s">
        <v>951</v>
      </c>
      <c r="D681" s="35" t="s">
        <v>947</v>
      </c>
      <c r="E681" s="36">
        <v>200000</v>
      </c>
      <c r="F681" s="36"/>
      <c r="G681" s="36">
        <v>411604.59</v>
      </c>
      <c r="H681" s="36"/>
    </row>
    <row r="682" spans="1:8" ht="25" customHeight="1">
      <c r="A682" s="32">
        <v>43873</v>
      </c>
      <c r="B682" s="33" t="s">
        <v>949</v>
      </c>
      <c r="C682" s="34" t="s">
        <v>952</v>
      </c>
      <c r="D682" s="35" t="s">
        <v>947</v>
      </c>
      <c r="E682" s="36">
        <v>200000</v>
      </c>
      <c r="F682" s="36"/>
      <c r="G682" s="36">
        <v>211604.59</v>
      </c>
      <c r="H682" s="36"/>
    </row>
    <row r="683" spans="1:8" ht="25" customHeight="1">
      <c r="A683" s="32">
        <v>43873</v>
      </c>
      <c r="B683" s="33" t="s">
        <v>949</v>
      </c>
      <c r="C683" s="34" t="s">
        <v>953</v>
      </c>
      <c r="D683" s="35" t="s">
        <v>947</v>
      </c>
      <c r="E683" s="36">
        <v>200000</v>
      </c>
      <c r="F683" s="36"/>
      <c r="G683" s="36">
        <v>11604.59</v>
      </c>
      <c r="H683" s="36"/>
    </row>
    <row r="684" spans="1:8" ht="25" customHeight="1">
      <c r="A684" s="1">
        <v>43891</v>
      </c>
      <c r="B684" s="23" t="s">
        <v>954</v>
      </c>
      <c r="C684" s="24" t="s">
        <v>955</v>
      </c>
      <c r="D684" s="25" t="s">
        <v>956</v>
      </c>
      <c r="E684" s="26"/>
      <c r="F684" s="26">
        <v>26000</v>
      </c>
      <c r="G684" s="26">
        <v>37604.589999999997</v>
      </c>
      <c r="H684" s="26"/>
    </row>
    <row r="685" spans="1:8" ht="25" customHeight="1">
      <c r="A685" s="1">
        <v>43900</v>
      </c>
      <c r="B685" s="23" t="s">
        <v>957</v>
      </c>
      <c r="C685" s="24" t="s">
        <v>958</v>
      </c>
      <c r="D685" s="25" t="s">
        <v>959</v>
      </c>
      <c r="E685" s="26">
        <v>4000</v>
      </c>
      <c r="F685" s="26"/>
      <c r="G685" s="26">
        <v>33604.589999999997</v>
      </c>
      <c r="H685" s="26">
        <v>4000</v>
      </c>
    </row>
    <row r="686" spans="1:8" ht="25" customHeight="1">
      <c r="A686" s="1">
        <v>43900</v>
      </c>
      <c r="B686" s="23" t="s">
        <v>794</v>
      </c>
      <c r="C686" s="24" t="s">
        <v>960</v>
      </c>
      <c r="D686" s="25" t="s">
        <v>959</v>
      </c>
      <c r="E686" s="26">
        <v>5000</v>
      </c>
      <c r="F686" s="26"/>
      <c r="G686" s="26">
        <v>28604.59</v>
      </c>
      <c r="H686" s="26">
        <v>5000</v>
      </c>
    </row>
    <row r="687" spans="1:8" ht="25" customHeight="1">
      <c r="A687" s="1">
        <v>43900</v>
      </c>
      <c r="B687" s="23" t="s">
        <v>961</v>
      </c>
      <c r="C687" s="24" t="s">
        <v>962</v>
      </c>
      <c r="D687" s="25" t="s">
        <v>959</v>
      </c>
      <c r="E687" s="26">
        <v>5000</v>
      </c>
      <c r="F687" s="26"/>
      <c r="G687" s="26">
        <v>23604.59</v>
      </c>
      <c r="H687" s="26">
        <v>5000</v>
      </c>
    </row>
    <row r="688" spans="1:8" ht="25" customHeight="1">
      <c r="A688" s="1">
        <v>43900</v>
      </c>
      <c r="B688" s="23" t="s">
        <v>963</v>
      </c>
      <c r="C688" s="24" t="s">
        <v>964</v>
      </c>
      <c r="D688" s="25" t="s">
        <v>959</v>
      </c>
      <c r="E688" s="26">
        <v>4000</v>
      </c>
      <c r="F688" s="26"/>
      <c r="G688" s="26">
        <v>19604.59</v>
      </c>
      <c r="H688" s="26">
        <v>4000</v>
      </c>
    </row>
    <row r="689" spans="1:8" ht="25" customHeight="1">
      <c r="A689" s="1">
        <v>43900</v>
      </c>
      <c r="B689" s="23" t="s">
        <v>965</v>
      </c>
      <c r="C689" s="24" t="s">
        <v>966</v>
      </c>
      <c r="D689" s="25" t="s">
        <v>959</v>
      </c>
      <c r="E689" s="26">
        <v>4000</v>
      </c>
      <c r="F689" s="26"/>
      <c r="G689" s="26">
        <v>15604.59</v>
      </c>
      <c r="H689" s="26">
        <v>4000</v>
      </c>
    </row>
    <row r="690" spans="1:8" ht="25" customHeight="1">
      <c r="A690" s="1">
        <v>43900</v>
      </c>
      <c r="B690" s="23" t="s">
        <v>967</v>
      </c>
      <c r="C690" s="24" t="s">
        <v>968</v>
      </c>
      <c r="D690" s="25" t="s">
        <v>959</v>
      </c>
      <c r="E690" s="26">
        <v>4000</v>
      </c>
      <c r="F690" s="26"/>
      <c r="G690" s="26">
        <v>11604.59</v>
      </c>
      <c r="H690" s="26">
        <v>4000</v>
      </c>
    </row>
    <row r="691" spans="1:8" ht="25" customHeight="1">
      <c r="A691" s="1">
        <v>43922</v>
      </c>
      <c r="B691" s="23" t="s">
        <v>19</v>
      </c>
      <c r="C691" s="24" t="s">
        <v>650</v>
      </c>
      <c r="D691" s="25" t="s">
        <v>969</v>
      </c>
      <c r="E691" s="26"/>
      <c r="F691" s="26">
        <v>2276</v>
      </c>
      <c r="G691" s="26">
        <v>13880.59</v>
      </c>
      <c r="H691" s="26"/>
    </row>
    <row r="692" spans="1:8" ht="25" customHeight="1">
      <c r="A692" s="1">
        <v>43923</v>
      </c>
      <c r="B692" s="23" t="s">
        <v>970</v>
      </c>
      <c r="C692" s="24" t="s">
        <v>971</v>
      </c>
      <c r="D692" s="25" t="s">
        <v>972</v>
      </c>
      <c r="E692" s="26"/>
      <c r="F692" s="26">
        <v>26000</v>
      </c>
      <c r="G692" s="26">
        <v>39880.589999999997</v>
      </c>
      <c r="H692" s="26"/>
    </row>
    <row r="693" spans="1:8" ht="25" customHeight="1">
      <c r="A693" s="1">
        <v>43934</v>
      </c>
      <c r="B693" s="23" t="s">
        <v>794</v>
      </c>
      <c r="C693" s="24" t="s">
        <v>973</v>
      </c>
      <c r="D693" s="25" t="s">
        <v>974</v>
      </c>
      <c r="E693" s="26">
        <v>5000</v>
      </c>
      <c r="F693" s="26"/>
      <c r="G693" s="26">
        <v>34880.589999999997</v>
      </c>
      <c r="H693" s="26">
        <v>5000</v>
      </c>
    </row>
    <row r="694" spans="1:8" ht="25" customHeight="1">
      <c r="A694" s="1">
        <v>43934</v>
      </c>
      <c r="B694" s="23" t="s">
        <v>975</v>
      </c>
      <c r="C694" s="24" t="s">
        <v>976</v>
      </c>
      <c r="D694" s="25" t="s">
        <v>974</v>
      </c>
      <c r="E694" s="26">
        <v>4000</v>
      </c>
      <c r="F694" s="26"/>
      <c r="G694" s="26">
        <v>30880.59</v>
      </c>
      <c r="H694" s="26">
        <v>4000</v>
      </c>
    </row>
    <row r="695" spans="1:8" ht="25" customHeight="1">
      <c r="A695" s="1">
        <v>43934</v>
      </c>
      <c r="B695" s="23" t="s">
        <v>977</v>
      </c>
      <c r="C695" s="24" t="s">
        <v>978</v>
      </c>
      <c r="D695" s="25" t="s">
        <v>974</v>
      </c>
      <c r="E695" s="26">
        <v>4000</v>
      </c>
      <c r="F695" s="26"/>
      <c r="G695" s="26">
        <v>26880.59</v>
      </c>
      <c r="H695" s="26">
        <v>4000</v>
      </c>
    </row>
    <row r="696" spans="1:8" ht="25" customHeight="1">
      <c r="A696" s="1">
        <v>43934</v>
      </c>
      <c r="B696" s="23" t="s">
        <v>979</v>
      </c>
      <c r="C696" s="24" t="s">
        <v>980</v>
      </c>
      <c r="D696" s="25" t="s">
        <v>974</v>
      </c>
      <c r="E696" s="26">
        <v>4000</v>
      </c>
      <c r="F696" s="26"/>
      <c r="G696" s="26">
        <v>22880.59</v>
      </c>
      <c r="H696" s="26">
        <v>4000</v>
      </c>
    </row>
    <row r="697" spans="1:8" ht="25" customHeight="1">
      <c r="A697" s="1">
        <v>43934</v>
      </c>
      <c r="B697" s="23" t="s">
        <v>981</v>
      </c>
      <c r="C697" s="24" t="s">
        <v>982</v>
      </c>
      <c r="D697" s="25" t="s">
        <v>974</v>
      </c>
      <c r="E697" s="26">
        <v>4000</v>
      </c>
      <c r="F697" s="26"/>
      <c r="G697" s="26">
        <v>18880.59</v>
      </c>
      <c r="H697" s="26">
        <v>4000</v>
      </c>
    </row>
    <row r="698" spans="1:8" ht="25" customHeight="1">
      <c r="A698" s="1">
        <v>43934</v>
      </c>
      <c r="B698" s="23" t="s">
        <v>983</v>
      </c>
      <c r="C698" s="24" t="s">
        <v>984</v>
      </c>
      <c r="D698" s="25" t="s">
        <v>974</v>
      </c>
      <c r="E698" s="26">
        <v>5000</v>
      </c>
      <c r="F698" s="26"/>
      <c r="G698" s="26">
        <v>13880.59</v>
      </c>
      <c r="H698" s="26">
        <v>5000</v>
      </c>
    </row>
    <row r="699" spans="1:8" ht="25" customHeight="1">
      <c r="A699" s="1">
        <v>43952</v>
      </c>
      <c r="B699" s="23" t="s">
        <v>985</v>
      </c>
      <c r="C699" s="24" t="s">
        <v>986</v>
      </c>
      <c r="D699" s="25" t="s">
        <v>987</v>
      </c>
      <c r="E699" s="26"/>
      <c r="F699" s="26">
        <v>26000</v>
      </c>
      <c r="G699" s="26">
        <v>39880.589999999997</v>
      </c>
      <c r="H699" s="26"/>
    </row>
    <row r="700" spans="1:8" ht="25" customHeight="1">
      <c r="A700" s="27">
        <v>43959</v>
      </c>
      <c r="B700" s="28" t="s">
        <v>988</v>
      </c>
      <c r="C700" s="29" t="s">
        <v>989</v>
      </c>
      <c r="D700" s="30" t="s">
        <v>990</v>
      </c>
      <c r="E700" s="31">
        <v>17.7</v>
      </c>
      <c r="F700" s="31"/>
      <c r="G700" s="31">
        <v>39862.89</v>
      </c>
      <c r="H700" s="31"/>
    </row>
    <row r="701" spans="1:8" ht="25" customHeight="1">
      <c r="A701" s="1">
        <v>43962</v>
      </c>
      <c r="B701" s="23" t="s">
        <v>991</v>
      </c>
      <c r="C701" s="24" t="s">
        <v>992</v>
      </c>
      <c r="D701" s="25" t="s">
        <v>993</v>
      </c>
      <c r="E701" s="26">
        <v>4000</v>
      </c>
      <c r="F701" s="26"/>
      <c r="G701" s="26">
        <v>35862.89</v>
      </c>
      <c r="H701" s="26">
        <v>4000</v>
      </c>
    </row>
    <row r="702" spans="1:8" ht="25" customHeight="1">
      <c r="A702" s="1">
        <v>43962</v>
      </c>
      <c r="B702" s="23" t="s">
        <v>994</v>
      </c>
      <c r="C702" s="24" t="s">
        <v>995</v>
      </c>
      <c r="D702" s="25" t="s">
        <v>993</v>
      </c>
      <c r="E702" s="26">
        <v>4000</v>
      </c>
      <c r="F702" s="26"/>
      <c r="G702" s="26">
        <v>31862.89</v>
      </c>
      <c r="H702" s="26">
        <v>4000</v>
      </c>
    </row>
    <row r="703" spans="1:8" ht="25" customHeight="1">
      <c r="A703" s="1">
        <v>43962</v>
      </c>
      <c r="B703" s="23" t="s">
        <v>794</v>
      </c>
      <c r="C703" s="24" t="s">
        <v>996</v>
      </c>
      <c r="D703" s="25" t="s">
        <v>993</v>
      </c>
      <c r="E703" s="26">
        <v>5000</v>
      </c>
      <c r="F703" s="26"/>
      <c r="G703" s="26">
        <v>26862.89</v>
      </c>
      <c r="H703" s="26">
        <v>5000</v>
      </c>
    </row>
    <row r="704" spans="1:8" ht="25" customHeight="1">
      <c r="A704" s="1">
        <v>43962</v>
      </c>
      <c r="B704" s="23" t="s">
        <v>997</v>
      </c>
      <c r="C704" s="24" t="s">
        <v>998</v>
      </c>
      <c r="D704" s="25" t="s">
        <v>993</v>
      </c>
      <c r="E704" s="26">
        <v>4000</v>
      </c>
      <c r="F704" s="26"/>
      <c r="G704" s="26">
        <v>22862.89</v>
      </c>
      <c r="H704" s="26">
        <v>4000</v>
      </c>
    </row>
    <row r="705" spans="1:8" ht="25" customHeight="1">
      <c r="A705" s="1">
        <v>43962</v>
      </c>
      <c r="B705" s="23" t="s">
        <v>999</v>
      </c>
      <c r="C705" s="24" t="s">
        <v>1000</v>
      </c>
      <c r="D705" s="25" t="s">
        <v>993</v>
      </c>
      <c r="E705" s="26">
        <v>4000</v>
      </c>
      <c r="F705" s="26"/>
      <c r="G705" s="26">
        <v>18862.89</v>
      </c>
      <c r="H705" s="26">
        <v>4000</v>
      </c>
    </row>
    <row r="706" spans="1:8" ht="25" customHeight="1">
      <c r="A706" s="1">
        <v>43992</v>
      </c>
      <c r="B706" s="23" t="s">
        <v>1001</v>
      </c>
      <c r="C706" s="24" t="s">
        <v>1002</v>
      </c>
      <c r="D706" s="25" t="s">
        <v>1003</v>
      </c>
      <c r="E706" s="26">
        <v>4000</v>
      </c>
      <c r="F706" s="26"/>
      <c r="G706" s="26">
        <v>14862.89</v>
      </c>
      <c r="H706" s="26">
        <v>4000</v>
      </c>
    </row>
    <row r="707" spans="1:8" ht="25" customHeight="1">
      <c r="A707" s="1">
        <v>43992</v>
      </c>
      <c r="B707" s="23" t="s">
        <v>1004</v>
      </c>
      <c r="C707" s="24" t="s">
        <v>1005</v>
      </c>
      <c r="D707" s="25" t="s">
        <v>1003</v>
      </c>
      <c r="E707" s="26">
        <v>4000</v>
      </c>
      <c r="F707" s="26"/>
      <c r="G707" s="26">
        <v>10862.89</v>
      </c>
      <c r="H707" s="26">
        <v>4000</v>
      </c>
    </row>
    <row r="708" spans="1:8" ht="25" customHeight="1">
      <c r="A708" s="1">
        <v>43992</v>
      </c>
      <c r="B708" s="23" t="s">
        <v>794</v>
      </c>
      <c r="C708" s="24" t="s">
        <v>1006</v>
      </c>
      <c r="D708" s="25" t="s">
        <v>1003</v>
      </c>
      <c r="E708" s="26">
        <v>5000</v>
      </c>
      <c r="F708" s="26"/>
      <c r="G708" s="26">
        <v>5862.89</v>
      </c>
      <c r="H708" s="26">
        <v>5000</v>
      </c>
    </row>
    <row r="709" spans="1:8" ht="25" customHeight="1">
      <c r="A709" s="1">
        <v>43992</v>
      </c>
      <c r="B709" s="23" t="s">
        <v>1007</v>
      </c>
      <c r="C709" s="24" t="s">
        <v>1008</v>
      </c>
      <c r="D709" s="25" t="s">
        <v>1003</v>
      </c>
      <c r="E709" s="26">
        <v>4000</v>
      </c>
      <c r="F709" s="26"/>
      <c r="G709" s="26">
        <v>1862.89</v>
      </c>
      <c r="H709" s="26">
        <v>4000</v>
      </c>
    </row>
    <row r="710" spans="1:8" ht="25" customHeight="1">
      <c r="A710" s="32">
        <v>43992</v>
      </c>
      <c r="B710" s="33" t="s">
        <v>1009</v>
      </c>
      <c r="C710" s="34" t="s">
        <v>1010</v>
      </c>
      <c r="D710" s="35" t="s">
        <v>1003</v>
      </c>
      <c r="E710" s="36">
        <v>4000</v>
      </c>
      <c r="F710" s="36"/>
      <c r="G710" s="36">
        <v>-2137.11</v>
      </c>
      <c r="H710" s="36"/>
    </row>
    <row r="711" spans="1:8" ht="25" customHeight="1">
      <c r="A711" s="32">
        <v>43992</v>
      </c>
      <c r="B711" s="33" t="s">
        <v>1009</v>
      </c>
      <c r="C711" s="34" t="s">
        <v>1010</v>
      </c>
      <c r="D711" s="35" t="s">
        <v>1003</v>
      </c>
      <c r="E711" s="36"/>
      <c r="F711" s="36">
        <v>4000</v>
      </c>
      <c r="G711" s="36">
        <v>1862.89</v>
      </c>
      <c r="H711" s="36"/>
    </row>
    <row r="712" spans="1:8" ht="25" customHeight="1">
      <c r="A712" s="1">
        <v>43998</v>
      </c>
      <c r="B712" s="23" t="s">
        <v>1011</v>
      </c>
      <c r="C712" s="24" t="s">
        <v>1012</v>
      </c>
      <c r="D712" s="25" t="s">
        <v>1013</v>
      </c>
      <c r="E712" s="26"/>
      <c r="F712" s="26">
        <v>150.72</v>
      </c>
      <c r="G712" s="26">
        <v>2013.61</v>
      </c>
      <c r="H712" s="26"/>
    </row>
    <row r="713" spans="1:8" ht="25" customHeight="1">
      <c r="A713" s="1">
        <v>43999</v>
      </c>
      <c r="B713" s="23" t="s">
        <v>1014</v>
      </c>
      <c r="C713" s="24" t="s">
        <v>1015</v>
      </c>
      <c r="D713" s="25" t="s">
        <v>1016</v>
      </c>
      <c r="E713" s="26">
        <v>590</v>
      </c>
      <c r="F713" s="26"/>
      <c r="G713" s="26">
        <v>1423.61</v>
      </c>
      <c r="H713" s="26">
        <v>590</v>
      </c>
    </row>
    <row r="714" spans="1:8" ht="25" customHeight="1">
      <c r="A714" s="1">
        <v>44010</v>
      </c>
      <c r="B714" s="23" t="s">
        <v>1017</v>
      </c>
      <c r="C714" s="24" t="s">
        <v>1018</v>
      </c>
      <c r="D714" s="25" t="s">
        <v>1019</v>
      </c>
      <c r="E714" s="26"/>
      <c r="F714" s="26">
        <v>10000</v>
      </c>
      <c r="G714" s="26">
        <v>11423.61</v>
      </c>
      <c r="H714" s="26"/>
    </row>
    <row r="715" spans="1:8" ht="25" customHeight="1">
      <c r="A715" s="1">
        <v>44013</v>
      </c>
      <c r="B715" s="23" t="s">
        <v>19</v>
      </c>
      <c r="C715" s="24" t="s">
        <v>650</v>
      </c>
      <c r="D715" s="25" t="s">
        <v>1020</v>
      </c>
      <c r="E715" s="26"/>
      <c r="F715" s="26">
        <v>156</v>
      </c>
      <c r="G715" s="26">
        <v>11579.61</v>
      </c>
      <c r="H715" s="26"/>
    </row>
    <row r="716" spans="1:8" ht="25" customHeight="1">
      <c r="A716" s="1">
        <v>44013</v>
      </c>
      <c r="B716" s="23" t="s">
        <v>1021</v>
      </c>
      <c r="C716" s="24" t="s">
        <v>1022</v>
      </c>
      <c r="D716" s="25" t="s">
        <v>1023</v>
      </c>
      <c r="E716" s="26"/>
      <c r="F716" s="26">
        <v>21000</v>
      </c>
      <c r="G716" s="26">
        <v>32579.61</v>
      </c>
      <c r="H716" s="26"/>
    </row>
    <row r="717" spans="1:8" ht="25" customHeight="1">
      <c r="A717" s="1">
        <v>44022</v>
      </c>
      <c r="B717" s="23" t="s">
        <v>1024</v>
      </c>
      <c r="C717" s="24" t="s">
        <v>1025</v>
      </c>
      <c r="D717" s="25" t="s">
        <v>1026</v>
      </c>
      <c r="E717" s="26">
        <v>4000</v>
      </c>
      <c r="F717" s="26"/>
      <c r="G717" s="26">
        <v>28579.61</v>
      </c>
      <c r="H717" s="26">
        <v>4000</v>
      </c>
    </row>
    <row r="718" spans="1:8" ht="25" customHeight="1">
      <c r="A718" s="1">
        <v>44022</v>
      </c>
      <c r="B718" s="23" t="s">
        <v>1027</v>
      </c>
      <c r="C718" s="24" t="s">
        <v>1028</v>
      </c>
      <c r="D718" s="25" t="s">
        <v>1026</v>
      </c>
      <c r="E718" s="26">
        <v>4000</v>
      </c>
      <c r="F718" s="26"/>
      <c r="G718" s="26">
        <v>24579.61</v>
      </c>
      <c r="H718" s="26">
        <v>4000</v>
      </c>
    </row>
    <row r="719" spans="1:8" ht="25" customHeight="1">
      <c r="A719" s="1">
        <v>44022</v>
      </c>
      <c r="B719" s="23" t="s">
        <v>1029</v>
      </c>
      <c r="C719" s="24" t="s">
        <v>1030</v>
      </c>
      <c r="D719" s="25" t="s">
        <v>1026</v>
      </c>
      <c r="E719" s="26">
        <v>4000</v>
      </c>
      <c r="F719" s="26"/>
      <c r="G719" s="26">
        <v>20579.61</v>
      </c>
      <c r="H719" s="26">
        <v>4000</v>
      </c>
    </row>
    <row r="720" spans="1:8" ht="25" customHeight="1">
      <c r="A720" s="1">
        <v>44022</v>
      </c>
      <c r="B720" s="23" t="s">
        <v>1031</v>
      </c>
      <c r="C720" s="24" t="s">
        <v>1032</v>
      </c>
      <c r="D720" s="25" t="s">
        <v>1026</v>
      </c>
      <c r="E720" s="26">
        <v>4000</v>
      </c>
      <c r="F720" s="26"/>
      <c r="G720" s="26">
        <v>16579.61</v>
      </c>
      <c r="H720" s="26">
        <v>4000</v>
      </c>
    </row>
    <row r="721" spans="1:8" ht="25" customHeight="1">
      <c r="A721" s="1">
        <v>44022</v>
      </c>
      <c r="B721" s="23" t="s">
        <v>794</v>
      </c>
      <c r="C721" s="24" t="s">
        <v>1033</v>
      </c>
      <c r="D721" s="25" t="s">
        <v>1026</v>
      </c>
      <c r="E721" s="26">
        <v>5000</v>
      </c>
      <c r="F721" s="26"/>
      <c r="G721" s="26">
        <v>11579.61</v>
      </c>
      <c r="H721" s="26">
        <v>5000</v>
      </c>
    </row>
    <row r="722" spans="1:8" ht="25" customHeight="1">
      <c r="A722" s="32">
        <v>44025</v>
      </c>
      <c r="B722" s="33" t="s">
        <v>1034</v>
      </c>
      <c r="C722" s="34" t="s">
        <v>1035</v>
      </c>
      <c r="D722" s="35" t="s">
        <v>1036</v>
      </c>
      <c r="E722" s="36"/>
      <c r="F722" s="36">
        <v>1837.77</v>
      </c>
      <c r="G722" s="36">
        <v>13417.38</v>
      </c>
      <c r="H722" s="36">
        <f>-F722</f>
        <v>-1837.77</v>
      </c>
    </row>
    <row r="723" spans="1:8" ht="25" customHeight="1">
      <c r="A723" s="27">
        <v>44032</v>
      </c>
      <c r="B723" s="28" t="s">
        <v>1037</v>
      </c>
      <c r="C723" s="29" t="s">
        <v>1038</v>
      </c>
      <c r="D723" s="30" t="s">
        <v>1039</v>
      </c>
      <c r="E723" s="31">
        <v>17.7</v>
      </c>
      <c r="F723" s="31"/>
      <c r="G723" s="31">
        <v>13399.68</v>
      </c>
      <c r="H723" s="31"/>
    </row>
    <row r="724" spans="1:8" ht="25" customHeight="1">
      <c r="A724" s="37">
        <v>44044</v>
      </c>
      <c r="B724" s="38" t="s">
        <v>1040</v>
      </c>
      <c r="C724" s="29">
        <v>2041345821</v>
      </c>
      <c r="D724" s="39">
        <v>43838</v>
      </c>
      <c r="E724" s="31"/>
      <c r="F724" s="31">
        <v>21000</v>
      </c>
      <c r="G724" s="31">
        <v>34399.68</v>
      </c>
      <c r="H724" s="31"/>
    </row>
    <row r="725" spans="1:8" ht="25" customHeight="1">
      <c r="A725" s="37">
        <v>44053</v>
      </c>
      <c r="B725" s="38" t="s">
        <v>1041</v>
      </c>
      <c r="C725" s="29"/>
      <c r="D725" s="39"/>
      <c r="E725" s="31">
        <v>4000</v>
      </c>
      <c r="F725" s="31"/>
      <c r="G725" s="31">
        <v>30399.68</v>
      </c>
      <c r="H725" s="31">
        <v>4000</v>
      </c>
    </row>
    <row r="726" spans="1:8" ht="25" customHeight="1">
      <c r="A726" s="37">
        <v>44053</v>
      </c>
      <c r="B726" s="38" t="s">
        <v>1042</v>
      </c>
      <c r="C726" s="29"/>
      <c r="D726" s="39"/>
      <c r="E726" s="31">
        <v>5000</v>
      </c>
      <c r="F726" s="31"/>
      <c r="G726" s="31">
        <v>25399.68</v>
      </c>
      <c r="H726" s="31">
        <v>5000</v>
      </c>
    </row>
    <row r="727" spans="1:8" ht="25" customHeight="1">
      <c r="A727" s="37">
        <v>44053</v>
      </c>
      <c r="B727" s="38" t="s">
        <v>1043</v>
      </c>
      <c r="C727" s="24"/>
      <c r="D727" s="25"/>
      <c r="E727" s="31">
        <v>4000</v>
      </c>
      <c r="F727" s="31"/>
      <c r="G727" s="31">
        <v>21399.68</v>
      </c>
      <c r="H727" s="31">
        <v>4000</v>
      </c>
    </row>
    <row r="728" spans="1:8" ht="25" customHeight="1">
      <c r="A728" s="37">
        <v>44053</v>
      </c>
      <c r="B728" s="38" t="s">
        <v>1044</v>
      </c>
      <c r="C728" s="24"/>
      <c r="D728" s="25"/>
      <c r="E728" s="31">
        <v>4000</v>
      </c>
      <c r="F728" s="31"/>
      <c r="G728" s="31">
        <v>17399.68</v>
      </c>
      <c r="H728" s="31">
        <v>4000</v>
      </c>
    </row>
    <row r="729" spans="1:8" ht="25" customHeight="1">
      <c r="A729" s="37">
        <v>44053</v>
      </c>
      <c r="B729" s="38" t="s">
        <v>1045</v>
      </c>
      <c r="C729" s="24"/>
      <c r="D729" s="25"/>
      <c r="E729" s="31">
        <v>4000</v>
      </c>
      <c r="F729" s="31"/>
      <c r="G729" s="31">
        <v>13399.68</v>
      </c>
      <c r="H729" s="31">
        <v>4000</v>
      </c>
    </row>
    <row r="730" spans="1:8" ht="25" customHeight="1">
      <c r="A730" s="37">
        <v>44075</v>
      </c>
      <c r="B730" s="38" t="s">
        <v>1046</v>
      </c>
      <c r="C730" s="24"/>
      <c r="D730" s="25"/>
      <c r="E730" s="31"/>
      <c r="F730" s="31">
        <v>21000</v>
      </c>
      <c r="G730" s="31">
        <v>34399.68</v>
      </c>
      <c r="H730" s="26"/>
    </row>
    <row r="731" spans="1:8" ht="25" customHeight="1">
      <c r="A731" s="37">
        <v>44079</v>
      </c>
      <c r="B731" s="38" t="s">
        <v>1047</v>
      </c>
      <c r="C731" s="24"/>
      <c r="D731" s="25"/>
      <c r="E731" s="31"/>
      <c r="F731" s="31">
        <v>163.58000000000001</v>
      </c>
      <c r="G731" s="31">
        <v>34563.26</v>
      </c>
      <c r="H731" s="26"/>
    </row>
    <row r="732" spans="1:8" ht="25" customHeight="1">
      <c r="A732" s="37">
        <v>44084</v>
      </c>
      <c r="B732" s="38" t="s">
        <v>1048</v>
      </c>
      <c r="C732" s="24"/>
      <c r="D732" s="25"/>
      <c r="E732" s="31">
        <v>4000</v>
      </c>
      <c r="F732" s="31"/>
      <c r="G732" s="31">
        <v>30563.26</v>
      </c>
      <c r="H732" s="31">
        <v>4000</v>
      </c>
    </row>
    <row r="733" spans="1:8" ht="25" customHeight="1">
      <c r="A733" s="37">
        <v>44084</v>
      </c>
      <c r="B733" s="38" t="s">
        <v>1049</v>
      </c>
      <c r="C733" s="24"/>
      <c r="D733" s="25"/>
      <c r="E733" s="31">
        <v>4000</v>
      </c>
      <c r="F733" s="31"/>
      <c r="G733" s="31">
        <v>26563.26</v>
      </c>
      <c r="H733" s="31">
        <v>4000</v>
      </c>
    </row>
    <row r="734" spans="1:8" ht="25" customHeight="1">
      <c r="A734" s="37">
        <v>44084</v>
      </c>
      <c r="B734" s="38" t="s">
        <v>1042</v>
      </c>
      <c r="C734" s="24"/>
      <c r="D734" s="25"/>
      <c r="E734" s="31">
        <v>5000</v>
      </c>
      <c r="F734" s="31"/>
      <c r="G734" s="31">
        <v>21563.26</v>
      </c>
      <c r="H734" s="31">
        <v>5000</v>
      </c>
    </row>
    <row r="735" spans="1:8" ht="25" customHeight="1">
      <c r="A735" s="37">
        <v>44084</v>
      </c>
      <c r="B735" s="38" t="s">
        <v>1050</v>
      </c>
      <c r="C735" s="24"/>
      <c r="D735" s="25"/>
      <c r="E735" s="31">
        <v>4000</v>
      </c>
      <c r="F735" s="31"/>
      <c r="G735" s="31">
        <v>17563.259999999998</v>
      </c>
      <c r="H735" s="31">
        <v>4000</v>
      </c>
    </row>
    <row r="736" spans="1:8" ht="25" customHeight="1">
      <c r="A736" s="37">
        <v>44084</v>
      </c>
      <c r="B736" s="38" t="s">
        <v>1051</v>
      </c>
      <c r="C736" s="24"/>
      <c r="D736" s="25"/>
      <c r="E736" s="31">
        <v>4000</v>
      </c>
      <c r="F736" s="31"/>
      <c r="G736" s="31">
        <v>13563.26</v>
      </c>
      <c r="H736" s="31">
        <v>4000</v>
      </c>
    </row>
    <row r="737" spans="1:8" ht="25" customHeight="1">
      <c r="A737" s="37">
        <v>44105</v>
      </c>
      <c r="B737" s="38" t="s">
        <v>19</v>
      </c>
      <c r="C737" s="24"/>
      <c r="D737" s="25"/>
      <c r="E737" s="31"/>
      <c r="F737" s="31">
        <v>146</v>
      </c>
      <c r="G737" s="31">
        <v>13709.26</v>
      </c>
      <c r="H737" s="26"/>
    </row>
    <row r="738" spans="1:8" ht="25" customHeight="1">
      <c r="A738" s="37">
        <v>44105</v>
      </c>
      <c r="B738" s="38" t="s">
        <v>1052</v>
      </c>
      <c r="C738" s="24"/>
      <c r="D738" s="25"/>
      <c r="E738" s="31"/>
      <c r="F738" s="31">
        <v>21000</v>
      </c>
      <c r="G738" s="31">
        <v>34709.26</v>
      </c>
      <c r="H738" s="26"/>
    </row>
    <row r="739" spans="1:8" ht="25" customHeight="1">
      <c r="A739" s="37">
        <v>44116</v>
      </c>
      <c r="B739" s="38" t="s">
        <v>1053</v>
      </c>
      <c r="C739" s="24"/>
      <c r="D739" s="25"/>
      <c r="E739" s="31">
        <v>4000</v>
      </c>
      <c r="F739" s="31"/>
      <c r="G739" s="31">
        <v>30709.26</v>
      </c>
      <c r="H739" s="31">
        <v>4000</v>
      </c>
    </row>
    <row r="740" spans="1:8" ht="25" customHeight="1">
      <c r="A740" s="37">
        <v>44116</v>
      </c>
      <c r="B740" s="38" t="s">
        <v>1054</v>
      </c>
      <c r="C740" s="24"/>
      <c r="D740" s="25"/>
      <c r="E740" s="31">
        <v>4000</v>
      </c>
      <c r="F740" s="31"/>
      <c r="G740" s="31">
        <v>26709.26</v>
      </c>
      <c r="H740" s="31">
        <v>4000</v>
      </c>
    </row>
    <row r="741" spans="1:8" ht="25" customHeight="1">
      <c r="A741" s="37">
        <v>44116</v>
      </c>
      <c r="B741" s="38" t="s">
        <v>1042</v>
      </c>
      <c r="C741" s="24"/>
      <c r="D741" s="25"/>
      <c r="E741" s="31">
        <v>5000</v>
      </c>
      <c r="F741" s="31"/>
      <c r="G741" s="31">
        <v>21709.26</v>
      </c>
      <c r="H741" s="31">
        <v>5000</v>
      </c>
    </row>
    <row r="742" spans="1:8" ht="25" customHeight="1">
      <c r="A742" s="37">
        <v>44116</v>
      </c>
      <c r="B742" s="38" t="s">
        <v>1055</v>
      </c>
      <c r="C742" s="24"/>
      <c r="D742" s="25"/>
      <c r="E742" s="31">
        <v>4000</v>
      </c>
      <c r="F742" s="31"/>
      <c r="G742" s="31">
        <v>17709.259999999998</v>
      </c>
      <c r="H742" s="31">
        <v>4000</v>
      </c>
    </row>
    <row r="743" spans="1:8" ht="25" customHeight="1">
      <c r="A743" s="37">
        <v>44116</v>
      </c>
      <c r="B743" s="38" t="s">
        <v>1056</v>
      </c>
      <c r="C743" s="24"/>
      <c r="D743" s="25"/>
      <c r="E743" s="31">
        <v>4000</v>
      </c>
      <c r="F743" s="31"/>
      <c r="G743" s="31">
        <v>13709.26</v>
      </c>
      <c r="H743" s="31">
        <v>4000</v>
      </c>
    </row>
    <row r="744" spans="1:8" ht="25" customHeight="1">
      <c r="A744" s="37">
        <v>44125</v>
      </c>
      <c r="B744" s="38" t="s">
        <v>1057</v>
      </c>
      <c r="C744" s="24"/>
      <c r="D744" s="25"/>
      <c r="E744" s="31">
        <v>17.7</v>
      </c>
      <c r="F744" s="31"/>
      <c r="G744" s="31">
        <v>13691.56</v>
      </c>
      <c r="H744" s="26"/>
    </row>
    <row r="745" spans="1:8" ht="25" customHeight="1">
      <c r="A745" s="37">
        <v>44136</v>
      </c>
      <c r="B745" s="38" t="s">
        <v>1058</v>
      </c>
      <c r="C745" s="24"/>
      <c r="D745" s="25"/>
      <c r="E745" s="31"/>
      <c r="F745" s="31">
        <v>21000</v>
      </c>
      <c r="G745" s="31">
        <v>34691.56</v>
      </c>
      <c r="H745" s="26"/>
    </row>
    <row r="746" spans="1:8" ht="25" customHeight="1">
      <c r="A746" s="40">
        <v>44145</v>
      </c>
      <c r="B746" t="s">
        <v>1059</v>
      </c>
      <c r="C746" t="s">
        <v>1060</v>
      </c>
      <c r="D746" t="s">
        <v>1061</v>
      </c>
      <c r="E746" s="31">
        <v>4000</v>
      </c>
      <c r="F746" s="31"/>
      <c r="G746" s="31">
        <v>30691.56</v>
      </c>
      <c r="H746" s="31">
        <v>4000</v>
      </c>
    </row>
    <row r="747" spans="1:8" ht="25" customHeight="1">
      <c r="A747" s="40">
        <v>44145</v>
      </c>
      <c r="B747" t="s">
        <v>1042</v>
      </c>
      <c r="C747" t="s">
        <v>1062</v>
      </c>
      <c r="D747" t="s">
        <v>1061</v>
      </c>
      <c r="E747" s="31">
        <v>5000</v>
      </c>
      <c r="F747" s="31"/>
      <c r="G747" s="31">
        <v>25691.56</v>
      </c>
      <c r="H747" s="31">
        <v>5000</v>
      </c>
    </row>
    <row r="748" spans="1:8" ht="25" customHeight="1">
      <c r="A748" s="40">
        <v>44145</v>
      </c>
      <c r="B748" t="s">
        <v>1063</v>
      </c>
      <c r="C748" t="s">
        <v>1064</v>
      </c>
      <c r="D748" t="s">
        <v>1061</v>
      </c>
      <c r="E748" s="31">
        <v>4000</v>
      </c>
      <c r="F748" s="31"/>
      <c r="G748" s="31">
        <v>21691.56</v>
      </c>
      <c r="H748" s="31">
        <v>4000</v>
      </c>
    </row>
    <row r="749" spans="1:8" ht="25" customHeight="1">
      <c r="A749" s="40">
        <v>44145</v>
      </c>
      <c r="B749" t="s">
        <v>1065</v>
      </c>
      <c r="C749" t="s">
        <v>1066</v>
      </c>
      <c r="D749" t="s">
        <v>1061</v>
      </c>
      <c r="E749" s="31">
        <v>4000</v>
      </c>
      <c r="F749" s="31"/>
      <c r="G749" s="31">
        <v>17691.560000000001</v>
      </c>
      <c r="H749" s="31">
        <v>4000</v>
      </c>
    </row>
    <row r="750" spans="1:8" ht="25" customHeight="1">
      <c r="A750" s="40">
        <v>44145</v>
      </c>
      <c r="B750" t="s">
        <v>1067</v>
      </c>
      <c r="C750" t="s">
        <v>1068</v>
      </c>
      <c r="D750" t="s">
        <v>1061</v>
      </c>
      <c r="E750" s="31">
        <v>4000</v>
      </c>
      <c r="F750" s="31"/>
      <c r="G750" s="31">
        <v>13691.56</v>
      </c>
      <c r="H750" s="31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8"/>
  <sheetViews>
    <sheetView topLeftCell="A704" workbookViewId="0">
      <selection activeCell="A722" sqref="A722"/>
    </sheetView>
  </sheetViews>
  <sheetFormatPr baseColWidth="10" defaultRowHeight="25" customHeight="1"/>
  <cols>
    <col min="1" max="1" width="15.6640625" style="74" customWidth="1"/>
    <col min="2" max="2" width="74.83203125" style="41" customWidth="1"/>
    <col min="3" max="4" width="13" style="41" hidden="1" customWidth="1"/>
    <col min="5" max="7" width="21" style="41" customWidth="1"/>
    <col min="8" max="8" width="25.33203125" style="68" customWidth="1"/>
  </cols>
  <sheetData>
    <row r="1" spans="1:8" ht="25" customHeight="1">
      <c r="A1" s="1"/>
      <c r="B1" s="2" t="s">
        <v>0</v>
      </c>
      <c r="C1" s="3"/>
      <c r="D1" s="4"/>
      <c r="E1" s="5">
        <f>SUM(E3:E923)</f>
        <v>11700374.109999999</v>
      </c>
      <c r="F1" s="5">
        <f>SUM(F3:F923)</f>
        <v>11941021.200000001</v>
      </c>
      <c r="G1" s="5"/>
      <c r="H1" s="5">
        <f>SUM(H3:H923)</f>
        <v>5737336.040000001</v>
      </c>
    </row>
    <row r="2" spans="1:8" ht="37" customHeight="1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62" t="s">
        <v>8</v>
      </c>
    </row>
    <row r="3" spans="1:8" ht="25" customHeight="1">
      <c r="A3" s="11">
        <v>42034</v>
      </c>
      <c r="B3" s="12" t="s">
        <v>9</v>
      </c>
      <c r="C3" s="13" t="s">
        <v>10</v>
      </c>
      <c r="D3" s="14" t="s">
        <v>11</v>
      </c>
      <c r="E3" s="15">
        <v>16.850000000000001</v>
      </c>
      <c r="F3" s="15" t="s">
        <v>10</v>
      </c>
      <c r="G3" s="15">
        <v>10296.83</v>
      </c>
      <c r="H3" s="63"/>
    </row>
    <row r="4" spans="1:8" ht="25" customHeight="1">
      <c r="A4" s="11">
        <v>42037</v>
      </c>
      <c r="B4" s="12" t="s">
        <v>12</v>
      </c>
      <c r="C4" s="13" t="s">
        <v>13</v>
      </c>
      <c r="D4" s="16">
        <v>42037</v>
      </c>
      <c r="E4" s="15" t="s">
        <v>10</v>
      </c>
      <c r="F4" s="15">
        <v>70000</v>
      </c>
      <c r="G4" s="15">
        <v>80296.83</v>
      </c>
      <c r="H4" s="63"/>
    </row>
    <row r="5" spans="1:8" ht="25" customHeight="1">
      <c r="A5" s="11">
        <v>42037</v>
      </c>
      <c r="B5" s="12" t="s">
        <v>14</v>
      </c>
      <c r="C5" s="13" t="s">
        <v>10</v>
      </c>
      <c r="D5" s="16">
        <v>42037</v>
      </c>
      <c r="E5" s="15">
        <v>70000</v>
      </c>
      <c r="F5" s="15" t="s">
        <v>10</v>
      </c>
      <c r="G5" s="15">
        <v>10296.83</v>
      </c>
      <c r="H5" s="63"/>
    </row>
    <row r="6" spans="1:8" ht="25" customHeight="1">
      <c r="A6" s="11">
        <v>42039</v>
      </c>
      <c r="B6" s="12" t="s">
        <v>15</v>
      </c>
      <c r="C6" s="13" t="s">
        <v>10</v>
      </c>
      <c r="D6" s="16">
        <v>42096</v>
      </c>
      <c r="E6" s="15">
        <v>168.54</v>
      </c>
      <c r="F6" s="15" t="s">
        <v>10</v>
      </c>
      <c r="G6" s="15">
        <v>10128.290000000001</v>
      </c>
      <c r="H6" s="63"/>
    </row>
    <row r="7" spans="1:8" ht="25" customHeight="1">
      <c r="A7" s="11">
        <v>42093</v>
      </c>
      <c r="B7" s="12" t="s">
        <v>16</v>
      </c>
      <c r="C7" s="13" t="s">
        <v>17</v>
      </c>
      <c r="D7" s="14" t="s">
        <v>18</v>
      </c>
      <c r="E7" s="15" t="s">
        <v>10</v>
      </c>
      <c r="F7" s="15">
        <v>500</v>
      </c>
      <c r="G7" s="15">
        <v>10628.29</v>
      </c>
      <c r="H7" s="63"/>
    </row>
    <row r="8" spans="1:8" ht="25" customHeight="1">
      <c r="A8" s="11">
        <v>42095</v>
      </c>
      <c r="B8" s="12" t="s">
        <v>19</v>
      </c>
      <c r="C8" s="13" t="s">
        <v>10</v>
      </c>
      <c r="D8" s="14" t="s">
        <v>20</v>
      </c>
      <c r="E8" s="15" t="s">
        <v>10</v>
      </c>
      <c r="F8" s="15">
        <v>215</v>
      </c>
      <c r="G8" s="15">
        <v>10843.29</v>
      </c>
      <c r="H8" s="63"/>
    </row>
    <row r="9" spans="1:8" ht="25" customHeight="1">
      <c r="A9" s="11">
        <v>42119</v>
      </c>
      <c r="B9" s="12" t="s">
        <v>21</v>
      </c>
      <c r="C9" s="13" t="s">
        <v>10</v>
      </c>
      <c r="D9" s="14" t="s">
        <v>22</v>
      </c>
      <c r="E9" s="15">
        <v>16.850000000000001</v>
      </c>
      <c r="F9" s="15" t="s">
        <v>10</v>
      </c>
      <c r="G9" s="15">
        <v>10826.44</v>
      </c>
      <c r="H9" s="63"/>
    </row>
    <row r="10" spans="1:8" ht="25" customHeight="1">
      <c r="A10" s="11">
        <v>42170</v>
      </c>
      <c r="B10" s="12" t="s">
        <v>23</v>
      </c>
      <c r="C10" s="13">
        <v>784649037</v>
      </c>
      <c r="D10" s="14" t="s">
        <v>24</v>
      </c>
      <c r="E10" s="15" t="s">
        <v>10</v>
      </c>
      <c r="F10" s="15">
        <v>237270</v>
      </c>
      <c r="G10" s="15">
        <v>248096</v>
      </c>
      <c r="H10" s="63"/>
    </row>
    <row r="11" spans="1:8" ht="25" customHeight="1">
      <c r="A11" s="11">
        <v>42170</v>
      </c>
      <c r="B11" s="12" t="s">
        <v>25</v>
      </c>
      <c r="C11" s="13" t="s">
        <v>10</v>
      </c>
      <c r="D11" s="14" t="s">
        <v>24</v>
      </c>
      <c r="E11" s="15" t="s">
        <v>26</v>
      </c>
      <c r="F11" s="15" t="s">
        <v>10</v>
      </c>
      <c r="G11" s="15">
        <v>10826.44</v>
      </c>
      <c r="H11" s="63"/>
    </row>
    <row r="12" spans="1:8" ht="25" customHeight="1">
      <c r="A12" s="11">
        <v>42196</v>
      </c>
      <c r="B12" s="12" t="s">
        <v>27</v>
      </c>
      <c r="C12" s="13" t="s">
        <v>10</v>
      </c>
      <c r="D12" s="16">
        <v>42315</v>
      </c>
      <c r="E12" s="15" t="s">
        <v>10</v>
      </c>
      <c r="F12" s="15">
        <v>75000</v>
      </c>
      <c r="G12" s="15">
        <v>85826.44</v>
      </c>
      <c r="H12" s="63"/>
    </row>
    <row r="13" spans="1:8" ht="25" customHeight="1">
      <c r="A13" s="11">
        <v>42196</v>
      </c>
      <c r="B13" s="12" t="s">
        <v>28</v>
      </c>
      <c r="C13" s="13" t="s">
        <v>10</v>
      </c>
      <c r="D13" s="16">
        <v>42315</v>
      </c>
      <c r="E13" s="15" t="s">
        <v>10</v>
      </c>
      <c r="F13" s="15">
        <v>5140</v>
      </c>
      <c r="G13" s="15">
        <v>90966.44</v>
      </c>
      <c r="H13" s="63"/>
    </row>
    <row r="14" spans="1:8" ht="25" customHeight="1">
      <c r="A14" s="11">
        <v>42196</v>
      </c>
      <c r="B14" s="12" t="s">
        <v>29</v>
      </c>
      <c r="C14" s="13" t="s">
        <v>30</v>
      </c>
      <c r="D14" s="16">
        <v>42315</v>
      </c>
      <c r="E14" s="15">
        <v>80140</v>
      </c>
      <c r="F14" s="15" t="s">
        <v>10</v>
      </c>
      <c r="G14" s="15">
        <v>10826.44</v>
      </c>
      <c r="H14" s="63"/>
    </row>
    <row r="15" spans="1:8" ht="25" customHeight="1">
      <c r="A15" s="11">
        <v>42198</v>
      </c>
      <c r="B15" s="12" t="s">
        <v>31</v>
      </c>
      <c r="C15" s="13">
        <v>799759336</v>
      </c>
      <c r="D15" s="14" t="s">
        <v>32</v>
      </c>
      <c r="E15" s="15" t="s">
        <v>10</v>
      </c>
      <c r="F15" s="15">
        <v>55762</v>
      </c>
      <c r="G15" s="15">
        <v>66588.44</v>
      </c>
      <c r="H15" s="63"/>
    </row>
    <row r="16" spans="1:8" ht="25" customHeight="1">
      <c r="A16" s="11">
        <v>42198</v>
      </c>
      <c r="B16" s="12" t="s">
        <v>33</v>
      </c>
      <c r="C16" s="13" t="s">
        <v>34</v>
      </c>
      <c r="D16" s="14" t="s">
        <v>32</v>
      </c>
      <c r="E16" s="15">
        <v>55762</v>
      </c>
      <c r="F16" s="15" t="s">
        <v>10</v>
      </c>
      <c r="G16" s="15">
        <v>10826.44</v>
      </c>
      <c r="H16" s="63"/>
    </row>
    <row r="17" spans="1:8" ht="25" customHeight="1">
      <c r="A17" s="11">
        <v>42202</v>
      </c>
      <c r="B17" s="12" t="s">
        <v>35</v>
      </c>
      <c r="C17" s="13" t="s">
        <v>10</v>
      </c>
      <c r="D17" s="14" t="s">
        <v>36</v>
      </c>
      <c r="E17" s="15">
        <v>5.7</v>
      </c>
      <c r="F17" s="15" t="s">
        <v>10</v>
      </c>
      <c r="G17" s="15">
        <v>10820.74</v>
      </c>
      <c r="H17" s="63"/>
    </row>
    <row r="18" spans="1:8" ht="25" customHeight="1">
      <c r="A18" s="11">
        <v>42206</v>
      </c>
      <c r="B18" s="12" t="s">
        <v>37</v>
      </c>
      <c r="C18" s="13" t="s">
        <v>10</v>
      </c>
      <c r="D18" s="14" t="s">
        <v>38</v>
      </c>
      <c r="E18" s="15">
        <v>5.7</v>
      </c>
      <c r="F18" s="15" t="s">
        <v>10</v>
      </c>
      <c r="G18" s="15">
        <v>10815.04</v>
      </c>
      <c r="H18" s="63"/>
    </row>
    <row r="19" spans="1:8" ht="25" customHeight="1">
      <c r="A19" s="11">
        <v>42210</v>
      </c>
      <c r="B19" s="12" t="s">
        <v>39</v>
      </c>
      <c r="C19" s="13" t="s">
        <v>10</v>
      </c>
      <c r="D19" s="14" t="s">
        <v>40</v>
      </c>
      <c r="E19" s="15" t="s">
        <v>10</v>
      </c>
      <c r="F19" s="15">
        <v>237270</v>
      </c>
      <c r="G19" s="15">
        <v>248085</v>
      </c>
      <c r="H19" s="63"/>
    </row>
    <row r="20" spans="1:8" ht="25" customHeight="1">
      <c r="A20" s="11">
        <v>42210</v>
      </c>
      <c r="B20" s="12" t="s">
        <v>41</v>
      </c>
      <c r="C20" s="13" t="s">
        <v>10</v>
      </c>
      <c r="D20" s="14" t="s">
        <v>40</v>
      </c>
      <c r="E20" s="15" t="s">
        <v>10</v>
      </c>
      <c r="F20" s="15">
        <v>1300</v>
      </c>
      <c r="G20" s="15" t="s">
        <v>42</v>
      </c>
      <c r="H20" s="63"/>
    </row>
    <row r="21" spans="1:8" ht="25" customHeight="1">
      <c r="A21" s="11">
        <v>42210</v>
      </c>
      <c r="B21" s="12" t="s">
        <v>43</v>
      </c>
      <c r="C21" s="13" t="s">
        <v>10</v>
      </c>
      <c r="D21" s="14" t="s">
        <v>40</v>
      </c>
      <c r="E21" s="15">
        <v>130</v>
      </c>
      <c r="F21" s="15" t="s">
        <v>10</v>
      </c>
      <c r="G21" s="15" t="s">
        <v>44</v>
      </c>
      <c r="H21" s="63"/>
    </row>
    <row r="22" spans="1:8" ht="25" customHeight="1">
      <c r="A22" s="11">
        <v>42210</v>
      </c>
      <c r="B22" s="12" t="s">
        <v>45</v>
      </c>
      <c r="C22" s="13" t="s">
        <v>10</v>
      </c>
      <c r="D22" s="14" t="s">
        <v>40</v>
      </c>
      <c r="E22" s="15" t="s">
        <v>10</v>
      </c>
      <c r="F22" s="15">
        <v>65000</v>
      </c>
      <c r="G22" s="15" t="s">
        <v>46</v>
      </c>
      <c r="H22" s="63"/>
    </row>
    <row r="23" spans="1:8" ht="25" customHeight="1">
      <c r="A23" s="11">
        <v>42210</v>
      </c>
      <c r="B23" s="12" t="s">
        <v>47</v>
      </c>
      <c r="C23" s="13" t="s">
        <v>10</v>
      </c>
      <c r="D23" s="14" t="s">
        <v>40</v>
      </c>
      <c r="E23" s="15" t="s">
        <v>10</v>
      </c>
      <c r="F23" s="15">
        <v>4221</v>
      </c>
      <c r="G23" s="15" t="s">
        <v>48</v>
      </c>
      <c r="H23" s="63"/>
    </row>
    <row r="24" spans="1:8" ht="25" customHeight="1">
      <c r="A24" s="11">
        <v>42210</v>
      </c>
      <c r="B24" s="12" t="s">
        <v>49</v>
      </c>
      <c r="C24" s="13" t="s">
        <v>50</v>
      </c>
      <c r="D24" s="14" t="s">
        <v>40</v>
      </c>
      <c r="E24" s="15">
        <v>307661</v>
      </c>
      <c r="F24" s="15" t="s">
        <v>10</v>
      </c>
      <c r="G24" s="15">
        <v>10815.04</v>
      </c>
      <c r="H24" s="63"/>
    </row>
    <row r="25" spans="1:8" ht="25" customHeight="1">
      <c r="A25" s="11">
        <v>42217</v>
      </c>
      <c r="B25" s="12" t="s">
        <v>49</v>
      </c>
      <c r="C25" s="13" t="s">
        <v>51</v>
      </c>
      <c r="D25" s="16">
        <v>42012</v>
      </c>
      <c r="E25" s="15" t="s">
        <v>10</v>
      </c>
      <c r="F25" s="15">
        <v>110000</v>
      </c>
      <c r="G25" s="15" t="s">
        <v>52</v>
      </c>
      <c r="H25" s="63"/>
    </row>
    <row r="26" spans="1:8" ht="25" customHeight="1">
      <c r="A26" s="11">
        <v>42217</v>
      </c>
      <c r="B26" s="12" t="s">
        <v>53</v>
      </c>
      <c r="C26" s="13" t="s">
        <v>10</v>
      </c>
      <c r="D26" s="16">
        <v>42012</v>
      </c>
      <c r="E26" s="15">
        <v>110000</v>
      </c>
      <c r="F26" s="15" t="s">
        <v>10</v>
      </c>
      <c r="G26" s="15">
        <v>10815.04</v>
      </c>
      <c r="H26" s="63"/>
    </row>
    <row r="27" spans="1:8" ht="25" customHeight="1">
      <c r="A27" s="11">
        <v>42220</v>
      </c>
      <c r="B27" s="12" t="s">
        <v>54</v>
      </c>
      <c r="C27" s="13" t="s">
        <v>10</v>
      </c>
      <c r="D27" s="16">
        <v>42102</v>
      </c>
      <c r="E27" s="15">
        <v>17.100000000000001</v>
      </c>
      <c r="F27" s="15" t="s">
        <v>10</v>
      </c>
      <c r="G27" s="15">
        <v>10797.94</v>
      </c>
      <c r="H27" s="63"/>
    </row>
    <row r="28" spans="1:8" ht="25" customHeight="1">
      <c r="A28" s="11">
        <v>42245</v>
      </c>
      <c r="B28" s="12" t="s">
        <v>55</v>
      </c>
      <c r="C28" s="13" t="s">
        <v>56</v>
      </c>
      <c r="D28" s="14" t="s">
        <v>57</v>
      </c>
      <c r="E28" s="15">
        <v>1</v>
      </c>
      <c r="F28" s="15" t="s">
        <v>10</v>
      </c>
      <c r="G28" s="15">
        <v>10796.94</v>
      </c>
      <c r="H28" s="63"/>
    </row>
    <row r="29" spans="1:8" ht="25" customHeight="1">
      <c r="A29" s="11">
        <v>42248</v>
      </c>
      <c r="B29" s="12" t="s">
        <v>58</v>
      </c>
      <c r="C29" s="13" t="s">
        <v>10</v>
      </c>
      <c r="D29" s="16">
        <v>42013</v>
      </c>
      <c r="E29" s="15">
        <v>2.85</v>
      </c>
      <c r="F29" s="15" t="s">
        <v>10</v>
      </c>
      <c r="G29" s="15">
        <v>10794.09</v>
      </c>
      <c r="H29" s="63"/>
    </row>
    <row r="30" spans="1:8" ht="25" customHeight="1">
      <c r="A30" s="11">
        <v>42278</v>
      </c>
      <c r="B30" s="12" t="s">
        <v>19</v>
      </c>
      <c r="C30" s="13" t="s">
        <v>10</v>
      </c>
      <c r="D30" s="14" t="s">
        <v>59</v>
      </c>
      <c r="E30" s="15" t="s">
        <v>10</v>
      </c>
      <c r="F30" s="15">
        <v>217</v>
      </c>
      <c r="G30" s="15">
        <v>11011.09</v>
      </c>
      <c r="H30" s="63"/>
    </row>
    <row r="31" spans="1:8" ht="25" customHeight="1">
      <c r="A31" s="11">
        <v>42294</v>
      </c>
      <c r="B31" s="12" t="s">
        <v>60</v>
      </c>
      <c r="C31" s="13" t="s">
        <v>10</v>
      </c>
      <c r="D31" s="14" t="s">
        <v>61</v>
      </c>
      <c r="E31" s="15">
        <v>17.100000000000001</v>
      </c>
      <c r="F31" s="15" t="s">
        <v>10</v>
      </c>
      <c r="G31" s="15">
        <v>10993.99</v>
      </c>
      <c r="H31" s="63"/>
    </row>
    <row r="32" spans="1:8" ht="25" customHeight="1">
      <c r="A32" s="11">
        <v>42391</v>
      </c>
      <c r="B32" s="12" t="s">
        <v>62</v>
      </c>
      <c r="C32" s="13" t="s">
        <v>10</v>
      </c>
      <c r="D32" s="14" t="s">
        <v>63</v>
      </c>
      <c r="E32" s="15">
        <v>17.18</v>
      </c>
      <c r="F32" s="15" t="s">
        <v>10</v>
      </c>
      <c r="G32" s="15">
        <v>10976.81</v>
      </c>
      <c r="H32" s="63"/>
    </row>
    <row r="33" spans="1:8" ht="25" customHeight="1">
      <c r="A33" s="11">
        <v>42398</v>
      </c>
      <c r="B33" s="12" t="s">
        <v>64</v>
      </c>
      <c r="C33" s="13" t="s">
        <v>10</v>
      </c>
      <c r="D33" s="14" t="s">
        <v>65</v>
      </c>
      <c r="E33" s="15">
        <v>171.75</v>
      </c>
      <c r="F33" s="15" t="s">
        <v>10</v>
      </c>
      <c r="G33" s="15">
        <v>10805.06</v>
      </c>
      <c r="H33" s="63"/>
    </row>
    <row r="34" spans="1:8" ht="25" customHeight="1">
      <c r="A34" s="11">
        <v>42400</v>
      </c>
      <c r="B34" s="12" t="s">
        <v>66</v>
      </c>
      <c r="C34" s="13" t="s">
        <v>67</v>
      </c>
      <c r="D34" s="16">
        <v>42371</v>
      </c>
      <c r="E34" s="15" t="s">
        <v>10</v>
      </c>
      <c r="F34" s="15">
        <v>100</v>
      </c>
      <c r="G34" s="15">
        <v>10905.06</v>
      </c>
      <c r="H34" s="63"/>
    </row>
    <row r="35" spans="1:8" ht="25" customHeight="1">
      <c r="A35" s="11">
        <v>42401</v>
      </c>
      <c r="B35" s="12" t="s">
        <v>68</v>
      </c>
      <c r="C35" s="13" t="s">
        <v>69</v>
      </c>
      <c r="D35" s="16">
        <v>42371</v>
      </c>
      <c r="E35" s="15" t="s">
        <v>10</v>
      </c>
      <c r="F35" s="15">
        <v>24900</v>
      </c>
      <c r="G35" s="15">
        <v>35805.06</v>
      </c>
      <c r="H35" s="63"/>
    </row>
    <row r="36" spans="1:8" ht="25" customHeight="1">
      <c r="A36" s="11">
        <v>42401</v>
      </c>
      <c r="B36" s="12" t="s">
        <v>70</v>
      </c>
      <c r="C36" s="13" t="s">
        <v>71</v>
      </c>
      <c r="D36" s="16">
        <v>42371</v>
      </c>
      <c r="E36" s="15">
        <v>25000</v>
      </c>
      <c r="F36" s="15" t="s">
        <v>10</v>
      </c>
      <c r="G36" s="15">
        <v>10805.06</v>
      </c>
      <c r="H36" s="63"/>
    </row>
    <row r="37" spans="1:8" ht="25" customHeight="1">
      <c r="A37" s="11">
        <v>42406</v>
      </c>
      <c r="B37" s="12" t="s">
        <v>72</v>
      </c>
      <c r="C37" s="13" t="s">
        <v>10</v>
      </c>
      <c r="D37" s="16">
        <v>42523</v>
      </c>
      <c r="E37" s="15">
        <v>5.73</v>
      </c>
      <c r="F37" s="15" t="s">
        <v>10</v>
      </c>
      <c r="G37" s="15">
        <v>10799.33</v>
      </c>
      <c r="H37" s="63"/>
    </row>
    <row r="38" spans="1:8" ht="25" customHeight="1">
      <c r="A38" s="11">
        <v>42430</v>
      </c>
      <c r="B38" s="12" t="s">
        <v>73</v>
      </c>
      <c r="C38" s="13">
        <v>925348599</v>
      </c>
      <c r="D38" s="16">
        <v>42372</v>
      </c>
      <c r="E38" s="15" t="s">
        <v>10</v>
      </c>
      <c r="F38" s="15">
        <v>26000</v>
      </c>
      <c r="G38" s="15">
        <v>36799.33</v>
      </c>
      <c r="H38" s="63"/>
    </row>
    <row r="39" spans="1:8" ht="25" customHeight="1">
      <c r="A39" s="11">
        <v>42436</v>
      </c>
      <c r="B39" s="12" t="s">
        <v>74</v>
      </c>
      <c r="C39" s="13">
        <v>929684757</v>
      </c>
      <c r="D39" s="16">
        <v>42554</v>
      </c>
      <c r="E39" s="15" t="s">
        <v>10</v>
      </c>
      <c r="F39" s="15">
        <v>50</v>
      </c>
      <c r="G39" s="15">
        <v>36849.33</v>
      </c>
      <c r="H39" s="63"/>
    </row>
    <row r="40" spans="1:8" ht="25" customHeight="1">
      <c r="A40" s="11">
        <v>42438</v>
      </c>
      <c r="B40" s="12" t="s">
        <v>75</v>
      </c>
      <c r="C40" s="13">
        <v>6</v>
      </c>
      <c r="D40" s="16">
        <v>42616</v>
      </c>
      <c r="E40" s="15">
        <v>4000</v>
      </c>
      <c r="F40" s="15" t="s">
        <v>10</v>
      </c>
      <c r="G40" s="15">
        <v>32849.33</v>
      </c>
      <c r="H40" s="63">
        <v>4000</v>
      </c>
    </row>
    <row r="41" spans="1:8" ht="25" customHeight="1">
      <c r="A41" s="11">
        <v>42438</v>
      </c>
      <c r="B41" s="12" t="s">
        <v>76</v>
      </c>
      <c r="C41" s="13">
        <v>1</v>
      </c>
      <c r="D41" s="16">
        <v>42616</v>
      </c>
      <c r="E41" s="15">
        <v>5000</v>
      </c>
      <c r="F41" s="15" t="s">
        <v>10</v>
      </c>
      <c r="G41" s="15">
        <v>27849.33</v>
      </c>
      <c r="H41" s="63">
        <v>5000</v>
      </c>
    </row>
    <row r="42" spans="1:8" ht="25" customHeight="1">
      <c r="A42" s="11">
        <v>42439</v>
      </c>
      <c r="B42" s="12" t="s">
        <v>77</v>
      </c>
      <c r="C42" s="13">
        <v>4</v>
      </c>
      <c r="D42" s="16">
        <v>42646</v>
      </c>
      <c r="E42" s="15">
        <v>4000</v>
      </c>
      <c r="F42" s="15" t="s">
        <v>10</v>
      </c>
      <c r="G42" s="15">
        <v>23849.33</v>
      </c>
      <c r="H42" s="63">
        <v>4000</v>
      </c>
    </row>
    <row r="43" spans="1:8" ht="25" customHeight="1">
      <c r="A43" s="11">
        <v>42443</v>
      </c>
      <c r="B43" s="12" t="s">
        <v>78</v>
      </c>
      <c r="C43" s="13">
        <v>2</v>
      </c>
      <c r="D43" s="14" t="s">
        <v>79</v>
      </c>
      <c r="E43" s="15">
        <v>4000</v>
      </c>
      <c r="F43" s="15" t="s">
        <v>10</v>
      </c>
      <c r="G43" s="15">
        <v>19849.330000000002</v>
      </c>
      <c r="H43" s="63">
        <v>4000</v>
      </c>
    </row>
    <row r="44" spans="1:8" ht="25" customHeight="1">
      <c r="A44" s="11">
        <v>42444</v>
      </c>
      <c r="B44" s="12" t="s">
        <v>80</v>
      </c>
      <c r="C44" s="13">
        <v>5</v>
      </c>
      <c r="D44" s="14" t="s">
        <v>81</v>
      </c>
      <c r="E44" s="15">
        <v>4000</v>
      </c>
      <c r="F44" s="15" t="s">
        <v>10</v>
      </c>
      <c r="G44" s="15">
        <v>15849.33</v>
      </c>
      <c r="H44" s="63">
        <v>4000</v>
      </c>
    </row>
    <row r="45" spans="1:8" ht="25" customHeight="1">
      <c r="A45" s="11">
        <v>42444</v>
      </c>
      <c r="B45" s="12" t="s">
        <v>82</v>
      </c>
      <c r="C45" s="13">
        <v>3</v>
      </c>
      <c r="D45" s="14" t="s">
        <v>81</v>
      </c>
      <c r="E45" s="15">
        <v>5000</v>
      </c>
      <c r="F45" s="15" t="s">
        <v>10</v>
      </c>
      <c r="G45" s="15">
        <v>10849.33</v>
      </c>
      <c r="H45" s="63">
        <v>5000</v>
      </c>
    </row>
    <row r="46" spans="1:8" ht="25" customHeight="1">
      <c r="A46" s="11">
        <v>42461</v>
      </c>
      <c r="B46" s="12" t="s">
        <v>19</v>
      </c>
      <c r="C46" s="13" t="s">
        <v>10</v>
      </c>
      <c r="D46" s="14" t="s">
        <v>83</v>
      </c>
      <c r="E46" s="15" t="s">
        <v>10</v>
      </c>
      <c r="F46" s="15">
        <v>250</v>
      </c>
      <c r="G46" s="15">
        <v>11099.33</v>
      </c>
      <c r="H46" s="63"/>
    </row>
    <row r="47" spans="1:8" ht="25" customHeight="1">
      <c r="A47" s="11">
        <v>42462</v>
      </c>
      <c r="B47" s="12" t="s">
        <v>84</v>
      </c>
      <c r="C47" s="13">
        <v>943802540</v>
      </c>
      <c r="D47" s="16">
        <v>42404</v>
      </c>
      <c r="E47" s="15" t="s">
        <v>10</v>
      </c>
      <c r="F47" s="15">
        <v>26000</v>
      </c>
      <c r="G47" s="15">
        <v>37099.33</v>
      </c>
      <c r="H47" s="63"/>
    </row>
    <row r="48" spans="1:8" ht="25" customHeight="1">
      <c r="A48" s="11">
        <v>42470</v>
      </c>
      <c r="B48" s="12" t="s">
        <v>85</v>
      </c>
      <c r="C48" s="13" t="s">
        <v>10</v>
      </c>
      <c r="D48" s="16">
        <v>42647</v>
      </c>
      <c r="E48" s="15">
        <v>4000</v>
      </c>
      <c r="F48" s="15" t="s">
        <v>10</v>
      </c>
      <c r="G48" s="15">
        <v>33099.33</v>
      </c>
      <c r="H48" s="63">
        <v>4000</v>
      </c>
    </row>
    <row r="49" spans="1:8" ht="25" customHeight="1">
      <c r="A49" s="11">
        <v>42471</v>
      </c>
      <c r="B49" s="12" t="s">
        <v>86</v>
      </c>
      <c r="C49" s="13">
        <v>3670645453</v>
      </c>
      <c r="D49" s="16">
        <v>42678</v>
      </c>
      <c r="E49" s="15">
        <v>4000</v>
      </c>
      <c r="F49" s="15" t="s">
        <v>10</v>
      </c>
      <c r="G49" s="15">
        <v>29099.33</v>
      </c>
      <c r="H49" s="63">
        <v>4000</v>
      </c>
    </row>
    <row r="50" spans="1:8" ht="25" customHeight="1">
      <c r="A50" s="11">
        <v>42476</v>
      </c>
      <c r="B50" s="12" t="s">
        <v>87</v>
      </c>
      <c r="C50" s="13">
        <v>3744990293</v>
      </c>
      <c r="D50" s="14" t="s">
        <v>88</v>
      </c>
      <c r="E50" s="15">
        <v>4000</v>
      </c>
      <c r="F50" s="15" t="s">
        <v>10</v>
      </c>
      <c r="G50" s="15">
        <v>25099.33</v>
      </c>
      <c r="H50" s="63">
        <v>4000</v>
      </c>
    </row>
    <row r="51" spans="1:8" ht="25" customHeight="1">
      <c r="A51" s="11">
        <v>42481</v>
      </c>
      <c r="B51" s="12" t="s">
        <v>89</v>
      </c>
      <c r="C51" s="13" t="s">
        <v>10</v>
      </c>
      <c r="D51" s="14" t="s">
        <v>90</v>
      </c>
      <c r="E51" s="15">
        <v>17.18</v>
      </c>
      <c r="F51" s="15" t="s">
        <v>10</v>
      </c>
      <c r="G51" s="15">
        <v>25082.15</v>
      </c>
      <c r="H51" s="63"/>
    </row>
    <row r="52" spans="1:8" ht="25" customHeight="1">
      <c r="A52" s="11">
        <v>42487</v>
      </c>
      <c r="B52" s="12" t="s">
        <v>91</v>
      </c>
      <c r="C52" s="13">
        <v>2001784118</v>
      </c>
      <c r="D52" s="14" t="s">
        <v>92</v>
      </c>
      <c r="E52" s="15">
        <v>4000</v>
      </c>
      <c r="F52" s="15" t="s">
        <v>10</v>
      </c>
      <c r="G52" s="15">
        <v>21082.15</v>
      </c>
      <c r="H52" s="63">
        <v>4000</v>
      </c>
    </row>
    <row r="53" spans="1:8" ht="25" customHeight="1">
      <c r="A53" s="11">
        <v>42487</v>
      </c>
      <c r="B53" s="12" t="s">
        <v>93</v>
      </c>
      <c r="C53" s="13">
        <v>2001783118</v>
      </c>
      <c r="D53" s="14" t="s">
        <v>92</v>
      </c>
      <c r="E53" s="15">
        <v>5000</v>
      </c>
      <c r="F53" s="15" t="s">
        <v>10</v>
      </c>
      <c r="G53" s="15">
        <v>16082.15</v>
      </c>
      <c r="H53" s="63">
        <v>5000</v>
      </c>
    </row>
    <row r="54" spans="1:8" ht="25" customHeight="1">
      <c r="A54" s="11">
        <v>42492</v>
      </c>
      <c r="B54" s="12" t="s">
        <v>94</v>
      </c>
      <c r="C54" s="13">
        <v>960593747</v>
      </c>
      <c r="D54" s="16">
        <v>42405</v>
      </c>
      <c r="E54" s="15" t="s">
        <v>10</v>
      </c>
      <c r="F54" s="15">
        <v>26000</v>
      </c>
      <c r="G54" s="15">
        <v>42082.15</v>
      </c>
      <c r="H54" s="63"/>
    </row>
    <row r="55" spans="1:8" ht="25" customHeight="1">
      <c r="A55" s="11">
        <v>42500</v>
      </c>
      <c r="B55" s="12" t="s">
        <v>85</v>
      </c>
      <c r="C55" s="13" t="s">
        <v>10</v>
      </c>
      <c r="D55" s="16">
        <v>42648</v>
      </c>
      <c r="E55" s="15">
        <v>4000</v>
      </c>
      <c r="F55" s="15" t="s">
        <v>10</v>
      </c>
      <c r="G55" s="15">
        <v>38082.15</v>
      </c>
      <c r="H55" s="63">
        <v>4000</v>
      </c>
    </row>
    <row r="56" spans="1:8" ht="25" customHeight="1">
      <c r="A56" s="11">
        <v>42500</v>
      </c>
      <c r="B56" s="12" t="s">
        <v>95</v>
      </c>
      <c r="C56" s="13">
        <v>4027058194</v>
      </c>
      <c r="D56" s="16">
        <v>42648</v>
      </c>
      <c r="E56" s="15">
        <v>4000</v>
      </c>
      <c r="F56" s="15" t="s">
        <v>10</v>
      </c>
      <c r="G56" s="15">
        <v>34082.15</v>
      </c>
      <c r="H56" s="63">
        <v>4000</v>
      </c>
    </row>
    <row r="57" spans="1:8" ht="25" customHeight="1">
      <c r="A57" s="11">
        <v>42500</v>
      </c>
      <c r="B57" s="12" t="s">
        <v>96</v>
      </c>
      <c r="C57" s="13">
        <v>2003902131</v>
      </c>
      <c r="D57" s="16">
        <v>42648</v>
      </c>
      <c r="E57" s="15">
        <v>4000</v>
      </c>
      <c r="F57" s="15" t="s">
        <v>10</v>
      </c>
      <c r="G57" s="15">
        <v>30082.15</v>
      </c>
      <c r="H57" s="63">
        <v>4000</v>
      </c>
    </row>
    <row r="58" spans="1:8" ht="25" customHeight="1">
      <c r="A58" s="11">
        <v>42500</v>
      </c>
      <c r="B58" s="12" t="s">
        <v>97</v>
      </c>
      <c r="C58" s="13">
        <v>2003901131</v>
      </c>
      <c r="D58" s="16">
        <v>42648</v>
      </c>
      <c r="E58" s="15">
        <v>5000</v>
      </c>
      <c r="F58" s="15" t="s">
        <v>10</v>
      </c>
      <c r="G58" s="15">
        <v>25082.15</v>
      </c>
      <c r="H58" s="63">
        <v>5000</v>
      </c>
    </row>
    <row r="59" spans="1:8" ht="25" customHeight="1">
      <c r="A59" s="11">
        <v>42503</v>
      </c>
      <c r="B59" s="12" t="s">
        <v>98</v>
      </c>
      <c r="C59" s="13">
        <v>4063389170</v>
      </c>
      <c r="D59" s="14" t="s">
        <v>99</v>
      </c>
      <c r="E59" s="15">
        <v>4000</v>
      </c>
      <c r="F59" s="15" t="s">
        <v>10</v>
      </c>
      <c r="G59" s="15">
        <v>21082.15</v>
      </c>
      <c r="H59" s="63">
        <v>4000</v>
      </c>
    </row>
    <row r="60" spans="1:8" ht="25" customHeight="1">
      <c r="A60" s="11">
        <v>42503</v>
      </c>
      <c r="B60" s="12" t="s">
        <v>100</v>
      </c>
      <c r="C60" s="13">
        <v>4063389169</v>
      </c>
      <c r="D60" s="14" t="s">
        <v>99</v>
      </c>
      <c r="E60" s="15">
        <v>5000</v>
      </c>
      <c r="F60" s="15" t="s">
        <v>10</v>
      </c>
      <c r="G60" s="15">
        <v>16082.15</v>
      </c>
      <c r="H60" s="63">
        <v>5000</v>
      </c>
    </row>
    <row r="61" spans="1:8" ht="25" customHeight="1">
      <c r="A61" s="11">
        <v>42508</v>
      </c>
      <c r="B61" s="12" t="s">
        <v>101</v>
      </c>
      <c r="C61" s="13">
        <v>161390474577</v>
      </c>
      <c r="D61" s="14" t="s">
        <v>102</v>
      </c>
      <c r="E61" s="15">
        <v>5000</v>
      </c>
      <c r="F61" s="15" t="s">
        <v>10</v>
      </c>
      <c r="G61" s="15">
        <v>11082.15</v>
      </c>
      <c r="H61" s="63">
        <v>5000</v>
      </c>
    </row>
    <row r="62" spans="1:8" ht="25" customHeight="1">
      <c r="A62" s="11">
        <v>42523</v>
      </c>
      <c r="B62" s="12" t="s">
        <v>103</v>
      </c>
      <c r="C62" s="13">
        <v>978968495</v>
      </c>
      <c r="D62" s="16">
        <v>42406</v>
      </c>
      <c r="E62" s="15" t="s">
        <v>10</v>
      </c>
      <c r="F62" s="15">
        <v>26000</v>
      </c>
      <c r="G62" s="15">
        <v>37082.15</v>
      </c>
      <c r="H62" s="63"/>
    </row>
    <row r="63" spans="1:8" ht="25" customHeight="1">
      <c r="A63" s="11">
        <v>42524</v>
      </c>
      <c r="B63" s="12" t="s">
        <v>104</v>
      </c>
      <c r="C63" s="13">
        <v>979883712</v>
      </c>
      <c r="D63" s="16">
        <v>42435</v>
      </c>
      <c r="E63" s="15" t="s">
        <v>10</v>
      </c>
      <c r="F63" s="15">
        <v>90000</v>
      </c>
      <c r="G63" s="15" t="s">
        <v>105</v>
      </c>
      <c r="H63" s="63"/>
    </row>
    <row r="64" spans="1:8" ht="25" customHeight="1">
      <c r="A64" s="11">
        <v>42524</v>
      </c>
      <c r="B64" s="12" t="s">
        <v>106</v>
      </c>
      <c r="C64" s="13">
        <v>161550096171</v>
      </c>
      <c r="D64" s="16">
        <v>42435</v>
      </c>
      <c r="E64" s="15">
        <v>45000</v>
      </c>
      <c r="F64" s="15" t="s">
        <v>10</v>
      </c>
      <c r="G64" s="15">
        <v>82082.149999999994</v>
      </c>
      <c r="H64" s="63">
        <v>45000</v>
      </c>
    </row>
    <row r="65" spans="1:8" ht="25" customHeight="1">
      <c r="A65" s="11">
        <v>42524</v>
      </c>
      <c r="B65" s="12" t="s">
        <v>107</v>
      </c>
      <c r="C65" s="13">
        <v>161550137844</v>
      </c>
      <c r="D65" s="16">
        <v>42435</v>
      </c>
      <c r="E65" s="15">
        <v>45000</v>
      </c>
      <c r="F65" s="15" t="s">
        <v>10</v>
      </c>
      <c r="G65" s="15">
        <v>37082.15</v>
      </c>
      <c r="H65" s="63">
        <v>45000</v>
      </c>
    </row>
    <row r="66" spans="1:8" ht="25" customHeight="1">
      <c r="A66" s="11">
        <v>42531</v>
      </c>
      <c r="B66" s="12" t="s">
        <v>85</v>
      </c>
      <c r="C66" s="13" t="s">
        <v>10</v>
      </c>
      <c r="D66" s="16">
        <v>42649</v>
      </c>
      <c r="E66" s="15">
        <v>4000</v>
      </c>
      <c r="F66" s="15" t="s">
        <v>10</v>
      </c>
      <c r="G66" s="15">
        <v>33082.15</v>
      </c>
      <c r="H66" s="63">
        <v>4000</v>
      </c>
    </row>
    <row r="67" spans="1:8" ht="25" customHeight="1">
      <c r="A67" s="11">
        <v>42531</v>
      </c>
      <c r="B67" s="12" t="s">
        <v>108</v>
      </c>
      <c r="C67" s="13">
        <v>4330802375</v>
      </c>
      <c r="D67" s="16">
        <v>42649</v>
      </c>
      <c r="E67" s="15">
        <v>4000</v>
      </c>
      <c r="F67" s="15" t="s">
        <v>10</v>
      </c>
      <c r="G67" s="15">
        <v>29082.15</v>
      </c>
      <c r="H67" s="63">
        <v>4000</v>
      </c>
    </row>
    <row r="68" spans="1:8" ht="25" customHeight="1">
      <c r="A68" s="11">
        <v>42531</v>
      </c>
      <c r="B68" s="12" t="s">
        <v>109</v>
      </c>
      <c r="C68" s="13">
        <v>4330462393</v>
      </c>
      <c r="D68" s="16">
        <v>42649</v>
      </c>
      <c r="E68" s="15">
        <v>4000</v>
      </c>
      <c r="F68" s="15" t="s">
        <v>10</v>
      </c>
      <c r="G68" s="15">
        <v>25082.15</v>
      </c>
      <c r="H68" s="63">
        <v>4000</v>
      </c>
    </row>
    <row r="69" spans="1:8" ht="25" customHeight="1">
      <c r="A69" s="11">
        <v>42531</v>
      </c>
      <c r="B69" s="12" t="s">
        <v>110</v>
      </c>
      <c r="C69" s="13">
        <v>4330462392</v>
      </c>
      <c r="D69" s="16">
        <v>42649</v>
      </c>
      <c r="E69" s="15">
        <v>5000</v>
      </c>
      <c r="F69" s="15" t="s">
        <v>10</v>
      </c>
      <c r="G69" s="15">
        <v>20082.150000000001</v>
      </c>
      <c r="H69" s="63">
        <v>5000</v>
      </c>
    </row>
    <row r="70" spans="1:8" ht="25" customHeight="1">
      <c r="A70" s="11">
        <v>42531</v>
      </c>
      <c r="B70" s="12" t="s">
        <v>96</v>
      </c>
      <c r="C70" s="13">
        <v>2009743162</v>
      </c>
      <c r="D70" s="16">
        <v>42649</v>
      </c>
      <c r="E70" s="15">
        <v>4000</v>
      </c>
      <c r="F70" s="15" t="s">
        <v>10</v>
      </c>
      <c r="G70" s="15">
        <v>16082.15</v>
      </c>
      <c r="H70" s="63">
        <v>4000</v>
      </c>
    </row>
    <row r="71" spans="1:8" ht="25" customHeight="1">
      <c r="A71" s="11">
        <v>42531</v>
      </c>
      <c r="B71" s="12" t="s">
        <v>97</v>
      </c>
      <c r="C71" s="13">
        <v>2009742162</v>
      </c>
      <c r="D71" s="16">
        <v>42649</v>
      </c>
      <c r="E71" s="15">
        <v>5000</v>
      </c>
      <c r="F71" s="15" t="s">
        <v>10</v>
      </c>
      <c r="G71" s="15">
        <v>11082.15</v>
      </c>
      <c r="H71" s="63">
        <v>5000</v>
      </c>
    </row>
    <row r="72" spans="1:8" ht="25" customHeight="1">
      <c r="A72" s="11">
        <v>42544</v>
      </c>
      <c r="B72" s="12" t="s">
        <v>111</v>
      </c>
      <c r="C72" s="13" t="s">
        <v>112</v>
      </c>
      <c r="D72" s="14" t="s">
        <v>113</v>
      </c>
      <c r="E72" s="15">
        <v>1000</v>
      </c>
      <c r="F72" s="15" t="s">
        <v>10</v>
      </c>
      <c r="G72" s="15">
        <v>10082.15</v>
      </c>
      <c r="H72" s="63"/>
    </row>
    <row r="73" spans="1:8" ht="25" customHeight="1">
      <c r="A73" s="11">
        <v>42549</v>
      </c>
      <c r="B73" s="12" t="s">
        <v>114</v>
      </c>
      <c r="C73" s="13">
        <v>993444143</v>
      </c>
      <c r="D73" s="14" t="s">
        <v>115</v>
      </c>
      <c r="E73" s="15" t="s">
        <v>10</v>
      </c>
      <c r="F73" s="15">
        <v>2000</v>
      </c>
      <c r="G73" s="15">
        <v>12082.15</v>
      </c>
      <c r="H73" s="63"/>
    </row>
    <row r="74" spans="1:8" ht="25" customHeight="1">
      <c r="A74" s="11">
        <v>42552</v>
      </c>
      <c r="B74" s="12" t="s">
        <v>19</v>
      </c>
      <c r="C74" s="13" t="s">
        <v>10</v>
      </c>
      <c r="D74" s="14" t="s">
        <v>116</v>
      </c>
      <c r="E74" s="15" t="s">
        <v>10</v>
      </c>
      <c r="F74" s="15">
        <v>222</v>
      </c>
      <c r="G74" s="15">
        <v>12304.15</v>
      </c>
      <c r="H74" s="63"/>
    </row>
    <row r="75" spans="1:8" ht="25" customHeight="1">
      <c r="A75" s="11">
        <v>42552</v>
      </c>
      <c r="B75" s="12" t="s">
        <v>117</v>
      </c>
      <c r="C75" s="13">
        <v>995483716</v>
      </c>
      <c r="D75" s="16">
        <v>42376</v>
      </c>
      <c r="E75" s="15" t="s">
        <v>10</v>
      </c>
      <c r="F75" s="15">
        <v>45000</v>
      </c>
      <c r="G75" s="15">
        <v>57304.15</v>
      </c>
      <c r="H75" s="63"/>
    </row>
    <row r="76" spans="1:8" ht="25" customHeight="1">
      <c r="A76" s="11">
        <v>42553</v>
      </c>
      <c r="B76" s="12" t="s">
        <v>118</v>
      </c>
      <c r="C76" s="13">
        <v>996483302</v>
      </c>
      <c r="D76" s="16">
        <v>42407</v>
      </c>
      <c r="E76" s="15" t="s">
        <v>10</v>
      </c>
      <c r="F76" s="15">
        <v>26000</v>
      </c>
      <c r="G76" s="15">
        <v>83304.149999999994</v>
      </c>
      <c r="H76" s="63"/>
    </row>
    <row r="77" spans="1:8" ht="25" customHeight="1">
      <c r="A77" s="11">
        <v>42556</v>
      </c>
      <c r="B77" s="12" t="s">
        <v>119</v>
      </c>
      <c r="C77" s="13">
        <v>161870964390</v>
      </c>
      <c r="D77" s="16">
        <v>42497</v>
      </c>
      <c r="E77" s="15">
        <v>45000</v>
      </c>
      <c r="F77" s="15" t="s">
        <v>10</v>
      </c>
      <c r="G77" s="15">
        <v>38304.15</v>
      </c>
      <c r="H77" s="63">
        <v>45000</v>
      </c>
    </row>
    <row r="78" spans="1:8" ht="25" customHeight="1">
      <c r="A78" s="11">
        <v>42561</v>
      </c>
      <c r="B78" s="12" t="s">
        <v>85</v>
      </c>
      <c r="C78" s="13" t="s">
        <v>10</v>
      </c>
      <c r="D78" s="16">
        <v>42650</v>
      </c>
      <c r="E78" s="15">
        <v>4000</v>
      </c>
      <c r="F78" s="15" t="s">
        <v>10</v>
      </c>
      <c r="G78" s="15">
        <v>34304.15</v>
      </c>
      <c r="H78" s="63">
        <v>4000</v>
      </c>
    </row>
    <row r="79" spans="1:8" ht="25" customHeight="1">
      <c r="A79" s="11">
        <v>42562</v>
      </c>
      <c r="B79" s="12" t="s">
        <v>120</v>
      </c>
      <c r="C79" s="13">
        <v>4643994169</v>
      </c>
      <c r="D79" s="16">
        <v>42681</v>
      </c>
      <c r="E79" s="15">
        <v>4000</v>
      </c>
      <c r="F79" s="15" t="s">
        <v>10</v>
      </c>
      <c r="G79" s="15">
        <v>30304.15</v>
      </c>
      <c r="H79" s="63">
        <v>4000</v>
      </c>
    </row>
    <row r="80" spans="1:8" ht="25" customHeight="1">
      <c r="A80" s="11">
        <v>42562</v>
      </c>
      <c r="B80" s="12" t="s">
        <v>121</v>
      </c>
      <c r="C80" s="13">
        <v>4642460247</v>
      </c>
      <c r="D80" s="16">
        <v>42681</v>
      </c>
      <c r="E80" s="15">
        <v>4000</v>
      </c>
      <c r="F80" s="15" t="s">
        <v>10</v>
      </c>
      <c r="G80" s="15">
        <v>26304.15</v>
      </c>
      <c r="H80" s="63">
        <v>4000</v>
      </c>
    </row>
    <row r="81" spans="1:8" ht="25" customHeight="1">
      <c r="A81" s="11">
        <v>42562</v>
      </c>
      <c r="B81" s="12" t="s">
        <v>122</v>
      </c>
      <c r="C81" s="13">
        <v>4642460248</v>
      </c>
      <c r="D81" s="16">
        <v>42681</v>
      </c>
      <c r="E81" s="15">
        <v>5000</v>
      </c>
      <c r="F81" s="15" t="s">
        <v>10</v>
      </c>
      <c r="G81" s="15">
        <v>21304.15</v>
      </c>
      <c r="H81" s="63">
        <v>5000</v>
      </c>
    </row>
    <row r="82" spans="1:8" ht="25" customHeight="1">
      <c r="A82" s="11">
        <v>42564</v>
      </c>
      <c r="B82" s="12" t="s">
        <v>96</v>
      </c>
      <c r="C82" s="13">
        <v>2007436195</v>
      </c>
      <c r="D82" s="14" t="s">
        <v>123</v>
      </c>
      <c r="E82" s="15">
        <v>4000</v>
      </c>
      <c r="F82" s="15" t="s">
        <v>10</v>
      </c>
      <c r="G82" s="15">
        <v>17304.150000000001</v>
      </c>
      <c r="H82" s="63">
        <v>4000</v>
      </c>
    </row>
    <row r="83" spans="1:8" ht="25" customHeight="1">
      <c r="A83" s="11">
        <v>42564</v>
      </c>
      <c r="B83" s="12" t="s">
        <v>97</v>
      </c>
      <c r="C83" s="13">
        <v>2007435195</v>
      </c>
      <c r="D83" s="14" t="s">
        <v>123</v>
      </c>
      <c r="E83" s="15">
        <v>5000</v>
      </c>
      <c r="F83" s="15" t="s">
        <v>10</v>
      </c>
      <c r="G83" s="15">
        <v>12304.15</v>
      </c>
      <c r="H83" s="63">
        <v>5000</v>
      </c>
    </row>
    <row r="84" spans="1:8" ht="25" customHeight="1">
      <c r="A84" s="11">
        <v>42571</v>
      </c>
      <c r="B84" s="12" t="s">
        <v>124</v>
      </c>
      <c r="C84" s="13" t="s">
        <v>10</v>
      </c>
      <c r="D84" s="14" t="s">
        <v>125</v>
      </c>
      <c r="E84" s="15">
        <v>17.25</v>
      </c>
      <c r="F84" s="15" t="s">
        <v>10</v>
      </c>
      <c r="G84" s="15">
        <v>12286.9</v>
      </c>
      <c r="H84" s="63"/>
    </row>
    <row r="85" spans="1:8" ht="25" customHeight="1">
      <c r="A85" s="11">
        <v>42584</v>
      </c>
      <c r="B85" s="12" t="s">
        <v>126</v>
      </c>
      <c r="C85" s="13">
        <v>1015152511</v>
      </c>
      <c r="D85" s="16">
        <v>42408</v>
      </c>
      <c r="E85" s="15" t="s">
        <v>10</v>
      </c>
      <c r="F85" s="15">
        <v>26000</v>
      </c>
      <c r="G85" s="15">
        <v>38286.9</v>
      </c>
      <c r="H85" s="63"/>
    </row>
    <row r="86" spans="1:8" ht="25" customHeight="1">
      <c r="A86" s="11">
        <v>42588</v>
      </c>
      <c r="B86" s="12" t="s">
        <v>127</v>
      </c>
      <c r="C86" s="13">
        <v>1018422266</v>
      </c>
      <c r="D86" s="16">
        <v>42529</v>
      </c>
      <c r="E86" s="15" t="s">
        <v>10</v>
      </c>
      <c r="F86" s="15">
        <v>65000</v>
      </c>
      <c r="G86" s="15" t="s">
        <v>128</v>
      </c>
      <c r="H86" s="63"/>
    </row>
    <row r="87" spans="1:8" ht="25" customHeight="1">
      <c r="A87" s="11">
        <v>42588</v>
      </c>
      <c r="B87" s="12" t="s">
        <v>129</v>
      </c>
      <c r="C87" s="13">
        <v>162191258990</v>
      </c>
      <c r="D87" s="16">
        <v>42529</v>
      </c>
      <c r="E87" s="15">
        <v>65000</v>
      </c>
      <c r="F87" s="15" t="s">
        <v>10</v>
      </c>
      <c r="G87" s="15">
        <v>38286.9</v>
      </c>
      <c r="H87" s="63">
        <v>65000</v>
      </c>
    </row>
    <row r="88" spans="1:8" ht="25" customHeight="1">
      <c r="A88" s="11">
        <v>42592</v>
      </c>
      <c r="B88" s="12" t="s">
        <v>85</v>
      </c>
      <c r="C88" s="13" t="s">
        <v>10</v>
      </c>
      <c r="D88" s="16">
        <v>42651</v>
      </c>
      <c r="E88" s="15">
        <v>4000</v>
      </c>
      <c r="F88" s="15" t="s">
        <v>10</v>
      </c>
      <c r="G88" s="15">
        <v>34286.9</v>
      </c>
      <c r="H88" s="63">
        <v>4000</v>
      </c>
    </row>
    <row r="89" spans="1:8" ht="25" customHeight="1">
      <c r="A89" s="11">
        <v>42592</v>
      </c>
      <c r="B89" s="12" t="s">
        <v>96</v>
      </c>
      <c r="C89" s="13">
        <v>2013004223</v>
      </c>
      <c r="D89" s="16">
        <v>42651</v>
      </c>
      <c r="E89" s="15">
        <v>4000</v>
      </c>
      <c r="F89" s="15" t="s">
        <v>10</v>
      </c>
      <c r="G89" s="15">
        <v>30286.9</v>
      </c>
      <c r="H89" s="63">
        <v>4000</v>
      </c>
    </row>
    <row r="90" spans="1:8" ht="25" customHeight="1">
      <c r="A90" s="11">
        <v>42592</v>
      </c>
      <c r="B90" s="12" t="s">
        <v>97</v>
      </c>
      <c r="C90" s="13">
        <v>2011067223</v>
      </c>
      <c r="D90" s="16">
        <v>42651</v>
      </c>
      <c r="E90" s="15">
        <v>5000</v>
      </c>
      <c r="F90" s="15" t="s">
        <v>10</v>
      </c>
      <c r="G90" s="15">
        <v>25286.9</v>
      </c>
      <c r="H90" s="63">
        <v>5000</v>
      </c>
    </row>
    <row r="91" spans="1:8" ht="25" customHeight="1">
      <c r="A91" s="11">
        <v>42592</v>
      </c>
      <c r="B91" s="12" t="s">
        <v>130</v>
      </c>
      <c r="C91" s="13">
        <v>5012921118</v>
      </c>
      <c r="D91" s="16">
        <v>42651</v>
      </c>
      <c r="E91" s="15">
        <v>4000</v>
      </c>
      <c r="F91" s="15" t="s">
        <v>10</v>
      </c>
      <c r="G91" s="15">
        <v>21286.9</v>
      </c>
      <c r="H91" s="63">
        <v>4000</v>
      </c>
    </row>
    <row r="92" spans="1:8" ht="25" customHeight="1">
      <c r="A92" s="11">
        <v>42592</v>
      </c>
      <c r="B92" s="12" t="s">
        <v>131</v>
      </c>
      <c r="C92" s="13">
        <v>5008487086</v>
      </c>
      <c r="D92" s="16">
        <v>42651</v>
      </c>
      <c r="E92" s="15">
        <v>4000</v>
      </c>
      <c r="F92" s="15" t="s">
        <v>10</v>
      </c>
      <c r="G92" s="15">
        <v>17286.900000000001</v>
      </c>
      <c r="H92" s="63">
        <v>4000</v>
      </c>
    </row>
    <row r="93" spans="1:8" ht="25" customHeight="1">
      <c r="A93" s="11">
        <v>42592</v>
      </c>
      <c r="B93" s="12" t="s">
        <v>132</v>
      </c>
      <c r="C93" s="13">
        <v>5012921119</v>
      </c>
      <c r="D93" s="16">
        <v>42651</v>
      </c>
      <c r="E93" s="15">
        <v>5000</v>
      </c>
      <c r="F93" s="15" t="s">
        <v>10</v>
      </c>
      <c r="G93" s="15">
        <v>12286.9</v>
      </c>
      <c r="H93" s="63">
        <v>5000</v>
      </c>
    </row>
    <row r="94" spans="1:8" ht="25" customHeight="1">
      <c r="A94" s="11">
        <v>42602</v>
      </c>
      <c r="B94" s="12" t="s">
        <v>133</v>
      </c>
      <c r="C94" s="13" t="s">
        <v>134</v>
      </c>
      <c r="D94" s="14" t="s">
        <v>135</v>
      </c>
      <c r="E94" s="15" t="s">
        <v>10</v>
      </c>
      <c r="F94" s="15">
        <v>176000</v>
      </c>
      <c r="G94" s="15" t="s">
        <v>136</v>
      </c>
      <c r="H94" s="63"/>
    </row>
    <row r="95" spans="1:8" ht="25" customHeight="1">
      <c r="A95" s="11">
        <v>42602</v>
      </c>
      <c r="B95" s="12" t="s">
        <v>137</v>
      </c>
      <c r="C95" s="13">
        <v>162330065969</v>
      </c>
      <c r="D95" s="14" t="s">
        <v>135</v>
      </c>
      <c r="E95" s="15">
        <v>20000</v>
      </c>
      <c r="F95" s="15" t="s">
        <v>10</v>
      </c>
      <c r="G95" s="15" t="s">
        <v>138</v>
      </c>
      <c r="H95" s="63">
        <v>20000</v>
      </c>
    </row>
    <row r="96" spans="1:8" ht="25" customHeight="1">
      <c r="A96" s="11">
        <v>42602</v>
      </c>
      <c r="B96" s="12" t="s">
        <v>139</v>
      </c>
      <c r="C96" s="13">
        <v>162330068578</v>
      </c>
      <c r="D96" s="14" t="s">
        <v>135</v>
      </c>
      <c r="E96" s="15">
        <v>30000</v>
      </c>
      <c r="F96" s="15" t="s">
        <v>10</v>
      </c>
      <c r="G96" s="15" t="s">
        <v>140</v>
      </c>
      <c r="H96" s="63">
        <v>30000</v>
      </c>
    </row>
    <row r="97" spans="1:8" ht="25" customHeight="1">
      <c r="A97" s="11">
        <v>42602</v>
      </c>
      <c r="B97" s="12" t="s">
        <v>141</v>
      </c>
      <c r="C97" s="13">
        <v>162330076509</v>
      </c>
      <c r="D97" s="14" t="s">
        <v>135</v>
      </c>
      <c r="E97" s="15">
        <v>20000</v>
      </c>
      <c r="F97" s="15" t="s">
        <v>10</v>
      </c>
      <c r="G97" s="15" t="s">
        <v>142</v>
      </c>
      <c r="H97" s="63">
        <v>20000</v>
      </c>
    </row>
    <row r="98" spans="1:8" ht="25" customHeight="1">
      <c r="A98" s="11">
        <v>42602</v>
      </c>
      <c r="B98" s="12" t="s">
        <v>143</v>
      </c>
      <c r="C98" s="13">
        <v>162330083645</v>
      </c>
      <c r="D98" s="14" t="s">
        <v>135</v>
      </c>
      <c r="E98" s="15">
        <v>46000</v>
      </c>
      <c r="F98" s="15" t="s">
        <v>10</v>
      </c>
      <c r="G98" s="15">
        <v>72286.899999999994</v>
      </c>
      <c r="H98" s="63">
        <v>46000</v>
      </c>
    </row>
    <row r="99" spans="1:8" ht="25" customHeight="1">
      <c r="A99" s="11">
        <v>42602</v>
      </c>
      <c r="B99" s="12" t="s">
        <v>144</v>
      </c>
      <c r="C99" s="13">
        <v>162330090162</v>
      </c>
      <c r="D99" s="14" t="s">
        <v>135</v>
      </c>
      <c r="E99" s="15">
        <v>30000</v>
      </c>
      <c r="F99" s="15" t="s">
        <v>10</v>
      </c>
      <c r="G99" s="15">
        <v>42286.9</v>
      </c>
      <c r="H99" s="63">
        <v>30000</v>
      </c>
    </row>
    <row r="100" spans="1:8" ht="25" customHeight="1">
      <c r="A100" s="11">
        <v>42602</v>
      </c>
      <c r="B100" s="12" t="s">
        <v>145</v>
      </c>
      <c r="C100" s="13">
        <v>162330092844</v>
      </c>
      <c r="D100" s="14" t="s">
        <v>135</v>
      </c>
      <c r="E100" s="15">
        <v>30000</v>
      </c>
      <c r="F100" s="15" t="s">
        <v>10</v>
      </c>
      <c r="G100" s="15">
        <v>12286.9</v>
      </c>
      <c r="H100" s="63">
        <v>30000</v>
      </c>
    </row>
    <row r="101" spans="1:8" ht="25" customHeight="1">
      <c r="A101" s="11">
        <v>42614</v>
      </c>
      <c r="B101" s="12" t="s">
        <v>146</v>
      </c>
      <c r="C101" s="13" t="s">
        <v>147</v>
      </c>
      <c r="D101" s="16">
        <v>42378</v>
      </c>
      <c r="E101" s="15" t="s">
        <v>10</v>
      </c>
      <c r="F101" s="15">
        <v>100000</v>
      </c>
      <c r="G101" s="15" t="s">
        <v>148</v>
      </c>
      <c r="H101" s="63"/>
    </row>
    <row r="102" spans="1:8" ht="25" customHeight="1">
      <c r="A102" s="11">
        <v>42614</v>
      </c>
      <c r="B102" s="12" t="s">
        <v>149</v>
      </c>
      <c r="C102" s="13" t="s">
        <v>10</v>
      </c>
      <c r="D102" s="16">
        <v>42378</v>
      </c>
      <c r="E102" s="15" t="s">
        <v>10</v>
      </c>
      <c r="F102" s="15">
        <v>78476</v>
      </c>
      <c r="G102" s="15" t="s">
        <v>150</v>
      </c>
      <c r="H102" s="63"/>
    </row>
    <row r="103" spans="1:8" ht="25" customHeight="1">
      <c r="A103" s="11">
        <v>42614</v>
      </c>
      <c r="B103" s="12" t="s">
        <v>151</v>
      </c>
      <c r="C103" s="13" t="s">
        <v>10</v>
      </c>
      <c r="D103" s="16">
        <v>42378</v>
      </c>
      <c r="E103" s="15" t="s">
        <v>10</v>
      </c>
      <c r="F103" s="15">
        <v>232</v>
      </c>
      <c r="G103" s="15" t="s">
        <v>152</v>
      </c>
      <c r="H103" s="63"/>
    </row>
    <row r="104" spans="1:8" ht="25" customHeight="1">
      <c r="A104" s="11">
        <v>42615</v>
      </c>
      <c r="B104" s="12" t="s">
        <v>153</v>
      </c>
      <c r="C104" s="13">
        <v>1033812729</v>
      </c>
      <c r="D104" s="16">
        <v>42409</v>
      </c>
      <c r="E104" s="15" t="s">
        <v>10</v>
      </c>
      <c r="F104" s="15">
        <v>5000</v>
      </c>
      <c r="G104" s="15" t="s">
        <v>154</v>
      </c>
      <c r="H104" s="63"/>
    </row>
    <row r="105" spans="1:8" ht="25" customHeight="1">
      <c r="A105" s="11">
        <v>42615</v>
      </c>
      <c r="B105" s="12" t="s">
        <v>155</v>
      </c>
      <c r="C105" s="13">
        <v>1033799551</v>
      </c>
      <c r="D105" s="16">
        <v>42409</v>
      </c>
      <c r="E105" s="15" t="s">
        <v>10</v>
      </c>
      <c r="F105" s="15">
        <v>26000</v>
      </c>
      <c r="G105" s="15" t="s">
        <v>156</v>
      </c>
      <c r="H105" s="63"/>
    </row>
    <row r="106" spans="1:8" ht="25" customHeight="1">
      <c r="A106" s="11">
        <v>42615</v>
      </c>
      <c r="B106" s="12" t="s">
        <v>157</v>
      </c>
      <c r="C106" s="13" t="s">
        <v>158</v>
      </c>
      <c r="D106" s="16">
        <v>42409</v>
      </c>
      <c r="E106" s="15">
        <v>12000</v>
      </c>
      <c r="F106" s="15" t="s">
        <v>10</v>
      </c>
      <c r="G106" s="15" t="s">
        <v>159</v>
      </c>
      <c r="H106" s="63"/>
    </row>
    <row r="107" spans="1:8" ht="25" customHeight="1">
      <c r="A107" s="11">
        <v>42615</v>
      </c>
      <c r="B107" s="12" t="s">
        <v>160</v>
      </c>
      <c r="C107" s="13">
        <v>162468575721</v>
      </c>
      <c r="D107" s="16">
        <v>42409</v>
      </c>
      <c r="E107" s="15">
        <v>51000</v>
      </c>
      <c r="F107" s="15" t="s">
        <v>10</v>
      </c>
      <c r="G107" s="15" t="s">
        <v>161</v>
      </c>
      <c r="H107" s="63">
        <v>51000</v>
      </c>
    </row>
    <row r="108" spans="1:8" ht="25" customHeight="1">
      <c r="A108" s="11">
        <v>42615</v>
      </c>
      <c r="B108" s="12" t="s">
        <v>162</v>
      </c>
      <c r="C108" s="13">
        <v>162468586860</v>
      </c>
      <c r="D108" s="16">
        <v>42409</v>
      </c>
      <c r="E108" s="15">
        <v>40000</v>
      </c>
      <c r="F108" s="15" t="s">
        <v>10</v>
      </c>
      <c r="G108" s="15" t="s">
        <v>163</v>
      </c>
      <c r="H108" s="63">
        <v>40000</v>
      </c>
    </row>
    <row r="109" spans="1:8" ht="25" customHeight="1">
      <c r="A109" s="11">
        <v>42615</v>
      </c>
      <c r="B109" s="12" t="s">
        <v>164</v>
      </c>
      <c r="C109" s="13">
        <v>162468591035</v>
      </c>
      <c r="D109" s="16">
        <v>42409</v>
      </c>
      <c r="E109" s="15">
        <v>40000</v>
      </c>
      <c r="F109" s="15" t="s">
        <v>10</v>
      </c>
      <c r="G109" s="15">
        <v>78994.899999999994</v>
      </c>
      <c r="H109" s="63">
        <v>40000</v>
      </c>
    </row>
    <row r="110" spans="1:8" ht="25" customHeight="1">
      <c r="A110" s="11">
        <v>42615</v>
      </c>
      <c r="B110" s="12" t="s">
        <v>165</v>
      </c>
      <c r="C110" s="13">
        <v>162468605722</v>
      </c>
      <c r="D110" s="16">
        <v>42409</v>
      </c>
      <c r="E110" s="15">
        <v>40000</v>
      </c>
      <c r="F110" s="15" t="s">
        <v>10</v>
      </c>
      <c r="G110" s="15">
        <v>38994.9</v>
      </c>
      <c r="H110" s="63">
        <v>40000</v>
      </c>
    </row>
    <row r="111" spans="1:8" ht="25" customHeight="1">
      <c r="A111" s="11">
        <v>42615</v>
      </c>
      <c r="B111" s="12" t="s">
        <v>166</v>
      </c>
      <c r="C111" s="13" t="s">
        <v>158</v>
      </c>
      <c r="D111" s="16">
        <v>42409</v>
      </c>
      <c r="E111" s="15" t="s">
        <v>10</v>
      </c>
      <c r="F111" s="15">
        <v>12000</v>
      </c>
      <c r="G111" s="15">
        <v>50994.9</v>
      </c>
      <c r="H111" s="63"/>
    </row>
    <row r="112" spans="1:8" ht="25" customHeight="1">
      <c r="A112" s="11">
        <v>42623</v>
      </c>
      <c r="B112" s="12" t="s">
        <v>85</v>
      </c>
      <c r="C112" s="13" t="s">
        <v>10</v>
      </c>
      <c r="D112" s="16">
        <v>42652</v>
      </c>
      <c r="E112" s="15">
        <v>4000</v>
      </c>
      <c r="F112" s="15" t="s">
        <v>10</v>
      </c>
      <c r="G112" s="15">
        <v>46994.9</v>
      </c>
      <c r="H112" s="63">
        <v>4000</v>
      </c>
    </row>
    <row r="113" spans="1:8" ht="25" customHeight="1">
      <c r="A113" s="11">
        <v>42625</v>
      </c>
      <c r="B113" s="12" t="s">
        <v>167</v>
      </c>
      <c r="C113" s="13">
        <v>5296724160</v>
      </c>
      <c r="D113" s="16">
        <v>42713</v>
      </c>
      <c r="E113" s="15">
        <v>4000</v>
      </c>
      <c r="F113" s="15" t="s">
        <v>10</v>
      </c>
      <c r="G113" s="15">
        <v>42994.9</v>
      </c>
      <c r="H113" s="63">
        <v>4000</v>
      </c>
    </row>
    <row r="114" spans="1:8" ht="25" customHeight="1">
      <c r="A114" s="11">
        <v>42625</v>
      </c>
      <c r="B114" s="12" t="s">
        <v>168</v>
      </c>
      <c r="C114" s="13">
        <v>5302825888</v>
      </c>
      <c r="D114" s="16">
        <v>42713</v>
      </c>
      <c r="E114" s="15">
        <v>4000</v>
      </c>
      <c r="F114" s="15" t="s">
        <v>10</v>
      </c>
      <c r="G114" s="15">
        <v>38994.9</v>
      </c>
      <c r="H114" s="63">
        <v>4000</v>
      </c>
    </row>
    <row r="115" spans="1:8" ht="25" customHeight="1">
      <c r="A115" s="11">
        <v>42625</v>
      </c>
      <c r="B115" s="12" t="s">
        <v>169</v>
      </c>
      <c r="C115" s="13">
        <v>5302825889</v>
      </c>
      <c r="D115" s="16">
        <v>42713</v>
      </c>
      <c r="E115" s="15">
        <v>5000</v>
      </c>
      <c r="F115" s="15" t="s">
        <v>10</v>
      </c>
      <c r="G115" s="15">
        <v>33994.9</v>
      </c>
      <c r="H115" s="63">
        <v>5000</v>
      </c>
    </row>
    <row r="116" spans="1:8" ht="25" customHeight="1">
      <c r="A116" s="11">
        <v>42625</v>
      </c>
      <c r="B116" s="12" t="s">
        <v>96</v>
      </c>
      <c r="C116" s="13">
        <v>2015599256</v>
      </c>
      <c r="D116" s="16">
        <v>42713</v>
      </c>
      <c r="E116" s="15">
        <v>4000</v>
      </c>
      <c r="F116" s="15" t="s">
        <v>10</v>
      </c>
      <c r="G116" s="15">
        <v>29994.9</v>
      </c>
      <c r="H116" s="63">
        <v>4000</v>
      </c>
    </row>
    <row r="117" spans="1:8" ht="25" customHeight="1">
      <c r="A117" s="11">
        <v>42625</v>
      </c>
      <c r="B117" s="12" t="s">
        <v>97</v>
      </c>
      <c r="C117" s="13">
        <v>2020604256</v>
      </c>
      <c r="D117" s="16">
        <v>42713</v>
      </c>
      <c r="E117" s="15">
        <v>5000</v>
      </c>
      <c r="F117" s="15" t="s">
        <v>10</v>
      </c>
      <c r="G117" s="15">
        <v>24994.9</v>
      </c>
      <c r="H117" s="63">
        <v>5000</v>
      </c>
    </row>
    <row r="118" spans="1:8" ht="25" customHeight="1">
      <c r="A118" s="11">
        <v>42629</v>
      </c>
      <c r="B118" s="12" t="s">
        <v>170</v>
      </c>
      <c r="C118" s="13" t="s">
        <v>171</v>
      </c>
      <c r="D118" s="14" t="s">
        <v>172</v>
      </c>
      <c r="E118" s="15">
        <v>12000</v>
      </c>
      <c r="F118" s="15" t="s">
        <v>10</v>
      </c>
      <c r="G118" s="15">
        <v>12994.9</v>
      </c>
      <c r="H118" s="63"/>
    </row>
    <row r="119" spans="1:8" ht="25" customHeight="1">
      <c r="A119" s="11">
        <v>42632</v>
      </c>
      <c r="B119" s="12" t="s">
        <v>173</v>
      </c>
      <c r="C119" s="13" t="s">
        <v>10</v>
      </c>
      <c r="D119" s="14" t="s">
        <v>174</v>
      </c>
      <c r="E119" s="15">
        <v>5.75</v>
      </c>
      <c r="F119" s="15" t="s">
        <v>10</v>
      </c>
      <c r="G119" s="15">
        <v>12989.15</v>
      </c>
      <c r="H119" s="63"/>
    </row>
    <row r="120" spans="1:8" ht="25" customHeight="1">
      <c r="A120" s="11">
        <v>42644</v>
      </c>
      <c r="B120" s="12" t="s">
        <v>19</v>
      </c>
      <c r="C120" s="13" t="s">
        <v>10</v>
      </c>
      <c r="D120" s="14" t="s">
        <v>175</v>
      </c>
      <c r="E120" s="15" t="s">
        <v>10</v>
      </c>
      <c r="F120" s="15">
        <v>261</v>
      </c>
      <c r="G120" s="15">
        <v>13250.15</v>
      </c>
      <c r="H120" s="63"/>
    </row>
    <row r="121" spans="1:8" ht="25" customHeight="1">
      <c r="A121" s="11">
        <v>42646</v>
      </c>
      <c r="B121" s="12" t="s">
        <v>176</v>
      </c>
      <c r="C121" s="13">
        <v>1052125667</v>
      </c>
      <c r="D121" s="16">
        <v>42439</v>
      </c>
      <c r="E121" s="15" t="s">
        <v>10</v>
      </c>
      <c r="F121" s="15">
        <v>26000</v>
      </c>
      <c r="G121" s="15">
        <v>39250.15</v>
      </c>
      <c r="H121" s="63"/>
    </row>
    <row r="122" spans="1:8" ht="25" customHeight="1">
      <c r="A122" s="11">
        <v>42653</v>
      </c>
      <c r="B122" s="12" t="s">
        <v>85</v>
      </c>
      <c r="C122" s="13" t="s">
        <v>10</v>
      </c>
      <c r="D122" s="16">
        <v>42653</v>
      </c>
      <c r="E122" s="15">
        <v>4000</v>
      </c>
      <c r="F122" s="15" t="s">
        <v>10</v>
      </c>
      <c r="G122" s="15">
        <v>35250.15</v>
      </c>
      <c r="H122" s="63">
        <v>4000</v>
      </c>
    </row>
    <row r="123" spans="1:8" ht="25" customHeight="1">
      <c r="A123" s="11">
        <v>42653</v>
      </c>
      <c r="B123" s="12" t="s">
        <v>177</v>
      </c>
      <c r="C123" s="13">
        <v>5605019915</v>
      </c>
      <c r="D123" s="16">
        <v>42653</v>
      </c>
      <c r="E123" s="15">
        <v>4000</v>
      </c>
      <c r="F123" s="15" t="s">
        <v>10</v>
      </c>
      <c r="G123" s="15">
        <v>31250.15</v>
      </c>
      <c r="H123" s="63">
        <v>4000</v>
      </c>
    </row>
    <row r="124" spans="1:8" ht="25" customHeight="1">
      <c r="A124" s="11">
        <v>42653</v>
      </c>
      <c r="B124" s="12" t="s">
        <v>178</v>
      </c>
      <c r="C124" s="13">
        <v>5607895015</v>
      </c>
      <c r="D124" s="16">
        <v>42653</v>
      </c>
      <c r="E124" s="15">
        <v>4000</v>
      </c>
      <c r="F124" s="15" t="s">
        <v>10</v>
      </c>
      <c r="G124" s="15">
        <v>27250.15</v>
      </c>
      <c r="H124" s="63">
        <v>4000</v>
      </c>
    </row>
    <row r="125" spans="1:8" ht="25" customHeight="1">
      <c r="A125" s="11">
        <v>42653</v>
      </c>
      <c r="B125" s="12" t="s">
        <v>179</v>
      </c>
      <c r="C125" s="13">
        <v>5607895016</v>
      </c>
      <c r="D125" s="16">
        <v>42653</v>
      </c>
      <c r="E125" s="15">
        <v>5000</v>
      </c>
      <c r="F125" s="15" t="s">
        <v>10</v>
      </c>
      <c r="G125" s="15">
        <v>22250.15</v>
      </c>
      <c r="H125" s="63">
        <v>5000</v>
      </c>
    </row>
    <row r="126" spans="1:8" ht="25" customHeight="1">
      <c r="A126" s="11">
        <v>42653</v>
      </c>
      <c r="B126" s="12" t="s">
        <v>97</v>
      </c>
      <c r="C126" s="13">
        <v>2028739284</v>
      </c>
      <c r="D126" s="16">
        <v>42653</v>
      </c>
      <c r="E126" s="15">
        <v>5000</v>
      </c>
      <c r="F126" s="15" t="s">
        <v>10</v>
      </c>
      <c r="G126" s="15">
        <v>17250.150000000001</v>
      </c>
      <c r="H126" s="63">
        <v>5000</v>
      </c>
    </row>
    <row r="127" spans="1:8" ht="25" customHeight="1">
      <c r="A127" s="11">
        <v>42653</v>
      </c>
      <c r="B127" s="12" t="s">
        <v>96</v>
      </c>
      <c r="C127" s="13">
        <v>2035936284</v>
      </c>
      <c r="D127" s="16">
        <v>42653</v>
      </c>
      <c r="E127" s="15">
        <v>4000</v>
      </c>
      <c r="F127" s="15" t="s">
        <v>10</v>
      </c>
      <c r="G127" s="15">
        <v>13250.15</v>
      </c>
      <c r="H127" s="63">
        <v>4000</v>
      </c>
    </row>
    <row r="128" spans="1:8" ht="25" customHeight="1">
      <c r="A128" s="11">
        <v>42658</v>
      </c>
      <c r="B128" s="12" t="s">
        <v>180</v>
      </c>
      <c r="C128" s="13" t="s">
        <v>10</v>
      </c>
      <c r="D128" s="14" t="s">
        <v>181</v>
      </c>
      <c r="E128" s="15">
        <v>115</v>
      </c>
      <c r="F128" s="15" t="s">
        <v>10</v>
      </c>
      <c r="G128" s="15">
        <v>13135.15</v>
      </c>
      <c r="H128" s="63"/>
    </row>
    <row r="129" spans="1:8" ht="25" customHeight="1">
      <c r="A129" s="11">
        <v>42672</v>
      </c>
      <c r="B129" s="12" t="s">
        <v>133</v>
      </c>
      <c r="C129" s="13" t="s">
        <v>182</v>
      </c>
      <c r="D129" s="14" t="s">
        <v>183</v>
      </c>
      <c r="E129" s="15" t="s">
        <v>10</v>
      </c>
      <c r="F129" s="15">
        <v>140000</v>
      </c>
      <c r="G129" s="15" t="s">
        <v>184</v>
      </c>
      <c r="H129" s="63"/>
    </row>
    <row r="130" spans="1:8" ht="25" customHeight="1">
      <c r="A130" s="11">
        <v>42673</v>
      </c>
      <c r="B130" s="12" t="s">
        <v>185</v>
      </c>
      <c r="C130" s="13">
        <v>163046157018</v>
      </c>
      <c r="D130" s="14" t="s">
        <v>183</v>
      </c>
      <c r="E130" s="15">
        <v>20000</v>
      </c>
      <c r="F130" s="15" t="s">
        <v>10</v>
      </c>
      <c r="G130" s="15" t="s">
        <v>186</v>
      </c>
      <c r="H130" s="63">
        <v>20000</v>
      </c>
    </row>
    <row r="131" spans="1:8" ht="25" customHeight="1">
      <c r="A131" s="11">
        <v>42673</v>
      </c>
      <c r="B131" s="12" t="s">
        <v>187</v>
      </c>
      <c r="C131" s="13">
        <v>163046156060</v>
      </c>
      <c r="D131" s="14" t="s">
        <v>183</v>
      </c>
      <c r="E131" s="15">
        <v>15000</v>
      </c>
      <c r="F131" s="15" t="s">
        <v>10</v>
      </c>
      <c r="G131" s="15" t="s">
        <v>188</v>
      </c>
      <c r="H131" s="63">
        <v>15000</v>
      </c>
    </row>
    <row r="132" spans="1:8" ht="25" customHeight="1">
      <c r="A132" s="11">
        <v>42673</v>
      </c>
      <c r="B132" s="12" t="s">
        <v>189</v>
      </c>
      <c r="C132" s="13">
        <v>163046156272</v>
      </c>
      <c r="D132" s="14" t="s">
        <v>183</v>
      </c>
      <c r="E132" s="15">
        <v>15000</v>
      </c>
      <c r="F132" s="15" t="s">
        <v>10</v>
      </c>
      <c r="G132" s="15" t="s">
        <v>190</v>
      </c>
      <c r="H132" s="63">
        <v>15000</v>
      </c>
    </row>
    <row r="133" spans="1:8" ht="25" customHeight="1">
      <c r="A133" s="11">
        <v>42673</v>
      </c>
      <c r="B133" s="12" t="s">
        <v>191</v>
      </c>
      <c r="C133" s="13">
        <v>163046159007</v>
      </c>
      <c r="D133" s="14" t="s">
        <v>183</v>
      </c>
      <c r="E133" s="15">
        <v>20000</v>
      </c>
      <c r="F133" s="15" t="s">
        <v>10</v>
      </c>
      <c r="G133" s="15">
        <v>83135.149999999994</v>
      </c>
      <c r="H133" s="63">
        <v>20000</v>
      </c>
    </row>
    <row r="134" spans="1:8" ht="25" customHeight="1">
      <c r="A134" s="11">
        <v>42673</v>
      </c>
      <c r="B134" s="12" t="s">
        <v>192</v>
      </c>
      <c r="C134" s="13">
        <v>163046158637</v>
      </c>
      <c r="D134" s="14" t="s">
        <v>183</v>
      </c>
      <c r="E134" s="15">
        <v>15000</v>
      </c>
      <c r="F134" s="15" t="s">
        <v>10</v>
      </c>
      <c r="G134" s="15">
        <v>68135.149999999994</v>
      </c>
      <c r="H134" s="63">
        <v>15000</v>
      </c>
    </row>
    <row r="135" spans="1:8" ht="25" customHeight="1">
      <c r="A135" s="11">
        <v>42673</v>
      </c>
      <c r="B135" s="12" t="s">
        <v>193</v>
      </c>
      <c r="C135" s="13">
        <v>163046160304</v>
      </c>
      <c r="D135" s="14" t="s">
        <v>183</v>
      </c>
      <c r="E135" s="15">
        <v>15000</v>
      </c>
      <c r="F135" s="15" t="s">
        <v>10</v>
      </c>
      <c r="G135" s="15">
        <v>53135.15</v>
      </c>
      <c r="H135" s="63">
        <v>15000</v>
      </c>
    </row>
    <row r="136" spans="1:8" ht="25" customHeight="1">
      <c r="A136" s="11">
        <v>42673</v>
      </c>
      <c r="B136" s="12" t="s">
        <v>194</v>
      </c>
      <c r="C136" s="13">
        <v>163046158769</v>
      </c>
      <c r="D136" s="14" t="s">
        <v>183</v>
      </c>
      <c r="E136" s="15">
        <v>20000</v>
      </c>
      <c r="F136" s="15" t="s">
        <v>10</v>
      </c>
      <c r="G136" s="15">
        <v>33135.15</v>
      </c>
      <c r="H136" s="63">
        <v>20000</v>
      </c>
    </row>
    <row r="137" spans="1:8" ht="25" customHeight="1">
      <c r="A137" s="11">
        <v>42673</v>
      </c>
      <c r="B137" s="12" t="s">
        <v>195</v>
      </c>
      <c r="C137" s="13">
        <v>163046160618</v>
      </c>
      <c r="D137" s="14" t="s">
        <v>183</v>
      </c>
      <c r="E137" s="15">
        <v>20000</v>
      </c>
      <c r="F137" s="15" t="s">
        <v>10</v>
      </c>
      <c r="G137" s="15">
        <v>13135.15</v>
      </c>
      <c r="H137" s="63">
        <v>20000</v>
      </c>
    </row>
    <row r="138" spans="1:8" ht="25" customHeight="1">
      <c r="A138" s="11">
        <v>42676</v>
      </c>
      <c r="B138" s="12" t="s">
        <v>196</v>
      </c>
      <c r="C138" s="13">
        <v>1071658665</v>
      </c>
      <c r="D138" s="16">
        <v>42411</v>
      </c>
      <c r="E138" s="15" t="s">
        <v>10</v>
      </c>
      <c r="F138" s="15">
        <v>26000</v>
      </c>
      <c r="G138" s="15">
        <v>39135.15</v>
      </c>
      <c r="H138" s="63"/>
    </row>
    <row r="139" spans="1:8" ht="25" customHeight="1">
      <c r="A139" s="11">
        <v>42679</v>
      </c>
      <c r="B139" s="12" t="s">
        <v>133</v>
      </c>
      <c r="C139" s="13" t="s">
        <v>197</v>
      </c>
      <c r="D139" s="16">
        <v>42501</v>
      </c>
      <c r="E139" s="15" t="s">
        <v>10</v>
      </c>
      <c r="F139" s="15">
        <v>120000</v>
      </c>
      <c r="G139" s="15" t="s">
        <v>198</v>
      </c>
      <c r="H139" s="63"/>
    </row>
    <row r="140" spans="1:8" ht="25" customHeight="1">
      <c r="A140" s="11">
        <v>42679</v>
      </c>
      <c r="B140" s="12" t="s">
        <v>199</v>
      </c>
      <c r="C140" s="13">
        <v>163100788806</v>
      </c>
      <c r="D140" s="16">
        <v>42501</v>
      </c>
      <c r="E140" s="15">
        <v>40000</v>
      </c>
      <c r="F140" s="15" t="s">
        <v>10</v>
      </c>
      <c r="G140" s="15" t="s">
        <v>200</v>
      </c>
      <c r="H140" s="63">
        <v>40000</v>
      </c>
    </row>
    <row r="141" spans="1:8" ht="25" customHeight="1">
      <c r="A141" s="11">
        <v>42679</v>
      </c>
      <c r="B141" s="12" t="s">
        <v>201</v>
      </c>
      <c r="C141" s="13">
        <v>163100788879</v>
      </c>
      <c r="D141" s="16">
        <v>42501</v>
      </c>
      <c r="E141" s="15">
        <v>40000</v>
      </c>
      <c r="F141" s="15" t="s">
        <v>10</v>
      </c>
      <c r="G141" s="15">
        <v>79135.149999999994</v>
      </c>
      <c r="H141" s="63">
        <v>40000</v>
      </c>
    </row>
    <row r="142" spans="1:8" ht="25" customHeight="1">
      <c r="A142" s="11">
        <v>42679</v>
      </c>
      <c r="B142" s="12" t="s">
        <v>202</v>
      </c>
      <c r="C142" s="13">
        <v>163100792053</v>
      </c>
      <c r="D142" s="16">
        <v>42501</v>
      </c>
      <c r="E142" s="15">
        <v>40000</v>
      </c>
      <c r="F142" s="15" t="s">
        <v>10</v>
      </c>
      <c r="G142" s="15">
        <v>39135.15</v>
      </c>
      <c r="H142" s="63">
        <v>40000</v>
      </c>
    </row>
    <row r="143" spans="1:8" ht="25" customHeight="1">
      <c r="A143" s="11">
        <v>42684</v>
      </c>
      <c r="B143" s="12" t="s">
        <v>85</v>
      </c>
      <c r="C143" s="13" t="s">
        <v>10</v>
      </c>
      <c r="D143" s="16">
        <v>42654</v>
      </c>
      <c r="E143" s="15">
        <v>4000</v>
      </c>
      <c r="F143" s="15" t="s">
        <v>10</v>
      </c>
      <c r="G143" s="15">
        <v>35135.15</v>
      </c>
      <c r="H143" s="63">
        <v>4000</v>
      </c>
    </row>
    <row r="144" spans="1:8" ht="25" customHeight="1">
      <c r="A144" s="11">
        <v>42684</v>
      </c>
      <c r="B144" s="12" t="s">
        <v>203</v>
      </c>
      <c r="C144" s="13">
        <v>5920636890</v>
      </c>
      <c r="D144" s="16">
        <v>42654</v>
      </c>
      <c r="E144" s="15">
        <v>4000</v>
      </c>
      <c r="F144" s="15" t="s">
        <v>10</v>
      </c>
      <c r="G144" s="15">
        <v>31135.15</v>
      </c>
      <c r="H144" s="63">
        <v>4000</v>
      </c>
    </row>
    <row r="145" spans="1:8" ht="25" customHeight="1">
      <c r="A145" s="11">
        <v>42684</v>
      </c>
      <c r="B145" s="12" t="s">
        <v>204</v>
      </c>
      <c r="C145" s="13">
        <v>5926828293</v>
      </c>
      <c r="D145" s="16">
        <v>42654</v>
      </c>
      <c r="E145" s="15">
        <v>5000</v>
      </c>
      <c r="F145" s="15" t="s">
        <v>10</v>
      </c>
      <c r="G145" s="15">
        <v>26135.15</v>
      </c>
      <c r="H145" s="63">
        <v>5000</v>
      </c>
    </row>
    <row r="146" spans="1:8" ht="25" customHeight="1">
      <c r="A146" s="11">
        <v>42684</v>
      </c>
      <c r="B146" s="12" t="s">
        <v>205</v>
      </c>
      <c r="C146" s="13">
        <v>5926828292</v>
      </c>
      <c r="D146" s="16">
        <v>42654</v>
      </c>
      <c r="E146" s="15">
        <v>4000</v>
      </c>
      <c r="F146" s="15" t="s">
        <v>10</v>
      </c>
      <c r="G146" s="15">
        <v>22135.15</v>
      </c>
      <c r="H146" s="63">
        <v>4000</v>
      </c>
    </row>
    <row r="147" spans="1:8" ht="25" customHeight="1">
      <c r="A147" s="11">
        <v>42684</v>
      </c>
      <c r="B147" s="12" t="s">
        <v>96</v>
      </c>
      <c r="C147" s="13">
        <v>2018512315</v>
      </c>
      <c r="D147" s="16">
        <v>42654</v>
      </c>
      <c r="E147" s="15">
        <v>4000</v>
      </c>
      <c r="F147" s="15" t="s">
        <v>10</v>
      </c>
      <c r="G147" s="15">
        <v>18135.150000000001</v>
      </c>
      <c r="H147" s="63">
        <v>4000</v>
      </c>
    </row>
    <row r="148" spans="1:8" ht="25" customHeight="1">
      <c r="A148" s="11">
        <v>42684</v>
      </c>
      <c r="B148" s="12" t="s">
        <v>97</v>
      </c>
      <c r="C148" s="13">
        <v>2027176315</v>
      </c>
      <c r="D148" s="16">
        <v>42654</v>
      </c>
      <c r="E148" s="15">
        <v>5000</v>
      </c>
      <c r="F148" s="15" t="s">
        <v>10</v>
      </c>
      <c r="G148" s="15">
        <v>13135.15</v>
      </c>
      <c r="H148" s="63">
        <v>5000</v>
      </c>
    </row>
    <row r="149" spans="1:8" ht="25" customHeight="1">
      <c r="A149" s="11">
        <v>42685</v>
      </c>
      <c r="B149" s="12" t="s">
        <v>206</v>
      </c>
      <c r="C149" s="13" t="s">
        <v>207</v>
      </c>
      <c r="D149" s="16">
        <v>42685</v>
      </c>
      <c r="E149" s="15" t="s">
        <v>10</v>
      </c>
      <c r="F149" s="15">
        <v>10000</v>
      </c>
      <c r="G149" s="15">
        <v>23135.15</v>
      </c>
      <c r="H149" s="63"/>
    </row>
    <row r="150" spans="1:8" ht="25" customHeight="1">
      <c r="A150" s="11">
        <v>42685</v>
      </c>
      <c r="B150" s="12" t="s">
        <v>208</v>
      </c>
      <c r="C150" s="13">
        <v>8</v>
      </c>
      <c r="D150" s="16">
        <v>42685</v>
      </c>
      <c r="E150" s="15">
        <v>10000</v>
      </c>
      <c r="F150" s="15" t="s">
        <v>10</v>
      </c>
      <c r="G150" s="15">
        <v>13135.15</v>
      </c>
      <c r="H150" s="63"/>
    </row>
    <row r="151" spans="1:8" ht="25" customHeight="1">
      <c r="A151" s="11">
        <v>42685</v>
      </c>
      <c r="B151" s="12" t="s">
        <v>209</v>
      </c>
      <c r="C151" s="13" t="s">
        <v>10</v>
      </c>
      <c r="D151" s="16">
        <v>42685</v>
      </c>
      <c r="E151" s="15" t="s">
        <v>10</v>
      </c>
      <c r="F151" s="15">
        <v>14000</v>
      </c>
      <c r="G151" s="15">
        <v>27135.15</v>
      </c>
      <c r="H151" s="63"/>
    </row>
    <row r="152" spans="1:8" ht="25" customHeight="1">
      <c r="A152" s="11">
        <v>42688</v>
      </c>
      <c r="B152" s="12" t="s">
        <v>210</v>
      </c>
      <c r="C152" s="13" t="s">
        <v>211</v>
      </c>
      <c r="D152" s="14" t="s">
        <v>212</v>
      </c>
      <c r="E152" s="15">
        <v>10000</v>
      </c>
      <c r="F152" s="15" t="s">
        <v>10</v>
      </c>
      <c r="G152" s="15">
        <v>17135.150000000001</v>
      </c>
      <c r="H152" s="63"/>
    </row>
    <row r="153" spans="1:8" ht="25" customHeight="1">
      <c r="A153" s="11">
        <v>42692</v>
      </c>
      <c r="B153" s="12" t="s">
        <v>208</v>
      </c>
      <c r="C153" s="13">
        <v>9</v>
      </c>
      <c r="D153" s="14" t="s">
        <v>213</v>
      </c>
      <c r="E153" s="15">
        <v>12000</v>
      </c>
      <c r="F153" s="15" t="s">
        <v>10</v>
      </c>
      <c r="G153" s="15">
        <v>5135.1499999999996</v>
      </c>
      <c r="H153" s="63"/>
    </row>
    <row r="154" spans="1:8" ht="25" customHeight="1">
      <c r="A154" s="11">
        <v>42692</v>
      </c>
      <c r="B154" s="12" t="s">
        <v>214</v>
      </c>
      <c r="C154" s="13">
        <v>1083000665</v>
      </c>
      <c r="D154" s="14" t="s">
        <v>213</v>
      </c>
      <c r="E154" s="15" t="s">
        <v>10</v>
      </c>
      <c r="F154" s="15">
        <v>15000</v>
      </c>
      <c r="G154" s="15">
        <v>20135.150000000001</v>
      </c>
      <c r="H154" s="63"/>
    </row>
    <row r="155" spans="1:8" ht="25" customHeight="1">
      <c r="A155" s="11">
        <v>42692</v>
      </c>
      <c r="B155" s="12" t="s">
        <v>133</v>
      </c>
      <c r="C155" s="13" t="s">
        <v>215</v>
      </c>
      <c r="D155" s="14" t="s">
        <v>213</v>
      </c>
      <c r="E155" s="15" t="s">
        <v>10</v>
      </c>
      <c r="F155" s="15">
        <v>320000</v>
      </c>
      <c r="G155" s="15" t="s">
        <v>216</v>
      </c>
      <c r="H155" s="63"/>
    </row>
    <row r="156" spans="1:8" ht="25" customHeight="1">
      <c r="A156" s="11">
        <v>42695</v>
      </c>
      <c r="B156" s="12" t="s">
        <v>217</v>
      </c>
      <c r="C156" s="13" t="s">
        <v>10</v>
      </c>
      <c r="D156" s="14" t="s">
        <v>218</v>
      </c>
      <c r="E156" s="15">
        <v>2.88</v>
      </c>
      <c r="F156" s="15" t="s">
        <v>10</v>
      </c>
      <c r="G156" s="15" t="s">
        <v>219</v>
      </c>
      <c r="H156" s="63"/>
    </row>
    <row r="157" spans="1:8" ht="25" customHeight="1">
      <c r="A157" s="11">
        <v>42696</v>
      </c>
      <c r="B157" s="12" t="s">
        <v>220</v>
      </c>
      <c r="C157" s="13">
        <v>163272268705</v>
      </c>
      <c r="D157" s="14" t="s">
        <v>221</v>
      </c>
      <c r="E157" s="15">
        <v>30000</v>
      </c>
      <c r="F157" s="15" t="s">
        <v>10</v>
      </c>
      <c r="G157" s="15" t="s">
        <v>222</v>
      </c>
      <c r="H157" s="63">
        <v>30000</v>
      </c>
    </row>
    <row r="158" spans="1:8" ht="25" customHeight="1">
      <c r="A158" s="11">
        <v>42696</v>
      </c>
      <c r="B158" s="12" t="s">
        <v>223</v>
      </c>
      <c r="C158" s="13">
        <v>163272270939</v>
      </c>
      <c r="D158" s="14" t="s">
        <v>221</v>
      </c>
      <c r="E158" s="15">
        <v>70000</v>
      </c>
      <c r="F158" s="15" t="s">
        <v>10</v>
      </c>
      <c r="G158" s="15" t="s">
        <v>224</v>
      </c>
      <c r="H158" s="63">
        <v>70000</v>
      </c>
    </row>
    <row r="159" spans="1:8" ht="25" customHeight="1">
      <c r="A159" s="11">
        <v>42696</v>
      </c>
      <c r="B159" s="12" t="s">
        <v>225</v>
      </c>
      <c r="C159" s="13">
        <v>163272274147</v>
      </c>
      <c r="D159" s="14" t="s">
        <v>221</v>
      </c>
      <c r="E159" s="15">
        <v>30000</v>
      </c>
      <c r="F159" s="15" t="s">
        <v>10</v>
      </c>
      <c r="G159" s="15" t="s">
        <v>226</v>
      </c>
      <c r="H159" s="63">
        <v>30000</v>
      </c>
    </row>
    <row r="160" spans="1:8" ht="25" customHeight="1">
      <c r="A160" s="11">
        <v>42696</v>
      </c>
      <c r="B160" s="12" t="s">
        <v>227</v>
      </c>
      <c r="C160" s="13">
        <v>163272274395</v>
      </c>
      <c r="D160" s="14" t="s">
        <v>221</v>
      </c>
      <c r="E160" s="15">
        <v>70000</v>
      </c>
      <c r="F160" s="15" t="s">
        <v>10</v>
      </c>
      <c r="G160" s="15" t="s">
        <v>228</v>
      </c>
      <c r="H160" s="63">
        <v>70000</v>
      </c>
    </row>
    <row r="161" spans="1:8" ht="25" customHeight="1">
      <c r="A161" s="11">
        <v>42696</v>
      </c>
      <c r="B161" s="12" t="s">
        <v>229</v>
      </c>
      <c r="C161" s="13">
        <v>163272305094</v>
      </c>
      <c r="D161" s="14" t="s">
        <v>221</v>
      </c>
      <c r="E161" s="15">
        <v>20000</v>
      </c>
      <c r="F161" s="15" t="s">
        <v>10</v>
      </c>
      <c r="G161" s="15" t="s">
        <v>230</v>
      </c>
      <c r="H161" s="63">
        <v>20000</v>
      </c>
    </row>
    <row r="162" spans="1:8" ht="25" customHeight="1">
      <c r="A162" s="11">
        <v>42697</v>
      </c>
      <c r="B162" s="12" t="s">
        <v>231</v>
      </c>
      <c r="C162" s="13">
        <v>163282813802</v>
      </c>
      <c r="D162" s="14" t="s">
        <v>232</v>
      </c>
      <c r="E162" s="15">
        <v>70000</v>
      </c>
      <c r="F162" s="15" t="s">
        <v>10</v>
      </c>
      <c r="G162" s="15">
        <v>50132.27</v>
      </c>
      <c r="H162" s="63">
        <v>70000</v>
      </c>
    </row>
    <row r="163" spans="1:8" ht="25" customHeight="1">
      <c r="A163" s="11">
        <v>42697</v>
      </c>
      <c r="B163" s="12" t="s">
        <v>233</v>
      </c>
      <c r="C163" s="13">
        <v>163282814707</v>
      </c>
      <c r="D163" s="14" t="s">
        <v>232</v>
      </c>
      <c r="E163" s="15">
        <v>30000</v>
      </c>
      <c r="F163" s="15" t="s">
        <v>10</v>
      </c>
      <c r="G163" s="15">
        <v>20132.27</v>
      </c>
      <c r="H163" s="63">
        <v>30000</v>
      </c>
    </row>
    <row r="164" spans="1:8" ht="25" customHeight="1">
      <c r="A164" s="11">
        <v>42701</v>
      </c>
      <c r="B164" s="12" t="s">
        <v>234</v>
      </c>
      <c r="C164" s="13" t="s">
        <v>235</v>
      </c>
      <c r="D164" s="14" t="s">
        <v>236</v>
      </c>
      <c r="E164" s="15">
        <v>5000</v>
      </c>
      <c r="F164" s="15" t="s">
        <v>10</v>
      </c>
      <c r="G164" s="15">
        <v>15132.27</v>
      </c>
      <c r="H164" s="63"/>
    </row>
    <row r="165" spans="1:8" ht="25" customHeight="1">
      <c r="A165" s="11">
        <v>42705</v>
      </c>
      <c r="B165" s="12" t="s">
        <v>237</v>
      </c>
      <c r="C165" s="13">
        <v>1091819563</v>
      </c>
      <c r="D165" s="16">
        <v>42381</v>
      </c>
      <c r="E165" s="15" t="s">
        <v>10</v>
      </c>
      <c r="F165" s="15">
        <v>97000</v>
      </c>
      <c r="G165" s="15" t="s">
        <v>238</v>
      </c>
      <c r="H165" s="63"/>
    </row>
    <row r="166" spans="1:8" ht="25" customHeight="1">
      <c r="A166" s="11">
        <v>42705</v>
      </c>
      <c r="B166" s="12" t="s">
        <v>239</v>
      </c>
      <c r="C166" s="13" t="s">
        <v>10</v>
      </c>
      <c r="D166" s="16">
        <v>42381</v>
      </c>
      <c r="E166" s="15">
        <v>2.88</v>
      </c>
      <c r="F166" s="15" t="s">
        <v>10</v>
      </c>
      <c r="G166" s="15" t="s">
        <v>240</v>
      </c>
      <c r="H166" s="63"/>
    </row>
    <row r="167" spans="1:8" ht="25" customHeight="1">
      <c r="A167" s="11">
        <v>42706</v>
      </c>
      <c r="B167" s="12" t="s">
        <v>241</v>
      </c>
      <c r="C167" s="13">
        <v>1092822551</v>
      </c>
      <c r="D167" s="16">
        <v>42412</v>
      </c>
      <c r="E167" s="15" t="s">
        <v>10</v>
      </c>
      <c r="F167" s="15">
        <v>26000</v>
      </c>
      <c r="G167" s="15" t="s">
        <v>242</v>
      </c>
      <c r="H167" s="63"/>
    </row>
    <row r="168" spans="1:8" ht="25" customHeight="1">
      <c r="A168" s="11">
        <v>42706</v>
      </c>
      <c r="B168" s="12" t="s">
        <v>243</v>
      </c>
      <c r="C168" s="13">
        <v>163379872812</v>
      </c>
      <c r="D168" s="16">
        <v>42412</v>
      </c>
      <c r="E168" s="15">
        <v>7121</v>
      </c>
      <c r="F168" s="15" t="s">
        <v>10</v>
      </c>
      <c r="G168" s="15" t="s">
        <v>244</v>
      </c>
      <c r="H168" s="63"/>
    </row>
    <row r="169" spans="1:8" ht="25" customHeight="1">
      <c r="A169" s="11">
        <v>42706</v>
      </c>
      <c r="B169" s="12" t="s">
        <v>245</v>
      </c>
      <c r="C169" s="13">
        <v>163379889994</v>
      </c>
      <c r="D169" s="16">
        <v>42412</v>
      </c>
      <c r="E169" s="15">
        <v>100</v>
      </c>
      <c r="F169" s="15" t="s">
        <v>10</v>
      </c>
      <c r="G169" s="15" t="s">
        <v>246</v>
      </c>
      <c r="H169" s="63"/>
    </row>
    <row r="170" spans="1:8" ht="25" customHeight="1">
      <c r="A170" s="11">
        <v>42707</v>
      </c>
      <c r="B170" s="12" t="s">
        <v>247</v>
      </c>
      <c r="C170" s="13" t="s">
        <v>248</v>
      </c>
      <c r="D170" s="16">
        <v>42441</v>
      </c>
      <c r="E170" s="15">
        <v>10000</v>
      </c>
      <c r="F170" s="15" t="s">
        <v>10</v>
      </c>
      <c r="G170" s="15" t="s">
        <v>249</v>
      </c>
      <c r="H170" s="63"/>
    </row>
    <row r="171" spans="1:8" ht="25" customHeight="1">
      <c r="A171" s="11">
        <v>42707</v>
      </c>
      <c r="B171" s="12" t="s">
        <v>250</v>
      </c>
      <c r="C171" s="13">
        <v>163381269758</v>
      </c>
      <c r="D171" s="16">
        <v>42441</v>
      </c>
      <c r="E171" s="15">
        <v>28000</v>
      </c>
      <c r="F171" s="15" t="s">
        <v>10</v>
      </c>
      <c r="G171" s="15">
        <v>92908.39</v>
      </c>
      <c r="H171" s="63">
        <v>28000</v>
      </c>
    </row>
    <row r="172" spans="1:8" ht="25" customHeight="1">
      <c r="A172" s="11">
        <v>42707</v>
      </c>
      <c r="B172" s="12" t="s">
        <v>251</v>
      </c>
      <c r="C172" s="13">
        <v>163381275815</v>
      </c>
      <c r="D172" s="16">
        <v>42441</v>
      </c>
      <c r="E172" s="15">
        <v>28000</v>
      </c>
      <c r="F172" s="15" t="s">
        <v>10</v>
      </c>
      <c r="G172" s="15">
        <v>64908.39</v>
      </c>
      <c r="H172" s="63">
        <v>28000</v>
      </c>
    </row>
    <row r="173" spans="1:8" ht="25" customHeight="1">
      <c r="A173" s="11">
        <v>42707</v>
      </c>
      <c r="B173" s="12" t="s">
        <v>252</v>
      </c>
      <c r="C173" s="13">
        <v>163381277167</v>
      </c>
      <c r="D173" s="16">
        <v>42441</v>
      </c>
      <c r="E173" s="15">
        <v>28000</v>
      </c>
      <c r="F173" s="15" t="s">
        <v>10</v>
      </c>
      <c r="G173" s="15">
        <v>36908.39</v>
      </c>
      <c r="H173" s="63">
        <v>28000</v>
      </c>
    </row>
    <row r="174" spans="1:8" ht="25" customHeight="1">
      <c r="A174" s="11">
        <v>42714</v>
      </c>
      <c r="B174" s="12" t="s">
        <v>85</v>
      </c>
      <c r="C174" s="13" t="s">
        <v>10</v>
      </c>
      <c r="D174" s="16">
        <v>42655</v>
      </c>
      <c r="E174" s="15">
        <v>4000</v>
      </c>
      <c r="F174" s="15" t="s">
        <v>10</v>
      </c>
      <c r="G174" s="15">
        <v>32908.39</v>
      </c>
      <c r="H174" s="63">
        <v>4000</v>
      </c>
    </row>
    <row r="175" spans="1:8" ht="25" customHeight="1">
      <c r="A175" s="11">
        <v>42716</v>
      </c>
      <c r="B175" s="12" t="s">
        <v>253</v>
      </c>
      <c r="C175" s="13">
        <v>6320272771</v>
      </c>
      <c r="D175" s="16">
        <v>42716</v>
      </c>
      <c r="E175" s="15">
        <v>4000</v>
      </c>
      <c r="F175" s="15" t="s">
        <v>10</v>
      </c>
      <c r="G175" s="15">
        <v>28908.39</v>
      </c>
      <c r="H175" s="63">
        <v>4000</v>
      </c>
    </row>
    <row r="176" spans="1:8" ht="25" customHeight="1">
      <c r="A176" s="11">
        <v>42716</v>
      </c>
      <c r="B176" s="12" t="s">
        <v>254</v>
      </c>
      <c r="C176" s="13">
        <v>6335868248</v>
      </c>
      <c r="D176" s="16">
        <v>42716</v>
      </c>
      <c r="E176" s="15">
        <v>5000</v>
      </c>
      <c r="F176" s="15" t="s">
        <v>10</v>
      </c>
      <c r="G176" s="15">
        <v>23908.39</v>
      </c>
      <c r="H176" s="63">
        <v>5000</v>
      </c>
    </row>
    <row r="177" spans="1:8" ht="25" customHeight="1">
      <c r="A177" s="11">
        <v>42716</v>
      </c>
      <c r="B177" s="12" t="s">
        <v>255</v>
      </c>
      <c r="C177" s="13">
        <v>6335868247</v>
      </c>
      <c r="D177" s="16">
        <v>42716</v>
      </c>
      <c r="E177" s="15">
        <v>4000</v>
      </c>
      <c r="F177" s="15" t="s">
        <v>10</v>
      </c>
      <c r="G177" s="15">
        <v>19908.39</v>
      </c>
      <c r="H177" s="63">
        <v>4000</v>
      </c>
    </row>
    <row r="178" spans="1:8" ht="25" customHeight="1">
      <c r="A178" s="11">
        <v>42716</v>
      </c>
      <c r="B178" s="12" t="s">
        <v>96</v>
      </c>
      <c r="C178" s="13">
        <v>2021538347</v>
      </c>
      <c r="D178" s="16">
        <v>42716</v>
      </c>
      <c r="E178" s="15">
        <v>4000</v>
      </c>
      <c r="F178" s="15" t="s">
        <v>10</v>
      </c>
      <c r="G178" s="15">
        <v>15908.39</v>
      </c>
      <c r="H178" s="63">
        <v>4000</v>
      </c>
    </row>
    <row r="179" spans="1:8" ht="25" customHeight="1">
      <c r="A179" s="11">
        <v>42716</v>
      </c>
      <c r="B179" s="12" t="s">
        <v>97</v>
      </c>
      <c r="C179" s="13">
        <v>2033287347</v>
      </c>
      <c r="D179" s="16">
        <v>42716</v>
      </c>
      <c r="E179" s="15">
        <v>5000</v>
      </c>
      <c r="F179" s="15" t="s">
        <v>10</v>
      </c>
      <c r="G179" s="15">
        <v>10908.39</v>
      </c>
      <c r="H179" s="63">
        <v>5000</v>
      </c>
    </row>
    <row r="180" spans="1:8" ht="25" customHeight="1">
      <c r="A180" s="11">
        <v>42736</v>
      </c>
      <c r="B180" s="12" t="s">
        <v>19</v>
      </c>
      <c r="C180" s="13" t="s">
        <v>10</v>
      </c>
      <c r="D180" s="14" t="s">
        <v>256</v>
      </c>
      <c r="E180" s="15" t="s">
        <v>10</v>
      </c>
      <c r="F180" s="15">
        <v>382</v>
      </c>
      <c r="G180" s="15">
        <v>11290.39</v>
      </c>
      <c r="H180" s="63"/>
    </row>
    <row r="181" spans="1:8" ht="25" customHeight="1">
      <c r="A181" s="11">
        <v>42737</v>
      </c>
      <c r="B181" s="12" t="s">
        <v>257</v>
      </c>
      <c r="C181" s="13">
        <v>1116444312</v>
      </c>
      <c r="D181" s="16">
        <v>42767</v>
      </c>
      <c r="E181" s="15" t="s">
        <v>10</v>
      </c>
      <c r="F181" s="15">
        <v>26000</v>
      </c>
      <c r="G181" s="15">
        <v>37290.39</v>
      </c>
      <c r="H181" s="63"/>
    </row>
    <row r="182" spans="1:8" ht="25" customHeight="1">
      <c r="A182" s="11">
        <v>42742</v>
      </c>
      <c r="B182" s="12" t="s">
        <v>258</v>
      </c>
      <c r="C182" s="13" t="s">
        <v>259</v>
      </c>
      <c r="D182" s="16">
        <v>42917</v>
      </c>
      <c r="E182" s="15" t="s">
        <v>10</v>
      </c>
      <c r="F182" s="15">
        <v>12000</v>
      </c>
      <c r="G182" s="15">
        <v>49290.39</v>
      </c>
      <c r="H182" s="63"/>
    </row>
    <row r="183" spans="1:8" ht="25" customHeight="1">
      <c r="A183" s="11">
        <v>42744</v>
      </c>
      <c r="B183" s="12" t="s">
        <v>208</v>
      </c>
      <c r="C183" s="13">
        <v>12</v>
      </c>
      <c r="D183" s="16">
        <v>42979</v>
      </c>
      <c r="E183" s="15">
        <v>16000</v>
      </c>
      <c r="F183" s="15" t="s">
        <v>10</v>
      </c>
      <c r="G183" s="15">
        <v>33290.39</v>
      </c>
      <c r="H183" s="63"/>
    </row>
    <row r="184" spans="1:8" ht="25" customHeight="1">
      <c r="A184" s="11">
        <v>42744</v>
      </c>
      <c r="B184" s="12" t="s">
        <v>260</v>
      </c>
      <c r="C184" s="13" t="s">
        <v>261</v>
      </c>
      <c r="D184" s="16">
        <v>42979</v>
      </c>
      <c r="E184" s="15" t="s">
        <v>10</v>
      </c>
      <c r="F184" s="15">
        <v>4000</v>
      </c>
      <c r="G184" s="15">
        <v>37290.39</v>
      </c>
      <c r="H184" s="63"/>
    </row>
    <row r="185" spans="1:8" ht="25" customHeight="1">
      <c r="A185" s="11">
        <v>42745</v>
      </c>
      <c r="B185" s="12" t="s">
        <v>85</v>
      </c>
      <c r="C185" s="13" t="s">
        <v>10</v>
      </c>
      <c r="D185" s="16">
        <v>43009</v>
      </c>
      <c r="E185" s="15">
        <v>4000</v>
      </c>
      <c r="F185" s="15" t="s">
        <v>10</v>
      </c>
      <c r="G185" s="15">
        <v>33290.39</v>
      </c>
      <c r="H185" s="63">
        <v>4000</v>
      </c>
    </row>
    <row r="186" spans="1:8" ht="25" customHeight="1">
      <c r="A186" s="11">
        <v>42745</v>
      </c>
      <c r="B186" s="12" t="s">
        <v>262</v>
      </c>
      <c r="C186" s="13">
        <v>6658692585</v>
      </c>
      <c r="D186" s="16">
        <v>43009</v>
      </c>
      <c r="E186" s="15">
        <v>4000</v>
      </c>
      <c r="F186" s="15" t="s">
        <v>10</v>
      </c>
      <c r="G186" s="15">
        <v>29290.39</v>
      </c>
      <c r="H186" s="63">
        <v>4000</v>
      </c>
    </row>
    <row r="187" spans="1:8" ht="25" customHeight="1">
      <c r="A187" s="11">
        <v>42745</v>
      </c>
      <c r="B187" s="12" t="s">
        <v>263</v>
      </c>
      <c r="C187" s="13">
        <v>6660662955</v>
      </c>
      <c r="D187" s="16">
        <v>43009</v>
      </c>
      <c r="E187" s="15">
        <v>4000</v>
      </c>
      <c r="F187" s="15" t="s">
        <v>10</v>
      </c>
      <c r="G187" s="15">
        <v>25290.39</v>
      </c>
      <c r="H187" s="63">
        <v>4000</v>
      </c>
    </row>
    <row r="188" spans="1:8" ht="25" customHeight="1">
      <c r="A188" s="11">
        <v>42745</v>
      </c>
      <c r="B188" s="12" t="s">
        <v>264</v>
      </c>
      <c r="C188" s="13">
        <v>6658692586</v>
      </c>
      <c r="D188" s="16">
        <v>43009</v>
      </c>
      <c r="E188" s="15">
        <v>5000</v>
      </c>
      <c r="F188" s="15" t="s">
        <v>10</v>
      </c>
      <c r="G188" s="15">
        <v>20290.39</v>
      </c>
      <c r="H188" s="63">
        <v>5000</v>
      </c>
    </row>
    <row r="189" spans="1:8" ht="25" customHeight="1">
      <c r="A189" s="11">
        <v>42745</v>
      </c>
      <c r="B189" s="12" t="s">
        <v>96</v>
      </c>
      <c r="C189" s="13">
        <v>2053149010</v>
      </c>
      <c r="D189" s="16">
        <v>43009</v>
      </c>
      <c r="E189" s="15">
        <v>4000</v>
      </c>
      <c r="F189" s="15" t="s">
        <v>10</v>
      </c>
      <c r="G189" s="15">
        <v>16290.39</v>
      </c>
      <c r="H189" s="63">
        <v>4000</v>
      </c>
    </row>
    <row r="190" spans="1:8" ht="25" customHeight="1">
      <c r="A190" s="11">
        <v>42745</v>
      </c>
      <c r="B190" s="12" t="s">
        <v>97</v>
      </c>
      <c r="C190" s="13">
        <v>2032058010</v>
      </c>
      <c r="D190" s="16">
        <v>43009</v>
      </c>
      <c r="E190" s="15">
        <v>5000</v>
      </c>
      <c r="F190" s="15" t="s">
        <v>10</v>
      </c>
      <c r="G190" s="15">
        <v>11290.39</v>
      </c>
      <c r="H190" s="63">
        <v>5000</v>
      </c>
    </row>
    <row r="191" spans="1:8" ht="25" customHeight="1">
      <c r="A191" s="11">
        <v>42749</v>
      </c>
      <c r="B191" s="12" t="s">
        <v>133</v>
      </c>
      <c r="C191" s="13" t="s">
        <v>265</v>
      </c>
      <c r="D191" s="14" t="s">
        <v>266</v>
      </c>
      <c r="E191" s="15" t="s">
        <v>10</v>
      </c>
      <c r="F191" s="15">
        <v>70000</v>
      </c>
      <c r="G191" s="15">
        <v>81290.39</v>
      </c>
      <c r="H191" s="63"/>
    </row>
    <row r="192" spans="1:8" ht="25" customHeight="1">
      <c r="A192" s="11">
        <v>42749</v>
      </c>
      <c r="B192" s="12" t="s">
        <v>267</v>
      </c>
      <c r="C192" s="13">
        <v>170144100294</v>
      </c>
      <c r="D192" s="14" t="s">
        <v>266</v>
      </c>
      <c r="E192" s="15">
        <v>23000</v>
      </c>
      <c r="F192" s="15" t="s">
        <v>10</v>
      </c>
      <c r="G192" s="15">
        <v>58290.39</v>
      </c>
      <c r="H192" s="63">
        <v>23000</v>
      </c>
    </row>
    <row r="193" spans="1:8" ht="25" customHeight="1">
      <c r="A193" s="11">
        <v>42749</v>
      </c>
      <c r="B193" s="12" t="s">
        <v>268</v>
      </c>
      <c r="C193" s="13">
        <v>170144105062</v>
      </c>
      <c r="D193" s="14" t="s">
        <v>266</v>
      </c>
      <c r="E193" s="15">
        <v>23000</v>
      </c>
      <c r="F193" s="15" t="s">
        <v>10</v>
      </c>
      <c r="G193" s="15">
        <v>35290.39</v>
      </c>
      <c r="H193" s="63">
        <v>23000</v>
      </c>
    </row>
    <row r="194" spans="1:8" ht="25" customHeight="1">
      <c r="A194" s="11">
        <v>42749</v>
      </c>
      <c r="B194" s="12" t="s">
        <v>269</v>
      </c>
      <c r="C194" s="13">
        <v>170144107034</v>
      </c>
      <c r="D194" s="14" t="s">
        <v>266</v>
      </c>
      <c r="E194" s="15">
        <v>24000</v>
      </c>
      <c r="F194" s="15" t="s">
        <v>10</v>
      </c>
      <c r="G194" s="15">
        <v>11290.39</v>
      </c>
      <c r="H194" s="63">
        <v>24000</v>
      </c>
    </row>
    <row r="195" spans="1:8" ht="25" customHeight="1">
      <c r="A195" s="11">
        <v>42766</v>
      </c>
      <c r="B195" s="12" t="s">
        <v>270</v>
      </c>
      <c r="C195" s="13" t="s">
        <v>271</v>
      </c>
      <c r="D195" s="14" t="s">
        <v>272</v>
      </c>
      <c r="E195" s="15" t="s">
        <v>10</v>
      </c>
      <c r="F195" s="15">
        <v>80000</v>
      </c>
      <c r="G195" s="15">
        <v>91290.39</v>
      </c>
      <c r="H195" s="63"/>
    </row>
    <row r="196" spans="1:8" ht="25" customHeight="1">
      <c r="A196" s="11">
        <v>42766</v>
      </c>
      <c r="B196" s="12" t="s">
        <v>273</v>
      </c>
      <c r="C196" s="13">
        <v>170316025272</v>
      </c>
      <c r="D196" s="14" t="s">
        <v>272</v>
      </c>
      <c r="E196" s="15">
        <v>80000</v>
      </c>
      <c r="F196" s="15" t="s">
        <v>10</v>
      </c>
      <c r="G196" s="15">
        <v>11290.39</v>
      </c>
      <c r="H196" s="63">
        <v>80000</v>
      </c>
    </row>
    <row r="197" spans="1:8" ht="25" customHeight="1">
      <c r="A197" s="11">
        <v>42768</v>
      </c>
      <c r="B197" s="12" t="s">
        <v>274</v>
      </c>
      <c r="C197" s="13">
        <v>1138848455</v>
      </c>
      <c r="D197" s="16">
        <v>42768</v>
      </c>
      <c r="E197" s="15" t="s">
        <v>10</v>
      </c>
      <c r="F197" s="15">
        <v>26000</v>
      </c>
      <c r="G197" s="15">
        <v>37290.39</v>
      </c>
      <c r="H197" s="63"/>
    </row>
    <row r="198" spans="1:8" ht="25" customHeight="1">
      <c r="A198" s="11">
        <v>42776</v>
      </c>
      <c r="B198" s="12" t="s">
        <v>85</v>
      </c>
      <c r="C198" s="13" t="s">
        <v>10</v>
      </c>
      <c r="D198" s="16">
        <v>43010</v>
      </c>
      <c r="E198" s="15">
        <v>4000</v>
      </c>
      <c r="F198" s="15" t="s">
        <v>10</v>
      </c>
      <c r="G198" s="15">
        <v>33290.39</v>
      </c>
      <c r="H198" s="63">
        <v>4000</v>
      </c>
    </row>
    <row r="199" spans="1:8" ht="25" customHeight="1">
      <c r="A199" s="11">
        <v>42776</v>
      </c>
      <c r="B199" s="12" t="s">
        <v>96</v>
      </c>
      <c r="C199" s="13">
        <v>2051419041</v>
      </c>
      <c r="D199" s="16">
        <v>43010</v>
      </c>
      <c r="E199" s="15">
        <v>4000</v>
      </c>
      <c r="F199" s="15" t="s">
        <v>10</v>
      </c>
      <c r="G199" s="15">
        <v>29290.39</v>
      </c>
      <c r="H199" s="63">
        <v>4000</v>
      </c>
    </row>
    <row r="200" spans="1:8" ht="25" customHeight="1">
      <c r="A200" s="11">
        <v>42776</v>
      </c>
      <c r="B200" s="12" t="s">
        <v>97</v>
      </c>
      <c r="C200" s="13">
        <v>2051420041</v>
      </c>
      <c r="D200" s="16">
        <v>43010</v>
      </c>
      <c r="E200" s="15">
        <v>5000</v>
      </c>
      <c r="F200" s="15" t="s">
        <v>10</v>
      </c>
      <c r="G200" s="15">
        <v>24290.39</v>
      </c>
      <c r="H200" s="63">
        <v>5000</v>
      </c>
    </row>
    <row r="201" spans="1:8" ht="25" customHeight="1">
      <c r="A201" s="11">
        <v>42776</v>
      </c>
      <c r="B201" s="12" t="s">
        <v>275</v>
      </c>
      <c r="C201" s="13">
        <v>6995002926</v>
      </c>
      <c r="D201" s="16">
        <v>43010</v>
      </c>
      <c r="E201" s="15">
        <v>4000</v>
      </c>
      <c r="F201" s="15" t="s">
        <v>10</v>
      </c>
      <c r="G201" s="15">
        <v>20290.39</v>
      </c>
      <c r="H201" s="63">
        <v>4000</v>
      </c>
    </row>
    <row r="202" spans="1:8" ht="25" customHeight="1">
      <c r="A202" s="11">
        <v>42776</v>
      </c>
      <c r="B202" s="12" t="s">
        <v>276</v>
      </c>
      <c r="C202" s="13">
        <v>6999444421</v>
      </c>
      <c r="D202" s="16">
        <v>43010</v>
      </c>
      <c r="E202" s="15">
        <v>4000</v>
      </c>
      <c r="F202" s="15" t="s">
        <v>10</v>
      </c>
      <c r="G202" s="15">
        <v>16290.39</v>
      </c>
      <c r="H202" s="63">
        <v>4000</v>
      </c>
    </row>
    <row r="203" spans="1:8" ht="25" customHeight="1">
      <c r="A203" s="11">
        <v>42776</v>
      </c>
      <c r="B203" s="12" t="s">
        <v>277</v>
      </c>
      <c r="C203" s="13">
        <v>6995002925</v>
      </c>
      <c r="D203" s="16">
        <v>43010</v>
      </c>
      <c r="E203" s="15">
        <v>5000</v>
      </c>
      <c r="F203" s="15" t="s">
        <v>10</v>
      </c>
      <c r="G203" s="15">
        <v>11290.39</v>
      </c>
      <c r="H203" s="63">
        <v>5000</v>
      </c>
    </row>
    <row r="204" spans="1:8" ht="25" customHeight="1">
      <c r="A204" s="11">
        <v>42786</v>
      </c>
      <c r="B204" s="12" t="s">
        <v>278</v>
      </c>
      <c r="C204" s="13" t="s">
        <v>279</v>
      </c>
      <c r="D204" s="14" t="s">
        <v>280</v>
      </c>
      <c r="E204" s="15" t="s">
        <v>10</v>
      </c>
      <c r="F204" s="15">
        <v>262000</v>
      </c>
      <c r="G204" s="15" t="s">
        <v>281</v>
      </c>
      <c r="H204" s="63"/>
    </row>
    <row r="205" spans="1:8" ht="25" customHeight="1">
      <c r="A205" s="11">
        <v>42786</v>
      </c>
      <c r="B205" s="12" t="s">
        <v>282</v>
      </c>
      <c r="C205" s="13">
        <v>170519922304</v>
      </c>
      <c r="D205" s="14" t="s">
        <v>280</v>
      </c>
      <c r="E205" s="15">
        <v>131000</v>
      </c>
      <c r="F205" s="15" t="s">
        <v>10</v>
      </c>
      <c r="G205" s="15" t="s">
        <v>283</v>
      </c>
      <c r="H205" s="63">
        <v>131000</v>
      </c>
    </row>
    <row r="206" spans="1:8" ht="25" customHeight="1">
      <c r="A206" s="11">
        <v>42786</v>
      </c>
      <c r="B206" s="12" t="s">
        <v>284</v>
      </c>
      <c r="C206" s="13">
        <v>170519923165</v>
      </c>
      <c r="D206" s="14" t="s">
        <v>280</v>
      </c>
      <c r="E206" s="15">
        <v>131000</v>
      </c>
      <c r="F206" s="15" t="s">
        <v>10</v>
      </c>
      <c r="G206" s="15">
        <v>11290.39</v>
      </c>
      <c r="H206" s="63">
        <v>131000</v>
      </c>
    </row>
    <row r="207" spans="1:8" ht="25" customHeight="1">
      <c r="A207" s="11">
        <v>42795</v>
      </c>
      <c r="B207" s="12" t="s">
        <v>133</v>
      </c>
      <c r="C207" s="13" t="s">
        <v>285</v>
      </c>
      <c r="D207" s="16">
        <v>42738</v>
      </c>
      <c r="E207" s="15" t="s">
        <v>10</v>
      </c>
      <c r="F207" s="15">
        <v>570000</v>
      </c>
      <c r="G207" s="15" t="s">
        <v>286</v>
      </c>
      <c r="H207" s="63"/>
    </row>
    <row r="208" spans="1:8" ht="25" customHeight="1">
      <c r="A208" s="11">
        <v>42795</v>
      </c>
      <c r="B208" s="12" t="s">
        <v>287</v>
      </c>
      <c r="C208" s="13">
        <v>170606723294</v>
      </c>
      <c r="D208" s="16">
        <v>42738</v>
      </c>
      <c r="E208" s="15">
        <v>114000</v>
      </c>
      <c r="F208" s="15" t="s">
        <v>10</v>
      </c>
      <c r="G208" s="15" t="s">
        <v>288</v>
      </c>
      <c r="H208" s="63">
        <v>114000</v>
      </c>
    </row>
    <row r="209" spans="1:8" ht="25" customHeight="1">
      <c r="A209" s="11">
        <v>42795</v>
      </c>
      <c r="B209" s="12" t="s">
        <v>289</v>
      </c>
      <c r="C209" s="13">
        <v>170606724755</v>
      </c>
      <c r="D209" s="16">
        <v>42738</v>
      </c>
      <c r="E209" s="15">
        <v>114000</v>
      </c>
      <c r="F209" s="15" t="s">
        <v>10</v>
      </c>
      <c r="G209" s="15" t="s">
        <v>290</v>
      </c>
      <c r="H209" s="63">
        <v>114000</v>
      </c>
    </row>
    <row r="210" spans="1:8" ht="25" customHeight="1">
      <c r="A210" s="11">
        <v>42795</v>
      </c>
      <c r="B210" s="12" t="s">
        <v>291</v>
      </c>
      <c r="C210" s="13">
        <v>170606727737</v>
      </c>
      <c r="D210" s="16">
        <v>42738</v>
      </c>
      <c r="E210" s="15">
        <v>114000</v>
      </c>
      <c r="F210" s="15" t="s">
        <v>10</v>
      </c>
      <c r="G210" s="15" t="s">
        <v>292</v>
      </c>
      <c r="H210" s="63">
        <v>114000</v>
      </c>
    </row>
    <row r="211" spans="1:8" ht="25" customHeight="1">
      <c r="A211" s="11">
        <v>42795</v>
      </c>
      <c r="B211" s="12" t="s">
        <v>293</v>
      </c>
      <c r="C211" s="13">
        <v>170606735061</v>
      </c>
      <c r="D211" s="16">
        <v>42738</v>
      </c>
      <c r="E211" s="15">
        <v>114000</v>
      </c>
      <c r="F211" s="15" t="s">
        <v>10</v>
      </c>
      <c r="G211" s="15" t="s">
        <v>294</v>
      </c>
      <c r="H211" s="63">
        <v>114000</v>
      </c>
    </row>
    <row r="212" spans="1:8" ht="25" customHeight="1">
      <c r="A212" s="11">
        <v>42796</v>
      </c>
      <c r="B212" s="12" t="s">
        <v>295</v>
      </c>
      <c r="C212" s="13">
        <v>1158381876</v>
      </c>
      <c r="D212" s="16">
        <v>42769</v>
      </c>
      <c r="E212" s="15" t="s">
        <v>10</v>
      </c>
      <c r="F212" s="15">
        <v>26000</v>
      </c>
      <c r="G212" s="15" t="s">
        <v>296</v>
      </c>
      <c r="H212" s="63"/>
    </row>
    <row r="213" spans="1:8" ht="25" customHeight="1">
      <c r="A213" s="11">
        <v>42797</v>
      </c>
      <c r="B213" s="12" t="s">
        <v>297</v>
      </c>
      <c r="C213" s="13">
        <v>170628571521</v>
      </c>
      <c r="D213" s="16">
        <v>42797</v>
      </c>
      <c r="E213" s="15">
        <v>114000</v>
      </c>
      <c r="F213" s="15" t="s">
        <v>10</v>
      </c>
      <c r="G213" s="15">
        <v>37290.39</v>
      </c>
      <c r="H213" s="63">
        <v>114000</v>
      </c>
    </row>
    <row r="214" spans="1:8" ht="25" customHeight="1">
      <c r="A214" s="11">
        <v>42804</v>
      </c>
      <c r="B214" s="12" t="s">
        <v>85</v>
      </c>
      <c r="C214" s="13" t="s">
        <v>10</v>
      </c>
      <c r="D214" s="16">
        <v>43011</v>
      </c>
      <c r="E214" s="15">
        <v>4000</v>
      </c>
      <c r="F214" s="15" t="s">
        <v>10</v>
      </c>
      <c r="G214" s="15">
        <v>33290.39</v>
      </c>
      <c r="H214" s="63">
        <v>4000</v>
      </c>
    </row>
    <row r="215" spans="1:8" ht="25" customHeight="1">
      <c r="A215" s="11">
        <v>42804</v>
      </c>
      <c r="B215" s="12" t="s">
        <v>298</v>
      </c>
      <c r="C215" s="13">
        <v>7301475819</v>
      </c>
      <c r="D215" s="16">
        <v>43011</v>
      </c>
      <c r="E215" s="15">
        <v>4000</v>
      </c>
      <c r="F215" s="15" t="s">
        <v>10</v>
      </c>
      <c r="G215" s="15">
        <v>29290.39</v>
      </c>
      <c r="H215" s="63">
        <v>4000</v>
      </c>
    </row>
    <row r="216" spans="1:8" ht="25" customHeight="1">
      <c r="A216" s="11">
        <v>42804</v>
      </c>
      <c r="B216" s="12" t="s">
        <v>299</v>
      </c>
      <c r="C216" s="13">
        <v>7310340487</v>
      </c>
      <c r="D216" s="16">
        <v>43011</v>
      </c>
      <c r="E216" s="15">
        <v>4000</v>
      </c>
      <c r="F216" s="15" t="s">
        <v>10</v>
      </c>
      <c r="G216" s="15">
        <v>25290.39</v>
      </c>
      <c r="H216" s="63">
        <v>4000</v>
      </c>
    </row>
    <row r="217" spans="1:8" ht="25" customHeight="1">
      <c r="A217" s="11">
        <v>42804</v>
      </c>
      <c r="B217" s="12" t="s">
        <v>300</v>
      </c>
      <c r="C217" s="13">
        <v>7310340486</v>
      </c>
      <c r="D217" s="16">
        <v>43011</v>
      </c>
      <c r="E217" s="15">
        <v>5000</v>
      </c>
      <c r="F217" s="15" t="s">
        <v>10</v>
      </c>
      <c r="G217" s="15">
        <v>20290.39</v>
      </c>
      <c r="H217" s="63">
        <v>5000</v>
      </c>
    </row>
    <row r="218" spans="1:8" ht="25" customHeight="1">
      <c r="A218" s="11">
        <v>42804</v>
      </c>
      <c r="B218" s="12" t="s">
        <v>97</v>
      </c>
      <c r="C218" s="13">
        <v>2059512069</v>
      </c>
      <c r="D218" s="16">
        <v>43011</v>
      </c>
      <c r="E218" s="15">
        <v>5000</v>
      </c>
      <c r="F218" s="15" t="s">
        <v>10</v>
      </c>
      <c r="G218" s="15">
        <v>15290.39</v>
      </c>
      <c r="H218" s="63">
        <v>5000</v>
      </c>
    </row>
    <row r="219" spans="1:8" ht="25" customHeight="1">
      <c r="A219" s="11">
        <v>42804</v>
      </c>
      <c r="B219" s="12" t="s">
        <v>96</v>
      </c>
      <c r="C219" s="13">
        <v>2022546069</v>
      </c>
      <c r="D219" s="16">
        <v>43011</v>
      </c>
      <c r="E219" s="15">
        <v>4000</v>
      </c>
      <c r="F219" s="15" t="s">
        <v>10</v>
      </c>
      <c r="G219" s="15">
        <v>11290.39</v>
      </c>
      <c r="H219" s="63">
        <v>4000</v>
      </c>
    </row>
    <row r="220" spans="1:8" ht="25" customHeight="1">
      <c r="A220" s="11">
        <v>42825</v>
      </c>
      <c r="B220" s="12" t="s">
        <v>301</v>
      </c>
      <c r="C220" s="13" t="s">
        <v>302</v>
      </c>
      <c r="D220" s="14" t="s">
        <v>303</v>
      </c>
      <c r="E220" s="15" t="s">
        <v>10</v>
      </c>
      <c r="F220" s="15">
        <v>141000</v>
      </c>
      <c r="G220" s="15" t="s">
        <v>304</v>
      </c>
      <c r="H220" s="63"/>
    </row>
    <row r="221" spans="1:8" ht="25" customHeight="1">
      <c r="A221" s="11">
        <v>42825</v>
      </c>
      <c r="B221" s="12" t="s">
        <v>305</v>
      </c>
      <c r="C221" s="13">
        <v>1179220370</v>
      </c>
      <c r="D221" s="14" t="s">
        <v>303</v>
      </c>
      <c r="E221" s="15" t="s">
        <v>10</v>
      </c>
      <c r="F221" s="15">
        <v>148600</v>
      </c>
      <c r="G221" s="15" t="s">
        <v>306</v>
      </c>
      <c r="H221" s="63"/>
    </row>
    <row r="222" spans="1:8" ht="25" customHeight="1">
      <c r="A222" s="11">
        <v>42826</v>
      </c>
      <c r="B222" s="12" t="s">
        <v>19</v>
      </c>
      <c r="C222" s="13" t="s">
        <v>10</v>
      </c>
      <c r="D222" s="14" t="s">
        <v>303</v>
      </c>
      <c r="E222" s="15" t="s">
        <v>10</v>
      </c>
      <c r="F222" s="15">
        <v>239</v>
      </c>
      <c r="G222" s="15" t="s">
        <v>307</v>
      </c>
      <c r="H222" s="63"/>
    </row>
    <row r="223" spans="1:8" ht="25" customHeight="1">
      <c r="A223" s="11">
        <v>42826</v>
      </c>
      <c r="B223" s="12" t="s">
        <v>308</v>
      </c>
      <c r="C223" s="13">
        <v>170919801142</v>
      </c>
      <c r="D223" s="16">
        <v>42739</v>
      </c>
      <c r="E223" s="15">
        <v>100000</v>
      </c>
      <c r="F223" s="15" t="s">
        <v>10</v>
      </c>
      <c r="G223" s="15" t="s">
        <v>309</v>
      </c>
      <c r="H223" s="63">
        <v>100000</v>
      </c>
    </row>
    <row r="224" spans="1:8" ht="25" customHeight="1">
      <c r="A224" s="11">
        <v>42826</v>
      </c>
      <c r="B224" s="12" t="s">
        <v>310</v>
      </c>
      <c r="C224" s="13">
        <v>170919804336</v>
      </c>
      <c r="D224" s="16">
        <v>42739</v>
      </c>
      <c r="E224" s="15">
        <v>30000</v>
      </c>
      <c r="F224" s="15" t="s">
        <v>10</v>
      </c>
      <c r="G224" s="15" t="s">
        <v>311</v>
      </c>
      <c r="H224" s="63">
        <v>30000</v>
      </c>
    </row>
    <row r="225" spans="1:8" ht="25" customHeight="1">
      <c r="A225" s="11">
        <v>42826</v>
      </c>
      <c r="B225" s="12" t="s">
        <v>312</v>
      </c>
      <c r="C225" s="13">
        <v>170919810555</v>
      </c>
      <c r="D225" s="16">
        <v>42739</v>
      </c>
      <c r="E225" s="15">
        <v>50000</v>
      </c>
      <c r="F225" s="15" t="s">
        <v>10</v>
      </c>
      <c r="G225" s="15" t="s">
        <v>313</v>
      </c>
      <c r="H225" s="63">
        <v>50000</v>
      </c>
    </row>
    <row r="226" spans="1:8" ht="25" customHeight="1">
      <c r="A226" s="11">
        <v>42826</v>
      </c>
      <c r="B226" s="12" t="s">
        <v>314</v>
      </c>
      <c r="C226" s="13">
        <v>170919810996</v>
      </c>
      <c r="D226" s="16">
        <v>42739</v>
      </c>
      <c r="E226" s="15">
        <v>50000</v>
      </c>
      <c r="F226" s="15" t="s">
        <v>10</v>
      </c>
      <c r="G226" s="15">
        <v>71129.39</v>
      </c>
      <c r="H226" s="63">
        <v>50000</v>
      </c>
    </row>
    <row r="227" spans="1:8" ht="25" customHeight="1">
      <c r="A227" s="11">
        <v>42826</v>
      </c>
      <c r="B227" s="12" t="s">
        <v>315</v>
      </c>
      <c r="C227" s="13">
        <v>170919819527</v>
      </c>
      <c r="D227" s="16">
        <v>42739</v>
      </c>
      <c r="E227" s="15">
        <v>51000</v>
      </c>
      <c r="F227" s="15" t="s">
        <v>10</v>
      </c>
      <c r="G227" s="15">
        <v>20129.39</v>
      </c>
      <c r="H227" s="63">
        <v>51000</v>
      </c>
    </row>
    <row r="228" spans="1:8" ht="25" customHeight="1">
      <c r="A228" s="11">
        <v>42828</v>
      </c>
      <c r="B228" s="12" t="s">
        <v>316</v>
      </c>
      <c r="C228" s="13">
        <v>1180337684</v>
      </c>
      <c r="D228" s="16">
        <v>42798</v>
      </c>
      <c r="E228" s="15" t="s">
        <v>10</v>
      </c>
      <c r="F228" s="15">
        <v>26000</v>
      </c>
      <c r="G228" s="15">
        <v>46129.39</v>
      </c>
      <c r="H228" s="63"/>
    </row>
    <row r="229" spans="1:8" ht="25" customHeight="1">
      <c r="A229" s="11">
        <v>42835</v>
      </c>
      <c r="B229" s="12" t="s">
        <v>85</v>
      </c>
      <c r="C229" s="13" t="s">
        <v>10</v>
      </c>
      <c r="D229" s="16">
        <v>43012</v>
      </c>
      <c r="E229" s="15">
        <v>4000</v>
      </c>
      <c r="F229" s="15" t="s">
        <v>10</v>
      </c>
      <c r="G229" s="15">
        <v>42129.39</v>
      </c>
      <c r="H229" s="63">
        <v>4000</v>
      </c>
    </row>
    <row r="230" spans="1:8" ht="25" customHeight="1">
      <c r="A230" s="11">
        <v>42835</v>
      </c>
      <c r="B230" s="12" t="s">
        <v>317</v>
      </c>
      <c r="C230" s="13">
        <v>7660818925</v>
      </c>
      <c r="D230" s="16">
        <v>43012</v>
      </c>
      <c r="E230" s="15">
        <v>4000</v>
      </c>
      <c r="F230" s="15" t="s">
        <v>10</v>
      </c>
      <c r="G230" s="15">
        <v>38129.39</v>
      </c>
      <c r="H230" s="63">
        <v>4000</v>
      </c>
    </row>
    <row r="231" spans="1:8" ht="25" customHeight="1">
      <c r="A231" s="11">
        <v>42835</v>
      </c>
      <c r="B231" s="12" t="s">
        <v>318</v>
      </c>
      <c r="C231" s="13">
        <v>7674672460</v>
      </c>
      <c r="D231" s="16">
        <v>43012</v>
      </c>
      <c r="E231" s="15">
        <v>4000</v>
      </c>
      <c r="F231" s="15" t="s">
        <v>10</v>
      </c>
      <c r="G231" s="15">
        <v>34129.39</v>
      </c>
      <c r="H231" s="63">
        <v>4000</v>
      </c>
    </row>
    <row r="232" spans="1:8" ht="25" customHeight="1">
      <c r="A232" s="11">
        <v>42835</v>
      </c>
      <c r="B232" s="12" t="s">
        <v>319</v>
      </c>
      <c r="C232" s="13">
        <v>7674672461</v>
      </c>
      <c r="D232" s="16">
        <v>43012</v>
      </c>
      <c r="E232" s="15">
        <v>5000</v>
      </c>
      <c r="F232" s="15" t="s">
        <v>10</v>
      </c>
      <c r="G232" s="15">
        <v>29129.39</v>
      </c>
      <c r="H232" s="63">
        <v>5000</v>
      </c>
    </row>
    <row r="233" spans="1:8" ht="25" customHeight="1">
      <c r="A233" s="11">
        <v>42835</v>
      </c>
      <c r="B233" s="12" t="s">
        <v>96</v>
      </c>
      <c r="C233" s="13">
        <v>2046088100</v>
      </c>
      <c r="D233" s="16">
        <v>43012</v>
      </c>
      <c r="E233" s="15">
        <v>4000</v>
      </c>
      <c r="F233" s="15" t="s">
        <v>10</v>
      </c>
      <c r="G233" s="15">
        <v>25129.39</v>
      </c>
      <c r="H233" s="63">
        <v>4000</v>
      </c>
    </row>
    <row r="234" spans="1:8" ht="25" customHeight="1">
      <c r="A234" s="11">
        <v>42835</v>
      </c>
      <c r="B234" s="12" t="s">
        <v>97</v>
      </c>
      <c r="C234" s="13">
        <v>2044367100</v>
      </c>
      <c r="D234" s="16">
        <v>43012</v>
      </c>
      <c r="E234" s="15">
        <v>5000</v>
      </c>
      <c r="F234" s="15" t="s">
        <v>10</v>
      </c>
      <c r="G234" s="15">
        <v>20129.39</v>
      </c>
      <c r="H234" s="63">
        <v>5000</v>
      </c>
    </row>
    <row r="235" spans="1:8" ht="25" customHeight="1">
      <c r="A235" s="11">
        <v>42852</v>
      </c>
      <c r="B235" s="12" t="s">
        <v>320</v>
      </c>
      <c r="C235" s="13">
        <v>171179698508</v>
      </c>
      <c r="D235" s="14" t="s">
        <v>321</v>
      </c>
      <c r="E235" s="15">
        <v>2000</v>
      </c>
      <c r="F235" s="15" t="s">
        <v>10</v>
      </c>
      <c r="G235" s="15">
        <v>18129.39</v>
      </c>
      <c r="H235" s="63"/>
    </row>
    <row r="236" spans="1:8" ht="25" customHeight="1">
      <c r="A236" s="11">
        <v>42852</v>
      </c>
      <c r="B236" s="12" t="s">
        <v>322</v>
      </c>
      <c r="C236" s="13">
        <v>1197923431</v>
      </c>
      <c r="D236" s="14" t="s">
        <v>321</v>
      </c>
      <c r="E236" s="15" t="s">
        <v>10</v>
      </c>
      <c r="F236" s="15">
        <v>140000</v>
      </c>
      <c r="G236" s="15" t="s">
        <v>323</v>
      </c>
      <c r="H236" s="63"/>
    </row>
    <row r="237" spans="1:8" ht="25" customHeight="1">
      <c r="A237" s="11">
        <v>42852</v>
      </c>
      <c r="B237" s="12" t="s">
        <v>324</v>
      </c>
      <c r="C237" s="13">
        <v>171179863592</v>
      </c>
      <c r="D237" s="14" t="s">
        <v>321</v>
      </c>
      <c r="E237" s="15">
        <v>61000</v>
      </c>
      <c r="F237" s="15" t="s">
        <v>10</v>
      </c>
      <c r="G237" s="15">
        <v>97129.39</v>
      </c>
      <c r="H237" s="63">
        <v>61000</v>
      </c>
    </row>
    <row r="238" spans="1:8" ht="25" customHeight="1">
      <c r="A238" s="11">
        <v>42856</v>
      </c>
      <c r="B238" s="12" t="s">
        <v>325</v>
      </c>
      <c r="C238" s="13" t="s">
        <v>326</v>
      </c>
      <c r="D238" s="16">
        <v>42740</v>
      </c>
      <c r="E238" s="15" t="s">
        <v>10</v>
      </c>
      <c r="F238" s="15">
        <v>120000</v>
      </c>
      <c r="G238" s="15" t="s">
        <v>327</v>
      </c>
      <c r="H238" s="63"/>
    </row>
    <row r="239" spans="1:8" ht="25" customHeight="1">
      <c r="A239" s="11">
        <v>42856</v>
      </c>
      <c r="B239" s="12" t="s">
        <v>328</v>
      </c>
      <c r="C239" s="13">
        <v>171212710430</v>
      </c>
      <c r="D239" s="16">
        <v>42740</v>
      </c>
      <c r="E239" s="15">
        <v>15000</v>
      </c>
      <c r="F239" s="15" t="s">
        <v>10</v>
      </c>
      <c r="G239" s="15" t="s">
        <v>329</v>
      </c>
      <c r="H239" s="63">
        <v>15000</v>
      </c>
    </row>
    <row r="240" spans="1:8" ht="25" customHeight="1">
      <c r="A240" s="11">
        <v>42856</v>
      </c>
      <c r="B240" s="12" t="s">
        <v>330</v>
      </c>
      <c r="C240" s="13">
        <v>171212716062</v>
      </c>
      <c r="D240" s="16">
        <v>42740</v>
      </c>
      <c r="E240" s="15">
        <v>15000</v>
      </c>
      <c r="F240" s="15" t="s">
        <v>10</v>
      </c>
      <c r="G240" s="15" t="s">
        <v>331</v>
      </c>
      <c r="H240" s="63">
        <v>15000</v>
      </c>
    </row>
    <row r="241" spans="1:8" ht="25" customHeight="1">
      <c r="A241" s="11">
        <v>42856</v>
      </c>
      <c r="B241" s="12" t="s">
        <v>332</v>
      </c>
      <c r="C241" s="13">
        <v>171212718394</v>
      </c>
      <c r="D241" s="16">
        <v>42740</v>
      </c>
      <c r="E241" s="15">
        <v>15000</v>
      </c>
      <c r="F241" s="15" t="s">
        <v>10</v>
      </c>
      <c r="G241" s="15" t="s">
        <v>333</v>
      </c>
      <c r="H241" s="63">
        <v>15000</v>
      </c>
    </row>
    <row r="242" spans="1:8" ht="25" customHeight="1">
      <c r="A242" s="11">
        <v>42856</v>
      </c>
      <c r="B242" s="12" t="s">
        <v>334</v>
      </c>
      <c r="C242" s="13">
        <v>171212725113</v>
      </c>
      <c r="D242" s="16">
        <v>42740</v>
      </c>
      <c r="E242" s="15">
        <v>50000</v>
      </c>
      <c r="F242" s="15" t="s">
        <v>10</v>
      </c>
      <c r="G242" s="15" t="s">
        <v>335</v>
      </c>
      <c r="H242" s="63">
        <v>50000</v>
      </c>
    </row>
    <row r="243" spans="1:8" ht="25" customHeight="1">
      <c r="A243" s="11">
        <v>42856</v>
      </c>
      <c r="B243" s="12" t="s">
        <v>336</v>
      </c>
      <c r="C243" s="13">
        <v>171212725087</v>
      </c>
      <c r="D243" s="16">
        <v>42740</v>
      </c>
      <c r="E243" s="15">
        <v>26000</v>
      </c>
      <c r="F243" s="15" t="s">
        <v>10</v>
      </c>
      <c r="G243" s="15">
        <v>96129.39</v>
      </c>
      <c r="H243" s="63">
        <v>26000</v>
      </c>
    </row>
    <row r="244" spans="1:8" ht="25" customHeight="1">
      <c r="A244" s="11">
        <v>42856</v>
      </c>
      <c r="B244" s="12" t="s">
        <v>337</v>
      </c>
      <c r="C244" s="13">
        <v>171212735429</v>
      </c>
      <c r="D244" s="16">
        <v>42740</v>
      </c>
      <c r="E244" s="15">
        <v>10000</v>
      </c>
      <c r="F244" s="15" t="s">
        <v>10</v>
      </c>
      <c r="G244" s="15">
        <v>86129.39</v>
      </c>
      <c r="H244" s="63">
        <v>10000</v>
      </c>
    </row>
    <row r="245" spans="1:8" ht="25" customHeight="1">
      <c r="A245" s="11">
        <v>42856</v>
      </c>
      <c r="B245" s="12" t="s">
        <v>338</v>
      </c>
      <c r="C245" s="13">
        <v>171212735989</v>
      </c>
      <c r="D245" s="16">
        <v>42740</v>
      </c>
      <c r="E245" s="15">
        <v>10000</v>
      </c>
      <c r="F245" s="15" t="s">
        <v>10</v>
      </c>
      <c r="G245" s="15">
        <v>76129.39</v>
      </c>
      <c r="H245" s="63">
        <v>10000</v>
      </c>
    </row>
    <row r="246" spans="1:8" ht="25" customHeight="1">
      <c r="A246" s="11">
        <v>42856</v>
      </c>
      <c r="B246" s="12" t="s">
        <v>339</v>
      </c>
      <c r="C246" s="13">
        <v>171212736984</v>
      </c>
      <c r="D246" s="16">
        <v>42740</v>
      </c>
      <c r="E246" s="15">
        <v>10000</v>
      </c>
      <c r="F246" s="15" t="s">
        <v>10</v>
      </c>
      <c r="G246" s="15">
        <v>66129.39</v>
      </c>
      <c r="H246" s="63">
        <v>10000</v>
      </c>
    </row>
    <row r="247" spans="1:8" ht="25" customHeight="1">
      <c r="A247" s="11">
        <v>42856</v>
      </c>
      <c r="B247" s="12" t="s">
        <v>340</v>
      </c>
      <c r="C247" s="13">
        <v>171212743469</v>
      </c>
      <c r="D247" s="16">
        <v>42740</v>
      </c>
      <c r="E247" s="15">
        <v>15000</v>
      </c>
      <c r="F247" s="15" t="s">
        <v>10</v>
      </c>
      <c r="G247" s="15">
        <v>51129.39</v>
      </c>
      <c r="H247" s="63">
        <v>15000</v>
      </c>
    </row>
    <row r="248" spans="1:8" ht="25" customHeight="1">
      <c r="A248" s="11">
        <v>42856</v>
      </c>
      <c r="B248" s="12" t="s">
        <v>341</v>
      </c>
      <c r="C248" s="13">
        <v>171212745379</v>
      </c>
      <c r="D248" s="16">
        <v>42740</v>
      </c>
      <c r="E248" s="15">
        <v>10000</v>
      </c>
      <c r="F248" s="15" t="s">
        <v>10</v>
      </c>
      <c r="G248" s="15">
        <v>41129.39</v>
      </c>
      <c r="H248" s="63">
        <v>10000</v>
      </c>
    </row>
    <row r="249" spans="1:8" ht="25" customHeight="1">
      <c r="A249" s="11">
        <v>42857</v>
      </c>
      <c r="B249" s="12" t="s">
        <v>342</v>
      </c>
      <c r="C249" s="13">
        <v>1201246646</v>
      </c>
      <c r="D249" s="16">
        <v>42771</v>
      </c>
      <c r="E249" s="15" t="s">
        <v>10</v>
      </c>
      <c r="F249" s="15">
        <v>26000</v>
      </c>
      <c r="G249" s="15">
        <v>67129.39</v>
      </c>
      <c r="H249" s="63"/>
    </row>
    <row r="250" spans="1:8" ht="25" customHeight="1">
      <c r="A250" s="11">
        <v>42861</v>
      </c>
      <c r="B250" s="12" t="s">
        <v>343</v>
      </c>
      <c r="C250" s="13" t="s">
        <v>344</v>
      </c>
      <c r="D250" s="16">
        <v>42891</v>
      </c>
      <c r="E250" s="15">
        <v>10000</v>
      </c>
      <c r="F250" s="15" t="s">
        <v>10</v>
      </c>
      <c r="G250" s="15">
        <v>57129.39</v>
      </c>
      <c r="H250" s="63"/>
    </row>
    <row r="251" spans="1:8" ht="25" customHeight="1">
      <c r="A251" s="11">
        <v>42862</v>
      </c>
      <c r="B251" s="12" t="s">
        <v>345</v>
      </c>
      <c r="C251" s="13">
        <v>171277352604</v>
      </c>
      <c r="D251" s="16">
        <v>42921</v>
      </c>
      <c r="E251" s="15">
        <v>5000</v>
      </c>
      <c r="F251" s="15" t="s">
        <v>10</v>
      </c>
      <c r="G251" s="15">
        <v>52129.39</v>
      </c>
      <c r="H251" s="63">
        <v>5000</v>
      </c>
    </row>
    <row r="252" spans="1:8" ht="25" customHeight="1">
      <c r="A252" s="11">
        <v>42864</v>
      </c>
      <c r="B252" s="12" t="s">
        <v>346</v>
      </c>
      <c r="C252" s="13">
        <v>8123086698</v>
      </c>
      <c r="D252" s="16">
        <v>42983</v>
      </c>
      <c r="E252" s="15">
        <v>4000</v>
      </c>
      <c r="F252" s="15" t="s">
        <v>10</v>
      </c>
      <c r="G252" s="15">
        <v>48129.39</v>
      </c>
      <c r="H252" s="63">
        <v>4000</v>
      </c>
    </row>
    <row r="253" spans="1:8" ht="25" customHeight="1">
      <c r="A253" s="11">
        <v>42865</v>
      </c>
      <c r="B253" s="12" t="s">
        <v>85</v>
      </c>
      <c r="C253" s="13" t="s">
        <v>10</v>
      </c>
      <c r="D253" s="16">
        <v>43013</v>
      </c>
      <c r="E253" s="15">
        <v>4000</v>
      </c>
      <c r="F253" s="15" t="s">
        <v>10</v>
      </c>
      <c r="G253" s="15">
        <v>44129.39</v>
      </c>
      <c r="H253" s="63">
        <v>4000</v>
      </c>
    </row>
    <row r="254" spans="1:8" ht="25" customHeight="1">
      <c r="A254" s="11">
        <v>42865</v>
      </c>
      <c r="B254" s="12" t="s">
        <v>347</v>
      </c>
      <c r="C254" s="13">
        <v>8135143296</v>
      </c>
      <c r="D254" s="16">
        <v>43013</v>
      </c>
      <c r="E254" s="15">
        <v>4000</v>
      </c>
      <c r="F254" s="15" t="s">
        <v>10</v>
      </c>
      <c r="G254" s="15">
        <v>40129.39</v>
      </c>
      <c r="H254" s="63">
        <v>4000</v>
      </c>
    </row>
    <row r="255" spans="1:8" ht="25" customHeight="1">
      <c r="A255" s="11">
        <v>42865</v>
      </c>
      <c r="B255" s="12" t="s">
        <v>348</v>
      </c>
      <c r="C255" s="13">
        <v>8140368427</v>
      </c>
      <c r="D255" s="16">
        <v>43013</v>
      </c>
      <c r="E255" s="15">
        <v>4000</v>
      </c>
      <c r="F255" s="15" t="s">
        <v>10</v>
      </c>
      <c r="G255" s="15">
        <v>36129.39</v>
      </c>
      <c r="H255" s="63">
        <v>4000</v>
      </c>
    </row>
    <row r="256" spans="1:8" ht="25" customHeight="1">
      <c r="A256" s="11">
        <v>42865</v>
      </c>
      <c r="B256" s="12" t="s">
        <v>349</v>
      </c>
      <c r="C256" s="13">
        <v>8140368426</v>
      </c>
      <c r="D256" s="16">
        <v>43013</v>
      </c>
      <c r="E256" s="15">
        <v>5000</v>
      </c>
      <c r="F256" s="15" t="s">
        <v>10</v>
      </c>
      <c r="G256" s="15">
        <v>31129.39</v>
      </c>
      <c r="H256" s="63">
        <v>5000</v>
      </c>
    </row>
    <row r="257" spans="1:8" ht="25" customHeight="1">
      <c r="A257" s="11">
        <v>42865</v>
      </c>
      <c r="B257" s="12" t="s">
        <v>96</v>
      </c>
      <c r="C257" s="13">
        <v>2073012130</v>
      </c>
      <c r="D257" s="16">
        <v>43013</v>
      </c>
      <c r="E257" s="15">
        <v>4000</v>
      </c>
      <c r="F257" s="15" t="s">
        <v>10</v>
      </c>
      <c r="G257" s="15">
        <v>27129.39</v>
      </c>
      <c r="H257" s="63">
        <v>4000</v>
      </c>
    </row>
    <row r="258" spans="1:8" ht="25" customHeight="1">
      <c r="A258" s="11">
        <v>42865</v>
      </c>
      <c r="B258" s="12" t="s">
        <v>97</v>
      </c>
      <c r="C258" s="13">
        <v>2068147130</v>
      </c>
      <c r="D258" s="16">
        <v>43013</v>
      </c>
      <c r="E258" s="15">
        <v>5000</v>
      </c>
      <c r="F258" s="15" t="s">
        <v>10</v>
      </c>
      <c r="G258" s="15">
        <v>22129.39</v>
      </c>
      <c r="H258" s="63">
        <v>5000</v>
      </c>
    </row>
    <row r="259" spans="1:8" ht="25" customHeight="1">
      <c r="A259" s="11">
        <v>42876</v>
      </c>
      <c r="B259" s="12" t="s">
        <v>350</v>
      </c>
      <c r="C259" s="13">
        <v>171416904945</v>
      </c>
      <c r="D259" s="14" t="s">
        <v>351</v>
      </c>
      <c r="E259" s="15">
        <v>1000</v>
      </c>
      <c r="F259" s="15" t="s">
        <v>10</v>
      </c>
      <c r="G259" s="15">
        <v>21129.39</v>
      </c>
      <c r="H259" s="63">
        <v>1000</v>
      </c>
    </row>
    <row r="260" spans="1:8" ht="25" customHeight="1">
      <c r="A260" s="11">
        <v>42876</v>
      </c>
      <c r="B260" s="12" t="s">
        <v>352</v>
      </c>
      <c r="C260" s="13">
        <v>171417223445</v>
      </c>
      <c r="D260" s="14" t="s">
        <v>351</v>
      </c>
      <c r="E260" s="15">
        <v>5000</v>
      </c>
      <c r="F260" s="15" t="s">
        <v>10</v>
      </c>
      <c r="G260" s="15">
        <v>16129.39</v>
      </c>
      <c r="H260" s="63">
        <v>5000</v>
      </c>
    </row>
    <row r="261" spans="1:8" ht="25" customHeight="1">
      <c r="A261" s="11">
        <v>42887</v>
      </c>
      <c r="B261" s="12" t="s">
        <v>353</v>
      </c>
      <c r="C261" s="13">
        <v>1220815766</v>
      </c>
      <c r="D261" s="16">
        <v>42741</v>
      </c>
      <c r="E261" s="15" t="s">
        <v>10</v>
      </c>
      <c r="F261" s="15">
        <v>115000</v>
      </c>
      <c r="G261" s="15" t="s">
        <v>354</v>
      </c>
      <c r="H261" s="63"/>
    </row>
    <row r="262" spans="1:8" ht="25" customHeight="1">
      <c r="A262" s="11">
        <v>42887</v>
      </c>
      <c r="B262" s="12" t="s">
        <v>355</v>
      </c>
      <c r="C262" s="13">
        <v>171524832031</v>
      </c>
      <c r="D262" s="16">
        <v>42741</v>
      </c>
      <c r="E262" s="15">
        <v>120000</v>
      </c>
      <c r="F262" s="15" t="s">
        <v>10</v>
      </c>
      <c r="G262" s="15">
        <v>11129.39</v>
      </c>
      <c r="H262" s="63">
        <v>120000</v>
      </c>
    </row>
    <row r="263" spans="1:8" ht="25" customHeight="1">
      <c r="A263" s="11">
        <v>42888</v>
      </c>
      <c r="B263" s="12" t="s">
        <v>356</v>
      </c>
      <c r="C263" s="13">
        <v>1221970947</v>
      </c>
      <c r="D263" s="16">
        <v>42772</v>
      </c>
      <c r="E263" s="15" t="s">
        <v>10</v>
      </c>
      <c r="F263" s="15">
        <v>30000</v>
      </c>
      <c r="G263" s="15">
        <v>41129.39</v>
      </c>
      <c r="H263" s="63"/>
    </row>
    <row r="264" spans="1:8" ht="25" customHeight="1">
      <c r="A264" s="11">
        <v>42893</v>
      </c>
      <c r="B264" s="12" t="s">
        <v>357</v>
      </c>
      <c r="C264" s="13">
        <v>8505513264</v>
      </c>
      <c r="D264" s="16">
        <v>42922</v>
      </c>
      <c r="E264" s="15">
        <v>4000</v>
      </c>
      <c r="F264" s="15" t="s">
        <v>10</v>
      </c>
      <c r="G264" s="15">
        <v>37129.39</v>
      </c>
      <c r="H264" s="63">
        <v>4000</v>
      </c>
    </row>
    <row r="265" spans="1:8" ht="25" customHeight="1">
      <c r="A265" s="11">
        <v>42896</v>
      </c>
      <c r="B265" s="12" t="s">
        <v>85</v>
      </c>
      <c r="C265" s="13" t="s">
        <v>10</v>
      </c>
      <c r="D265" s="16">
        <v>43014</v>
      </c>
      <c r="E265" s="15">
        <v>4000</v>
      </c>
      <c r="F265" s="15" t="s">
        <v>10</v>
      </c>
      <c r="G265" s="15">
        <v>33129.39</v>
      </c>
      <c r="H265" s="63">
        <v>4000</v>
      </c>
    </row>
    <row r="266" spans="1:8" ht="25" customHeight="1">
      <c r="A266" s="11">
        <v>42898</v>
      </c>
      <c r="B266" s="12" t="s">
        <v>358</v>
      </c>
      <c r="C266" s="13">
        <v>8554107889</v>
      </c>
      <c r="D266" s="16">
        <v>43075</v>
      </c>
      <c r="E266" s="15">
        <v>4000</v>
      </c>
      <c r="F266" s="15" t="s">
        <v>10</v>
      </c>
      <c r="G266" s="15">
        <v>29129.39</v>
      </c>
      <c r="H266" s="63">
        <v>4000</v>
      </c>
    </row>
    <row r="267" spans="1:8" ht="25" customHeight="1">
      <c r="A267" s="11">
        <v>42898</v>
      </c>
      <c r="B267" s="12" t="s">
        <v>97</v>
      </c>
      <c r="C267" s="13">
        <v>2007918163</v>
      </c>
      <c r="D267" s="16">
        <v>43075</v>
      </c>
      <c r="E267" s="15">
        <v>5000</v>
      </c>
      <c r="F267" s="15" t="s">
        <v>10</v>
      </c>
      <c r="G267" s="15">
        <v>24129.39</v>
      </c>
      <c r="H267" s="63">
        <v>5000</v>
      </c>
    </row>
    <row r="268" spans="1:8" ht="25" customHeight="1">
      <c r="A268" s="11">
        <v>42898</v>
      </c>
      <c r="B268" s="12" t="s">
        <v>96</v>
      </c>
      <c r="C268" s="13">
        <v>2001235163</v>
      </c>
      <c r="D268" s="16">
        <v>43075</v>
      </c>
      <c r="E268" s="15">
        <v>4000</v>
      </c>
      <c r="F268" s="15" t="s">
        <v>10</v>
      </c>
      <c r="G268" s="15">
        <v>20129.39</v>
      </c>
      <c r="H268" s="63">
        <v>4000</v>
      </c>
    </row>
    <row r="269" spans="1:8" ht="25" customHeight="1">
      <c r="A269" s="11">
        <v>42899</v>
      </c>
      <c r="B269" s="12" t="s">
        <v>359</v>
      </c>
      <c r="C269" s="13">
        <v>8586703954</v>
      </c>
      <c r="D269" s="14" t="s">
        <v>360</v>
      </c>
      <c r="E269" s="15">
        <v>4000</v>
      </c>
      <c r="F269" s="15" t="s">
        <v>10</v>
      </c>
      <c r="G269" s="15">
        <v>16129.39</v>
      </c>
      <c r="H269" s="63">
        <v>4000</v>
      </c>
    </row>
    <row r="270" spans="1:8" ht="25" customHeight="1">
      <c r="A270" s="11">
        <v>42899</v>
      </c>
      <c r="B270" s="12" t="s">
        <v>361</v>
      </c>
      <c r="C270" s="13">
        <v>8586703955</v>
      </c>
      <c r="D270" s="14" t="s">
        <v>360</v>
      </c>
      <c r="E270" s="15">
        <v>5000</v>
      </c>
      <c r="F270" s="15" t="s">
        <v>10</v>
      </c>
      <c r="G270" s="15">
        <v>11129.39</v>
      </c>
      <c r="H270" s="63">
        <v>5000</v>
      </c>
    </row>
    <row r="271" spans="1:8" ht="25" customHeight="1">
      <c r="A271" s="11">
        <v>42917</v>
      </c>
      <c r="B271" s="12" t="s">
        <v>19</v>
      </c>
      <c r="C271" s="13" t="s">
        <v>10</v>
      </c>
      <c r="D271" s="14" t="s">
        <v>362</v>
      </c>
      <c r="E271" s="15" t="s">
        <v>10</v>
      </c>
      <c r="F271" s="15">
        <v>290</v>
      </c>
      <c r="G271" s="15">
        <v>11419.39</v>
      </c>
      <c r="H271" s="63" t="s">
        <v>10</v>
      </c>
    </row>
    <row r="272" spans="1:8" ht="25" customHeight="1">
      <c r="A272" s="11">
        <v>42917</v>
      </c>
      <c r="B272" s="12" t="s">
        <v>363</v>
      </c>
      <c r="C272" s="13">
        <v>1241039888</v>
      </c>
      <c r="D272" s="16">
        <v>42742</v>
      </c>
      <c r="E272" s="15" t="s">
        <v>10</v>
      </c>
      <c r="F272" s="15">
        <v>109000</v>
      </c>
      <c r="G272" s="15" t="s">
        <v>364</v>
      </c>
      <c r="H272" s="63" t="s">
        <v>10</v>
      </c>
    </row>
    <row r="273" spans="1:8" ht="25" customHeight="1">
      <c r="A273" s="11">
        <v>42917</v>
      </c>
      <c r="B273" s="12" t="s">
        <v>365</v>
      </c>
      <c r="C273" s="13">
        <v>171825266428</v>
      </c>
      <c r="D273" s="16">
        <v>42742</v>
      </c>
      <c r="E273" s="15">
        <v>109000</v>
      </c>
      <c r="F273" s="15" t="s">
        <v>10</v>
      </c>
      <c r="G273" s="15">
        <v>11419.39</v>
      </c>
      <c r="H273" s="63">
        <v>109000</v>
      </c>
    </row>
    <row r="274" spans="1:8" ht="25" customHeight="1">
      <c r="A274" s="11">
        <v>42919</v>
      </c>
      <c r="B274" s="12" t="s">
        <v>366</v>
      </c>
      <c r="C274" s="13">
        <v>1242001513</v>
      </c>
      <c r="D274" s="16">
        <v>42801</v>
      </c>
      <c r="E274" s="15" t="s">
        <v>10</v>
      </c>
      <c r="F274" s="15">
        <v>30000</v>
      </c>
      <c r="G274" s="15">
        <v>41419.39</v>
      </c>
      <c r="H274" s="63" t="s">
        <v>10</v>
      </c>
    </row>
    <row r="275" spans="1:8" ht="25" customHeight="1">
      <c r="A275" s="11">
        <v>42923</v>
      </c>
      <c r="B275" s="12" t="s">
        <v>367</v>
      </c>
      <c r="C275" s="13">
        <v>8905530304</v>
      </c>
      <c r="D275" s="16">
        <v>42923</v>
      </c>
      <c r="E275" s="15">
        <v>4000</v>
      </c>
      <c r="F275" s="15" t="s">
        <v>10</v>
      </c>
      <c r="G275" s="15">
        <v>37419.39</v>
      </c>
      <c r="H275" s="63">
        <v>4000</v>
      </c>
    </row>
    <row r="276" spans="1:8" ht="25" customHeight="1">
      <c r="A276" s="11">
        <v>42926</v>
      </c>
      <c r="B276" s="12" t="s">
        <v>85</v>
      </c>
      <c r="C276" s="13" t="s">
        <v>10</v>
      </c>
      <c r="D276" s="16">
        <v>43015</v>
      </c>
      <c r="E276" s="15">
        <v>4000</v>
      </c>
      <c r="F276" s="15" t="s">
        <v>10</v>
      </c>
      <c r="G276" s="15">
        <v>33419.39</v>
      </c>
      <c r="H276" s="63">
        <v>4000</v>
      </c>
    </row>
    <row r="277" spans="1:8" ht="25" customHeight="1">
      <c r="A277" s="11">
        <v>42926</v>
      </c>
      <c r="B277" s="12" t="s">
        <v>368</v>
      </c>
      <c r="C277" s="13">
        <v>8908598390</v>
      </c>
      <c r="D277" s="16">
        <v>43015</v>
      </c>
      <c r="E277" s="15">
        <v>4000</v>
      </c>
      <c r="F277" s="15" t="s">
        <v>10</v>
      </c>
      <c r="G277" s="15">
        <v>29419.39</v>
      </c>
      <c r="H277" s="63">
        <v>4000</v>
      </c>
    </row>
    <row r="278" spans="1:8" ht="25" customHeight="1">
      <c r="A278" s="11">
        <v>42926</v>
      </c>
      <c r="B278" s="12" t="s">
        <v>369</v>
      </c>
      <c r="C278" s="13">
        <v>8932441551</v>
      </c>
      <c r="D278" s="16">
        <v>43015</v>
      </c>
      <c r="E278" s="15">
        <v>4000</v>
      </c>
      <c r="F278" s="15" t="s">
        <v>10</v>
      </c>
      <c r="G278" s="15">
        <v>25419.39</v>
      </c>
      <c r="H278" s="63">
        <v>4000</v>
      </c>
    </row>
    <row r="279" spans="1:8" ht="25" customHeight="1">
      <c r="A279" s="11">
        <v>42926</v>
      </c>
      <c r="B279" s="12" t="s">
        <v>370</v>
      </c>
      <c r="C279" s="13">
        <v>8932441552</v>
      </c>
      <c r="D279" s="16">
        <v>43015</v>
      </c>
      <c r="E279" s="15">
        <v>5000</v>
      </c>
      <c r="F279" s="15" t="s">
        <v>10</v>
      </c>
      <c r="G279" s="15">
        <v>20419.39</v>
      </c>
      <c r="H279" s="63">
        <v>5000</v>
      </c>
    </row>
    <row r="280" spans="1:8" ht="25" customHeight="1">
      <c r="A280" s="11">
        <v>42926</v>
      </c>
      <c r="B280" s="12" t="s">
        <v>96</v>
      </c>
      <c r="C280" s="13">
        <v>2097500191</v>
      </c>
      <c r="D280" s="16">
        <v>43015</v>
      </c>
      <c r="E280" s="15">
        <v>4000</v>
      </c>
      <c r="F280" s="15" t="s">
        <v>10</v>
      </c>
      <c r="G280" s="15">
        <v>16419.39</v>
      </c>
      <c r="H280" s="63">
        <v>4000</v>
      </c>
    </row>
    <row r="281" spans="1:8" ht="25" customHeight="1">
      <c r="A281" s="11">
        <v>42926</v>
      </c>
      <c r="B281" s="12" t="s">
        <v>97</v>
      </c>
      <c r="C281" s="13">
        <v>2097501191</v>
      </c>
      <c r="D281" s="16">
        <v>43015</v>
      </c>
      <c r="E281" s="15">
        <v>5000</v>
      </c>
      <c r="F281" s="15" t="s">
        <v>10</v>
      </c>
      <c r="G281" s="15">
        <v>11419.39</v>
      </c>
      <c r="H281" s="63">
        <v>5000</v>
      </c>
    </row>
    <row r="282" spans="1:8" ht="25" customHeight="1">
      <c r="A282" s="11">
        <v>42948</v>
      </c>
      <c r="B282" s="12" t="s">
        <v>371</v>
      </c>
      <c r="C282" s="13" t="s">
        <v>372</v>
      </c>
      <c r="D282" s="16">
        <v>42743</v>
      </c>
      <c r="E282" s="15" t="s">
        <v>10</v>
      </c>
      <c r="F282" s="15">
        <v>118000</v>
      </c>
      <c r="G282" s="15" t="s">
        <v>373</v>
      </c>
      <c r="H282" s="63"/>
    </row>
    <row r="283" spans="1:8" ht="25" customHeight="1">
      <c r="A283" s="11">
        <v>42948</v>
      </c>
      <c r="B283" s="12" t="s">
        <v>374</v>
      </c>
      <c r="C283" s="13">
        <v>172136307434</v>
      </c>
      <c r="D283" s="16">
        <v>42743</v>
      </c>
      <c r="E283" s="15">
        <v>118000</v>
      </c>
      <c r="F283" s="15" t="s">
        <v>10</v>
      </c>
      <c r="G283" s="15">
        <v>11419.39</v>
      </c>
      <c r="H283" s="63">
        <v>118000</v>
      </c>
    </row>
    <row r="284" spans="1:8" ht="25" customHeight="1">
      <c r="A284" s="11">
        <v>42949</v>
      </c>
      <c r="B284" s="12" t="s">
        <v>375</v>
      </c>
      <c r="C284" s="13">
        <v>1263369951</v>
      </c>
      <c r="D284" s="16">
        <v>42774</v>
      </c>
      <c r="E284" s="15" t="s">
        <v>10</v>
      </c>
      <c r="F284" s="15">
        <v>30000</v>
      </c>
      <c r="G284" s="15">
        <v>41419.39</v>
      </c>
      <c r="H284" s="63"/>
    </row>
    <row r="285" spans="1:8" ht="25" customHeight="1">
      <c r="A285" s="17">
        <v>42949</v>
      </c>
      <c r="B285" s="18" t="s">
        <v>376</v>
      </c>
      <c r="C285" s="19">
        <v>9277846688</v>
      </c>
      <c r="D285" s="20">
        <v>42774</v>
      </c>
      <c r="E285" s="21" t="s">
        <v>10</v>
      </c>
      <c r="F285" s="21">
        <v>2600</v>
      </c>
      <c r="G285" s="21">
        <v>44019.39</v>
      </c>
      <c r="H285" s="64">
        <v>-2600</v>
      </c>
    </row>
    <row r="286" spans="1:8" ht="25" customHeight="1">
      <c r="A286" s="11">
        <v>42954</v>
      </c>
      <c r="B286" s="12" t="s">
        <v>377</v>
      </c>
      <c r="C286" s="13">
        <v>9351581852</v>
      </c>
      <c r="D286" s="16">
        <v>42924</v>
      </c>
      <c r="E286" s="15">
        <v>4000</v>
      </c>
      <c r="F286" s="15" t="s">
        <v>10</v>
      </c>
      <c r="G286" s="15">
        <v>40019.39</v>
      </c>
      <c r="H286" s="63">
        <v>4000</v>
      </c>
    </row>
    <row r="287" spans="1:8" ht="25" customHeight="1">
      <c r="A287" s="11">
        <v>42957</v>
      </c>
      <c r="B287" s="12" t="s">
        <v>85</v>
      </c>
      <c r="C287" s="13" t="s">
        <v>10</v>
      </c>
      <c r="D287" s="16">
        <v>43016</v>
      </c>
      <c r="E287" s="15">
        <v>4000</v>
      </c>
      <c r="F287" s="15" t="s">
        <v>10</v>
      </c>
      <c r="G287" s="15">
        <v>36019.39</v>
      </c>
      <c r="H287" s="63">
        <v>4000</v>
      </c>
    </row>
    <row r="288" spans="1:8" ht="25" customHeight="1">
      <c r="A288" s="11">
        <v>42957</v>
      </c>
      <c r="B288" s="12" t="s">
        <v>378</v>
      </c>
      <c r="C288" s="13">
        <v>9392997621</v>
      </c>
      <c r="D288" s="16">
        <v>43016</v>
      </c>
      <c r="E288" s="15">
        <v>4000</v>
      </c>
      <c r="F288" s="15" t="s">
        <v>10</v>
      </c>
      <c r="G288" s="15">
        <v>32019.39</v>
      </c>
      <c r="H288" s="63">
        <v>4000</v>
      </c>
    </row>
    <row r="289" spans="1:8" ht="25" customHeight="1">
      <c r="A289" s="11">
        <v>42957</v>
      </c>
      <c r="B289" s="12" t="s">
        <v>379</v>
      </c>
      <c r="C289" s="13">
        <v>9408362360</v>
      </c>
      <c r="D289" s="16">
        <v>43016</v>
      </c>
      <c r="E289" s="15">
        <v>4000</v>
      </c>
      <c r="F289" s="15" t="s">
        <v>10</v>
      </c>
      <c r="G289" s="15">
        <v>28019.39</v>
      </c>
      <c r="H289" s="63">
        <v>4000</v>
      </c>
    </row>
    <row r="290" spans="1:8" ht="25" customHeight="1">
      <c r="A290" s="11">
        <v>42957</v>
      </c>
      <c r="B290" s="12" t="s">
        <v>380</v>
      </c>
      <c r="C290" s="13">
        <v>9408362361</v>
      </c>
      <c r="D290" s="16">
        <v>43016</v>
      </c>
      <c r="E290" s="15">
        <v>5000</v>
      </c>
      <c r="F290" s="15" t="s">
        <v>10</v>
      </c>
      <c r="G290" s="15">
        <v>23019.39</v>
      </c>
      <c r="H290" s="63">
        <v>5000</v>
      </c>
    </row>
    <row r="291" spans="1:8" ht="25" customHeight="1">
      <c r="A291" s="11">
        <v>42957</v>
      </c>
      <c r="B291" s="12" t="s">
        <v>96</v>
      </c>
      <c r="C291" s="13">
        <v>2090580222</v>
      </c>
      <c r="D291" s="16">
        <v>43016</v>
      </c>
      <c r="E291" s="15">
        <v>4000</v>
      </c>
      <c r="F291" s="15" t="s">
        <v>10</v>
      </c>
      <c r="G291" s="15">
        <v>19019.39</v>
      </c>
      <c r="H291" s="63">
        <v>4000</v>
      </c>
    </row>
    <row r="292" spans="1:8" ht="25" customHeight="1">
      <c r="A292" s="11">
        <v>42957</v>
      </c>
      <c r="B292" s="12" t="s">
        <v>97</v>
      </c>
      <c r="C292" s="13">
        <v>2090581222</v>
      </c>
      <c r="D292" s="16">
        <v>43016</v>
      </c>
      <c r="E292" s="15">
        <v>5000</v>
      </c>
      <c r="F292" s="15" t="s">
        <v>10</v>
      </c>
      <c r="G292" s="15">
        <v>14019.39</v>
      </c>
      <c r="H292" s="63">
        <v>5000</v>
      </c>
    </row>
    <row r="293" spans="1:8" ht="25" customHeight="1">
      <c r="A293" s="11">
        <v>42967</v>
      </c>
      <c r="B293" s="12" t="s">
        <v>381</v>
      </c>
      <c r="C293" s="13" t="s">
        <v>382</v>
      </c>
      <c r="D293" s="14" t="s">
        <v>383</v>
      </c>
      <c r="E293" s="15">
        <v>17.7</v>
      </c>
      <c r="F293" s="15" t="s">
        <v>10</v>
      </c>
      <c r="G293" s="15">
        <v>14001.69</v>
      </c>
      <c r="H293" s="63"/>
    </row>
    <row r="294" spans="1:8" ht="25" customHeight="1">
      <c r="A294" s="11">
        <v>42978</v>
      </c>
      <c r="B294" s="12" t="s">
        <v>133</v>
      </c>
      <c r="C294" s="13" t="s">
        <v>384</v>
      </c>
      <c r="D294" s="14" t="s">
        <v>385</v>
      </c>
      <c r="E294" s="15" t="s">
        <v>10</v>
      </c>
      <c r="F294" s="15">
        <v>93000</v>
      </c>
      <c r="G294" s="15" t="s">
        <v>386</v>
      </c>
      <c r="H294" s="63" t="s">
        <v>10</v>
      </c>
    </row>
    <row r="295" spans="1:8" ht="25" customHeight="1">
      <c r="A295" s="11">
        <v>42978</v>
      </c>
      <c r="B295" s="12" t="s">
        <v>387</v>
      </c>
      <c r="C295" s="13">
        <v>172437550723</v>
      </c>
      <c r="D295" s="14" t="s">
        <v>385</v>
      </c>
      <c r="E295" s="15">
        <v>93000</v>
      </c>
      <c r="F295" s="15" t="s">
        <v>10</v>
      </c>
      <c r="G295" s="15">
        <v>14001.69</v>
      </c>
      <c r="H295" s="63">
        <v>93000</v>
      </c>
    </row>
    <row r="296" spans="1:8" ht="25" customHeight="1">
      <c r="A296" s="11">
        <v>42982</v>
      </c>
      <c r="B296" s="12" t="s">
        <v>388</v>
      </c>
      <c r="C296" s="13">
        <v>1283800933</v>
      </c>
      <c r="D296" s="16">
        <v>42834</v>
      </c>
      <c r="E296" s="15" t="s">
        <v>10</v>
      </c>
      <c r="F296" s="15">
        <v>30000</v>
      </c>
      <c r="G296" s="15">
        <v>44001.69</v>
      </c>
      <c r="H296" s="63"/>
    </row>
    <row r="297" spans="1:8" ht="25" customHeight="1">
      <c r="A297" s="11">
        <v>42982</v>
      </c>
      <c r="B297" s="12" t="s">
        <v>389</v>
      </c>
      <c r="C297" s="13" t="s">
        <v>390</v>
      </c>
      <c r="D297" s="16">
        <v>42834</v>
      </c>
      <c r="E297" s="15" t="s">
        <v>10</v>
      </c>
      <c r="F297" s="15">
        <v>47000</v>
      </c>
      <c r="G297" s="15">
        <v>91001.69</v>
      </c>
      <c r="H297" s="63"/>
    </row>
    <row r="298" spans="1:8" ht="25" customHeight="1">
      <c r="A298" s="11">
        <v>42985</v>
      </c>
      <c r="B298" s="12" t="s">
        <v>391</v>
      </c>
      <c r="C298" s="13">
        <v>9764026080</v>
      </c>
      <c r="D298" s="16">
        <v>42925</v>
      </c>
      <c r="E298" s="15">
        <v>4000</v>
      </c>
      <c r="F298" s="15" t="s">
        <v>10</v>
      </c>
      <c r="G298" s="15">
        <v>87001.69</v>
      </c>
      <c r="H298" s="63">
        <v>4000</v>
      </c>
    </row>
    <row r="299" spans="1:8" ht="25" customHeight="1">
      <c r="A299" s="11">
        <v>42985</v>
      </c>
      <c r="B299" s="12" t="s">
        <v>392</v>
      </c>
      <c r="C299" s="13">
        <v>2024915250</v>
      </c>
      <c r="D299" s="16">
        <v>42925</v>
      </c>
      <c r="E299" s="15">
        <v>25000</v>
      </c>
      <c r="F299" s="15" t="s">
        <v>10</v>
      </c>
      <c r="G299" s="15">
        <v>62001.69</v>
      </c>
      <c r="H299" s="63">
        <v>25000</v>
      </c>
    </row>
    <row r="300" spans="1:8" ht="25" customHeight="1">
      <c r="A300" s="11">
        <v>42985</v>
      </c>
      <c r="B300" s="12" t="s">
        <v>392</v>
      </c>
      <c r="C300" s="13">
        <v>2021545250</v>
      </c>
      <c r="D300" s="16">
        <v>42925</v>
      </c>
      <c r="E300" s="15">
        <v>25000</v>
      </c>
      <c r="F300" s="15" t="s">
        <v>10</v>
      </c>
      <c r="G300" s="15">
        <v>37001.69</v>
      </c>
      <c r="H300" s="63">
        <v>25000</v>
      </c>
    </row>
    <row r="301" spans="1:8" ht="25" customHeight="1">
      <c r="A301" s="11">
        <v>42988</v>
      </c>
      <c r="B301" s="12" t="s">
        <v>85</v>
      </c>
      <c r="C301" s="13" t="s">
        <v>10</v>
      </c>
      <c r="D301" s="16">
        <v>43017</v>
      </c>
      <c r="E301" s="15">
        <v>4000</v>
      </c>
      <c r="F301" s="15" t="s">
        <v>10</v>
      </c>
      <c r="G301" s="15">
        <v>33001.69</v>
      </c>
      <c r="H301" s="63">
        <v>4000</v>
      </c>
    </row>
    <row r="302" spans="1:8" ht="25" customHeight="1">
      <c r="A302" s="11">
        <v>42989</v>
      </c>
      <c r="B302" s="12" t="s">
        <v>393</v>
      </c>
      <c r="C302" s="13">
        <v>9782248737</v>
      </c>
      <c r="D302" s="16">
        <v>43048</v>
      </c>
      <c r="E302" s="15">
        <v>4000</v>
      </c>
      <c r="F302" s="15" t="s">
        <v>10</v>
      </c>
      <c r="G302" s="15">
        <v>29001.69</v>
      </c>
      <c r="H302" s="63">
        <v>4000</v>
      </c>
    </row>
    <row r="303" spans="1:8" ht="25" customHeight="1">
      <c r="A303" s="11">
        <v>42989</v>
      </c>
      <c r="B303" s="12" t="s">
        <v>394</v>
      </c>
      <c r="C303" s="13">
        <v>9800210870</v>
      </c>
      <c r="D303" s="16">
        <v>43048</v>
      </c>
      <c r="E303" s="15">
        <v>4000</v>
      </c>
      <c r="F303" s="15" t="s">
        <v>10</v>
      </c>
      <c r="G303" s="15">
        <v>25001.69</v>
      </c>
      <c r="H303" s="63">
        <v>4000</v>
      </c>
    </row>
    <row r="304" spans="1:8" ht="25" customHeight="1">
      <c r="A304" s="11">
        <v>42989</v>
      </c>
      <c r="B304" s="12" t="s">
        <v>395</v>
      </c>
      <c r="C304" s="13">
        <v>9800210871</v>
      </c>
      <c r="D304" s="16">
        <v>43048</v>
      </c>
      <c r="E304" s="15">
        <v>5000</v>
      </c>
      <c r="F304" s="15" t="s">
        <v>10</v>
      </c>
      <c r="G304" s="15">
        <v>20001.689999999999</v>
      </c>
      <c r="H304" s="63">
        <v>5000</v>
      </c>
    </row>
    <row r="305" spans="1:8" ht="25" customHeight="1">
      <c r="A305" s="11">
        <v>42989</v>
      </c>
      <c r="B305" s="12" t="s">
        <v>97</v>
      </c>
      <c r="C305" s="13">
        <v>2019066254</v>
      </c>
      <c r="D305" s="16">
        <v>43048</v>
      </c>
      <c r="E305" s="15">
        <v>5000</v>
      </c>
      <c r="F305" s="15" t="s">
        <v>10</v>
      </c>
      <c r="G305" s="15">
        <v>15001.69</v>
      </c>
      <c r="H305" s="63">
        <v>5000</v>
      </c>
    </row>
    <row r="306" spans="1:8" ht="25" customHeight="1">
      <c r="A306" s="11">
        <v>42989</v>
      </c>
      <c r="B306" s="12" t="s">
        <v>96</v>
      </c>
      <c r="C306" s="13">
        <v>2019065254</v>
      </c>
      <c r="D306" s="16">
        <v>43048</v>
      </c>
      <c r="E306" s="15">
        <v>4000</v>
      </c>
      <c r="F306" s="15" t="s">
        <v>10</v>
      </c>
      <c r="G306" s="15">
        <v>11001.69</v>
      </c>
      <c r="H306" s="63">
        <v>4000</v>
      </c>
    </row>
    <row r="307" spans="1:8" ht="25" customHeight="1">
      <c r="A307" s="11">
        <v>42992</v>
      </c>
      <c r="B307" s="12" t="s">
        <v>396</v>
      </c>
      <c r="C307" s="13" t="s">
        <v>10</v>
      </c>
      <c r="D307" s="14" t="s">
        <v>397</v>
      </c>
      <c r="E307" s="15" t="s">
        <v>10</v>
      </c>
      <c r="F307" s="15">
        <v>218882</v>
      </c>
      <c r="G307" s="15" t="s">
        <v>398</v>
      </c>
      <c r="H307" s="63" t="s">
        <v>10</v>
      </c>
    </row>
    <row r="308" spans="1:8" ht="25" customHeight="1">
      <c r="A308" s="11">
        <v>42992</v>
      </c>
      <c r="B308" s="12" t="s">
        <v>399</v>
      </c>
      <c r="C308" s="13" t="s">
        <v>400</v>
      </c>
      <c r="D308" s="14" t="s">
        <v>397</v>
      </c>
      <c r="E308" s="15">
        <v>219000</v>
      </c>
      <c r="F308" s="15" t="s">
        <v>10</v>
      </c>
      <c r="G308" s="15">
        <v>10883.69</v>
      </c>
      <c r="H308" s="63"/>
    </row>
    <row r="309" spans="1:8" ht="25" customHeight="1">
      <c r="A309" s="11">
        <v>43009</v>
      </c>
      <c r="B309" s="12" t="s">
        <v>19</v>
      </c>
      <c r="C309" s="13" t="s">
        <v>10</v>
      </c>
      <c r="D309" s="14" t="s">
        <v>401</v>
      </c>
      <c r="E309" s="15" t="s">
        <v>10</v>
      </c>
      <c r="F309" s="15">
        <v>195</v>
      </c>
      <c r="G309" s="15">
        <v>11078.69</v>
      </c>
      <c r="H309" s="63" t="s">
        <v>10</v>
      </c>
    </row>
    <row r="310" spans="1:8" ht="25" customHeight="1">
      <c r="A310" s="11">
        <v>43011</v>
      </c>
      <c r="B310" s="12" t="s">
        <v>402</v>
      </c>
      <c r="C310" s="13">
        <v>1303050395</v>
      </c>
      <c r="D310" s="16">
        <v>42804</v>
      </c>
      <c r="E310" s="15" t="s">
        <v>10</v>
      </c>
      <c r="F310" s="15">
        <v>30000</v>
      </c>
      <c r="G310" s="15">
        <v>41078.69</v>
      </c>
      <c r="H310" s="63" t="s">
        <v>10</v>
      </c>
    </row>
    <row r="311" spans="1:8" ht="25" customHeight="1">
      <c r="A311" s="11">
        <v>43015</v>
      </c>
      <c r="B311" s="12" t="s">
        <v>403</v>
      </c>
      <c r="C311" s="13">
        <v>149943664</v>
      </c>
      <c r="D311" s="16">
        <v>42926</v>
      </c>
      <c r="E311" s="15">
        <v>4000</v>
      </c>
      <c r="F311" s="15" t="s">
        <v>10</v>
      </c>
      <c r="G311" s="15">
        <v>37078.69</v>
      </c>
      <c r="H311" s="63">
        <v>4000</v>
      </c>
    </row>
    <row r="312" spans="1:8" ht="25" customHeight="1">
      <c r="A312" s="11">
        <v>43016</v>
      </c>
      <c r="B312" s="12" t="s">
        <v>404</v>
      </c>
      <c r="C312" s="13" t="s">
        <v>405</v>
      </c>
      <c r="D312" s="16">
        <v>42957</v>
      </c>
      <c r="E312" s="15" t="s">
        <v>10</v>
      </c>
      <c r="F312" s="15">
        <v>65000</v>
      </c>
      <c r="G312" s="15" t="s">
        <v>406</v>
      </c>
      <c r="H312" s="63" t="s">
        <v>10</v>
      </c>
    </row>
    <row r="313" spans="1:8" ht="25" customHeight="1">
      <c r="A313" s="11">
        <v>43018</v>
      </c>
      <c r="B313" s="12" t="s">
        <v>85</v>
      </c>
      <c r="C313" s="13" t="s">
        <v>10</v>
      </c>
      <c r="D313" s="16">
        <v>43018</v>
      </c>
      <c r="E313" s="15">
        <v>4000</v>
      </c>
      <c r="F313" s="15" t="s">
        <v>10</v>
      </c>
      <c r="G313" s="15">
        <v>98078.69</v>
      </c>
      <c r="H313" s="63">
        <v>4000</v>
      </c>
    </row>
    <row r="314" spans="1:8" ht="25" customHeight="1">
      <c r="A314" s="11">
        <v>43018</v>
      </c>
      <c r="B314" s="12" t="s">
        <v>407</v>
      </c>
      <c r="C314" s="13">
        <v>172159740</v>
      </c>
      <c r="D314" s="16">
        <v>43018</v>
      </c>
      <c r="E314" s="15">
        <v>4000</v>
      </c>
      <c r="F314" s="15" t="s">
        <v>10</v>
      </c>
      <c r="G314" s="15">
        <v>94078.69</v>
      </c>
      <c r="H314" s="63">
        <v>4000</v>
      </c>
    </row>
    <row r="315" spans="1:8" ht="25" customHeight="1">
      <c r="A315" s="11">
        <v>43018</v>
      </c>
      <c r="B315" s="12" t="s">
        <v>408</v>
      </c>
      <c r="C315" s="13">
        <v>187674700</v>
      </c>
      <c r="D315" s="16">
        <v>43018</v>
      </c>
      <c r="E315" s="15">
        <v>4000</v>
      </c>
      <c r="F315" s="15" t="s">
        <v>10</v>
      </c>
      <c r="G315" s="15">
        <v>90078.69</v>
      </c>
      <c r="H315" s="63">
        <v>4000</v>
      </c>
    </row>
    <row r="316" spans="1:8" ht="25" customHeight="1">
      <c r="A316" s="11">
        <v>43018</v>
      </c>
      <c r="B316" s="12" t="s">
        <v>409</v>
      </c>
      <c r="C316" s="13">
        <v>187674701</v>
      </c>
      <c r="D316" s="16">
        <v>43018</v>
      </c>
      <c r="E316" s="15">
        <v>5000</v>
      </c>
      <c r="F316" s="15" t="s">
        <v>10</v>
      </c>
      <c r="G316" s="15">
        <v>85078.69</v>
      </c>
      <c r="H316" s="63">
        <v>5000</v>
      </c>
    </row>
    <row r="317" spans="1:8" ht="25" customHeight="1">
      <c r="A317" s="11">
        <v>43018</v>
      </c>
      <c r="B317" s="12" t="s">
        <v>96</v>
      </c>
      <c r="C317" s="13">
        <v>2051203283</v>
      </c>
      <c r="D317" s="16">
        <v>43018</v>
      </c>
      <c r="E317" s="15">
        <v>4000</v>
      </c>
      <c r="F317" s="15" t="s">
        <v>10</v>
      </c>
      <c r="G317" s="15">
        <v>81078.69</v>
      </c>
      <c r="H317" s="63">
        <v>4000</v>
      </c>
    </row>
    <row r="318" spans="1:8" ht="25" customHeight="1">
      <c r="A318" s="11">
        <v>43018</v>
      </c>
      <c r="B318" s="12" t="s">
        <v>97</v>
      </c>
      <c r="C318" s="13">
        <v>2051204283</v>
      </c>
      <c r="D318" s="16">
        <v>43018</v>
      </c>
      <c r="E318" s="15">
        <v>5000</v>
      </c>
      <c r="F318" s="15" t="s">
        <v>10</v>
      </c>
      <c r="G318" s="15">
        <v>76078.69</v>
      </c>
      <c r="H318" s="63">
        <v>5000</v>
      </c>
    </row>
    <row r="319" spans="1:8" ht="25" customHeight="1">
      <c r="A319" s="11">
        <v>43020</v>
      </c>
      <c r="B319" s="12" t="s">
        <v>410</v>
      </c>
      <c r="C319" s="13">
        <v>2001244285</v>
      </c>
      <c r="D319" s="16">
        <v>43079</v>
      </c>
      <c r="E319" s="15">
        <v>4000</v>
      </c>
      <c r="F319" s="15" t="s">
        <v>10</v>
      </c>
      <c r="G319" s="15">
        <v>72078.69</v>
      </c>
      <c r="H319" s="63">
        <v>4000</v>
      </c>
    </row>
    <row r="320" spans="1:8" ht="25" customHeight="1">
      <c r="A320" s="11">
        <v>43020</v>
      </c>
      <c r="B320" s="12" t="s">
        <v>411</v>
      </c>
      <c r="C320" s="13">
        <v>2001843285</v>
      </c>
      <c r="D320" s="16">
        <v>43079</v>
      </c>
      <c r="E320" s="15">
        <v>4000</v>
      </c>
      <c r="F320" s="15" t="s">
        <v>10</v>
      </c>
      <c r="G320" s="15">
        <v>68078.69</v>
      </c>
      <c r="H320" s="63">
        <v>4000</v>
      </c>
    </row>
    <row r="321" spans="1:8" ht="25" customHeight="1">
      <c r="A321" s="11">
        <v>43026</v>
      </c>
      <c r="B321" s="12" t="s">
        <v>412</v>
      </c>
      <c r="C321" s="13">
        <v>172912466986</v>
      </c>
      <c r="D321" s="14" t="s">
        <v>413</v>
      </c>
      <c r="E321" s="15">
        <v>57000</v>
      </c>
      <c r="F321" s="15" t="s">
        <v>10</v>
      </c>
      <c r="G321" s="15">
        <v>11078.69</v>
      </c>
      <c r="H321" s="63">
        <v>57000</v>
      </c>
    </row>
    <row r="322" spans="1:8" ht="25" customHeight="1">
      <c r="A322" s="11">
        <v>43034</v>
      </c>
      <c r="B322" s="12" t="s">
        <v>414</v>
      </c>
      <c r="C322" s="13" t="s">
        <v>415</v>
      </c>
      <c r="D322" s="14" t="s">
        <v>416</v>
      </c>
      <c r="E322" s="15">
        <v>17.7</v>
      </c>
      <c r="F322" s="15" t="s">
        <v>10</v>
      </c>
      <c r="G322" s="15">
        <v>11060.99</v>
      </c>
      <c r="H322" s="63"/>
    </row>
    <row r="323" spans="1:8" ht="25" customHeight="1">
      <c r="A323" s="11">
        <v>43039</v>
      </c>
      <c r="B323" s="12" t="s">
        <v>417</v>
      </c>
      <c r="C323" s="13" t="s">
        <v>418</v>
      </c>
      <c r="D323" s="14" t="s">
        <v>419</v>
      </c>
      <c r="E323" s="15" t="s">
        <v>10</v>
      </c>
      <c r="F323" s="15">
        <v>68000</v>
      </c>
      <c r="G323" s="15">
        <v>79060.990000000005</v>
      </c>
      <c r="H323" s="63" t="s">
        <v>10</v>
      </c>
    </row>
    <row r="324" spans="1:8" ht="25" customHeight="1">
      <c r="A324" s="11">
        <v>43039</v>
      </c>
      <c r="B324" s="12" t="s">
        <v>420</v>
      </c>
      <c r="C324" s="13">
        <v>173041153174</v>
      </c>
      <c r="D324" s="14" t="s">
        <v>419</v>
      </c>
      <c r="E324" s="15">
        <v>2000</v>
      </c>
      <c r="F324" s="15" t="s">
        <v>10</v>
      </c>
      <c r="G324" s="15">
        <v>77060.990000000005</v>
      </c>
      <c r="H324" s="63"/>
    </row>
    <row r="325" spans="1:8" ht="25" customHeight="1">
      <c r="A325" s="11">
        <v>43040</v>
      </c>
      <c r="B325" s="12" t="s">
        <v>421</v>
      </c>
      <c r="C325" s="13">
        <v>173052003842</v>
      </c>
      <c r="D325" s="16">
        <v>42746</v>
      </c>
      <c r="E325" s="15">
        <v>66000</v>
      </c>
      <c r="F325" s="15" t="s">
        <v>10</v>
      </c>
      <c r="G325" s="15">
        <v>11060.99</v>
      </c>
      <c r="H325" s="63">
        <v>66000</v>
      </c>
    </row>
    <row r="326" spans="1:8" ht="25" customHeight="1">
      <c r="A326" s="11">
        <v>43041</v>
      </c>
      <c r="B326" s="12" t="s">
        <v>422</v>
      </c>
      <c r="C326" s="13">
        <v>1324109363</v>
      </c>
      <c r="D326" s="16">
        <v>42777</v>
      </c>
      <c r="E326" s="15" t="s">
        <v>10</v>
      </c>
      <c r="F326" s="15">
        <v>38000</v>
      </c>
      <c r="G326" s="15">
        <v>49060.99</v>
      </c>
      <c r="H326" s="63" t="s">
        <v>10</v>
      </c>
    </row>
    <row r="327" spans="1:8" ht="25" customHeight="1">
      <c r="A327" s="11">
        <v>43046</v>
      </c>
      <c r="B327" s="12" t="s">
        <v>423</v>
      </c>
      <c r="C327" s="13">
        <v>527382606</v>
      </c>
      <c r="D327" s="16">
        <v>42927</v>
      </c>
      <c r="E327" s="15">
        <v>4000</v>
      </c>
      <c r="F327" s="15" t="s">
        <v>10</v>
      </c>
      <c r="G327" s="15">
        <v>45060.99</v>
      </c>
      <c r="H327" s="63">
        <v>4000</v>
      </c>
    </row>
    <row r="328" spans="1:8" ht="25" customHeight="1">
      <c r="A328" s="11">
        <v>43049</v>
      </c>
      <c r="B328" s="12" t="s">
        <v>85</v>
      </c>
      <c r="C328" s="13" t="s">
        <v>10</v>
      </c>
      <c r="D328" s="16">
        <v>43019</v>
      </c>
      <c r="E328" s="15">
        <v>4000</v>
      </c>
      <c r="F328" s="15" t="s">
        <v>10</v>
      </c>
      <c r="G328" s="15">
        <v>41060.99</v>
      </c>
      <c r="H328" s="63">
        <v>4000</v>
      </c>
    </row>
    <row r="329" spans="1:8" ht="25" customHeight="1">
      <c r="A329" s="11">
        <v>43049</v>
      </c>
      <c r="B329" s="12" t="s">
        <v>424</v>
      </c>
      <c r="C329" s="13">
        <v>574857571</v>
      </c>
      <c r="D329" s="16">
        <v>43019</v>
      </c>
      <c r="E329" s="15">
        <v>4000</v>
      </c>
      <c r="F329" s="15" t="s">
        <v>10</v>
      </c>
      <c r="G329" s="15">
        <v>37060.99</v>
      </c>
      <c r="H329" s="63">
        <v>4000</v>
      </c>
    </row>
    <row r="330" spans="1:8" ht="25" customHeight="1">
      <c r="A330" s="11">
        <v>43049</v>
      </c>
      <c r="B330" s="12" t="s">
        <v>425</v>
      </c>
      <c r="C330" s="13">
        <v>586459406</v>
      </c>
      <c r="D330" s="16">
        <v>43019</v>
      </c>
      <c r="E330" s="15">
        <v>4000</v>
      </c>
      <c r="F330" s="15" t="s">
        <v>10</v>
      </c>
      <c r="G330" s="15">
        <v>33060.99</v>
      </c>
      <c r="H330" s="63">
        <v>4000</v>
      </c>
    </row>
    <row r="331" spans="1:8" ht="25" customHeight="1">
      <c r="A331" s="11">
        <v>43049</v>
      </c>
      <c r="B331" s="12" t="s">
        <v>426</v>
      </c>
      <c r="C331" s="13">
        <v>586459407</v>
      </c>
      <c r="D331" s="16">
        <v>43019</v>
      </c>
      <c r="E331" s="15">
        <v>5000</v>
      </c>
      <c r="F331" s="15" t="s">
        <v>10</v>
      </c>
      <c r="G331" s="15">
        <v>28060.99</v>
      </c>
      <c r="H331" s="63">
        <v>5000</v>
      </c>
    </row>
    <row r="332" spans="1:8" ht="25" customHeight="1">
      <c r="A332" s="11">
        <v>43049</v>
      </c>
      <c r="B332" s="12" t="s">
        <v>427</v>
      </c>
      <c r="C332" s="13">
        <v>2061272314</v>
      </c>
      <c r="D332" s="16">
        <v>43019</v>
      </c>
      <c r="E332" s="15">
        <v>4000</v>
      </c>
      <c r="F332" s="15" t="s">
        <v>10</v>
      </c>
      <c r="G332" s="15">
        <v>24060.99</v>
      </c>
      <c r="H332" s="63">
        <v>4000</v>
      </c>
    </row>
    <row r="333" spans="1:8" ht="25" customHeight="1">
      <c r="A333" s="11">
        <v>43049</v>
      </c>
      <c r="B333" s="12" t="s">
        <v>428</v>
      </c>
      <c r="C333" s="13">
        <v>2061283314</v>
      </c>
      <c r="D333" s="16">
        <v>43019</v>
      </c>
      <c r="E333" s="15">
        <v>4000</v>
      </c>
      <c r="F333" s="15" t="s">
        <v>10</v>
      </c>
      <c r="G333" s="15">
        <v>20060.990000000002</v>
      </c>
      <c r="H333" s="63">
        <v>4000</v>
      </c>
    </row>
    <row r="334" spans="1:8" ht="25" customHeight="1">
      <c r="A334" s="11">
        <v>43049</v>
      </c>
      <c r="B334" s="12" t="s">
        <v>96</v>
      </c>
      <c r="C334" s="13">
        <v>2052376314</v>
      </c>
      <c r="D334" s="16">
        <v>43019</v>
      </c>
      <c r="E334" s="15">
        <v>4000</v>
      </c>
      <c r="F334" s="15" t="s">
        <v>10</v>
      </c>
      <c r="G334" s="15">
        <v>16060.99</v>
      </c>
      <c r="H334" s="63">
        <v>4000</v>
      </c>
    </row>
    <row r="335" spans="1:8" ht="25" customHeight="1">
      <c r="A335" s="11">
        <v>43049</v>
      </c>
      <c r="B335" s="12" t="s">
        <v>97</v>
      </c>
      <c r="C335" s="13">
        <v>2051589314</v>
      </c>
      <c r="D335" s="16">
        <v>43019</v>
      </c>
      <c r="E335" s="15">
        <v>5000</v>
      </c>
      <c r="F335" s="15" t="s">
        <v>10</v>
      </c>
      <c r="G335" s="15">
        <v>11060.99</v>
      </c>
      <c r="H335" s="63">
        <v>5000</v>
      </c>
    </row>
    <row r="336" spans="1:8" ht="25" customHeight="1">
      <c r="A336" s="11">
        <v>43068</v>
      </c>
      <c r="B336" s="12" t="s">
        <v>429</v>
      </c>
      <c r="C336" s="13">
        <v>733311595623</v>
      </c>
      <c r="D336" s="14" t="s">
        <v>430</v>
      </c>
      <c r="E336" s="15" t="s">
        <v>10</v>
      </c>
      <c r="F336" s="15">
        <v>50000</v>
      </c>
      <c r="G336" s="15">
        <v>61060.99</v>
      </c>
      <c r="H336" s="63" t="s">
        <v>10</v>
      </c>
    </row>
    <row r="337" spans="1:8" ht="25" customHeight="1">
      <c r="A337" s="11">
        <v>43069</v>
      </c>
      <c r="B337" s="12" t="s">
        <v>431</v>
      </c>
      <c r="C337" s="13">
        <v>2005999334</v>
      </c>
      <c r="D337" s="14" t="s">
        <v>432</v>
      </c>
      <c r="E337" s="15">
        <v>50000</v>
      </c>
      <c r="F337" s="15" t="s">
        <v>10</v>
      </c>
      <c r="G337" s="15">
        <v>11060.99</v>
      </c>
      <c r="H337" s="63">
        <v>50000</v>
      </c>
    </row>
    <row r="338" spans="1:8" ht="25" customHeight="1">
      <c r="A338" s="11">
        <v>43071</v>
      </c>
      <c r="B338" s="12" t="s">
        <v>433</v>
      </c>
      <c r="C338" s="13">
        <v>1344198980</v>
      </c>
      <c r="D338" s="16">
        <v>42778</v>
      </c>
      <c r="E338" s="15" t="s">
        <v>10</v>
      </c>
      <c r="F338" s="15">
        <v>38000</v>
      </c>
      <c r="G338" s="15">
        <v>49060.99</v>
      </c>
      <c r="H338" s="63" t="s">
        <v>10</v>
      </c>
    </row>
    <row r="339" spans="1:8" ht="25" customHeight="1">
      <c r="A339" s="11">
        <v>43076</v>
      </c>
      <c r="B339" s="12" t="s">
        <v>434</v>
      </c>
      <c r="C339" s="13">
        <v>944637463</v>
      </c>
      <c r="D339" s="16">
        <v>42928</v>
      </c>
      <c r="E339" s="15">
        <v>4000</v>
      </c>
      <c r="F339" s="15" t="s">
        <v>10</v>
      </c>
      <c r="G339" s="15">
        <v>45060.99</v>
      </c>
      <c r="H339" s="63">
        <v>4000</v>
      </c>
    </row>
    <row r="340" spans="1:8" ht="25" customHeight="1">
      <c r="A340" s="11">
        <v>43078</v>
      </c>
      <c r="B340" s="12" t="s">
        <v>435</v>
      </c>
      <c r="C340" s="13">
        <v>208802874</v>
      </c>
      <c r="D340" s="16">
        <v>42990</v>
      </c>
      <c r="E340" s="15" t="s">
        <v>10</v>
      </c>
      <c r="F340" s="15">
        <v>20000</v>
      </c>
      <c r="G340" s="15">
        <v>65060.99</v>
      </c>
      <c r="H340" s="63" t="s">
        <v>10</v>
      </c>
    </row>
    <row r="341" spans="1:8" ht="25" customHeight="1">
      <c r="A341" s="11">
        <v>43079</v>
      </c>
      <c r="B341" s="12" t="s">
        <v>85</v>
      </c>
      <c r="C341" s="13" t="s">
        <v>10</v>
      </c>
      <c r="D341" s="16">
        <v>43020</v>
      </c>
      <c r="E341" s="15">
        <v>4000</v>
      </c>
      <c r="F341" s="15" t="s">
        <v>10</v>
      </c>
      <c r="G341" s="15">
        <v>61060.99</v>
      </c>
      <c r="H341" s="63">
        <v>4000</v>
      </c>
    </row>
    <row r="342" spans="1:8" ht="25" customHeight="1">
      <c r="A342" s="11">
        <v>43080</v>
      </c>
      <c r="B342" s="12" t="s">
        <v>436</v>
      </c>
      <c r="C342" s="13">
        <v>961738858</v>
      </c>
      <c r="D342" s="16">
        <v>43051</v>
      </c>
      <c r="E342" s="15">
        <v>4000</v>
      </c>
      <c r="F342" s="15" t="s">
        <v>10</v>
      </c>
      <c r="G342" s="15">
        <v>57060.99</v>
      </c>
      <c r="H342" s="63">
        <v>4000</v>
      </c>
    </row>
    <row r="343" spans="1:8" ht="25" customHeight="1">
      <c r="A343" s="11">
        <v>43080</v>
      </c>
      <c r="B343" s="12" t="s">
        <v>437</v>
      </c>
      <c r="C343" s="13">
        <v>983362752</v>
      </c>
      <c r="D343" s="16">
        <v>43051</v>
      </c>
      <c r="E343" s="15">
        <v>4000</v>
      </c>
      <c r="F343" s="15" t="s">
        <v>10</v>
      </c>
      <c r="G343" s="15">
        <v>53060.99</v>
      </c>
      <c r="H343" s="63">
        <v>4000</v>
      </c>
    </row>
    <row r="344" spans="1:8" ht="25" customHeight="1">
      <c r="A344" s="11">
        <v>43080</v>
      </c>
      <c r="B344" s="12" t="s">
        <v>438</v>
      </c>
      <c r="C344" s="13">
        <v>983362753</v>
      </c>
      <c r="D344" s="16">
        <v>43051</v>
      </c>
      <c r="E344" s="15">
        <v>5000</v>
      </c>
      <c r="F344" s="15" t="s">
        <v>10</v>
      </c>
      <c r="G344" s="15">
        <v>48060.99</v>
      </c>
      <c r="H344" s="63">
        <v>5000</v>
      </c>
    </row>
    <row r="345" spans="1:8" ht="25" customHeight="1">
      <c r="A345" s="11">
        <v>43080</v>
      </c>
      <c r="B345" s="12" t="s">
        <v>439</v>
      </c>
      <c r="C345" s="13">
        <v>2103058345</v>
      </c>
      <c r="D345" s="16">
        <v>43051</v>
      </c>
      <c r="E345" s="15">
        <v>4000</v>
      </c>
      <c r="F345" s="15" t="s">
        <v>10</v>
      </c>
      <c r="G345" s="15">
        <v>44060.99</v>
      </c>
      <c r="H345" s="63">
        <v>4000</v>
      </c>
    </row>
    <row r="346" spans="1:8" ht="25" customHeight="1">
      <c r="A346" s="11">
        <v>43080</v>
      </c>
      <c r="B346" s="12" t="s">
        <v>440</v>
      </c>
      <c r="C346" s="13">
        <v>2103046345</v>
      </c>
      <c r="D346" s="16">
        <v>43051</v>
      </c>
      <c r="E346" s="15">
        <v>4000</v>
      </c>
      <c r="F346" s="15" t="s">
        <v>10</v>
      </c>
      <c r="G346" s="15">
        <v>40060.99</v>
      </c>
      <c r="H346" s="63">
        <v>4000</v>
      </c>
    </row>
    <row r="347" spans="1:8" ht="25" customHeight="1">
      <c r="A347" s="11">
        <v>43080</v>
      </c>
      <c r="B347" s="12" t="s">
        <v>441</v>
      </c>
      <c r="C347" s="13">
        <v>2197475345</v>
      </c>
      <c r="D347" s="16">
        <v>43051</v>
      </c>
      <c r="E347" s="15">
        <v>4000</v>
      </c>
      <c r="F347" s="15" t="s">
        <v>10</v>
      </c>
      <c r="G347" s="15">
        <v>36060.99</v>
      </c>
      <c r="H347" s="63">
        <v>4000</v>
      </c>
    </row>
    <row r="348" spans="1:8" ht="25" customHeight="1">
      <c r="A348" s="11">
        <v>43080</v>
      </c>
      <c r="B348" s="12" t="s">
        <v>441</v>
      </c>
      <c r="C348" s="13">
        <v>2194984345</v>
      </c>
      <c r="D348" s="16">
        <v>43051</v>
      </c>
      <c r="E348" s="15">
        <v>5000</v>
      </c>
      <c r="F348" s="15" t="s">
        <v>10</v>
      </c>
      <c r="G348" s="15">
        <v>31060.99</v>
      </c>
      <c r="H348" s="63">
        <v>5000</v>
      </c>
    </row>
    <row r="349" spans="1:8" ht="25" customHeight="1">
      <c r="A349" s="11">
        <v>43085</v>
      </c>
      <c r="B349" s="12" t="s">
        <v>442</v>
      </c>
      <c r="C349" s="13" t="s">
        <v>443</v>
      </c>
      <c r="D349" s="14" t="s">
        <v>444</v>
      </c>
      <c r="E349" s="15" t="s">
        <v>10</v>
      </c>
      <c r="F349" s="15">
        <v>400000</v>
      </c>
      <c r="G349" s="15" t="s">
        <v>445</v>
      </c>
      <c r="H349" s="63" t="s">
        <v>10</v>
      </c>
    </row>
    <row r="350" spans="1:8" ht="25" customHeight="1">
      <c r="A350" s="11">
        <v>43089</v>
      </c>
      <c r="B350" s="12" t="s">
        <v>446</v>
      </c>
      <c r="C350" s="13">
        <v>173547590493</v>
      </c>
      <c r="D350" s="14" t="s">
        <v>447</v>
      </c>
      <c r="E350" s="15">
        <v>100000</v>
      </c>
      <c r="F350" s="15" t="s">
        <v>10</v>
      </c>
      <c r="G350" s="15" t="s">
        <v>448</v>
      </c>
      <c r="H350" s="63">
        <v>100000</v>
      </c>
    </row>
    <row r="351" spans="1:8" ht="25" customHeight="1">
      <c r="A351" s="11">
        <v>43089</v>
      </c>
      <c r="B351" s="12" t="s">
        <v>449</v>
      </c>
      <c r="C351" s="13">
        <v>173547598730</v>
      </c>
      <c r="D351" s="14" t="s">
        <v>447</v>
      </c>
      <c r="E351" s="15">
        <v>50000</v>
      </c>
      <c r="F351" s="15" t="s">
        <v>10</v>
      </c>
      <c r="G351" s="15" t="s">
        <v>450</v>
      </c>
      <c r="H351" s="63">
        <v>50000</v>
      </c>
    </row>
    <row r="352" spans="1:8" ht="25" customHeight="1">
      <c r="A352" s="11">
        <v>43089</v>
      </c>
      <c r="B352" s="12" t="s">
        <v>451</v>
      </c>
      <c r="C352" s="13">
        <v>173547607282</v>
      </c>
      <c r="D352" s="14" t="s">
        <v>447</v>
      </c>
      <c r="E352" s="15">
        <v>100000</v>
      </c>
      <c r="F352" s="15" t="s">
        <v>10</v>
      </c>
      <c r="G352" s="15" t="s">
        <v>452</v>
      </c>
      <c r="H352" s="63">
        <v>100000</v>
      </c>
    </row>
    <row r="353" spans="1:8" ht="25" customHeight="1">
      <c r="A353" s="11">
        <v>43089</v>
      </c>
      <c r="B353" s="12" t="s">
        <v>453</v>
      </c>
      <c r="C353" s="13">
        <v>173547613979</v>
      </c>
      <c r="D353" s="14" t="s">
        <v>447</v>
      </c>
      <c r="E353" s="15">
        <v>100000</v>
      </c>
      <c r="F353" s="15" t="s">
        <v>10</v>
      </c>
      <c r="G353" s="15">
        <v>81060.990000000005</v>
      </c>
      <c r="H353" s="63">
        <v>100000</v>
      </c>
    </row>
    <row r="354" spans="1:8" ht="25" customHeight="1">
      <c r="A354" s="11">
        <v>43089</v>
      </c>
      <c r="B354" s="12" t="s">
        <v>454</v>
      </c>
      <c r="C354" s="13">
        <v>173547655931</v>
      </c>
      <c r="D354" s="14" t="s">
        <v>447</v>
      </c>
      <c r="E354" s="15">
        <v>30000</v>
      </c>
      <c r="F354" s="15" t="s">
        <v>10</v>
      </c>
      <c r="G354" s="15">
        <v>51060.99</v>
      </c>
      <c r="H354" s="63">
        <v>30000</v>
      </c>
    </row>
    <row r="355" spans="1:8" ht="25" customHeight="1">
      <c r="A355" s="11">
        <v>43089</v>
      </c>
      <c r="B355" s="12" t="s">
        <v>455</v>
      </c>
      <c r="C355" s="13">
        <v>4881</v>
      </c>
      <c r="D355" s="14" t="s">
        <v>447</v>
      </c>
      <c r="E355" s="15">
        <v>10000</v>
      </c>
      <c r="F355" s="15" t="s">
        <v>10</v>
      </c>
      <c r="G355" s="15">
        <v>41060.99</v>
      </c>
      <c r="H355" s="63"/>
    </row>
    <row r="356" spans="1:8" ht="25" customHeight="1">
      <c r="A356" s="11">
        <v>43100</v>
      </c>
      <c r="B356" s="12" t="s">
        <v>456</v>
      </c>
      <c r="C356" s="13" t="s">
        <v>457</v>
      </c>
      <c r="D356" s="14" t="s">
        <v>458</v>
      </c>
      <c r="E356" s="15">
        <v>30000</v>
      </c>
      <c r="F356" s="15" t="s">
        <v>10</v>
      </c>
      <c r="G356" s="15">
        <v>11060.99</v>
      </c>
      <c r="H356" s="63"/>
    </row>
    <row r="357" spans="1:8" ht="25" customHeight="1">
      <c r="A357" s="11">
        <v>43100</v>
      </c>
      <c r="B357" s="12" t="s">
        <v>19</v>
      </c>
      <c r="C357" s="13" t="s">
        <v>10</v>
      </c>
      <c r="D357" s="14" t="s">
        <v>458</v>
      </c>
      <c r="E357" s="15" t="s">
        <v>10</v>
      </c>
      <c r="F357" s="15">
        <v>450</v>
      </c>
      <c r="G357" s="15">
        <v>11510.99</v>
      </c>
      <c r="H357" s="63"/>
    </row>
    <row r="358" spans="1:8" ht="25" customHeight="1">
      <c r="A358" s="11">
        <v>43102</v>
      </c>
      <c r="B358" s="12" t="s">
        <v>459</v>
      </c>
      <c r="C358" s="13">
        <v>1364305385</v>
      </c>
      <c r="D358" s="16">
        <v>43132</v>
      </c>
      <c r="E358" s="15" t="s">
        <v>10</v>
      </c>
      <c r="F358" s="15">
        <v>38000</v>
      </c>
      <c r="G358" s="15">
        <v>49510.99</v>
      </c>
      <c r="H358" s="63"/>
    </row>
    <row r="359" spans="1:8" ht="25" customHeight="1">
      <c r="A359" s="11">
        <v>43108</v>
      </c>
      <c r="B359" s="12" t="s">
        <v>460</v>
      </c>
      <c r="C359" s="13">
        <v>1363539129</v>
      </c>
      <c r="D359" s="16">
        <v>43313</v>
      </c>
      <c r="E359" s="15">
        <v>4000</v>
      </c>
      <c r="F359" s="15" t="s">
        <v>10</v>
      </c>
      <c r="G359" s="15">
        <v>45510.99</v>
      </c>
      <c r="H359" s="63">
        <v>4000</v>
      </c>
    </row>
    <row r="360" spans="1:8" ht="25" customHeight="1">
      <c r="A360" s="11">
        <v>43110</v>
      </c>
      <c r="B360" s="12" t="s">
        <v>85</v>
      </c>
      <c r="C360" s="13" t="s">
        <v>10</v>
      </c>
      <c r="D360" s="16">
        <v>43374</v>
      </c>
      <c r="E360" s="15">
        <v>4000</v>
      </c>
      <c r="F360" s="15" t="s">
        <v>10</v>
      </c>
      <c r="G360" s="15">
        <v>41510.99</v>
      </c>
      <c r="H360" s="63">
        <v>4000</v>
      </c>
    </row>
    <row r="361" spans="1:8" ht="25" customHeight="1">
      <c r="A361" s="11">
        <v>43110</v>
      </c>
      <c r="B361" s="12" t="s">
        <v>461</v>
      </c>
      <c r="C361" s="13">
        <v>1404907565</v>
      </c>
      <c r="D361" s="16">
        <v>43374</v>
      </c>
      <c r="E361" s="15">
        <v>4000</v>
      </c>
      <c r="F361" s="15" t="s">
        <v>10</v>
      </c>
      <c r="G361" s="15">
        <v>37510.99</v>
      </c>
      <c r="H361" s="63">
        <v>4000</v>
      </c>
    </row>
    <row r="362" spans="1:8" ht="25" customHeight="1">
      <c r="A362" s="11">
        <v>43110</v>
      </c>
      <c r="B362" s="12" t="s">
        <v>462</v>
      </c>
      <c r="C362" s="13">
        <v>1407484431</v>
      </c>
      <c r="D362" s="16">
        <v>43374</v>
      </c>
      <c r="E362" s="15">
        <v>4000</v>
      </c>
      <c r="F362" s="15" t="s">
        <v>10</v>
      </c>
      <c r="G362" s="15">
        <v>33510.99</v>
      </c>
      <c r="H362" s="63">
        <v>4000</v>
      </c>
    </row>
    <row r="363" spans="1:8" ht="25" customHeight="1">
      <c r="A363" s="11">
        <v>43110</v>
      </c>
      <c r="B363" s="12" t="s">
        <v>463</v>
      </c>
      <c r="C363" s="13">
        <v>1407484432</v>
      </c>
      <c r="D363" s="16">
        <v>43374</v>
      </c>
      <c r="E363" s="15">
        <v>5000</v>
      </c>
      <c r="F363" s="15" t="s">
        <v>10</v>
      </c>
      <c r="G363" s="15">
        <v>28510.99</v>
      </c>
      <c r="H363" s="63">
        <v>5000</v>
      </c>
    </row>
    <row r="364" spans="1:8" ht="25" customHeight="1">
      <c r="A364" s="11">
        <v>43110</v>
      </c>
      <c r="B364" s="12" t="s">
        <v>464</v>
      </c>
      <c r="C364" s="13">
        <v>2017039010</v>
      </c>
      <c r="D364" s="16">
        <v>43374</v>
      </c>
      <c r="E364" s="15">
        <v>4000</v>
      </c>
      <c r="F364" s="15" t="s">
        <v>10</v>
      </c>
      <c r="G364" s="15">
        <v>24510.99</v>
      </c>
      <c r="H364" s="63">
        <v>4000</v>
      </c>
    </row>
    <row r="365" spans="1:8" ht="25" customHeight="1">
      <c r="A365" s="11">
        <v>43110</v>
      </c>
      <c r="B365" s="12" t="s">
        <v>465</v>
      </c>
      <c r="C365" s="13">
        <v>2017052010</v>
      </c>
      <c r="D365" s="16">
        <v>43374</v>
      </c>
      <c r="E365" s="15">
        <v>4000</v>
      </c>
      <c r="F365" s="15" t="s">
        <v>10</v>
      </c>
      <c r="G365" s="15">
        <v>20510.990000000002</v>
      </c>
      <c r="H365" s="63">
        <v>4000</v>
      </c>
    </row>
    <row r="366" spans="1:8" ht="25" customHeight="1">
      <c r="A366" s="11">
        <v>43110</v>
      </c>
      <c r="B366" s="12" t="s">
        <v>96</v>
      </c>
      <c r="C366" s="13">
        <v>2189331010</v>
      </c>
      <c r="D366" s="16">
        <v>43374</v>
      </c>
      <c r="E366" s="15">
        <v>4000</v>
      </c>
      <c r="F366" s="15" t="s">
        <v>10</v>
      </c>
      <c r="G366" s="15">
        <v>16510.990000000002</v>
      </c>
      <c r="H366" s="63">
        <v>4000</v>
      </c>
    </row>
    <row r="367" spans="1:8" ht="25" customHeight="1">
      <c r="A367" s="11">
        <v>43110</v>
      </c>
      <c r="B367" s="12" t="s">
        <v>97</v>
      </c>
      <c r="C367" s="13">
        <v>2184954010</v>
      </c>
      <c r="D367" s="16">
        <v>43374</v>
      </c>
      <c r="E367" s="15">
        <v>5000</v>
      </c>
      <c r="F367" s="15" t="s">
        <v>10</v>
      </c>
      <c r="G367" s="15">
        <v>11510.99</v>
      </c>
      <c r="H367" s="63">
        <v>5000</v>
      </c>
    </row>
    <row r="368" spans="1:8" ht="25" customHeight="1">
      <c r="A368" s="11">
        <v>43129</v>
      </c>
      <c r="B368" s="12" t="s">
        <v>270</v>
      </c>
      <c r="C368" s="13" t="s">
        <v>466</v>
      </c>
      <c r="D368" s="14" t="s">
        <v>467</v>
      </c>
      <c r="E368" s="15" t="s">
        <v>10</v>
      </c>
      <c r="F368" s="15">
        <v>267000</v>
      </c>
      <c r="G368" s="15" t="s">
        <v>468</v>
      </c>
      <c r="H368" s="63"/>
    </row>
    <row r="369" spans="1:8" ht="25" customHeight="1">
      <c r="A369" s="11">
        <v>43131</v>
      </c>
      <c r="B369" s="12" t="s">
        <v>469</v>
      </c>
      <c r="C369" s="13">
        <v>2002304031</v>
      </c>
      <c r="D369" s="14" t="s">
        <v>470</v>
      </c>
      <c r="E369" s="15">
        <v>100000</v>
      </c>
      <c r="F369" s="15" t="s">
        <v>10</v>
      </c>
      <c r="G369" s="15" t="s">
        <v>471</v>
      </c>
      <c r="H369" s="63">
        <v>100000</v>
      </c>
    </row>
    <row r="370" spans="1:8" ht="25" customHeight="1">
      <c r="A370" s="11">
        <v>43133</v>
      </c>
      <c r="B370" s="12" t="s">
        <v>472</v>
      </c>
      <c r="C370" s="13">
        <v>1384618063</v>
      </c>
      <c r="D370" s="16">
        <v>43133</v>
      </c>
      <c r="E370" s="15" t="s">
        <v>10</v>
      </c>
      <c r="F370" s="15">
        <v>38000</v>
      </c>
      <c r="G370" s="15" t="s">
        <v>473</v>
      </c>
      <c r="H370" s="63" t="s">
        <v>10</v>
      </c>
    </row>
    <row r="371" spans="1:8" ht="25" customHeight="1">
      <c r="A371" s="11">
        <v>43138</v>
      </c>
      <c r="B371" s="12" t="s">
        <v>474</v>
      </c>
      <c r="C371" s="13">
        <v>1793027275</v>
      </c>
      <c r="D371" s="16">
        <v>43283</v>
      </c>
      <c r="E371" s="15">
        <v>4000</v>
      </c>
      <c r="F371" s="15" t="s">
        <v>10</v>
      </c>
      <c r="G371" s="15" t="s">
        <v>475</v>
      </c>
      <c r="H371" s="63">
        <v>4000</v>
      </c>
    </row>
    <row r="372" spans="1:8" ht="25" customHeight="1">
      <c r="A372" s="11">
        <v>43141</v>
      </c>
      <c r="B372" s="12" t="s">
        <v>85</v>
      </c>
      <c r="C372" s="13" t="s">
        <v>10</v>
      </c>
      <c r="D372" s="16">
        <v>43375</v>
      </c>
      <c r="E372" s="15">
        <v>4000</v>
      </c>
      <c r="F372" s="15" t="s">
        <v>10</v>
      </c>
      <c r="G372" s="15" t="s">
        <v>476</v>
      </c>
      <c r="H372" s="63">
        <v>4000</v>
      </c>
    </row>
    <row r="373" spans="1:8" ht="25" customHeight="1">
      <c r="A373" s="11">
        <v>43143</v>
      </c>
      <c r="B373" s="12" t="s">
        <v>477</v>
      </c>
      <c r="C373" s="13">
        <v>2212012043</v>
      </c>
      <c r="D373" s="16">
        <v>43436</v>
      </c>
      <c r="E373" s="15">
        <v>4000</v>
      </c>
      <c r="F373" s="15" t="s">
        <v>10</v>
      </c>
      <c r="G373" s="15" t="s">
        <v>478</v>
      </c>
      <c r="H373" s="63">
        <v>4000</v>
      </c>
    </row>
    <row r="374" spans="1:8" ht="25" customHeight="1">
      <c r="A374" s="11">
        <v>43143</v>
      </c>
      <c r="B374" s="12" t="s">
        <v>479</v>
      </c>
      <c r="C374" s="13">
        <v>2212024043</v>
      </c>
      <c r="D374" s="16">
        <v>43436</v>
      </c>
      <c r="E374" s="15">
        <v>4000</v>
      </c>
      <c r="F374" s="15" t="s">
        <v>10</v>
      </c>
      <c r="G374" s="15" t="s">
        <v>480</v>
      </c>
      <c r="H374" s="63">
        <v>4000</v>
      </c>
    </row>
    <row r="375" spans="1:8" ht="25" customHeight="1">
      <c r="A375" s="11">
        <v>43143</v>
      </c>
      <c r="B375" s="12" t="s">
        <v>96</v>
      </c>
      <c r="C375" s="13">
        <v>2042181043</v>
      </c>
      <c r="D375" s="16">
        <v>43436</v>
      </c>
      <c r="E375" s="15">
        <v>4000</v>
      </c>
      <c r="F375" s="15" t="s">
        <v>10</v>
      </c>
      <c r="G375" s="15" t="s">
        <v>481</v>
      </c>
      <c r="H375" s="63">
        <v>4000</v>
      </c>
    </row>
    <row r="376" spans="1:8" ht="25" customHeight="1">
      <c r="A376" s="11">
        <v>43143</v>
      </c>
      <c r="B376" s="12" t="s">
        <v>97</v>
      </c>
      <c r="C376" s="13">
        <v>2040837043</v>
      </c>
      <c r="D376" s="16">
        <v>43436</v>
      </c>
      <c r="E376" s="15">
        <v>5000</v>
      </c>
      <c r="F376" s="15" t="s">
        <v>10</v>
      </c>
      <c r="G376" s="15" t="s">
        <v>482</v>
      </c>
      <c r="H376" s="63">
        <v>5000</v>
      </c>
    </row>
    <row r="377" spans="1:8" ht="25" customHeight="1">
      <c r="A377" s="11">
        <v>43143</v>
      </c>
      <c r="B377" s="12" t="s">
        <v>483</v>
      </c>
      <c r="C377" s="13" t="s">
        <v>484</v>
      </c>
      <c r="D377" s="16">
        <v>43436</v>
      </c>
      <c r="E377" s="15">
        <v>17.7</v>
      </c>
      <c r="F377" s="15" t="s">
        <v>10</v>
      </c>
      <c r="G377" s="15" t="s">
        <v>485</v>
      </c>
      <c r="H377" s="63"/>
    </row>
    <row r="378" spans="1:8" ht="25" customHeight="1">
      <c r="A378" s="11">
        <v>43143</v>
      </c>
      <c r="B378" s="12" t="s">
        <v>486</v>
      </c>
      <c r="C378" s="13">
        <v>1868616775</v>
      </c>
      <c r="D378" s="16">
        <v>43436</v>
      </c>
      <c r="E378" s="15">
        <v>4000</v>
      </c>
      <c r="F378" s="15" t="s">
        <v>10</v>
      </c>
      <c r="G378" s="15" t="s">
        <v>487</v>
      </c>
      <c r="H378" s="63">
        <v>4000</v>
      </c>
    </row>
    <row r="379" spans="1:8" ht="25" customHeight="1">
      <c r="A379" s="11">
        <v>43143</v>
      </c>
      <c r="B379" s="12" t="s">
        <v>488</v>
      </c>
      <c r="C379" s="13">
        <v>1861369469</v>
      </c>
      <c r="D379" s="16">
        <v>43436</v>
      </c>
      <c r="E379" s="15">
        <v>4000</v>
      </c>
      <c r="F379" s="15" t="s">
        <v>10</v>
      </c>
      <c r="G379" s="15" t="s">
        <v>489</v>
      </c>
      <c r="H379" s="63">
        <v>4000</v>
      </c>
    </row>
    <row r="380" spans="1:8" ht="25" customHeight="1">
      <c r="A380" s="11">
        <v>43143</v>
      </c>
      <c r="B380" s="12" t="s">
        <v>490</v>
      </c>
      <c r="C380" s="13">
        <v>1861369470</v>
      </c>
      <c r="D380" s="16">
        <v>43436</v>
      </c>
      <c r="E380" s="15">
        <v>5000</v>
      </c>
      <c r="F380" s="15" t="s">
        <v>10</v>
      </c>
      <c r="G380" s="15" t="s">
        <v>491</v>
      </c>
      <c r="H380" s="63">
        <v>5000</v>
      </c>
    </row>
    <row r="381" spans="1:8" ht="25" customHeight="1">
      <c r="A381" s="11">
        <v>43144</v>
      </c>
      <c r="B381" s="12" t="s">
        <v>492</v>
      </c>
      <c r="C381" s="13" t="s">
        <v>493</v>
      </c>
      <c r="D381" s="14" t="s">
        <v>494</v>
      </c>
      <c r="E381" s="15">
        <v>177</v>
      </c>
      <c r="F381" s="15" t="s">
        <v>10</v>
      </c>
      <c r="G381" s="15" t="s">
        <v>495</v>
      </c>
      <c r="H381" s="63"/>
    </row>
    <row r="382" spans="1:8" ht="25" customHeight="1">
      <c r="A382" s="11">
        <v>43153</v>
      </c>
      <c r="B382" s="12" t="s">
        <v>496</v>
      </c>
      <c r="C382" s="13" t="s">
        <v>497</v>
      </c>
      <c r="D382" s="14" t="s">
        <v>498</v>
      </c>
      <c r="E382" s="15">
        <v>10000</v>
      </c>
      <c r="F382" s="15" t="s">
        <v>10</v>
      </c>
      <c r="G382" s="15" t="s">
        <v>499</v>
      </c>
      <c r="H382" s="63"/>
    </row>
    <row r="383" spans="1:8" ht="25" customHeight="1">
      <c r="A383" s="11">
        <v>43153</v>
      </c>
      <c r="B383" s="12" t="s">
        <v>500</v>
      </c>
      <c r="C383" s="13" t="s">
        <v>501</v>
      </c>
      <c r="D383" s="14" t="s">
        <v>498</v>
      </c>
      <c r="E383" s="15">
        <v>158000</v>
      </c>
      <c r="F383" s="15" t="s">
        <v>10</v>
      </c>
      <c r="G383" s="15">
        <v>10316.290000000001</v>
      </c>
      <c r="H383" s="63"/>
    </row>
    <row r="384" spans="1:8" ht="25" customHeight="1">
      <c r="A384" s="11">
        <v>43156</v>
      </c>
      <c r="B384" s="12" t="s">
        <v>502</v>
      </c>
      <c r="C384" s="13" t="s">
        <v>10</v>
      </c>
      <c r="D384" s="14" t="s">
        <v>503</v>
      </c>
      <c r="E384" s="15" t="s">
        <v>10</v>
      </c>
      <c r="F384" s="15">
        <v>158000</v>
      </c>
      <c r="G384" s="15" t="s">
        <v>499</v>
      </c>
      <c r="H384" s="63"/>
    </row>
    <row r="385" spans="1:8" ht="25" customHeight="1">
      <c r="A385" s="11">
        <v>43156</v>
      </c>
      <c r="B385" s="12" t="s">
        <v>504</v>
      </c>
      <c r="C385" s="13" t="s">
        <v>505</v>
      </c>
      <c r="D385" s="14" t="s">
        <v>503</v>
      </c>
      <c r="E385" s="15">
        <v>25000</v>
      </c>
      <c r="F385" s="15" t="s">
        <v>10</v>
      </c>
      <c r="G385" s="15" t="s">
        <v>506</v>
      </c>
      <c r="H385" s="63"/>
    </row>
    <row r="386" spans="1:8" ht="25" customHeight="1">
      <c r="A386" s="11">
        <v>43156</v>
      </c>
      <c r="B386" s="12" t="s">
        <v>507</v>
      </c>
      <c r="C386" s="13" t="s">
        <v>508</v>
      </c>
      <c r="D386" s="14" t="s">
        <v>503</v>
      </c>
      <c r="E386" s="15">
        <v>130000</v>
      </c>
      <c r="F386" s="15" t="s">
        <v>10</v>
      </c>
      <c r="G386" s="15">
        <v>13316.29</v>
      </c>
      <c r="H386" s="63"/>
    </row>
    <row r="387" spans="1:8" ht="25" customHeight="1">
      <c r="A387" s="11">
        <v>43158</v>
      </c>
      <c r="B387" s="12" t="s">
        <v>509</v>
      </c>
      <c r="C387" s="13" t="s">
        <v>10</v>
      </c>
      <c r="D387" s="14" t="s">
        <v>510</v>
      </c>
      <c r="E387" s="15" t="s">
        <v>10</v>
      </c>
      <c r="F387" s="15">
        <v>130000</v>
      </c>
      <c r="G387" s="15" t="s">
        <v>506</v>
      </c>
      <c r="H387" s="63"/>
    </row>
    <row r="388" spans="1:8" ht="25" customHeight="1">
      <c r="A388" s="11">
        <v>43160</v>
      </c>
      <c r="B388" s="12" t="s">
        <v>511</v>
      </c>
      <c r="C388" s="13">
        <v>180600456489</v>
      </c>
      <c r="D388" s="16">
        <v>43103</v>
      </c>
      <c r="E388" s="15">
        <v>40000</v>
      </c>
      <c r="F388" s="15" t="s">
        <v>10</v>
      </c>
      <c r="G388" s="15" t="s">
        <v>512</v>
      </c>
      <c r="H388" s="63">
        <v>40000</v>
      </c>
    </row>
    <row r="389" spans="1:8" ht="25" customHeight="1">
      <c r="A389" s="11">
        <v>43160</v>
      </c>
      <c r="B389" s="12" t="s">
        <v>513</v>
      </c>
      <c r="C389" s="13">
        <v>180600517822</v>
      </c>
      <c r="D389" s="16">
        <v>43103</v>
      </c>
      <c r="E389" s="15">
        <v>40000</v>
      </c>
      <c r="F389" s="15" t="s">
        <v>10</v>
      </c>
      <c r="G389" s="15">
        <v>63316.29</v>
      </c>
      <c r="H389" s="63">
        <v>40000</v>
      </c>
    </row>
    <row r="390" spans="1:8" ht="25" customHeight="1">
      <c r="A390" s="11">
        <v>43160</v>
      </c>
      <c r="B390" s="12" t="s">
        <v>514</v>
      </c>
      <c r="C390" s="13">
        <v>180600536767</v>
      </c>
      <c r="D390" s="16">
        <v>43103</v>
      </c>
      <c r="E390" s="15">
        <v>25000</v>
      </c>
      <c r="F390" s="15" t="s">
        <v>10</v>
      </c>
      <c r="G390" s="15">
        <v>38316.29</v>
      </c>
      <c r="H390" s="63">
        <v>25000</v>
      </c>
    </row>
    <row r="391" spans="1:8" ht="25" customHeight="1">
      <c r="A391" s="11">
        <v>43160</v>
      </c>
      <c r="B391" s="12" t="s">
        <v>515</v>
      </c>
      <c r="C391" s="13">
        <v>2025112060</v>
      </c>
      <c r="D391" s="16">
        <v>43103</v>
      </c>
      <c r="E391" s="15">
        <v>25000</v>
      </c>
      <c r="F391" s="15" t="s">
        <v>10</v>
      </c>
      <c r="G391" s="15">
        <v>13316.29</v>
      </c>
      <c r="H391" s="63">
        <v>25000</v>
      </c>
    </row>
    <row r="392" spans="1:8" ht="25" customHeight="1">
      <c r="A392" s="11">
        <v>43161</v>
      </c>
      <c r="B392" s="12" t="s">
        <v>516</v>
      </c>
      <c r="C392" s="13">
        <v>1402937365</v>
      </c>
      <c r="D392" s="16">
        <v>43134</v>
      </c>
      <c r="E392" s="15" t="s">
        <v>10</v>
      </c>
      <c r="F392" s="15">
        <v>38000</v>
      </c>
      <c r="G392" s="15">
        <v>51316.29</v>
      </c>
      <c r="H392" s="63"/>
    </row>
    <row r="393" spans="1:8" ht="25" customHeight="1">
      <c r="A393" s="11">
        <v>43161</v>
      </c>
      <c r="B393" s="12" t="s">
        <v>517</v>
      </c>
      <c r="C393" s="13">
        <v>2001150061</v>
      </c>
      <c r="D393" s="16">
        <v>43134</v>
      </c>
      <c r="E393" s="15">
        <v>25000</v>
      </c>
      <c r="F393" s="15" t="s">
        <v>10</v>
      </c>
      <c r="G393" s="15">
        <v>26316.29</v>
      </c>
      <c r="H393" s="63">
        <v>25000</v>
      </c>
    </row>
    <row r="394" spans="1:8" ht="25" customHeight="1">
      <c r="A394" s="11">
        <v>43166</v>
      </c>
      <c r="B394" s="12" t="s">
        <v>518</v>
      </c>
      <c r="C394" s="13">
        <v>2177683668</v>
      </c>
      <c r="D394" s="16">
        <v>43284</v>
      </c>
      <c r="E394" s="15">
        <v>4000</v>
      </c>
      <c r="F394" s="15" t="s">
        <v>10</v>
      </c>
      <c r="G394" s="15">
        <v>22316.29</v>
      </c>
      <c r="H394" s="63">
        <v>4000</v>
      </c>
    </row>
    <row r="395" spans="1:8" ht="25" customHeight="1">
      <c r="A395" s="11">
        <v>43169</v>
      </c>
      <c r="B395" s="12" t="s">
        <v>85</v>
      </c>
      <c r="C395" s="13" t="s">
        <v>10</v>
      </c>
      <c r="D395" s="16">
        <v>43376</v>
      </c>
      <c r="E395" s="15">
        <v>4000</v>
      </c>
      <c r="F395" s="15" t="s">
        <v>10</v>
      </c>
      <c r="G395" s="15">
        <v>18316.29</v>
      </c>
      <c r="H395" s="63">
        <v>4000</v>
      </c>
    </row>
    <row r="396" spans="1:8" ht="25" customHeight="1">
      <c r="A396" s="11">
        <v>43171</v>
      </c>
      <c r="B396" s="12" t="s">
        <v>519</v>
      </c>
      <c r="C396" s="13">
        <v>2230651116</v>
      </c>
      <c r="D396" s="16">
        <v>43437</v>
      </c>
      <c r="E396" s="15">
        <v>4000</v>
      </c>
      <c r="F396" s="15" t="s">
        <v>10</v>
      </c>
      <c r="G396" s="15">
        <v>14316.29</v>
      </c>
      <c r="H396" s="63">
        <v>4000</v>
      </c>
    </row>
    <row r="397" spans="1:8" ht="25" customHeight="1">
      <c r="A397" s="11">
        <v>43171</v>
      </c>
      <c r="B397" s="12" t="s">
        <v>520</v>
      </c>
      <c r="C397" s="13">
        <v>2230105448</v>
      </c>
      <c r="D397" s="16">
        <v>43437</v>
      </c>
      <c r="E397" s="15">
        <v>4000</v>
      </c>
      <c r="F397" s="15" t="s">
        <v>10</v>
      </c>
      <c r="G397" s="15">
        <v>10316.290000000001</v>
      </c>
      <c r="H397" s="63">
        <v>4000</v>
      </c>
    </row>
    <row r="398" spans="1:8" ht="25" customHeight="1">
      <c r="A398" s="11">
        <v>43171</v>
      </c>
      <c r="B398" s="12" t="s">
        <v>521</v>
      </c>
      <c r="C398" s="13">
        <v>2230651117</v>
      </c>
      <c r="D398" s="16">
        <v>43437</v>
      </c>
      <c r="E398" s="15">
        <v>5000</v>
      </c>
      <c r="F398" s="15" t="s">
        <v>10</v>
      </c>
      <c r="G398" s="15">
        <v>5316.29</v>
      </c>
      <c r="H398" s="63">
        <v>5000</v>
      </c>
    </row>
    <row r="399" spans="1:8" ht="25" customHeight="1">
      <c r="A399" s="11">
        <v>43171</v>
      </c>
      <c r="B399" s="12" t="s">
        <v>522</v>
      </c>
      <c r="C399" s="13">
        <v>2141796071</v>
      </c>
      <c r="D399" s="16">
        <v>43437</v>
      </c>
      <c r="E399" s="15">
        <v>4000</v>
      </c>
      <c r="F399" s="15" t="s">
        <v>10</v>
      </c>
      <c r="G399" s="15">
        <v>1316.29</v>
      </c>
      <c r="H399" s="63"/>
    </row>
    <row r="400" spans="1:8" ht="25" customHeight="1">
      <c r="A400" s="11">
        <v>43171</v>
      </c>
      <c r="B400" s="12" t="s">
        <v>522</v>
      </c>
      <c r="C400" s="13">
        <v>2141796071</v>
      </c>
      <c r="D400" s="16">
        <v>43437</v>
      </c>
      <c r="E400" s="15" t="s">
        <v>10</v>
      </c>
      <c r="F400" s="15">
        <v>4000</v>
      </c>
      <c r="G400" s="15">
        <v>5316.29</v>
      </c>
      <c r="H400" s="63"/>
    </row>
    <row r="401" spans="1:8" ht="25" customHeight="1">
      <c r="A401" s="11">
        <v>43171</v>
      </c>
      <c r="B401" s="12" t="s">
        <v>523</v>
      </c>
      <c r="C401" s="13">
        <v>2067567071</v>
      </c>
      <c r="D401" s="16">
        <v>43437</v>
      </c>
      <c r="E401" s="15">
        <v>4000</v>
      </c>
      <c r="F401" s="15" t="s">
        <v>10</v>
      </c>
      <c r="G401" s="15">
        <v>1316.29</v>
      </c>
      <c r="H401" s="63">
        <v>4000</v>
      </c>
    </row>
    <row r="402" spans="1:8" ht="25" customHeight="1">
      <c r="A402" s="11">
        <v>43171</v>
      </c>
      <c r="B402" s="12" t="s">
        <v>524</v>
      </c>
      <c r="C402" s="13">
        <v>2192576071</v>
      </c>
      <c r="D402" s="16">
        <v>43437</v>
      </c>
      <c r="E402" s="15">
        <v>4000</v>
      </c>
      <c r="F402" s="15" t="s">
        <v>10</v>
      </c>
      <c r="G402" s="15">
        <v>-2683.71</v>
      </c>
      <c r="H402" s="63"/>
    </row>
    <row r="403" spans="1:8" ht="25" customHeight="1">
      <c r="A403" s="11">
        <v>43171</v>
      </c>
      <c r="B403" s="12" t="s">
        <v>524</v>
      </c>
      <c r="C403" s="13">
        <v>2192576071</v>
      </c>
      <c r="D403" s="16">
        <v>43437</v>
      </c>
      <c r="E403" s="15" t="s">
        <v>10</v>
      </c>
      <c r="F403" s="15">
        <v>4000</v>
      </c>
      <c r="G403" s="15">
        <v>1316.29</v>
      </c>
      <c r="H403" s="63"/>
    </row>
    <row r="404" spans="1:8" ht="25" customHeight="1">
      <c r="A404" s="11">
        <v>43171</v>
      </c>
      <c r="B404" s="12" t="s">
        <v>525</v>
      </c>
      <c r="C404" s="13">
        <v>2067136071</v>
      </c>
      <c r="D404" s="16">
        <v>43437</v>
      </c>
      <c r="E404" s="15">
        <v>5000</v>
      </c>
      <c r="F404" s="15" t="s">
        <v>10</v>
      </c>
      <c r="G404" s="15">
        <v>-3683.71</v>
      </c>
      <c r="H404" s="63"/>
    </row>
    <row r="405" spans="1:8" ht="25" customHeight="1">
      <c r="A405" s="11">
        <v>43171</v>
      </c>
      <c r="B405" s="12" t="s">
        <v>525</v>
      </c>
      <c r="C405" s="13">
        <v>2067136071</v>
      </c>
      <c r="D405" s="16">
        <v>43437</v>
      </c>
      <c r="E405" s="15" t="s">
        <v>10</v>
      </c>
      <c r="F405" s="15">
        <v>5000</v>
      </c>
      <c r="G405" s="15">
        <v>1316.29</v>
      </c>
      <c r="H405" s="63"/>
    </row>
    <row r="406" spans="1:8" ht="25" customHeight="1">
      <c r="A406" s="11">
        <v>43180</v>
      </c>
      <c r="B406" s="12" t="s">
        <v>526</v>
      </c>
      <c r="C406" s="13" t="s">
        <v>527</v>
      </c>
      <c r="D406" s="14" t="s">
        <v>528</v>
      </c>
      <c r="E406" s="15">
        <v>413</v>
      </c>
      <c r="F406" s="15" t="s">
        <v>10</v>
      </c>
      <c r="G406" s="15">
        <v>903.29</v>
      </c>
      <c r="H406" s="63">
        <v>413</v>
      </c>
    </row>
    <row r="407" spans="1:8" ht="25" customHeight="1">
      <c r="A407" s="11">
        <v>43180</v>
      </c>
      <c r="B407" s="12" t="s">
        <v>529</v>
      </c>
      <c r="C407" s="13" t="s">
        <v>530</v>
      </c>
      <c r="D407" s="14" t="s">
        <v>528</v>
      </c>
      <c r="E407" s="15">
        <v>885</v>
      </c>
      <c r="F407" s="15" t="s">
        <v>10</v>
      </c>
      <c r="G407" s="15">
        <v>18.29</v>
      </c>
      <c r="H407" s="63">
        <v>885</v>
      </c>
    </row>
    <row r="408" spans="1:8" ht="25" customHeight="1">
      <c r="A408" s="11">
        <v>43180</v>
      </c>
      <c r="B408" s="12" t="s">
        <v>531</v>
      </c>
      <c r="C408" s="13" t="s">
        <v>532</v>
      </c>
      <c r="D408" s="14" t="s">
        <v>528</v>
      </c>
      <c r="E408" s="15">
        <v>18.29</v>
      </c>
      <c r="F408" s="15" t="s">
        <v>10</v>
      </c>
      <c r="G408" s="15">
        <v>0</v>
      </c>
      <c r="H408" s="63">
        <v>18.29</v>
      </c>
    </row>
    <row r="409" spans="1:8" ht="25" customHeight="1">
      <c r="A409" s="11">
        <v>43181</v>
      </c>
      <c r="B409" s="12" t="s">
        <v>533</v>
      </c>
      <c r="C409" s="13" t="s">
        <v>534</v>
      </c>
      <c r="D409" s="14" t="s">
        <v>535</v>
      </c>
      <c r="E409" s="15" t="s">
        <v>10</v>
      </c>
      <c r="F409" s="15">
        <v>50000</v>
      </c>
      <c r="G409" s="15">
        <v>50000</v>
      </c>
      <c r="H409" s="63"/>
    </row>
    <row r="410" spans="1:8" ht="25" customHeight="1">
      <c r="A410" s="11">
        <v>43187</v>
      </c>
      <c r="B410" s="12" t="s">
        <v>536</v>
      </c>
      <c r="C410" s="13" t="s">
        <v>537</v>
      </c>
      <c r="D410" s="14" t="s">
        <v>538</v>
      </c>
      <c r="E410" s="15">
        <v>866.73</v>
      </c>
      <c r="F410" s="15" t="s">
        <v>10</v>
      </c>
      <c r="G410" s="15">
        <v>49133.27</v>
      </c>
      <c r="H410" s="63">
        <v>866.73</v>
      </c>
    </row>
    <row r="411" spans="1:8" ht="25" customHeight="1">
      <c r="A411" s="11">
        <v>43191</v>
      </c>
      <c r="B411" s="12" t="s">
        <v>19</v>
      </c>
      <c r="C411" s="13" t="s">
        <v>10</v>
      </c>
      <c r="D411" s="14" t="s">
        <v>539</v>
      </c>
      <c r="E411" s="15" t="s">
        <v>10</v>
      </c>
      <c r="F411" s="15">
        <v>628</v>
      </c>
      <c r="G411" s="15">
        <v>49761.27</v>
      </c>
      <c r="H411" s="63"/>
    </row>
    <row r="412" spans="1:8" ht="25" customHeight="1">
      <c r="A412" s="11">
        <v>43193</v>
      </c>
      <c r="B412" s="12" t="s">
        <v>540</v>
      </c>
      <c r="C412" s="13">
        <v>1423105712</v>
      </c>
      <c r="D412" s="16">
        <v>43163</v>
      </c>
      <c r="E412" s="15" t="s">
        <v>10</v>
      </c>
      <c r="F412" s="15">
        <v>38000</v>
      </c>
      <c r="G412" s="15">
        <v>87761.27</v>
      </c>
      <c r="H412" s="63"/>
    </row>
    <row r="413" spans="1:8" ht="25" customHeight="1">
      <c r="A413" s="11">
        <v>43197</v>
      </c>
      <c r="B413" s="12" t="s">
        <v>541</v>
      </c>
      <c r="C413" s="13">
        <v>2611883676</v>
      </c>
      <c r="D413" s="16">
        <v>43285</v>
      </c>
      <c r="E413" s="15">
        <v>4000</v>
      </c>
      <c r="F413" s="15" t="s">
        <v>10</v>
      </c>
      <c r="G413" s="15">
        <v>83761.27</v>
      </c>
      <c r="H413" s="63">
        <v>4000</v>
      </c>
    </row>
    <row r="414" spans="1:8" ht="25" customHeight="1">
      <c r="A414" s="11">
        <v>43200</v>
      </c>
      <c r="B414" s="12" t="s">
        <v>85</v>
      </c>
      <c r="C414" s="13" t="s">
        <v>10</v>
      </c>
      <c r="D414" s="16">
        <v>43377</v>
      </c>
      <c r="E414" s="15">
        <v>4000</v>
      </c>
      <c r="F414" s="15" t="s">
        <v>10</v>
      </c>
      <c r="G414" s="15">
        <v>79761.27</v>
      </c>
      <c r="H414" s="63">
        <v>4000</v>
      </c>
    </row>
    <row r="415" spans="1:8" ht="25" customHeight="1">
      <c r="A415" s="11">
        <v>43200</v>
      </c>
      <c r="B415" s="12" t="s">
        <v>542</v>
      </c>
      <c r="C415" s="13">
        <v>2651517835</v>
      </c>
      <c r="D415" s="16">
        <v>43377</v>
      </c>
      <c r="E415" s="15">
        <v>4000</v>
      </c>
      <c r="F415" s="15" t="s">
        <v>10</v>
      </c>
      <c r="G415" s="15">
        <v>75761.27</v>
      </c>
      <c r="H415" s="63">
        <v>4000</v>
      </c>
    </row>
    <row r="416" spans="1:8" ht="25" customHeight="1">
      <c r="A416" s="11">
        <v>43200</v>
      </c>
      <c r="B416" s="12" t="s">
        <v>543</v>
      </c>
      <c r="C416" s="13">
        <v>2660219568</v>
      </c>
      <c r="D416" s="16">
        <v>43377</v>
      </c>
      <c r="E416" s="15">
        <v>5000</v>
      </c>
      <c r="F416" s="15" t="s">
        <v>10</v>
      </c>
      <c r="G416" s="15">
        <v>70761.27</v>
      </c>
      <c r="H416" s="63">
        <v>5000</v>
      </c>
    </row>
    <row r="417" spans="1:8" ht="25" customHeight="1">
      <c r="A417" s="11">
        <v>43200</v>
      </c>
      <c r="B417" s="12" t="s">
        <v>544</v>
      </c>
      <c r="C417" s="13">
        <v>2660219567</v>
      </c>
      <c r="D417" s="16">
        <v>43377</v>
      </c>
      <c r="E417" s="15">
        <v>4000</v>
      </c>
      <c r="F417" s="15" t="s">
        <v>10</v>
      </c>
      <c r="G417" s="15">
        <v>66761.27</v>
      </c>
      <c r="H417" s="63">
        <v>4000</v>
      </c>
    </row>
    <row r="418" spans="1:8" ht="25" customHeight="1">
      <c r="A418" s="11">
        <v>43200</v>
      </c>
      <c r="B418" s="12" t="s">
        <v>525</v>
      </c>
      <c r="C418" s="13">
        <v>2004580100</v>
      </c>
      <c r="D418" s="16">
        <v>43377</v>
      </c>
      <c r="E418" s="15">
        <v>5000</v>
      </c>
      <c r="F418" s="15" t="s">
        <v>10</v>
      </c>
      <c r="G418" s="15">
        <v>61761.27</v>
      </c>
      <c r="H418" s="63">
        <v>5000</v>
      </c>
    </row>
    <row r="419" spans="1:8" ht="25" customHeight="1">
      <c r="A419" s="11">
        <v>43200</v>
      </c>
      <c r="B419" s="12" t="s">
        <v>523</v>
      </c>
      <c r="C419" s="13">
        <v>2000382100</v>
      </c>
      <c r="D419" s="16">
        <v>43377</v>
      </c>
      <c r="E419" s="15">
        <v>4000</v>
      </c>
      <c r="F419" s="15" t="s">
        <v>10</v>
      </c>
      <c r="G419" s="15">
        <v>57761.27</v>
      </c>
      <c r="H419" s="63">
        <v>4000</v>
      </c>
    </row>
    <row r="420" spans="1:8" ht="25" customHeight="1">
      <c r="A420" s="11">
        <v>43200</v>
      </c>
      <c r="B420" s="12" t="s">
        <v>545</v>
      </c>
      <c r="C420" s="13">
        <v>2126743100</v>
      </c>
      <c r="D420" s="16">
        <v>43377</v>
      </c>
      <c r="E420" s="15">
        <v>4000</v>
      </c>
      <c r="F420" s="15" t="s">
        <v>10</v>
      </c>
      <c r="G420" s="15">
        <v>53761.27</v>
      </c>
      <c r="H420" s="63">
        <v>4000</v>
      </c>
    </row>
    <row r="421" spans="1:8" ht="25" customHeight="1">
      <c r="A421" s="11">
        <v>43200</v>
      </c>
      <c r="B421" s="12" t="s">
        <v>546</v>
      </c>
      <c r="C421" s="13">
        <v>2126755100</v>
      </c>
      <c r="D421" s="16">
        <v>43377</v>
      </c>
      <c r="E421" s="15">
        <v>4000</v>
      </c>
      <c r="F421" s="15" t="s">
        <v>10</v>
      </c>
      <c r="G421" s="15">
        <v>49761.27</v>
      </c>
      <c r="H421" s="63">
        <v>4000</v>
      </c>
    </row>
    <row r="422" spans="1:8" ht="25" customHeight="1">
      <c r="A422" s="11">
        <v>43214</v>
      </c>
      <c r="B422" s="12" t="s">
        <v>547</v>
      </c>
      <c r="C422" s="13" t="s">
        <v>548</v>
      </c>
      <c r="D422" s="14" t="s">
        <v>549</v>
      </c>
      <c r="E422" s="15">
        <v>17.7</v>
      </c>
      <c r="F422" s="15" t="s">
        <v>10</v>
      </c>
      <c r="G422" s="15">
        <v>49743.57</v>
      </c>
      <c r="H422" s="63"/>
    </row>
    <row r="423" spans="1:8" ht="25" customHeight="1">
      <c r="A423" s="11">
        <v>43222</v>
      </c>
      <c r="B423" s="12" t="s">
        <v>550</v>
      </c>
      <c r="C423" s="13">
        <v>128227766</v>
      </c>
      <c r="D423" s="16">
        <v>43136</v>
      </c>
      <c r="E423" s="15" t="s">
        <v>10</v>
      </c>
      <c r="F423" s="15">
        <v>96600</v>
      </c>
      <c r="G423" s="15" t="s">
        <v>551</v>
      </c>
      <c r="H423" s="63" t="s">
        <v>10</v>
      </c>
    </row>
    <row r="424" spans="1:8" ht="25" customHeight="1">
      <c r="A424" s="11">
        <v>43223</v>
      </c>
      <c r="B424" s="12" t="s">
        <v>552</v>
      </c>
      <c r="C424" s="13">
        <v>1443914407</v>
      </c>
      <c r="D424" s="16">
        <v>43164</v>
      </c>
      <c r="E424" s="15" t="s">
        <v>10</v>
      </c>
      <c r="F424" s="15">
        <v>38000</v>
      </c>
      <c r="G424" s="15" t="s">
        <v>553</v>
      </c>
      <c r="H424" s="63" t="s">
        <v>10</v>
      </c>
    </row>
    <row r="425" spans="1:8" ht="25" customHeight="1">
      <c r="A425" s="11">
        <v>43225</v>
      </c>
      <c r="B425" s="12" t="s">
        <v>554</v>
      </c>
      <c r="C425" s="13">
        <v>351501041</v>
      </c>
      <c r="D425" s="16">
        <v>43225</v>
      </c>
      <c r="E425" s="15">
        <v>130000</v>
      </c>
      <c r="F425" s="15" t="s">
        <v>10</v>
      </c>
      <c r="G425" s="15">
        <v>54343.57</v>
      </c>
      <c r="H425" s="63"/>
    </row>
    <row r="426" spans="1:8" ht="25" customHeight="1">
      <c r="A426" s="11">
        <v>43227</v>
      </c>
      <c r="B426" s="12" t="s">
        <v>555</v>
      </c>
      <c r="C426" s="13">
        <v>3150618194</v>
      </c>
      <c r="D426" s="16">
        <v>43286</v>
      </c>
      <c r="E426" s="15">
        <v>4000</v>
      </c>
      <c r="F426" s="15" t="s">
        <v>10</v>
      </c>
      <c r="G426" s="15">
        <v>50343.57</v>
      </c>
      <c r="H426" s="63">
        <v>4000</v>
      </c>
    </row>
    <row r="427" spans="1:8" ht="25" customHeight="1">
      <c r="A427" s="11">
        <v>43230</v>
      </c>
      <c r="B427" s="12" t="s">
        <v>85</v>
      </c>
      <c r="C427" s="13" t="s">
        <v>10</v>
      </c>
      <c r="D427" s="16">
        <v>43378</v>
      </c>
      <c r="E427" s="15">
        <v>4000</v>
      </c>
      <c r="F427" s="15" t="s">
        <v>10</v>
      </c>
      <c r="G427" s="15">
        <v>46343.57</v>
      </c>
      <c r="H427" s="63">
        <v>4000</v>
      </c>
    </row>
    <row r="428" spans="1:8" ht="25" customHeight="1">
      <c r="A428" s="11">
        <v>43230</v>
      </c>
      <c r="B428" s="12" t="s">
        <v>556</v>
      </c>
      <c r="C428" s="13">
        <v>3219721805</v>
      </c>
      <c r="D428" s="16">
        <v>43378</v>
      </c>
      <c r="E428" s="15">
        <v>5000</v>
      </c>
      <c r="F428" s="15" t="s">
        <v>10</v>
      </c>
      <c r="G428" s="15">
        <v>41343.57</v>
      </c>
      <c r="H428" s="63">
        <v>5000</v>
      </c>
    </row>
    <row r="429" spans="1:8" ht="25" customHeight="1">
      <c r="A429" s="11">
        <v>43230</v>
      </c>
      <c r="B429" s="12" t="s">
        <v>557</v>
      </c>
      <c r="C429" s="13">
        <v>3219721806</v>
      </c>
      <c r="D429" s="16">
        <v>43378</v>
      </c>
      <c r="E429" s="15">
        <v>4000</v>
      </c>
      <c r="F429" s="15" t="s">
        <v>10</v>
      </c>
      <c r="G429" s="15">
        <v>37343.57</v>
      </c>
      <c r="H429" s="63">
        <v>4000</v>
      </c>
    </row>
    <row r="430" spans="1:8" ht="25" customHeight="1">
      <c r="A430" s="11">
        <v>43230</v>
      </c>
      <c r="B430" s="12" t="s">
        <v>558</v>
      </c>
      <c r="C430" s="13">
        <v>2030044130</v>
      </c>
      <c r="D430" s="16">
        <v>43378</v>
      </c>
      <c r="E430" s="15">
        <v>4000</v>
      </c>
      <c r="F430" s="15" t="s">
        <v>10</v>
      </c>
      <c r="G430" s="15">
        <v>33343.57</v>
      </c>
      <c r="H430" s="63">
        <v>4000</v>
      </c>
    </row>
    <row r="431" spans="1:8" ht="25" customHeight="1">
      <c r="A431" s="11">
        <v>43230</v>
      </c>
      <c r="B431" s="12" t="s">
        <v>523</v>
      </c>
      <c r="C431" s="13">
        <v>2004011130</v>
      </c>
      <c r="D431" s="16">
        <v>43378</v>
      </c>
      <c r="E431" s="15">
        <v>4000</v>
      </c>
      <c r="F431" s="15" t="s">
        <v>10</v>
      </c>
      <c r="G431" s="15">
        <v>29343.57</v>
      </c>
      <c r="H431" s="63">
        <v>4000</v>
      </c>
    </row>
    <row r="432" spans="1:8" ht="25" customHeight="1">
      <c r="A432" s="11">
        <v>43230</v>
      </c>
      <c r="B432" s="12" t="s">
        <v>525</v>
      </c>
      <c r="C432" s="13">
        <v>2004010130</v>
      </c>
      <c r="D432" s="16">
        <v>43378</v>
      </c>
      <c r="E432" s="15">
        <v>5000</v>
      </c>
      <c r="F432" s="15" t="s">
        <v>10</v>
      </c>
      <c r="G432" s="15">
        <v>24343.57</v>
      </c>
      <c r="H432" s="63">
        <v>5000</v>
      </c>
    </row>
    <row r="433" spans="1:8" ht="25" customHeight="1">
      <c r="A433" s="11">
        <v>43230</v>
      </c>
      <c r="B433" s="12" t="s">
        <v>559</v>
      </c>
      <c r="C433" s="13">
        <v>3225072273</v>
      </c>
      <c r="D433" s="16">
        <v>43378</v>
      </c>
      <c r="E433" s="15">
        <v>4000</v>
      </c>
      <c r="F433" s="15" t="s">
        <v>10</v>
      </c>
      <c r="G433" s="15">
        <v>20343.57</v>
      </c>
      <c r="H433" s="63">
        <v>4000</v>
      </c>
    </row>
    <row r="434" spans="1:8" ht="25" customHeight="1">
      <c r="A434" s="11">
        <v>43230</v>
      </c>
      <c r="B434" s="12" t="s">
        <v>560</v>
      </c>
      <c r="C434" s="13">
        <v>2185069130</v>
      </c>
      <c r="D434" s="16">
        <v>43378</v>
      </c>
      <c r="E434" s="15">
        <v>4000</v>
      </c>
      <c r="F434" s="15" t="s">
        <v>10</v>
      </c>
      <c r="G434" s="15">
        <v>16343.57</v>
      </c>
      <c r="H434" s="63">
        <v>4000</v>
      </c>
    </row>
    <row r="435" spans="1:8" ht="25" customHeight="1">
      <c r="A435" s="11">
        <v>43252</v>
      </c>
      <c r="B435" s="12" t="s">
        <v>561</v>
      </c>
      <c r="C435" s="13">
        <v>211726187</v>
      </c>
      <c r="D435" s="16">
        <v>43106</v>
      </c>
      <c r="E435" s="15" t="s">
        <v>10</v>
      </c>
      <c r="F435" s="15">
        <v>110000</v>
      </c>
      <c r="G435" s="15" t="s">
        <v>562</v>
      </c>
      <c r="H435" s="63"/>
    </row>
    <row r="436" spans="1:8" ht="25" customHeight="1">
      <c r="A436" s="11">
        <v>43252</v>
      </c>
      <c r="B436" s="12" t="s">
        <v>561</v>
      </c>
      <c r="C436" s="13">
        <v>211761708</v>
      </c>
      <c r="D436" s="16">
        <v>43106</v>
      </c>
      <c r="E436" s="15">
        <v>110000</v>
      </c>
      <c r="F436" s="15" t="s">
        <v>10</v>
      </c>
      <c r="G436" s="15">
        <v>16343.57</v>
      </c>
      <c r="H436" s="63"/>
    </row>
    <row r="437" spans="1:8" ht="25" customHeight="1">
      <c r="A437" s="11">
        <v>43253</v>
      </c>
      <c r="B437" s="12" t="s">
        <v>563</v>
      </c>
      <c r="C437" s="13">
        <v>1463452594</v>
      </c>
      <c r="D437" s="16">
        <v>43137</v>
      </c>
      <c r="E437" s="15" t="s">
        <v>10</v>
      </c>
      <c r="F437" s="15">
        <v>38000</v>
      </c>
      <c r="G437" s="15">
        <v>54343.57</v>
      </c>
      <c r="H437" s="63"/>
    </row>
    <row r="438" spans="1:8" ht="25" customHeight="1">
      <c r="A438" s="11">
        <v>43261</v>
      </c>
      <c r="B438" s="12" t="s">
        <v>85</v>
      </c>
      <c r="C438" s="13" t="s">
        <v>10</v>
      </c>
      <c r="D438" s="16">
        <v>43379</v>
      </c>
      <c r="E438" s="15">
        <v>4000</v>
      </c>
      <c r="F438" s="15" t="s">
        <v>10</v>
      </c>
      <c r="G438" s="15">
        <v>50343.57</v>
      </c>
      <c r="H438" s="63">
        <v>4000</v>
      </c>
    </row>
    <row r="439" spans="1:8" ht="25" customHeight="1">
      <c r="A439" s="11">
        <v>43262</v>
      </c>
      <c r="B439" s="12" t="s">
        <v>564</v>
      </c>
      <c r="C439" s="13">
        <v>3691794998</v>
      </c>
      <c r="D439" s="16">
        <v>43410</v>
      </c>
      <c r="E439" s="15">
        <v>4000</v>
      </c>
      <c r="F439" s="15" t="s">
        <v>10</v>
      </c>
      <c r="G439" s="15">
        <v>46343.57</v>
      </c>
      <c r="H439" s="63">
        <v>4000</v>
      </c>
    </row>
    <row r="440" spans="1:8" ht="25" customHeight="1">
      <c r="A440" s="11">
        <v>43262</v>
      </c>
      <c r="B440" s="12" t="s">
        <v>565</v>
      </c>
      <c r="C440" s="13">
        <v>3701619779</v>
      </c>
      <c r="D440" s="16">
        <v>43410</v>
      </c>
      <c r="E440" s="15">
        <v>4000</v>
      </c>
      <c r="F440" s="15" t="s">
        <v>10</v>
      </c>
      <c r="G440" s="15">
        <v>42343.57</v>
      </c>
      <c r="H440" s="63">
        <v>4000</v>
      </c>
    </row>
    <row r="441" spans="1:8" ht="25" customHeight="1">
      <c r="A441" s="11">
        <v>43262</v>
      </c>
      <c r="B441" s="12" t="s">
        <v>566</v>
      </c>
      <c r="C441" s="13">
        <v>3701619780</v>
      </c>
      <c r="D441" s="16">
        <v>43410</v>
      </c>
      <c r="E441" s="15">
        <v>5000</v>
      </c>
      <c r="F441" s="15" t="s">
        <v>10</v>
      </c>
      <c r="G441" s="15">
        <v>37343.57</v>
      </c>
      <c r="H441" s="63">
        <v>5000</v>
      </c>
    </row>
    <row r="442" spans="1:8" ht="25" customHeight="1">
      <c r="A442" s="11">
        <v>43262</v>
      </c>
      <c r="B442" s="12" t="s">
        <v>523</v>
      </c>
      <c r="C442" s="13">
        <v>8013061162</v>
      </c>
      <c r="D442" s="16">
        <v>43410</v>
      </c>
      <c r="E442" s="15">
        <v>4000</v>
      </c>
      <c r="F442" s="15" t="s">
        <v>10</v>
      </c>
      <c r="G442" s="15">
        <v>33343.57</v>
      </c>
      <c r="H442" s="63">
        <v>4000</v>
      </c>
    </row>
    <row r="443" spans="1:8" ht="25" customHeight="1">
      <c r="A443" s="11">
        <v>43262</v>
      </c>
      <c r="B443" s="12" t="s">
        <v>567</v>
      </c>
      <c r="C443" s="13">
        <v>8014451162</v>
      </c>
      <c r="D443" s="16">
        <v>43410</v>
      </c>
      <c r="E443" s="15">
        <v>5000</v>
      </c>
      <c r="F443" s="15" t="s">
        <v>10</v>
      </c>
      <c r="G443" s="15">
        <v>28343.57</v>
      </c>
      <c r="H443" s="63">
        <v>5000</v>
      </c>
    </row>
    <row r="444" spans="1:8" ht="25" customHeight="1">
      <c r="A444" s="11">
        <v>43262</v>
      </c>
      <c r="B444" s="12" t="s">
        <v>568</v>
      </c>
      <c r="C444" s="13">
        <v>8198579162</v>
      </c>
      <c r="D444" s="16">
        <v>43410</v>
      </c>
      <c r="E444" s="15">
        <v>4000</v>
      </c>
      <c r="F444" s="15" t="s">
        <v>10</v>
      </c>
      <c r="G444" s="15">
        <v>24343.57</v>
      </c>
      <c r="H444" s="63">
        <v>4000</v>
      </c>
    </row>
    <row r="445" spans="1:8" ht="25" customHeight="1">
      <c r="A445" s="11">
        <v>43262</v>
      </c>
      <c r="B445" s="12" t="s">
        <v>569</v>
      </c>
      <c r="C445" s="13">
        <v>8201801162</v>
      </c>
      <c r="D445" s="16">
        <v>43410</v>
      </c>
      <c r="E445" s="15">
        <v>4000</v>
      </c>
      <c r="F445" s="15" t="s">
        <v>10</v>
      </c>
      <c r="G445" s="15">
        <v>20343.57</v>
      </c>
      <c r="H445" s="63">
        <v>4000</v>
      </c>
    </row>
    <row r="446" spans="1:8" ht="25" customHeight="1">
      <c r="A446" s="11">
        <v>43268</v>
      </c>
      <c r="B446" s="12" t="s">
        <v>570</v>
      </c>
      <c r="C446" s="13">
        <v>422743202</v>
      </c>
      <c r="D446" s="14" t="s">
        <v>571</v>
      </c>
      <c r="E446" s="15">
        <v>6000</v>
      </c>
      <c r="F446" s="15" t="s">
        <v>10</v>
      </c>
      <c r="G446" s="15">
        <v>14343.57</v>
      </c>
      <c r="H446" s="63"/>
    </row>
    <row r="447" spans="1:8" ht="25" customHeight="1">
      <c r="A447" s="11">
        <v>43276</v>
      </c>
      <c r="B447" s="12" t="s">
        <v>572</v>
      </c>
      <c r="C447" s="13" t="s">
        <v>573</v>
      </c>
      <c r="D447" s="14" t="s">
        <v>574</v>
      </c>
      <c r="E447" s="15">
        <v>4000</v>
      </c>
      <c r="F447" s="15" t="s">
        <v>10</v>
      </c>
      <c r="G447" s="15">
        <v>10343.57</v>
      </c>
      <c r="H447" s="63"/>
    </row>
    <row r="448" spans="1:8" ht="25" customHeight="1">
      <c r="A448" s="11">
        <v>43282</v>
      </c>
      <c r="B448" s="12" t="s">
        <v>19</v>
      </c>
      <c r="C448" s="13" t="s">
        <v>10</v>
      </c>
      <c r="D448" s="14" t="s">
        <v>575</v>
      </c>
      <c r="E448" s="15" t="s">
        <v>10</v>
      </c>
      <c r="F448" s="15">
        <v>358</v>
      </c>
      <c r="G448" s="15">
        <v>10701.57</v>
      </c>
      <c r="H448" s="63" t="s">
        <v>10</v>
      </c>
    </row>
    <row r="449" spans="1:8" ht="25" customHeight="1">
      <c r="A449" s="11">
        <v>43283</v>
      </c>
      <c r="B449" s="12" t="s">
        <v>576</v>
      </c>
      <c r="C449" s="13">
        <v>1482955977</v>
      </c>
      <c r="D449" s="16">
        <v>43138</v>
      </c>
      <c r="E449" s="15" t="s">
        <v>10</v>
      </c>
      <c r="F449" s="15">
        <v>38000</v>
      </c>
      <c r="G449" s="15">
        <v>48701.57</v>
      </c>
      <c r="H449" s="63" t="s">
        <v>10</v>
      </c>
    </row>
    <row r="450" spans="1:8" ht="25" customHeight="1">
      <c r="A450" s="11">
        <v>43291</v>
      </c>
      <c r="B450" s="12" t="s">
        <v>85</v>
      </c>
      <c r="C450" s="13" t="s">
        <v>10</v>
      </c>
      <c r="D450" s="16">
        <v>43380</v>
      </c>
      <c r="E450" s="15">
        <v>4000</v>
      </c>
      <c r="F450" s="15" t="s">
        <v>10</v>
      </c>
      <c r="G450" s="15">
        <v>44701.57</v>
      </c>
      <c r="H450" s="63">
        <v>4000</v>
      </c>
    </row>
    <row r="451" spans="1:8" ht="25" customHeight="1">
      <c r="A451" s="11">
        <v>43291</v>
      </c>
      <c r="B451" s="12" t="s">
        <v>577</v>
      </c>
      <c r="C451" s="13">
        <v>280223629</v>
      </c>
      <c r="D451" s="16">
        <v>43380</v>
      </c>
      <c r="E451" s="15" t="s">
        <v>10</v>
      </c>
      <c r="F451" s="15">
        <v>50000</v>
      </c>
      <c r="G451" s="15">
        <v>94701.57</v>
      </c>
      <c r="H451" s="63" t="s">
        <v>10</v>
      </c>
    </row>
    <row r="452" spans="1:8" ht="25" customHeight="1">
      <c r="A452" s="11">
        <v>43291</v>
      </c>
      <c r="B452" s="12" t="s">
        <v>578</v>
      </c>
      <c r="C452" s="13" t="s">
        <v>579</v>
      </c>
      <c r="D452" s="16">
        <v>43380</v>
      </c>
      <c r="E452" s="15">
        <v>50000</v>
      </c>
      <c r="F452" s="15" t="s">
        <v>10</v>
      </c>
      <c r="G452" s="15">
        <v>44701.57</v>
      </c>
      <c r="H452" s="63"/>
    </row>
    <row r="453" spans="1:8" ht="25" customHeight="1">
      <c r="A453" s="11">
        <v>43291</v>
      </c>
      <c r="B453" s="12" t="s">
        <v>580</v>
      </c>
      <c r="C453" s="13">
        <v>4168929837</v>
      </c>
      <c r="D453" s="16">
        <v>43380</v>
      </c>
      <c r="E453" s="15">
        <v>4000</v>
      </c>
      <c r="F453" s="15" t="s">
        <v>10</v>
      </c>
      <c r="G453" s="15">
        <v>40701.57</v>
      </c>
      <c r="H453" s="63">
        <v>4000</v>
      </c>
    </row>
    <row r="454" spans="1:8" ht="25" customHeight="1">
      <c r="A454" s="11">
        <v>43291</v>
      </c>
      <c r="B454" s="12" t="s">
        <v>581</v>
      </c>
      <c r="C454" s="13">
        <v>4182778896</v>
      </c>
      <c r="D454" s="16">
        <v>43380</v>
      </c>
      <c r="E454" s="15">
        <v>5000</v>
      </c>
      <c r="F454" s="15" t="s">
        <v>10</v>
      </c>
      <c r="G454" s="15">
        <v>35701.57</v>
      </c>
      <c r="H454" s="63">
        <v>5000</v>
      </c>
    </row>
    <row r="455" spans="1:8" ht="25" customHeight="1">
      <c r="A455" s="11">
        <v>43291</v>
      </c>
      <c r="B455" s="12" t="s">
        <v>582</v>
      </c>
      <c r="C455" s="13">
        <v>4182778895</v>
      </c>
      <c r="D455" s="16">
        <v>43380</v>
      </c>
      <c r="E455" s="15">
        <v>4000</v>
      </c>
      <c r="F455" s="15" t="s">
        <v>10</v>
      </c>
      <c r="G455" s="15">
        <v>31701.57</v>
      </c>
      <c r="H455" s="63">
        <v>4000</v>
      </c>
    </row>
    <row r="456" spans="1:8" ht="25" customHeight="1">
      <c r="A456" s="11">
        <v>43291</v>
      </c>
      <c r="B456" s="12" t="s">
        <v>583</v>
      </c>
      <c r="C456" s="13">
        <v>8185916191</v>
      </c>
      <c r="D456" s="16">
        <v>43380</v>
      </c>
      <c r="E456" s="15">
        <v>4000</v>
      </c>
      <c r="F456" s="15" t="s">
        <v>10</v>
      </c>
      <c r="G456" s="15">
        <v>27701.57</v>
      </c>
      <c r="H456" s="63">
        <v>4000</v>
      </c>
    </row>
    <row r="457" spans="1:8" ht="25" customHeight="1">
      <c r="A457" s="11">
        <v>43291</v>
      </c>
      <c r="B457" s="12" t="s">
        <v>584</v>
      </c>
      <c r="C457" s="13">
        <v>8189728191</v>
      </c>
      <c r="D457" s="16">
        <v>43380</v>
      </c>
      <c r="E457" s="15">
        <v>4000</v>
      </c>
      <c r="F457" s="15" t="s">
        <v>10</v>
      </c>
      <c r="G457" s="15">
        <v>23701.57</v>
      </c>
      <c r="H457" s="63">
        <v>4000</v>
      </c>
    </row>
    <row r="458" spans="1:8" ht="25" customHeight="1">
      <c r="A458" s="11">
        <v>43291</v>
      </c>
      <c r="B458" s="12" t="s">
        <v>523</v>
      </c>
      <c r="C458" s="13">
        <v>8010624191</v>
      </c>
      <c r="D458" s="16">
        <v>43380</v>
      </c>
      <c r="E458" s="15">
        <v>4000</v>
      </c>
      <c r="F458" s="15" t="s">
        <v>10</v>
      </c>
      <c r="G458" s="15">
        <v>19701.57</v>
      </c>
      <c r="H458" s="63">
        <v>4000</v>
      </c>
    </row>
    <row r="459" spans="1:8" ht="25" customHeight="1">
      <c r="A459" s="11">
        <v>43291</v>
      </c>
      <c r="B459" s="12" t="s">
        <v>567</v>
      </c>
      <c r="C459" s="13">
        <v>8018991191</v>
      </c>
      <c r="D459" s="16">
        <v>43380</v>
      </c>
      <c r="E459" s="15">
        <v>5000</v>
      </c>
      <c r="F459" s="15" t="s">
        <v>10</v>
      </c>
      <c r="G459" s="15">
        <v>14701.57</v>
      </c>
      <c r="H459" s="63">
        <v>5000</v>
      </c>
    </row>
    <row r="460" spans="1:8" ht="25" customHeight="1">
      <c r="A460" s="11">
        <v>43304</v>
      </c>
      <c r="B460" s="12" t="s">
        <v>585</v>
      </c>
      <c r="C460" s="13" t="s">
        <v>586</v>
      </c>
      <c r="D460" s="14" t="s">
        <v>587</v>
      </c>
      <c r="E460" s="15">
        <v>17.7</v>
      </c>
      <c r="F460" s="15" t="s">
        <v>10</v>
      </c>
      <c r="G460" s="15">
        <v>14683.87</v>
      </c>
      <c r="H460" s="63"/>
    </row>
    <row r="461" spans="1:8" ht="25" customHeight="1">
      <c r="A461" s="11">
        <v>43314</v>
      </c>
      <c r="B461" s="12" t="s">
        <v>588</v>
      </c>
      <c r="C461" s="13">
        <v>1504572649</v>
      </c>
      <c r="D461" s="16">
        <v>43139</v>
      </c>
      <c r="E461" s="15" t="s">
        <v>10</v>
      </c>
      <c r="F461" s="15">
        <v>38000</v>
      </c>
      <c r="G461" s="15">
        <v>52683.87</v>
      </c>
      <c r="H461" s="63"/>
    </row>
    <row r="462" spans="1:8" ht="25" customHeight="1">
      <c r="A462" s="11">
        <v>43322</v>
      </c>
      <c r="B462" s="12" t="s">
        <v>85</v>
      </c>
      <c r="C462" s="13" t="s">
        <v>10</v>
      </c>
      <c r="D462" s="16">
        <v>43381</v>
      </c>
      <c r="E462" s="15">
        <v>4000</v>
      </c>
      <c r="F462" s="15" t="s">
        <v>10</v>
      </c>
      <c r="G462" s="15">
        <v>48683.87</v>
      </c>
      <c r="H462" s="63">
        <v>4000</v>
      </c>
    </row>
    <row r="463" spans="1:8" ht="25" customHeight="1">
      <c r="A463" s="11">
        <v>43322</v>
      </c>
      <c r="B463" s="12" t="s">
        <v>589</v>
      </c>
      <c r="C463" s="13">
        <v>4706645648</v>
      </c>
      <c r="D463" s="16">
        <v>43381</v>
      </c>
      <c r="E463" s="15">
        <v>4000</v>
      </c>
      <c r="F463" s="15" t="s">
        <v>10</v>
      </c>
      <c r="G463" s="15">
        <v>44683.87</v>
      </c>
      <c r="H463" s="63">
        <v>4000</v>
      </c>
    </row>
    <row r="464" spans="1:8" ht="25" customHeight="1">
      <c r="A464" s="11">
        <v>43322</v>
      </c>
      <c r="B464" s="12" t="s">
        <v>590</v>
      </c>
      <c r="C464" s="13">
        <v>4715399942</v>
      </c>
      <c r="D464" s="16">
        <v>43381</v>
      </c>
      <c r="E464" s="15">
        <v>4000</v>
      </c>
      <c r="F464" s="15" t="s">
        <v>10</v>
      </c>
      <c r="G464" s="15">
        <v>40683.870000000003</v>
      </c>
      <c r="H464" s="63">
        <v>4000</v>
      </c>
    </row>
    <row r="465" spans="1:8" ht="25" customHeight="1">
      <c r="A465" s="11">
        <v>43322</v>
      </c>
      <c r="B465" s="12" t="s">
        <v>591</v>
      </c>
      <c r="C465" s="13">
        <v>4715399941</v>
      </c>
      <c r="D465" s="16">
        <v>43381</v>
      </c>
      <c r="E465" s="15">
        <v>5000</v>
      </c>
      <c r="F465" s="15" t="s">
        <v>10</v>
      </c>
      <c r="G465" s="15">
        <v>35683.870000000003</v>
      </c>
      <c r="H465" s="63">
        <v>5000</v>
      </c>
    </row>
    <row r="466" spans="1:8" ht="25" customHeight="1">
      <c r="A466" s="11">
        <v>43322</v>
      </c>
      <c r="B466" s="12" t="s">
        <v>567</v>
      </c>
      <c r="C466" s="13">
        <v>8011364222</v>
      </c>
      <c r="D466" s="16">
        <v>43381</v>
      </c>
      <c r="E466" s="15">
        <v>5000</v>
      </c>
      <c r="F466" s="15" t="s">
        <v>10</v>
      </c>
      <c r="G466" s="15">
        <v>30683.87</v>
      </c>
      <c r="H466" s="63">
        <v>5000</v>
      </c>
    </row>
    <row r="467" spans="1:8" ht="25" customHeight="1">
      <c r="A467" s="11">
        <v>43322</v>
      </c>
      <c r="B467" s="12" t="s">
        <v>523</v>
      </c>
      <c r="C467" s="13">
        <v>8006912222</v>
      </c>
      <c r="D467" s="16">
        <v>43381</v>
      </c>
      <c r="E467" s="15">
        <v>4000</v>
      </c>
      <c r="F467" s="15" t="s">
        <v>10</v>
      </c>
      <c r="G467" s="15">
        <v>26683.87</v>
      </c>
      <c r="H467" s="63">
        <v>4000</v>
      </c>
    </row>
    <row r="468" spans="1:8" ht="25" customHeight="1">
      <c r="A468" s="11">
        <v>43322</v>
      </c>
      <c r="B468" s="12" t="s">
        <v>592</v>
      </c>
      <c r="C468" s="13">
        <v>8281757222</v>
      </c>
      <c r="D468" s="16">
        <v>43381</v>
      </c>
      <c r="E468" s="15">
        <v>4000</v>
      </c>
      <c r="F468" s="15" t="s">
        <v>10</v>
      </c>
      <c r="G468" s="15">
        <v>22683.87</v>
      </c>
      <c r="H468" s="63">
        <v>4000</v>
      </c>
    </row>
    <row r="469" spans="1:8" ht="25" customHeight="1">
      <c r="A469" s="11">
        <v>43322</v>
      </c>
      <c r="B469" s="12" t="s">
        <v>593</v>
      </c>
      <c r="C469" s="13">
        <v>8285488222</v>
      </c>
      <c r="D469" s="16">
        <v>43381</v>
      </c>
      <c r="E469" s="15">
        <v>4000</v>
      </c>
      <c r="F469" s="15" t="s">
        <v>10</v>
      </c>
      <c r="G469" s="15">
        <v>18683.87</v>
      </c>
      <c r="H469" s="63">
        <v>4000</v>
      </c>
    </row>
    <row r="470" spans="1:8" ht="25" customHeight="1">
      <c r="A470" s="11">
        <v>43346</v>
      </c>
      <c r="B470" s="12" t="s">
        <v>594</v>
      </c>
      <c r="C470" s="13">
        <v>1525717077</v>
      </c>
      <c r="D470" s="16">
        <v>43168</v>
      </c>
      <c r="E470" s="15" t="s">
        <v>10</v>
      </c>
      <c r="F470" s="15">
        <v>38000</v>
      </c>
      <c r="G470" s="15">
        <v>56683.87</v>
      </c>
      <c r="H470" s="63" t="s">
        <v>10</v>
      </c>
    </row>
    <row r="471" spans="1:8" ht="25" customHeight="1">
      <c r="A471" s="11">
        <v>43348</v>
      </c>
      <c r="B471" s="12" t="s">
        <v>595</v>
      </c>
      <c r="C471" s="13" t="s">
        <v>596</v>
      </c>
      <c r="D471" s="16">
        <v>43229</v>
      </c>
      <c r="E471" s="15">
        <v>10000</v>
      </c>
      <c r="F471" s="15" t="s">
        <v>10</v>
      </c>
      <c r="G471" s="15">
        <v>46683.87</v>
      </c>
      <c r="H471" s="63"/>
    </row>
    <row r="472" spans="1:8" ht="25" customHeight="1">
      <c r="A472" s="11">
        <v>43353</v>
      </c>
      <c r="B472" s="12" t="s">
        <v>85</v>
      </c>
      <c r="C472" s="13" t="s">
        <v>10</v>
      </c>
      <c r="D472" s="16">
        <v>43382</v>
      </c>
      <c r="E472" s="15">
        <v>4000</v>
      </c>
      <c r="F472" s="15" t="s">
        <v>10</v>
      </c>
      <c r="G472" s="15">
        <v>42683.87</v>
      </c>
      <c r="H472" s="63">
        <v>4000</v>
      </c>
    </row>
    <row r="473" spans="1:8" ht="25" customHeight="1">
      <c r="A473" s="11">
        <v>43353</v>
      </c>
      <c r="B473" s="12" t="s">
        <v>567</v>
      </c>
      <c r="C473" s="13">
        <v>8018079253</v>
      </c>
      <c r="D473" s="16">
        <v>43382</v>
      </c>
      <c r="E473" s="15">
        <v>5000</v>
      </c>
      <c r="F473" s="15" t="s">
        <v>10</v>
      </c>
      <c r="G473" s="15">
        <v>37683.870000000003</v>
      </c>
      <c r="H473" s="63">
        <v>5000</v>
      </c>
    </row>
    <row r="474" spans="1:8" ht="25" customHeight="1">
      <c r="A474" s="11">
        <v>43353</v>
      </c>
      <c r="B474" s="12" t="s">
        <v>523</v>
      </c>
      <c r="C474" s="13">
        <v>8016753253</v>
      </c>
      <c r="D474" s="16">
        <v>43382</v>
      </c>
      <c r="E474" s="15">
        <v>4000</v>
      </c>
      <c r="F474" s="15" t="s">
        <v>10</v>
      </c>
      <c r="G474" s="15">
        <v>33683.870000000003</v>
      </c>
      <c r="H474" s="63">
        <v>4000</v>
      </c>
    </row>
    <row r="475" spans="1:8" ht="25" customHeight="1">
      <c r="A475" s="11">
        <v>43353</v>
      </c>
      <c r="B475" s="12" t="s">
        <v>597</v>
      </c>
      <c r="C475" s="13">
        <v>5192245138</v>
      </c>
      <c r="D475" s="16">
        <v>43382</v>
      </c>
      <c r="E475" s="15">
        <v>4000</v>
      </c>
      <c r="F475" s="15" t="s">
        <v>10</v>
      </c>
      <c r="G475" s="15">
        <v>29683.87</v>
      </c>
      <c r="H475" s="63">
        <v>4000</v>
      </c>
    </row>
    <row r="476" spans="1:8" ht="25" customHeight="1">
      <c r="A476" s="11">
        <v>43353</v>
      </c>
      <c r="B476" s="12" t="s">
        <v>598</v>
      </c>
      <c r="C476" s="13">
        <v>5201551285</v>
      </c>
      <c r="D476" s="16">
        <v>43382</v>
      </c>
      <c r="E476" s="15">
        <v>4000</v>
      </c>
      <c r="F476" s="15" t="s">
        <v>10</v>
      </c>
      <c r="G476" s="15">
        <v>25683.87</v>
      </c>
      <c r="H476" s="63">
        <v>4000</v>
      </c>
    </row>
    <row r="477" spans="1:8" ht="25" customHeight="1">
      <c r="A477" s="11">
        <v>43353</v>
      </c>
      <c r="B477" s="12" t="s">
        <v>599</v>
      </c>
      <c r="C477" s="13">
        <v>5201551284</v>
      </c>
      <c r="D477" s="16">
        <v>43382</v>
      </c>
      <c r="E477" s="15">
        <v>5000</v>
      </c>
      <c r="F477" s="15" t="s">
        <v>10</v>
      </c>
      <c r="G477" s="15">
        <v>20683.87</v>
      </c>
      <c r="H477" s="63">
        <v>5000</v>
      </c>
    </row>
    <row r="478" spans="1:8" ht="25" customHeight="1">
      <c r="A478" s="11">
        <v>43353</v>
      </c>
      <c r="B478" s="12" t="s">
        <v>600</v>
      </c>
      <c r="C478" s="13">
        <v>8322943253</v>
      </c>
      <c r="D478" s="16">
        <v>43382</v>
      </c>
      <c r="E478" s="15">
        <v>4000</v>
      </c>
      <c r="F478" s="15" t="s">
        <v>10</v>
      </c>
      <c r="G478" s="15">
        <v>16683.87</v>
      </c>
      <c r="H478" s="63">
        <v>4000</v>
      </c>
    </row>
    <row r="479" spans="1:8" ht="25" customHeight="1">
      <c r="A479" s="11">
        <v>43353</v>
      </c>
      <c r="B479" s="12" t="s">
        <v>601</v>
      </c>
      <c r="C479" s="13">
        <v>8311998253</v>
      </c>
      <c r="D479" s="16">
        <v>43382</v>
      </c>
      <c r="E479" s="15">
        <v>4000</v>
      </c>
      <c r="F479" s="15" t="s">
        <v>10</v>
      </c>
      <c r="G479" s="15">
        <v>12683.87</v>
      </c>
      <c r="H479" s="63">
        <v>4000</v>
      </c>
    </row>
    <row r="480" spans="1:8" ht="25" customHeight="1">
      <c r="A480" s="17">
        <v>43367</v>
      </c>
      <c r="B480" s="18" t="s">
        <v>602</v>
      </c>
      <c r="C480" s="19">
        <v>940146300475</v>
      </c>
      <c r="D480" s="22" t="s">
        <v>603</v>
      </c>
      <c r="E480" s="21" t="s">
        <v>10</v>
      </c>
      <c r="F480" s="21">
        <v>300000</v>
      </c>
      <c r="G480" s="21" t="s">
        <v>604</v>
      </c>
      <c r="H480" s="64"/>
    </row>
    <row r="481" spans="1:8" ht="25" customHeight="1">
      <c r="A481" s="17">
        <v>43370</v>
      </c>
      <c r="B481" s="18" t="s">
        <v>602</v>
      </c>
      <c r="C481" s="19">
        <v>942267201731</v>
      </c>
      <c r="D481" s="22" t="s">
        <v>605</v>
      </c>
      <c r="E481" s="21" t="s">
        <v>10</v>
      </c>
      <c r="F481" s="21">
        <v>100000</v>
      </c>
      <c r="G481" s="21" t="s">
        <v>606</v>
      </c>
      <c r="H481" s="64"/>
    </row>
    <row r="482" spans="1:8" ht="25" customHeight="1">
      <c r="A482" s="17">
        <v>43370</v>
      </c>
      <c r="B482" s="18" t="s">
        <v>607</v>
      </c>
      <c r="C482" s="19">
        <v>8015220270</v>
      </c>
      <c r="D482" s="22" t="s">
        <v>605</v>
      </c>
      <c r="E482" s="21">
        <v>15000</v>
      </c>
      <c r="F482" s="21" t="s">
        <v>10</v>
      </c>
      <c r="G482" s="21" t="s">
        <v>608</v>
      </c>
      <c r="H482" s="64"/>
    </row>
    <row r="483" spans="1:8" ht="25" customHeight="1">
      <c r="A483" s="17">
        <v>43370</v>
      </c>
      <c r="B483" s="18" t="s">
        <v>607</v>
      </c>
      <c r="C483" s="19">
        <v>8015223270</v>
      </c>
      <c r="D483" s="22" t="s">
        <v>605</v>
      </c>
      <c r="E483" s="21">
        <v>20000</v>
      </c>
      <c r="F483" s="21" t="s">
        <v>10</v>
      </c>
      <c r="G483" s="21" t="s">
        <v>609</v>
      </c>
      <c r="H483" s="64"/>
    </row>
    <row r="484" spans="1:8" ht="25" customHeight="1">
      <c r="A484" s="17">
        <v>43370</v>
      </c>
      <c r="B484" s="18" t="s">
        <v>607</v>
      </c>
      <c r="C484" s="19">
        <v>8015218270</v>
      </c>
      <c r="D484" s="22" t="s">
        <v>605</v>
      </c>
      <c r="E484" s="21">
        <v>20000</v>
      </c>
      <c r="F484" s="21" t="s">
        <v>10</v>
      </c>
      <c r="G484" s="21" t="s">
        <v>610</v>
      </c>
      <c r="H484" s="64"/>
    </row>
    <row r="485" spans="1:8" ht="25" customHeight="1">
      <c r="A485" s="17">
        <v>43370</v>
      </c>
      <c r="B485" s="18" t="s">
        <v>607</v>
      </c>
      <c r="C485" s="19">
        <v>8015221270</v>
      </c>
      <c r="D485" s="22" t="s">
        <v>605</v>
      </c>
      <c r="E485" s="21">
        <v>25000</v>
      </c>
      <c r="F485" s="21" t="s">
        <v>10</v>
      </c>
      <c r="G485" s="21" t="s">
        <v>611</v>
      </c>
      <c r="H485" s="64"/>
    </row>
    <row r="486" spans="1:8" ht="25" customHeight="1">
      <c r="A486" s="17">
        <v>43370</v>
      </c>
      <c r="B486" s="18" t="s">
        <v>607</v>
      </c>
      <c r="C486" s="19">
        <v>8015222270</v>
      </c>
      <c r="D486" s="22" t="s">
        <v>605</v>
      </c>
      <c r="E486" s="21">
        <v>30000</v>
      </c>
      <c r="F486" s="21" t="s">
        <v>10</v>
      </c>
      <c r="G486" s="21" t="s">
        <v>612</v>
      </c>
      <c r="H486" s="64"/>
    </row>
    <row r="487" spans="1:8" ht="25" customHeight="1">
      <c r="A487" s="17">
        <v>43370</v>
      </c>
      <c r="B487" s="18" t="s">
        <v>607</v>
      </c>
      <c r="C487" s="19">
        <v>8015219270</v>
      </c>
      <c r="D487" s="22" t="s">
        <v>605</v>
      </c>
      <c r="E487" s="21">
        <v>30000</v>
      </c>
      <c r="F487" s="21" t="s">
        <v>10</v>
      </c>
      <c r="G487" s="21" t="s">
        <v>613</v>
      </c>
      <c r="H487" s="64"/>
    </row>
    <row r="488" spans="1:8" ht="25" customHeight="1">
      <c r="A488" s="11">
        <v>43373</v>
      </c>
      <c r="B488" s="12" t="s">
        <v>19</v>
      </c>
      <c r="C488" s="13" t="s">
        <v>10</v>
      </c>
      <c r="D488" s="14" t="s">
        <v>614</v>
      </c>
      <c r="E488" s="15" t="s">
        <v>10</v>
      </c>
      <c r="F488" s="15">
        <v>399</v>
      </c>
      <c r="G488" s="15" t="s">
        <v>615</v>
      </c>
      <c r="H488" s="63"/>
    </row>
    <row r="489" spans="1:8" ht="25" customHeight="1">
      <c r="A489" s="11">
        <v>43374</v>
      </c>
      <c r="B489" s="12" t="s">
        <v>616</v>
      </c>
      <c r="C489" s="13">
        <v>1545613338</v>
      </c>
      <c r="D489" s="16">
        <v>43110</v>
      </c>
      <c r="E489" s="15" t="s">
        <v>10</v>
      </c>
      <c r="F489" s="15">
        <v>34000</v>
      </c>
      <c r="G489" s="15" t="s">
        <v>617</v>
      </c>
      <c r="H489" s="63"/>
    </row>
    <row r="490" spans="1:8" ht="25" customHeight="1">
      <c r="A490" s="17">
        <v>43377</v>
      </c>
      <c r="B490" s="18" t="s">
        <v>618</v>
      </c>
      <c r="C490" s="19">
        <v>8004622277</v>
      </c>
      <c r="D490" s="20">
        <v>43200</v>
      </c>
      <c r="E490" s="21">
        <v>80000</v>
      </c>
      <c r="F490" s="21" t="s">
        <v>10</v>
      </c>
      <c r="G490" s="21" t="s">
        <v>619</v>
      </c>
      <c r="H490" s="64"/>
    </row>
    <row r="491" spans="1:8" ht="25" customHeight="1">
      <c r="A491" s="17">
        <v>43377</v>
      </c>
      <c r="B491" s="18" t="s">
        <v>618</v>
      </c>
      <c r="C491" s="19">
        <v>8004620277</v>
      </c>
      <c r="D491" s="20">
        <v>43200</v>
      </c>
      <c r="E491" s="21">
        <v>90000</v>
      </c>
      <c r="F491" s="21" t="s">
        <v>10</v>
      </c>
      <c r="G491" s="21" t="s">
        <v>620</v>
      </c>
      <c r="H491" s="64"/>
    </row>
    <row r="492" spans="1:8" ht="25" customHeight="1">
      <c r="A492" s="17">
        <v>43377</v>
      </c>
      <c r="B492" s="18" t="s">
        <v>618</v>
      </c>
      <c r="C492" s="19">
        <v>8004621277</v>
      </c>
      <c r="D492" s="20">
        <v>43200</v>
      </c>
      <c r="E492" s="21">
        <v>90000</v>
      </c>
      <c r="F492" s="21" t="s">
        <v>10</v>
      </c>
      <c r="G492" s="21">
        <v>47082.87</v>
      </c>
      <c r="H492" s="64"/>
    </row>
    <row r="493" spans="1:8" ht="25" customHeight="1">
      <c r="A493" s="11">
        <v>43383</v>
      </c>
      <c r="B493" s="12" t="s">
        <v>85</v>
      </c>
      <c r="C493" s="13" t="s">
        <v>10</v>
      </c>
      <c r="D493" s="16">
        <v>43383</v>
      </c>
      <c r="E493" s="15">
        <v>4000</v>
      </c>
      <c r="F493" s="15" t="s">
        <v>10</v>
      </c>
      <c r="G493" s="15">
        <v>43082.87</v>
      </c>
      <c r="H493" s="63">
        <v>4000</v>
      </c>
    </row>
    <row r="494" spans="1:8" ht="25" customHeight="1">
      <c r="A494" s="11">
        <v>43383</v>
      </c>
      <c r="B494" s="12" t="s">
        <v>621</v>
      </c>
      <c r="C494" s="13">
        <v>5728794418</v>
      </c>
      <c r="D494" s="16">
        <v>43383</v>
      </c>
      <c r="E494" s="15">
        <v>4000</v>
      </c>
      <c r="F494" s="15" t="s">
        <v>10</v>
      </c>
      <c r="G494" s="15">
        <v>39082.870000000003</v>
      </c>
      <c r="H494" s="63">
        <v>4000</v>
      </c>
    </row>
    <row r="495" spans="1:8" ht="25" customHeight="1">
      <c r="A495" s="11">
        <v>43383</v>
      </c>
      <c r="B495" s="12" t="s">
        <v>523</v>
      </c>
      <c r="C495" s="13">
        <v>8023193283</v>
      </c>
      <c r="D495" s="16">
        <v>43383</v>
      </c>
      <c r="E495" s="15">
        <v>4000</v>
      </c>
      <c r="F495" s="15" t="s">
        <v>10</v>
      </c>
      <c r="G495" s="15">
        <v>35082.870000000003</v>
      </c>
      <c r="H495" s="63">
        <v>4000</v>
      </c>
    </row>
    <row r="496" spans="1:8" ht="25" customHeight="1">
      <c r="A496" s="11">
        <v>43383</v>
      </c>
      <c r="B496" s="12" t="s">
        <v>567</v>
      </c>
      <c r="C496" s="13">
        <v>8023194283</v>
      </c>
      <c r="D496" s="16">
        <v>43383</v>
      </c>
      <c r="E496" s="15">
        <v>5000</v>
      </c>
      <c r="F496" s="15" t="s">
        <v>10</v>
      </c>
      <c r="G496" s="15">
        <v>30082.87</v>
      </c>
      <c r="H496" s="63">
        <v>5000</v>
      </c>
    </row>
    <row r="497" spans="1:8" ht="25" customHeight="1">
      <c r="A497" s="11">
        <v>43383</v>
      </c>
      <c r="B497" s="12" t="s">
        <v>622</v>
      </c>
      <c r="C497" s="13">
        <v>5749933718</v>
      </c>
      <c r="D497" s="16">
        <v>43383</v>
      </c>
      <c r="E497" s="15">
        <v>4000</v>
      </c>
      <c r="F497" s="15" t="s">
        <v>10</v>
      </c>
      <c r="G497" s="15">
        <v>26082.87</v>
      </c>
      <c r="H497" s="63">
        <v>4000</v>
      </c>
    </row>
    <row r="498" spans="1:8" ht="25" customHeight="1">
      <c r="A498" s="11">
        <v>43383</v>
      </c>
      <c r="B498" s="12" t="s">
        <v>623</v>
      </c>
      <c r="C498" s="13">
        <v>5749933717</v>
      </c>
      <c r="D498" s="16">
        <v>43383</v>
      </c>
      <c r="E498" s="15">
        <v>5000</v>
      </c>
      <c r="F498" s="15" t="s">
        <v>10</v>
      </c>
      <c r="G498" s="15">
        <v>21082.87</v>
      </c>
      <c r="H498" s="63">
        <v>5000</v>
      </c>
    </row>
    <row r="499" spans="1:8" ht="25" customHeight="1">
      <c r="A499" s="11">
        <v>43383</v>
      </c>
      <c r="B499" s="12" t="s">
        <v>624</v>
      </c>
      <c r="C499" s="13">
        <v>8302171283</v>
      </c>
      <c r="D499" s="16">
        <v>43383</v>
      </c>
      <c r="E499" s="15">
        <v>4000</v>
      </c>
      <c r="F499" s="15" t="s">
        <v>10</v>
      </c>
      <c r="G499" s="15">
        <v>17082.87</v>
      </c>
      <c r="H499" s="63">
        <v>4000</v>
      </c>
    </row>
    <row r="500" spans="1:8" ht="25" customHeight="1">
      <c r="A500" s="11">
        <v>43383</v>
      </c>
      <c r="B500" s="12" t="s">
        <v>625</v>
      </c>
      <c r="C500" s="13">
        <v>8298875283</v>
      </c>
      <c r="D500" s="16">
        <v>43383</v>
      </c>
      <c r="E500" s="15">
        <v>4000</v>
      </c>
      <c r="F500" s="15" t="s">
        <v>10</v>
      </c>
      <c r="G500" s="15">
        <v>13082.87</v>
      </c>
      <c r="H500" s="63">
        <v>4000</v>
      </c>
    </row>
    <row r="501" spans="1:8" ht="25" customHeight="1">
      <c r="A501" s="11">
        <v>43393</v>
      </c>
      <c r="B501" s="12" t="s">
        <v>626</v>
      </c>
      <c r="C501" s="13" t="s">
        <v>627</v>
      </c>
      <c r="D501" s="14" t="s">
        <v>628</v>
      </c>
      <c r="E501" s="15">
        <v>17.7</v>
      </c>
      <c r="F501" s="15" t="s">
        <v>10</v>
      </c>
      <c r="G501" s="15">
        <v>13065.17</v>
      </c>
      <c r="H501" s="63"/>
    </row>
    <row r="502" spans="1:8" ht="25" customHeight="1">
      <c r="A502" s="17">
        <v>43402</v>
      </c>
      <c r="B502" s="18" t="s">
        <v>550</v>
      </c>
      <c r="C502" s="19">
        <v>217613891</v>
      </c>
      <c r="D502" s="22" t="s">
        <v>629</v>
      </c>
      <c r="E502" s="21" t="s">
        <v>10</v>
      </c>
      <c r="F502" s="21">
        <v>25000</v>
      </c>
      <c r="G502" s="21">
        <v>38065.17</v>
      </c>
      <c r="H502" s="64" t="s">
        <v>10</v>
      </c>
    </row>
    <row r="503" spans="1:8" ht="25" customHeight="1">
      <c r="A503" s="17">
        <v>43403</v>
      </c>
      <c r="B503" s="18" t="s">
        <v>630</v>
      </c>
      <c r="C503" s="19">
        <v>8009048303</v>
      </c>
      <c r="D503" s="22" t="s">
        <v>631</v>
      </c>
      <c r="E503" s="21">
        <v>25000</v>
      </c>
      <c r="F503" s="21" t="s">
        <v>10</v>
      </c>
      <c r="G503" s="21">
        <v>13065.17</v>
      </c>
      <c r="H503" s="64">
        <v>25000</v>
      </c>
    </row>
    <row r="504" spans="1:8" ht="25" customHeight="1">
      <c r="A504" s="11">
        <v>43405</v>
      </c>
      <c r="B504" s="12" t="s">
        <v>632</v>
      </c>
      <c r="C504" s="13">
        <v>1567146394</v>
      </c>
      <c r="D504" s="16">
        <v>43111</v>
      </c>
      <c r="E504" s="15" t="s">
        <v>10</v>
      </c>
      <c r="F504" s="15">
        <v>34000</v>
      </c>
      <c r="G504" s="15">
        <v>47065.17</v>
      </c>
      <c r="H504" s="63" t="s">
        <v>10</v>
      </c>
    </row>
    <row r="505" spans="1:8" ht="25" customHeight="1">
      <c r="A505" s="11">
        <v>43414</v>
      </c>
      <c r="B505" s="12" t="s">
        <v>85</v>
      </c>
      <c r="C505" s="13" t="s">
        <v>10</v>
      </c>
      <c r="D505" s="16">
        <v>43384</v>
      </c>
      <c r="E505" s="15">
        <v>4000</v>
      </c>
      <c r="F505" s="15" t="s">
        <v>10</v>
      </c>
      <c r="G505" s="15">
        <v>43065.17</v>
      </c>
      <c r="H505" s="63">
        <v>4000</v>
      </c>
    </row>
    <row r="506" spans="1:8" ht="25" customHeight="1">
      <c r="A506" s="11">
        <v>43416</v>
      </c>
      <c r="B506" s="12" t="s">
        <v>633</v>
      </c>
      <c r="C506" s="13">
        <v>6238819362</v>
      </c>
      <c r="D506" s="16">
        <v>43445</v>
      </c>
      <c r="E506" s="15">
        <v>4000</v>
      </c>
      <c r="F506" s="15" t="s">
        <v>10</v>
      </c>
      <c r="G506" s="15">
        <v>39065.17</v>
      </c>
      <c r="H506" s="63">
        <v>4000</v>
      </c>
    </row>
    <row r="507" spans="1:8" ht="25" customHeight="1">
      <c r="A507" s="11">
        <v>43416</v>
      </c>
      <c r="B507" s="12" t="s">
        <v>634</v>
      </c>
      <c r="C507" s="13">
        <v>6238819363</v>
      </c>
      <c r="D507" s="16">
        <v>43445</v>
      </c>
      <c r="E507" s="15">
        <v>5000</v>
      </c>
      <c r="F507" s="15" t="s">
        <v>10</v>
      </c>
      <c r="G507" s="15">
        <v>34065.17</v>
      </c>
      <c r="H507" s="63">
        <v>5000</v>
      </c>
    </row>
    <row r="508" spans="1:8" ht="25" customHeight="1">
      <c r="A508" s="11">
        <v>43416</v>
      </c>
      <c r="B508" s="12" t="s">
        <v>635</v>
      </c>
      <c r="C508" s="13">
        <v>6229648375</v>
      </c>
      <c r="D508" s="16">
        <v>43445</v>
      </c>
      <c r="E508" s="15">
        <v>4000</v>
      </c>
      <c r="F508" s="15" t="s">
        <v>10</v>
      </c>
      <c r="G508" s="15">
        <v>30065.17</v>
      </c>
      <c r="H508" s="63">
        <v>4000</v>
      </c>
    </row>
    <row r="509" spans="1:8" ht="25" customHeight="1">
      <c r="A509" s="11">
        <v>43416</v>
      </c>
      <c r="B509" s="12" t="s">
        <v>523</v>
      </c>
      <c r="C509" s="13">
        <v>8004802316</v>
      </c>
      <c r="D509" s="16">
        <v>43445</v>
      </c>
      <c r="E509" s="15">
        <v>4000</v>
      </c>
      <c r="F509" s="15" t="s">
        <v>10</v>
      </c>
      <c r="G509" s="15">
        <v>26065.17</v>
      </c>
      <c r="H509" s="63">
        <v>4000</v>
      </c>
    </row>
    <row r="510" spans="1:8" ht="25" customHeight="1">
      <c r="A510" s="11">
        <v>43416</v>
      </c>
      <c r="B510" s="12" t="s">
        <v>567</v>
      </c>
      <c r="C510" s="13">
        <v>8007761316</v>
      </c>
      <c r="D510" s="16">
        <v>43445</v>
      </c>
      <c r="E510" s="15">
        <v>5000</v>
      </c>
      <c r="F510" s="15" t="s">
        <v>10</v>
      </c>
      <c r="G510" s="15">
        <v>21065.17</v>
      </c>
      <c r="H510" s="63">
        <v>5000</v>
      </c>
    </row>
    <row r="511" spans="1:8" ht="25" customHeight="1">
      <c r="A511" s="11">
        <v>43416</v>
      </c>
      <c r="B511" s="12" t="s">
        <v>636</v>
      </c>
      <c r="C511" s="13">
        <v>8321172316</v>
      </c>
      <c r="D511" s="16">
        <v>43445</v>
      </c>
      <c r="E511" s="15">
        <v>4000</v>
      </c>
      <c r="F511" s="15" t="s">
        <v>10</v>
      </c>
      <c r="G511" s="15">
        <v>17065.169999999998</v>
      </c>
      <c r="H511" s="63">
        <v>4000</v>
      </c>
    </row>
    <row r="512" spans="1:8" ht="25" customHeight="1">
      <c r="A512" s="11">
        <v>43416</v>
      </c>
      <c r="B512" s="12" t="s">
        <v>637</v>
      </c>
      <c r="C512" s="13">
        <v>8228519316</v>
      </c>
      <c r="D512" s="16">
        <v>43445</v>
      </c>
      <c r="E512" s="15">
        <v>4000</v>
      </c>
      <c r="F512" s="15" t="s">
        <v>10</v>
      </c>
      <c r="G512" s="15">
        <v>13065.17</v>
      </c>
      <c r="H512" s="63">
        <v>4000</v>
      </c>
    </row>
    <row r="513" spans="1:8" ht="25" customHeight="1">
      <c r="A513" s="11">
        <v>43435</v>
      </c>
      <c r="B513" s="12" t="s">
        <v>638</v>
      </c>
      <c r="C513" s="13">
        <v>183350001847</v>
      </c>
      <c r="D513" s="16">
        <v>43112</v>
      </c>
      <c r="E513" s="15">
        <v>2000</v>
      </c>
      <c r="F513" s="15" t="s">
        <v>10</v>
      </c>
      <c r="G513" s="15">
        <v>11065.17</v>
      </c>
      <c r="H513" s="63"/>
    </row>
    <row r="514" spans="1:8" ht="25" customHeight="1">
      <c r="A514" s="11">
        <v>43435</v>
      </c>
      <c r="B514" s="12" t="s">
        <v>639</v>
      </c>
      <c r="C514" s="13">
        <v>1587769836</v>
      </c>
      <c r="D514" s="16">
        <v>43112</v>
      </c>
      <c r="E514" s="15"/>
      <c r="F514" s="15">
        <v>34000</v>
      </c>
      <c r="G514" s="15">
        <v>45065.17</v>
      </c>
      <c r="H514" s="63"/>
    </row>
    <row r="515" spans="1:8" ht="25" customHeight="1">
      <c r="A515" s="11">
        <v>43444</v>
      </c>
      <c r="B515" s="12" t="s">
        <v>85</v>
      </c>
      <c r="C515" s="13" t="s">
        <v>10</v>
      </c>
      <c r="D515" s="16">
        <v>43385</v>
      </c>
      <c r="E515" s="15">
        <v>4000</v>
      </c>
      <c r="F515" s="15" t="s">
        <v>10</v>
      </c>
      <c r="G515" s="15">
        <v>41065.17</v>
      </c>
      <c r="H515" s="63">
        <v>4000</v>
      </c>
    </row>
    <row r="516" spans="1:8" ht="25" customHeight="1">
      <c r="A516" s="11">
        <v>43444</v>
      </c>
      <c r="B516" s="12" t="s">
        <v>523</v>
      </c>
      <c r="C516" s="13">
        <v>8048089344</v>
      </c>
      <c r="D516" s="16">
        <v>43385</v>
      </c>
      <c r="E516" s="15">
        <v>4000</v>
      </c>
      <c r="F516" s="15" t="s">
        <v>10</v>
      </c>
      <c r="G516" s="15">
        <v>37065.17</v>
      </c>
      <c r="H516" s="63">
        <v>4000</v>
      </c>
    </row>
    <row r="517" spans="1:8" ht="25" customHeight="1">
      <c r="A517" s="11">
        <v>43444</v>
      </c>
      <c r="B517" s="12" t="s">
        <v>567</v>
      </c>
      <c r="C517" s="13">
        <v>8012453344</v>
      </c>
      <c r="D517" s="16">
        <v>43385</v>
      </c>
      <c r="E517" s="15">
        <v>5000</v>
      </c>
      <c r="F517" s="15" t="s">
        <v>10</v>
      </c>
      <c r="G517" s="15">
        <v>32065.17</v>
      </c>
      <c r="H517" s="63">
        <v>5000</v>
      </c>
    </row>
    <row r="518" spans="1:8" ht="25" customHeight="1">
      <c r="A518" s="11">
        <v>43444</v>
      </c>
      <c r="B518" s="12" t="s">
        <v>640</v>
      </c>
      <c r="C518" s="13">
        <v>6704263166</v>
      </c>
      <c r="D518" s="16">
        <v>43385</v>
      </c>
      <c r="E518" s="15">
        <v>4000</v>
      </c>
      <c r="F518" s="15" t="s">
        <v>10</v>
      </c>
      <c r="G518" s="15">
        <v>28065.17</v>
      </c>
      <c r="H518" s="63">
        <v>4000</v>
      </c>
    </row>
    <row r="519" spans="1:8" ht="25" customHeight="1">
      <c r="A519" s="11">
        <v>43444</v>
      </c>
      <c r="B519" s="12" t="s">
        <v>641</v>
      </c>
      <c r="C519" s="13">
        <v>6721911606</v>
      </c>
      <c r="D519" s="16">
        <v>43385</v>
      </c>
      <c r="E519" s="15">
        <v>4000</v>
      </c>
      <c r="F519" s="15" t="s">
        <v>10</v>
      </c>
      <c r="G519" s="15">
        <v>24065.17</v>
      </c>
      <c r="H519" s="63">
        <v>4000</v>
      </c>
    </row>
    <row r="520" spans="1:8" ht="25" customHeight="1">
      <c r="A520" s="11">
        <v>43444</v>
      </c>
      <c r="B520" s="12" t="s">
        <v>642</v>
      </c>
      <c r="C520" s="13">
        <v>6721911607</v>
      </c>
      <c r="D520" s="16">
        <v>43385</v>
      </c>
      <c r="E520" s="15">
        <v>5000</v>
      </c>
      <c r="F520" s="15" t="s">
        <v>10</v>
      </c>
      <c r="G520" s="15">
        <v>19065.169999999998</v>
      </c>
      <c r="H520" s="63">
        <v>5000</v>
      </c>
    </row>
    <row r="521" spans="1:8" ht="25" customHeight="1">
      <c r="A521" s="11">
        <v>43444</v>
      </c>
      <c r="B521" s="12" t="s">
        <v>643</v>
      </c>
      <c r="C521" s="13">
        <v>8349615344</v>
      </c>
      <c r="D521" s="16">
        <v>43385</v>
      </c>
      <c r="E521" s="15">
        <v>4000</v>
      </c>
      <c r="F521" s="15" t="s">
        <v>10</v>
      </c>
      <c r="G521" s="15">
        <v>15065.17</v>
      </c>
      <c r="H521" s="63">
        <v>4000</v>
      </c>
    </row>
    <row r="522" spans="1:8" ht="25" customHeight="1">
      <c r="A522" s="11">
        <v>43444</v>
      </c>
      <c r="B522" s="12" t="s">
        <v>644</v>
      </c>
      <c r="C522" s="13">
        <v>8347215344</v>
      </c>
      <c r="D522" s="16">
        <v>43385</v>
      </c>
      <c r="E522" s="15">
        <v>4000</v>
      </c>
      <c r="F522" s="15" t="s">
        <v>10</v>
      </c>
      <c r="G522" s="15">
        <v>11065.17</v>
      </c>
      <c r="H522" s="63">
        <v>4000</v>
      </c>
    </row>
    <row r="523" spans="1:8" ht="25" customHeight="1">
      <c r="A523" s="11">
        <v>43466</v>
      </c>
      <c r="B523" s="12" t="s">
        <v>19</v>
      </c>
      <c r="C523" s="13" t="s">
        <v>10</v>
      </c>
      <c r="D523" s="14" t="s">
        <v>645</v>
      </c>
      <c r="E523" s="15"/>
      <c r="F523" s="15">
        <v>280</v>
      </c>
      <c r="G523" s="15">
        <v>11345.17</v>
      </c>
      <c r="H523" s="63"/>
    </row>
    <row r="524" spans="1:8" ht="25" customHeight="1">
      <c r="A524" s="1">
        <v>43466</v>
      </c>
      <c r="B524" s="23" t="s">
        <v>646</v>
      </c>
      <c r="C524" s="24" t="s">
        <v>647</v>
      </c>
      <c r="D524" s="25" t="s">
        <v>648</v>
      </c>
      <c r="E524" s="26"/>
      <c r="F524" s="26">
        <v>34000</v>
      </c>
      <c r="G524" s="26">
        <v>45345.17</v>
      </c>
      <c r="H524" s="65"/>
    </row>
    <row r="525" spans="1:8" ht="25" customHeight="1">
      <c r="A525" s="1">
        <v>43475</v>
      </c>
      <c r="B525" s="23" t="s">
        <v>649</v>
      </c>
      <c r="C525" s="24" t="s">
        <v>650</v>
      </c>
      <c r="D525" s="25" t="s">
        <v>651</v>
      </c>
      <c r="E525" s="26">
        <v>4000</v>
      </c>
      <c r="F525" s="26"/>
      <c r="G525" s="26">
        <v>41345.17</v>
      </c>
      <c r="H525" s="65">
        <v>4000</v>
      </c>
    </row>
    <row r="526" spans="1:8" ht="25" customHeight="1">
      <c r="A526" s="1">
        <v>43475</v>
      </c>
      <c r="B526" s="23" t="s">
        <v>567</v>
      </c>
      <c r="C526" s="24" t="s">
        <v>652</v>
      </c>
      <c r="D526" s="25" t="s">
        <v>651</v>
      </c>
      <c r="E526" s="26">
        <v>5000</v>
      </c>
      <c r="F526" s="26"/>
      <c r="G526" s="26">
        <v>36345.17</v>
      </c>
      <c r="H526" s="65">
        <v>5000</v>
      </c>
    </row>
    <row r="527" spans="1:8" ht="25" customHeight="1">
      <c r="A527" s="1">
        <v>43475</v>
      </c>
      <c r="B527" s="23" t="s">
        <v>523</v>
      </c>
      <c r="C527" s="24" t="s">
        <v>653</v>
      </c>
      <c r="D527" s="25" t="s">
        <v>651</v>
      </c>
      <c r="E527" s="26">
        <v>4000</v>
      </c>
      <c r="F527" s="26"/>
      <c r="G527" s="26">
        <v>32345.17</v>
      </c>
      <c r="H527" s="65">
        <v>4000</v>
      </c>
    </row>
    <row r="528" spans="1:8" ht="25" customHeight="1">
      <c r="A528" s="1">
        <v>43475</v>
      </c>
      <c r="B528" s="23" t="s">
        <v>654</v>
      </c>
      <c r="C528" s="24" t="s">
        <v>655</v>
      </c>
      <c r="D528" s="25" t="s">
        <v>651</v>
      </c>
      <c r="E528" s="26">
        <v>4000</v>
      </c>
      <c r="F528" s="26"/>
      <c r="G528" s="26">
        <v>28345.17</v>
      </c>
      <c r="H528" s="65">
        <v>4000</v>
      </c>
    </row>
    <row r="529" spans="1:8" ht="25" customHeight="1">
      <c r="A529" s="1">
        <v>43475</v>
      </c>
      <c r="B529" s="23" t="s">
        <v>656</v>
      </c>
      <c r="C529" s="24" t="s">
        <v>657</v>
      </c>
      <c r="D529" s="25" t="s">
        <v>651</v>
      </c>
      <c r="E529" s="26">
        <v>4000</v>
      </c>
      <c r="F529" s="26"/>
      <c r="G529" s="26">
        <v>24345.17</v>
      </c>
      <c r="H529" s="65">
        <v>4000</v>
      </c>
    </row>
    <row r="530" spans="1:8" ht="25" customHeight="1">
      <c r="A530" s="1">
        <v>43475</v>
      </c>
      <c r="B530" s="23" t="s">
        <v>658</v>
      </c>
      <c r="C530" s="24" t="s">
        <v>659</v>
      </c>
      <c r="D530" s="25" t="s">
        <v>651</v>
      </c>
      <c r="E530" s="26">
        <v>5000</v>
      </c>
      <c r="F530" s="26"/>
      <c r="G530" s="26">
        <v>19345.169999999998</v>
      </c>
      <c r="H530" s="65">
        <v>5000</v>
      </c>
    </row>
    <row r="531" spans="1:8" ht="25" customHeight="1">
      <c r="A531" s="1">
        <v>43475</v>
      </c>
      <c r="B531" s="23" t="s">
        <v>660</v>
      </c>
      <c r="C531" s="24" t="s">
        <v>661</v>
      </c>
      <c r="D531" s="25" t="s">
        <v>651</v>
      </c>
      <c r="E531" s="26">
        <v>4000</v>
      </c>
      <c r="F531" s="26"/>
      <c r="G531" s="26">
        <v>15345.17</v>
      </c>
      <c r="H531" s="65">
        <v>4000</v>
      </c>
    </row>
    <row r="532" spans="1:8" ht="25" customHeight="1">
      <c r="A532" s="1">
        <v>43475</v>
      </c>
      <c r="B532" s="23" t="s">
        <v>662</v>
      </c>
      <c r="C532" s="24" t="s">
        <v>663</v>
      </c>
      <c r="D532" s="25" t="s">
        <v>651</v>
      </c>
      <c r="E532" s="26">
        <v>4000</v>
      </c>
      <c r="F532" s="26"/>
      <c r="G532" s="26">
        <v>11345.17</v>
      </c>
      <c r="H532" s="65">
        <v>4000</v>
      </c>
    </row>
    <row r="533" spans="1:8" ht="25" customHeight="1">
      <c r="A533" s="27">
        <v>43481</v>
      </c>
      <c r="B533" s="28" t="s">
        <v>664</v>
      </c>
      <c r="C533" s="29" t="s">
        <v>665</v>
      </c>
      <c r="D533" s="30" t="s">
        <v>666</v>
      </c>
      <c r="E533" s="31">
        <v>17.7</v>
      </c>
      <c r="F533" s="31"/>
      <c r="G533" s="31">
        <v>11327.47</v>
      </c>
      <c r="H533" s="66"/>
    </row>
    <row r="534" spans="1:8" ht="25" customHeight="1">
      <c r="A534" s="27">
        <v>43495</v>
      </c>
      <c r="B534" s="28" t="s">
        <v>667</v>
      </c>
      <c r="C534" s="29" t="s">
        <v>668</v>
      </c>
      <c r="D534" s="30" t="s">
        <v>669</v>
      </c>
      <c r="E534" s="31">
        <v>236</v>
      </c>
      <c r="F534" s="31"/>
      <c r="G534" s="31">
        <v>11091.47</v>
      </c>
      <c r="H534" s="66"/>
    </row>
    <row r="535" spans="1:8" ht="25" customHeight="1">
      <c r="A535" s="1">
        <v>43497</v>
      </c>
      <c r="B535" s="23" t="s">
        <v>670</v>
      </c>
      <c r="C535" s="24" t="s">
        <v>671</v>
      </c>
      <c r="D535" s="25" t="s">
        <v>672</v>
      </c>
      <c r="E535" s="26"/>
      <c r="F535" s="26">
        <v>34000</v>
      </c>
      <c r="G535" s="26">
        <v>45091.47</v>
      </c>
      <c r="H535" s="65"/>
    </row>
    <row r="536" spans="1:8" ht="25" customHeight="1">
      <c r="A536" s="1">
        <v>43506</v>
      </c>
      <c r="B536" s="23" t="s">
        <v>649</v>
      </c>
      <c r="C536" s="24" t="s">
        <v>650</v>
      </c>
      <c r="D536" s="25" t="s">
        <v>673</v>
      </c>
      <c r="E536" s="26">
        <v>4000</v>
      </c>
      <c r="F536" s="26"/>
      <c r="G536" s="26">
        <v>41091.47</v>
      </c>
      <c r="H536" s="65">
        <v>4000</v>
      </c>
    </row>
    <row r="537" spans="1:8" ht="25" customHeight="1">
      <c r="A537" s="1">
        <v>43507</v>
      </c>
      <c r="B537" s="23" t="s">
        <v>523</v>
      </c>
      <c r="C537" s="24" t="s">
        <v>674</v>
      </c>
      <c r="D537" s="25" t="s">
        <v>675</v>
      </c>
      <c r="E537" s="26">
        <v>4000</v>
      </c>
      <c r="F537" s="26"/>
      <c r="G537" s="26">
        <v>37091.47</v>
      </c>
      <c r="H537" s="65">
        <v>4000</v>
      </c>
    </row>
    <row r="538" spans="1:8" ht="25" customHeight="1">
      <c r="A538" s="1">
        <v>43507</v>
      </c>
      <c r="B538" s="23" t="s">
        <v>567</v>
      </c>
      <c r="C538" s="24" t="s">
        <v>676</v>
      </c>
      <c r="D538" s="25" t="s">
        <v>675</v>
      </c>
      <c r="E538" s="26">
        <v>5000</v>
      </c>
      <c r="F538" s="26"/>
      <c r="G538" s="26">
        <v>32091.47</v>
      </c>
      <c r="H538" s="65">
        <v>5000</v>
      </c>
    </row>
    <row r="539" spans="1:8" ht="25" customHeight="1">
      <c r="A539" s="1">
        <v>43507</v>
      </c>
      <c r="B539" s="23" t="s">
        <v>677</v>
      </c>
      <c r="C539" s="24" t="s">
        <v>678</v>
      </c>
      <c r="D539" s="25" t="s">
        <v>675</v>
      </c>
      <c r="E539" s="26">
        <v>4000</v>
      </c>
      <c r="F539" s="26"/>
      <c r="G539" s="26">
        <v>28091.47</v>
      </c>
      <c r="H539" s="65">
        <v>4000</v>
      </c>
    </row>
    <row r="540" spans="1:8" ht="25" customHeight="1">
      <c r="A540" s="1">
        <v>43507</v>
      </c>
      <c r="B540" s="23" t="s">
        <v>679</v>
      </c>
      <c r="C540" s="24" t="s">
        <v>680</v>
      </c>
      <c r="D540" s="25" t="s">
        <v>675</v>
      </c>
      <c r="E540" s="26">
        <v>4000</v>
      </c>
      <c r="F540" s="26"/>
      <c r="G540" s="26">
        <v>24091.47</v>
      </c>
      <c r="H540" s="65">
        <v>4000</v>
      </c>
    </row>
    <row r="541" spans="1:8" ht="25" customHeight="1">
      <c r="A541" s="1">
        <v>43507</v>
      </c>
      <c r="B541" s="23" t="s">
        <v>681</v>
      </c>
      <c r="C541" s="24" t="s">
        <v>682</v>
      </c>
      <c r="D541" s="25" t="s">
        <v>675</v>
      </c>
      <c r="E541" s="26">
        <v>5000</v>
      </c>
      <c r="F541" s="26"/>
      <c r="G541" s="26">
        <v>19091.47</v>
      </c>
      <c r="H541" s="65">
        <v>5000</v>
      </c>
    </row>
    <row r="542" spans="1:8" ht="25" customHeight="1">
      <c r="A542" s="1">
        <v>43507</v>
      </c>
      <c r="B542" s="23" t="s">
        <v>683</v>
      </c>
      <c r="C542" s="24" t="s">
        <v>684</v>
      </c>
      <c r="D542" s="25" t="s">
        <v>675</v>
      </c>
      <c r="E542" s="26">
        <v>4000</v>
      </c>
      <c r="F542" s="26"/>
      <c r="G542" s="26">
        <v>15091.47</v>
      </c>
      <c r="H542" s="65">
        <v>4000</v>
      </c>
    </row>
    <row r="543" spans="1:8" ht="25" customHeight="1">
      <c r="A543" s="1">
        <v>43507</v>
      </c>
      <c r="B543" s="23" t="s">
        <v>685</v>
      </c>
      <c r="C543" s="24" t="s">
        <v>686</v>
      </c>
      <c r="D543" s="25" t="s">
        <v>675</v>
      </c>
      <c r="E543" s="26">
        <v>4000</v>
      </c>
      <c r="F543" s="26"/>
      <c r="G543" s="26">
        <v>11091.47</v>
      </c>
      <c r="H543" s="65">
        <v>4000</v>
      </c>
    </row>
    <row r="544" spans="1:8" ht="25" customHeight="1">
      <c r="A544" s="32">
        <v>43520</v>
      </c>
      <c r="B544" s="33" t="s">
        <v>687</v>
      </c>
      <c r="C544" s="34" t="s">
        <v>688</v>
      </c>
      <c r="D544" s="35" t="s">
        <v>689</v>
      </c>
      <c r="E544" s="36">
        <v>1000</v>
      </c>
      <c r="F544" s="36"/>
      <c r="G544" s="36">
        <v>10091.469999999999</v>
      </c>
      <c r="H544" s="67"/>
    </row>
    <row r="545" spans="1:8" ht="25" customHeight="1">
      <c r="A545" s="32">
        <v>43520</v>
      </c>
      <c r="B545" s="33" t="s">
        <v>690</v>
      </c>
      <c r="C545" s="34" t="s">
        <v>691</v>
      </c>
      <c r="D545" s="35" t="s">
        <v>689</v>
      </c>
      <c r="E545" s="36"/>
      <c r="F545" s="36">
        <v>1000</v>
      </c>
      <c r="G545" s="36">
        <v>11091.47</v>
      </c>
      <c r="H545" s="67"/>
    </row>
    <row r="546" spans="1:8" ht="25" customHeight="1">
      <c r="A546" s="1">
        <v>43525</v>
      </c>
      <c r="B546" s="23" t="s">
        <v>692</v>
      </c>
      <c r="C546" s="24" t="s">
        <v>693</v>
      </c>
      <c r="D546" s="25" t="s">
        <v>694</v>
      </c>
      <c r="E546" s="26"/>
      <c r="F546" s="26">
        <v>34000</v>
      </c>
      <c r="G546" s="26">
        <v>45091.47</v>
      </c>
      <c r="H546" s="65"/>
    </row>
    <row r="547" spans="1:8" ht="25" customHeight="1">
      <c r="A547" s="1">
        <v>43534</v>
      </c>
      <c r="B547" s="23" t="s">
        <v>649</v>
      </c>
      <c r="C547" s="24" t="s">
        <v>650</v>
      </c>
      <c r="D547" s="25" t="s">
        <v>695</v>
      </c>
      <c r="E547" s="26">
        <v>4000</v>
      </c>
      <c r="F547" s="26"/>
      <c r="G547" s="26">
        <v>41091.47</v>
      </c>
      <c r="H547" s="65">
        <v>4000</v>
      </c>
    </row>
    <row r="548" spans="1:8" ht="25" customHeight="1">
      <c r="A548" s="1">
        <v>43535</v>
      </c>
      <c r="B548" s="23" t="s">
        <v>696</v>
      </c>
      <c r="C548" s="24" t="s">
        <v>697</v>
      </c>
      <c r="D548" s="25" t="s">
        <v>698</v>
      </c>
      <c r="E548" s="26">
        <v>4000</v>
      </c>
      <c r="F548" s="26"/>
      <c r="G548" s="26">
        <v>37091.47</v>
      </c>
      <c r="H548" s="65">
        <v>4000</v>
      </c>
    </row>
    <row r="549" spans="1:8" ht="25" customHeight="1">
      <c r="A549" s="1">
        <v>43535</v>
      </c>
      <c r="B549" s="23" t="s">
        <v>699</v>
      </c>
      <c r="C549" s="24" t="s">
        <v>700</v>
      </c>
      <c r="D549" s="25" t="s">
        <v>698</v>
      </c>
      <c r="E549" s="26">
        <v>4000</v>
      </c>
      <c r="F549" s="26"/>
      <c r="G549" s="26">
        <v>33091.47</v>
      </c>
      <c r="H549" s="65">
        <v>4000</v>
      </c>
    </row>
    <row r="550" spans="1:8" ht="25" customHeight="1">
      <c r="A550" s="1">
        <v>43535</v>
      </c>
      <c r="B550" s="23" t="s">
        <v>701</v>
      </c>
      <c r="C550" s="24" t="s">
        <v>702</v>
      </c>
      <c r="D550" s="25" t="s">
        <v>698</v>
      </c>
      <c r="E550" s="26">
        <v>5000</v>
      </c>
      <c r="F550" s="26"/>
      <c r="G550" s="26">
        <v>28091.47</v>
      </c>
      <c r="H550" s="65">
        <v>5000</v>
      </c>
    </row>
    <row r="551" spans="1:8" ht="25" customHeight="1">
      <c r="A551" s="1">
        <v>43535</v>
      </c>
      <c r="B551" s="23" t="s">
        <v>523</v>
      </c>
      <c r="C551" s="24" t="s">
        <v>703</v>
      </c>
      <c r="D551" s="25" t="s">
        <v>698</v>
      </c>
      <c r="E551" s="26">
        <v>4000</v>
      </c>
      <c r="F551" s="26"/>
      <c r="G551" s="26">
        <v>24091.47</v>
      </c>
      <c r="H551" s="65">
        <v>4000</v>
      </c>
    </row>
    <row r="552" spans="1:8" ht="25" customHeight="1">
      <c r="A552" s="1">
        <v>43535</v>
      </c>
      <c r="B552" s="23" t="s">
        <v>567</v>
      </c>
      <c r="C552" s="24" t="s">
        <v>704</v>
      </c>
      <c r="D552" s="25" t="s">
        <v>698</v>
      </c>
      <c r="E552" s="26">
        <v>5000</v>
      </c>
      <c r="F552" s="26"/>
      <c r="G552" s="26">
        <v>19091.47</v>
      </c>
      <c r="H552" s="65">
        <v>5000</v>
      </c>
    </row>
    <row r="553" spans="1:8" ht="25" customHeight="1">
      <c r="A553" s="1">
        <v>43535</v>
      </c>
      <c r="B553" s="23" t="s">
        <v>705</v>
      </c>
      <c r="C553" s="24" t="s">
        <v>706</v>
      </c>
      <c r="D553" s="25" t="s">
        <v>698</v>
      </c>
      <c r="E553" s="26">
        <v>4000</v>
      </c>
      <c r="F553" s="26"/>
      <c r="G553" s="26">
        <v>15091.47</v>
      </c>
      <c r="H553" s="65">
        <v>4000</v>
      </c>
    </row>
    <row r="554" spans="1:8" ht="25" customHeight="1">
      <c r="A554" s="1">
        <v>43535</v>
      </c>
      <c r="B554" s="23" t="s">
        <v>707</v>
      </c>
      <c r="C554" s="24" t="s">
        <v>708</v>
      </c>
      <c r="D554" s="25" t="s">
        <v>698</v>
      </c>
      <c r="E554" s="26">
        <v>4000</v>
      </c>
      <c r="F554" s="26"/>
      <c r="G554" s="26">
        <v>11091.47</v>
      </c>
      <c r="H554" s="65">
        <v>4000</v>
      </c>
    </row>
    <row r="555" spans="1:8" ht="25" customHeight="1">
      <c r="A555" s="1">
        <v>43556</v>
      </c>
      <c r="B555" s="23" t="s">
        <v>19</v>
      </c>
      <c r="C555" s="24" t="s">
        <v>650</v>
      </c>
      <c r="D555" s="25" t="s">
        <v>709</v>
      </c>
      <c r="E555" s="26"/>
      <c r="F555" s="26">
        <v>190</v>
      </c>
      <c r="G555" s="26">
        <v>11281.47</v>
      </c>
      <c r="H555" s="65"/>
    </row>
    <row r="556" spans="1:8" ht="25" customHeight="1">
      <c r="A556" s="1">
        <v>43557</v>
      </c>
      <c r="B556" s="23" t="s">
        <v>710</v>
      </c>
      <c r="C556" s="24" t="s">
        <v>711</v>
      </c>
      <c r="D556" s="25" t="s">
        <v>712</v>
      </c>
      <c r="E556" s="26"/>
      <c r="F556" s="26">
        <v>34000</v>
      </c>
      <c r="G556" s="26">
        <v>45281.47</v>
      </c>
      <c r="H556" s="65"/>
    </row>
    <row r="557" spans="1:8" ht="25" customHeight="1">
      <c r="A557" s="1">
        <v>43565</v>
      </c>
      <c r="B557" s="23" t="s">
        <v>649</v>
      </c>
      <c r="C557" s="24" t="s">
        <v>650</v>
      </c>
      <c r="D557" s="25" t="s">
        <v>713</v>
      </c>
      <c r="E557" s="26">
        <v>4000</v>
      </c>
      <c r="F557" s="26"/>
      <c r="G557" s="26">
        <v>41281.47</v>
      </c>
      <c r="H557" s="65">
        <v>4000</v>
      </c>
    </row>
    <row r="558" spans="1:8" ht="25" customHeight="1">
      <c r="A558" s="1">
        <v>43565</v>
      </c>
      <c r="B558" s="23" t="s">
        <v>523</v>
      </c>
      <c r="C558" s="24" t="s">
        <v>714</v>
      </c>
      <c r="D558" s="25" t="s">
        <v>713</v>
      </c>
      <c r="E558" s="26">
        <v>4000</v>
      </c>
      <c r="F558" s="26"/>
      <c r="G558" s="26">
        <v>37281.47</v>
      </c>
      <c r="H558" s="65">
        <v>4000</v>
      </c>
    </row>
    <row r="559" spans="1:8" ht="25" customHeight="1">
      <c r="A559" s="1">
        <v>43565</v>
      </c>
      <c r="B559" s="23" t="s">
        <v>567</v>
      </c>
      <c r="C559" s="24" t="s">
        <v>715</v>
      </c>
      <c r="D559" s="25" t="s">
        <v>713</v>
      </c>
      <c r="E559" s="26">
        <v>5000</v>
      </c>
      <c r="F559" s="26"/>
      <c r="G559" s="26">
        <v>32281.47</v>
      </c>
      <c r="H559" s="65">
        <v>5000</v>
      </c>
    </row>
    <row r="560" spans="1:8" ht="25" customHeight="1">
      <c r="A560" s="1">
        <v>43565</v>
      </c>
      <c r="B560" s="23" t="s">
        <v>716</v>
      </c>
      <c r="C560" s="24" t="s">
        <v>717</v>
      </c>
      <c r="D560" s="25" t="s">
        <v>713</v>
      </c>
      <c r="E560" s="26">
        <v>4000</v>
      </c>
      <c r="F560" s="26"/>
      <c r="G560" s="26">
        <v>28281.47</v>
      </c>
      <c r="H560" s="65">
        <v>4000</v>
      </c>
    </row>
    <row r="561" spans="1:8" ht="25" customHeight="1">
      <c r="A561" s="1">
        <v>43565</v>
      </c>
      <c r="B561" s="23" t="s">
        <v>718</v>
      </c>
      <c r="C561" s="24" t="s">
        <v>719</v>
      </c>
      <c r="D561" s="25" t="s">
        <v>713</v>
      </c>
      <c r="E561" s="26">
        <v>5000</v>
      </c>
      <c r="F561" s="26"/>
      <c r="G561" s="26">
        <v>23281.47</v>
      </c>
      <c r="H561" s="65">
        <v>5000</v>
      </c>
    </row>
    <row r="562" spans="1:8" ht="25" customHeight="1">
      <c r="A562" s="1">
        <v>43565</v>
      </c>
      <c r="B562" s="23" t="s">
        <v>720</v>
      </c>
      <c r="C562" s="24" t="s">
        <v>721</v>
      </c>
      <c r="D562" s="25" t="s">
        <v>713</v>
      </c>
      <c r="E562" s="26">
        <v>4000</v>
      </c>
      <c r="F562" s="26"/>
      <c r="G562" s="26">
        <v>19281.47</v>
      </c>
      <c r="H562" s="65">
        <v>4000</v>
      </c>
    </row>
    <row r="563" spans="1:8" ht="25" customHeight="1">
      <c r="A563" s="1">
        <v>43565</v>
      </c>
      <c r="B563" s="23" t="s">
        <v>722</v>
      </c>
      <c r="C563" s="24" t="s">
        <v>723</v>
      </c>
      <c r="D563" s="25" t="s">
        <v>713</v>
      </c>
      <c r="E563" s="26">
        <v>4000</v>
      </c>
      <c r="F563" s="26"/>
      <c r="G563" s="26">
        <v>15281.47</v>
      </c>
      <c r="H563" s="65">
        <v>4000</v>
      </c>
    </row>
    <row r="564" spans="1:8" ht="25" customHeight="1">
      <c r="A564" s="1">
        <v>43565</v>
      </c>
      <c r="B564" s="23" t="s">
        <v>724</v>
      </c>
      <c r="C564" s="24" t="s">
        <v>725</v>
      </c>
      <c r="D564" s="25" t="s">
        <v>713</v>
      </c>
      <c r="E564" s="26">
        <v>4000</v>
      </c>
      <c r="F564" s="26"/>
      <c r="G564" s="26">
        <v>11281.47</v>
      </c>
      <c r="H564" s="65">
        <v>4000</v>
      </c>
    </row>
    <row r="565" spans="1:8" ht="25" customHeight="1">
      <c r="A565" s="27">
        <v>43573</v>
      </c>
      <c r="B565" s="28" t="s">
        <v>726</v>
      </c>
      <c r="C565" s="29" t="s">
        <v>727</v>
      </c>
      <c r="D565" s="30" t="s">
        <v>728</v>
      </c>
      <c r="E565" s="31">
        <v>17.7</v>
      </c>
      <c r="F565" s="31"/>
      <c r="G565" s="31">
        <v>11263.77</v>
      </c>
      <c r="H565" s="66"/>
    </row>
    <row r="566" spans="1:8" ht="25" customHeight="1">
      <c r="A566" s="1">
        <v>43586</v>
      </c>
      <c r="B566" s="23" t="s">
        <v>729</v>
      </c>
      <c r="C566" s="24" t="s">
        <v>730</v>
      </c>
      <c r="D566" s="25" t="s">
        <v>731</v>
      </c>
      <c r="E566" s="26"/>
      <c r="F566" s="26">
        <v>34000</v>
      </c>
      <c r="G566" s="26">
        <v>45263.77</v>
      </c>
      <c r="H566" s="65"/>
    </row>
    <row r="567" spans="1:8" ht="25" customHeight="1">
      <c r="A567" s="1">
        <v>43595</v>
      </c>
      <c r="B567" s="23" t="s">
        <v>649</v>
      </c>
      <c r="C567" s="24" t="s">
        <v>650</v>
      </c>
      <c r="D567" s="25" t="s">
        <v>732</v>
      </c>
      <c r="E567" s="26">
        <v>4000</v>
      </c>
      <c r="F567" s="26"/>
      <c r="G567" s="26">
        <v>41263.769999999997</v>
      </c>
      <c r="H567" s="65">
        <v>4000</v>
      </c>
    </row>
    <row r="568" spans="1:8" ht="25" customHeight="1">
      <c r="A568" s="1">
        <v>43595</v>
      </c>
      <c r="B568" s="23" t="s">
        <v>523</v>
      </c>
      <c r="C568" s="24" t="s">
        <v>733</v>
      </c>
      <c r="D568" s="25" t="s">
        <v>732</v>
      </c>
      <c r="E568" s="26">
        <v>4000</v>
      </c>
      <c r="F568" s="26"/>
      <c r="G568" s="26">
        <v>37263.769999999997</v>
      </c>
      <c r="H568" s="65">
        <v>4000</v>
      </c>
    </row>
    <row r="569" spans="1:8" ht="25" customHeight="1">
      <c r="A569" s="1">
        <v>43595</v>
      </c>
      <c r="B569" s="23" t="s">
        <v>567</v>
      </c>
      <c r="C569" s="24" t="s">
        <v>734</v>
      </c>
      <c r="D569" s="25" t="s">
        <v>732</v>
      </c>
      <c r="E569" s="26">
        <v>5000</v>
      </c>
      <c r="F569" s="26"/>
      <c r="G569" s="26">
        <v>32263.77</v>
      </c>
      <c r="H569" s="65">
        <v>5000</v>
      </c>
    </row>
    <row r="570" spans="1:8" ht="25" customHeight="1">
      <c r="A570" s="1">
        <v>43595</v>
      </c>
      <c r="B570" s="23" t="s">
        <v>735</v>
      </c>
      <c r="C570" s="24" t="s">
        <v>736</v>
      </c>
      <c r="D570" s="25" t="s">
        <v>732</v>
      </c>
      <c r="E570" s="26">
        <v>4000</v>
      </c>
      <c r="F570" s="26"/>
      <c r="G570" s="26">
        <v>28263.77</v>
      </c>
      <c r="H570" s="65">
        <v>4000</v>
      </c>
    </row>
    <row r="571" spans="1:8" ht="25" customHeight="1">
      <c r="A571" s="1">
        <v>43595</v>
      </c>
      <c r="B571" s="23" t="s">
        <v>737</v>
      </c>
      <c r="C571" s="24" t="s">
        <v>738</v>
      </c>
      <c r="D571" s="25" t="s">
        <v>732</v>
      </c>
      <c r="E571" s="26">
        <v>5000</v>
      </c>
      <c r="F571" s="26"/>
      <c r="G571" s="26">
        <v>23263.77</v>
      </c>
      <c r="H571" s="65">
        <v>5000</v>
      </c>
    </row>
    <row r="572" spans="1:8" ht="25" customHeight="1">
      <c r="A572" s="1">
        <v>43595</v>
      </c>
      <c r="B572" s="23" t="s">
        <v>739</v>
      </c>
      <c r="C572" s="24" t="s">
        <v>740</v>
      </c>
      <c r="D572" s="25" t="s">
        <v>732</v>
      </c>
      <c r="E572" s="26">
        <v>4000</v>
      </c>
      <c r="F572" s="26"/>
      <c r="G572" s="26">
        <v>19263.77</v>
      </c>
      <c r="H572" s="65">
        <v>4000</v>
      </c>
    </row>
    <row r="573" spans="1:8" ht="25" customHeight="1">
      <c r="A573" s="1">
        <v>43595</v>
      </c>
      <c r="B573" s="23" t="s">
        <v>741</v>
      </c>
      <c r="C573" s="24" t="s">
        <v>742</v>
      </c>
      <c r="D573" s="25" t="s">
        <v>732</v>
      </c>
      <c r="E573" s="26">
        <v>4000</v>
      </c>
      <c r="F573" s="26"/>
      <c r="G573" s="26">
        <v>15263.77</v>
      </c>
      <c r="H573" s="65">
        <v>4000</v>
      </c>
    </row>
    <row r="574" spans="1:8" ht="25" customHeight="1">
      <c r="A574" s="1">
        <v>43595</v>
      </c>
      <c r="B574" s="23" t="s">
        <v>743</v>
      </c>
      <c r="C574" s="24" t="s">
        <v>744</v>
      </c>
      <c r="D574" s="25" t="s">
        <v>732</v>
      </c>
      <c r="E574" s="26">
        <v>4000</v>
      </c>
      <c r="F574" s="26"/>
      <c r="G574" s="26">
        <v>11263.77</v>
      </c>
      <c r="H574" s="65">
        <v>4000</v>
      </c>
    </row>
    <row r="575" spans="1:8" ht="25" customHeight="1">
      <c r="A575" s="32">
        <v>43606</v>
      </c>
      <c r="B575" s="33" t="s">
        <v>745</v>
      </c>
      <c r="C575" s="34" t="s">
        <v>746</v>
      </c>
      <c r="D575" s="35" t="s">
        <v>747</v>
      </c>
      <c r="E575" s="36"/>
      <c r="F575" s="36">
        <v>200000</v>
      </c>
      <c r="G575" s="36">
        <v>211263.77</v>
      </c>
      <c r="H575" s="67"/>
    </row>
    <row r="576" spans="1:8" ht="25" customHeight="1">
      <c r="A576" s="1">
        <v>43617</v>
      </c>
      <c r="B576" s="23" t="s">
        <v>748</v>
      </c>
      <c r="C576" s="24" t="s">
        <v>749</v>
      </c>
      <c r="D576" s="25" t="s">
        <v>750</v>
      </c>
      <c r="E576" s="26"/>
      <c r="F576" s="26">
        <v>34000</v>
      </c>
      <c r="G576" s="26">
        <v>245263.77</v>
      </c>
      <c r="H576" s="65"/>
    </row>
    <row r="577" spans="1:8" ht="25" customHeight="1">
      <c r="A577" s="1">
        <v>43626</v>
      </c>
      <c r="B577" s="23" t="s">
        <v>649</v>
      </c>
      <c r="C577" s="24" t="s">
        <v>650</v>
      </c>
      <c r="D577" s="25" t="s">
        <v>751</v>
      </c>
      <c r="E577" s="26">
        <v>4000</v>
      </c>
      <c r="F577" s="26"/>
      <c r="G577" s="26">
        <v>241263.77</v>
      </c>
      <c r="H577" s="65">
        <v>4000</v>
      </c>
    </row>
    <row r="578" spans="1:8" ht="25" customHeight="1">
      <c r="A578" s="1">
        <v>43626</v>
      </c>
      <c r="B578" s="23" t="s">
        <v>523</v>
      </c>
      <c r="C578" s="24" t="s">
        <v>752</v>
      </c>
      <c r="D578" s="25" t="s">
        <v>751</v>
      </c>
      <c r="E578" s="26">
        <v>4000</v>
      </c>
      <c r="F578" s="26"/>
      <c r="G578" s="26">
        <v>237263.77</v>
      </c>
      <c r="H578" s="65">
        <v>4000</v>
      </c>
    </row>
    <row r="579" spans="1:8" ht="25" customHeight="1">
      <c r="A579" s="1">
        <v>43626</v>
      </c>
      <c r="B579" s="23" t="s">
        <v>567</v>
      </c>
      <c r="C579" s="24" t="s">
        <v>753</v>
      </c>
      <c r="D579" s="25" t="s">
        <v>751</v>
      </c>
      <c r="E579" s="26">
        <v>5000</v>
      </c>
      <c r="F579" s="26"/>
      <c r="G579" s="26">
        <v>232263.77</v>
      </c>
      <c r="H579" s="65">
        <v>5000</v>
      </c>
    </row>
    <row r="580" spans="1:8" ht="25" customHeight="1">
      <c r="A580" s="1">
        <v>43626</v>
      </c>
      <c r="B580" s="23" t="s">
        <v>754</v>
      </c>
      <c r="C580" s="24" t="s">
        <v>755</v>
      </c>
      <c r="D580" s="25" t="s">
        <v>751</v>
      </c>
      <c r="E580" s="26">
        <v>4000</v>
      </c>
      <c r="F580" s="26"/>
      <c r="G580" s="26">
        <v>228263.77</v>
      </c>
      <c r="H580" s="65">
        <v>4000</v>
      </c>
    </row>
    <row r="581" spans="1:8" ht="25" customHeight="1">
      <c r="A581" s="1">
        <v>43626</v>
      </c>
      <c r="B581" s="23" t="s">
        <v>756</v>
      </c>
      <c r="C581" s="24" t="s">
        <v>757</v>
      </c>
      <c r="D581" s="25" t="s">
        <v>751</v>
      </c>
      <c r="E581" s="26">
        <v>4000</v>
      </c>
      <c r="F581" s="26"/>
      <c r="G581" s="26">
        <v>224263.77</v>
      </c>
      <c r="H581" s="65">
        <v>4000</v>
      </c>
    </row>
    <row r="582" spans="1:8" ht="25" customHeight="1">
      <c r="A582" s="1">
        <v>43626</v>
      </c>
      <c r="B582" s="23" t="s">
        <v>758</v>
      </c>
      <c r="C582" s="24" t="s">
        <v>759</v>
      </c>
      <c r="D582" s="25" t="s">
        <v>751</v>
      </c>
      <c r="E582" s="26">
        <v>5000</v>
      </c>
      <c r="F582" s="26"/>
      <c r="G582" s="26">
        <v>219263.77</v>
      </c>
      <c r="H582" s="65">
        <v>5000</v>
      </c>
    </row>
    <row r="583" spans="1:8" ht="25" customHeight="1">
      <c r="A583" s="1">
        <v>43626</v>
      </c>
      <c r="B583" s="23" t="s">
        <v>760</v>
      </c>
      <c r="C583" s="24" t="s">
        <v>761</v>
      </c>
      <c r="D583" s="25" t="s">
        <v>751</v>
      </c>
      <c r="E583" s="26">
        <v>4000</v>
      </c>
      <c r="F583" s="26"/>
      <c r="G583" s="26">
        <v>215263.77</v>
      </c>
      <c r="H583" s="65">
        <v>4000</v>
      </c>
    </row>
    <row r="584" spans="1:8" ht="25" customHeight="1">
      <c r="A584" s="1">
        <v>43626</v>
      </c>
      <c r="B584" s="23" t="s">
        <v>762</v>
      </c>
      <c r="C584" s="24" t="s">
        <v>763</v>
      </c>
      <c r="D584" s="25" t="s">
        <v>751</v>
      </c>
      <c r="E584" s="26">
        <v>4000</v>
      </c>
      <c r="F584" s="26"/>
      <c r="G584" s="26">
        <v>211263.77</v>
      </c>
      <c r="H584" s="65">
        <v>4000</v>
      </c>
    </row>
    <row r="585" spans="1:8" ht="25" customHeight="1">
      <c r="A585" s="32">
        <v>43636</v>
      </c>
      <c r="B585" s="33" t="s">
        <v>764</v>
      </c>
      <c r="C585" s="34" t="s">
        <v>765</v>
      </c>
      <c r="D585" s="35" t="s">
        <v>766</v>
      </c>
      <c r="E585" s="36">
        <v>200000</v>
      </c>
      <c r="F585" s="36"/>
      <c r="G585" s="36">
        <v>11263.77</v>
      </c>
      <c r="H585" s="67"/>
    </row>
    <row r="586" spans="1:8" ht="25" customHeight="1">
      <c r="A586" s="1">
        <v>43646</v>
      </c>
      <c r="B586" s="23" t="s">
        <v>19</v>
      </c>
      <c r="C586" s="24" t="s">
        <v>650</v>
      </c>
      <c r="D586" s="25" t="s">
        <v>767</v>
      </c>
      <c r="E586" s="26"/>
      <c r="F586" s="26">
        <v>758</v>
      </c>
      <c r="G586" s="26">
        <v>12021.77</v>
      </c>
      <c r="H586" s="65"/>
    </row>
    <row r="587" spans="1:8" ht="25" customHeight="1">
      <c r="A587" s="1">
        <v>43647</v>
      </c>
      <c r="B587" s="23" t="s">
        <v>768</v>
      </c>
      <c r="C587" s="24" t="s">
        <v>769</v>
      </c>
      <c r="D587" s="25" t="s">
        <v>770</v>
      </c>
      <c r="E587" s="26"/>
      <c r="F587" s="26">
        <v>34000</v>
      </c>
      <c r="G587" s="26">
        <v>46021.77</v>
      </c>
      <c r="H587" s="65"/>
    </row>
    <row r="588" spans="1:8" ht="25" customHeight="1">
      <c r="A588" s="1">
        <v>43656</v>
      </c>
      <c r="B588" s="23" t="s">
        <v>649</v>
      </c>
      <c r="C588" s="24" t="s">
        <v>650</v>
      </c>
      <c r="D588" s="25" t="s">
        <v>771</v>
      </c>
      <c r="E588" s="26">
        <v>4000</v>
      </c>
      <c r="F588" s="26"/>
      <c r="G588" s="26">
        <v>42021.77</v>
      </c>
      <c r="H588" s="65">
        <v>4000</v>
      </c>
    </row>
    <row r="589" spans="1:8" ht="25" customHeight="1">
      <c r="A589" s="1">
        <v>43656</v>
      </c>
      <c r="B589" s="23" t="s">
        <v>523</v>
      </c>
      <c r="C589" s="24" t="s">
        <v>772</v>
      </c>
      <c r="D589" s="25" t="s">
        <v>771</v>
      </c>
      <c r="E589" s="26">
        <v>4000</v>
      </c>
      <c r="F589" s="26"/>
      <c r="G589" s="26">
        <v>38021.769999999997</v>
      </c>
      <c r="H589" s="65">
        <v>4000</v>
      </c>
    </row>
    <row r="590" spans="1:8" ht="25" customHeight="1">
      <c r="A590" s="1">
        <v>43656</v>
      </c>
      <c r="B590" s="23" t="s">
        <v>567</v>
      </c>
      <c r="C590" s="24" t="s">
        <v>773</v>
      </c>
      <c r="D590" s="25" t="s">
        <v>771</v>
      </c>
      <c r="E590" s="26">
        <v>5000</v>
      </c>
      <c r="F590" s="26"/>
      <c r="G590" s="26">
        <v>33021.769999999997</v>
      </c>
      <c r="H590" s="65">
        <v>5000</v>
      </c>
    </row>
    <row r="591" spans="1:8" ht="25" customHeight="1">
      <c r="A591" s="1">
        <v>43656</v>
      </c>
      <c r="B591" s="23" t="s">
        <v>774</v>
      </c>
      <c r="C591" s="24" t="s">
        <v>775</v>
      </c>
      <c r="D591" s="25" t="s">
        <v>771</v>
      </c>
      <c r="E591" s="26">
        <v>4000</v>
      </c>
      <c r="F591" s="26"/>
      <c r="G591" s="26">
        <v>29021.77</v>
      </c>
      <c r="H591" s="65">
        <v>4000</v>
      </c>
    </row>
    <row r="592" spans="1:8" ht="25" customHeight="1">
      <c r="A592" s="1">
        <v>43656</v>
      </c>
      <c r="B592" s="23" t="s">
        <v>776</v>
      </c>
      <c r="C592" s="24" t="s">
        <v>777</v>
      </c>
      <c r="D592" s="25" t="s">
        <v>771</v>
      </c>
      <c r="E592" s="26">
        <v>4000</v>
      </c>
      <c r="F592" s="26"/>
      <c r="G592" s="26">
        <v>25021.77</v>
      </c>
      <c r="H592" s="65">
        <v>4000</v>
      </c>
    </row>
    <row r="593" spans="1:8" ht="25" customHeight="1">
      <c r="A593" s="1">
        <v>43656</v>
      </c>
      <c r="B593" s="23" t="s">
        <v>778</v>
      </c>
      <c r="C593" s="24" t="s">
        <v>779</v>
      </c>
      <c r="D593" s="25" t="s">
        <v>771</v>
      </c>
      <c r="E593" s="26">
        <v>5000</v>
      </c>
      <c r="F593" s="26"/>
      <c r="G593" s="26">
        <v>20021.77</v>
      </c>
      <c r="H593" s="65">
        <v>5000</v>
      </c>
    </row>
    <row r="594" spans="1:8" ht="25" customHeight="1">
      <c r="A594" s="1">
        <v>43656</v>
      </c>
      <c r="B594" s="23" t="s">
        <v>780</v>
      </c>
      <c r="C594" s="24" t="s">
        <v>781</v>
      </c>
      <c r="D594" s="25" t="s">
        <v>771</v>
      </c>
      <c r="E594" s="26">
        <v>4000</v>
      </c>
      <c r="F594" s="26"/>
      <c r="G594" s="26">
        <v>16021.77</v>
      </c>
      <c r="H594" s="65">
        <v>4000</v>
      </c>
    </row>
    <row r="595" spans="1:8" ht="25" customHeight="1">
      <c r="A595" s="1">
        <v>43656</v>
      </c>
      <c r="B595" s="23" t="s">
        <v>782</v>
      </c>
      <c r="C595" s="24" t="s">
        <v>783</v>
      </c>
      <c r="D595" s="25" t="s">
        <v>771</v>
      </c>
      <c r="E595" s="26">
        <v>4000</v>
      </c>
      <c r="F595" s="26"/>
      <c r="G595" s="26">
        <v>12021.77</v>
      </c>
      <c r="H595" s="65">
        <v>4000</v>
      </c>
    </row>
    <row r="596" spans="1:8" ht="25" customHeight="1">
      <c r="A596" s="27">
        <v>43665</v>
      </c>
      <c r="B596" s="28" t="s">
        <v>784</v>
      </c>
      <c r="C596" s="29" t="s">
        <v>785</v>
      </c>
      <c r="D596" s="30" t="s">
        <v>786</v>
      </c>
      <c r="E596" s="31">
        <v>17.7</v>
      </c>
      <c r="F596" s="31"/>
      <c r="G596" s="31">
        <v>12004.07</v>
      </c>
      <c r="H596" s="66"/>
    </row>
    <row r="597" spans="1:8" ht="25" customHeight="1">
      <c r="A597" s="1">
        <v>43678</v>
      </c>
      <c r="B597" s="23" t="s">
        <v>787</v>
      </c>
      <c r="C597" s="24" t="s">
        <v>788</v>
      </c>
      <c r="D597" s="25" t="s">
        <v>789</v>
      </c>
      <c r="E597" s="26"/>
      <c r="F597" s="26">
        <v>34000</v>
      </c>
      <c r="G597" s="26">
        <v>46004.07</v>
      </c>
      <c r="H597" s="65"/>
    </row>
    <row r="598" spans="1:8" ht="25" customHeight="1">
      <c r="A598" s="1">
        <v>43687</v>
      </c>
      <c r="B598" s="23" t="s">
        <v>649</v>
      </c>
      <c r="C598" s="24" t="s">
        <v>650</v>
      </c>
      <c r="D598" s="25" t="s">
        <v>790</v>
      </c>
      <c r="E598" s="26">
        <v>4000</v>
      </c>
      <c r="F598" s="26"/>
      <c r="G598" s="26">
        <v>42004.07</v>
      </c>
      <c r="H598" s="65">
        <v>4000</v>
      </c>
    </row>
    <row r="599" spans="1:8" ht="25" customHeight="1">
      <c r="A599" s="1">
        <v>43690</v>
      </c>
      <c r="B599" s="23" t="s">
        <v>791</v>
      </c>
      <c r="C599" s="24" t="s">
        <v>792</v>
      </c>
      <c r="D599" s="25" t="s">
        <v>793</v>
      </c>
      <c r="E599" s="26">
        <v>4000</v>
      </c>
      <c r="F599" s="26"/>
      <c r="G599" s="26">
        <v>38004.07</v>
      </c>
      <c r="H599" s="65">
        <v>4000</v>
      </c>
    </row>
    <row r="600" spans="1:8" ht="25" customHeight="1">
      <c r="A600" s="1">
        <v>43690</v>
      </c>
      <c r="B600" s="23" t="s">
        <v>794</v>
      </c>
      <c r="C600" s="24" t="s">
        <v>795</v>
      </c>
      <c r="D600" s="25" t="s">
        <v>793</v>
      </c>
      <c r="E600" s="26">
        <v>5000</v>
      </c>
      <c r="F600" s="26"/>
      <c r="G600" s="26">
        <v>33004.07</v>
      </c>
      <c r="H600" s="65">
        <v>5000</v>
      </c>
    </row>
    <row r="601" spans="1:8" ht="25" customHeight="1">
      <c r="A601" s="1">
        <v>43690</v>
      </c>
      <c r="B601" s="23" t="s">
        <v>796</v>
      </c>
      <c r="C601" s="24" t="s">
        <v>797</v>
      </c>
      <c r="D601" s="25" t="s">
        <v>793</v>
      </c>
      <c r="E601" s="26">
        <v>5000</v>
      </c>
      <c r="F601" s="26"/>
      <c r="G601" s="26">
        <v>28004.07</v>
      </c>
      <c r="H601" s="65">
        <v>5000</v>
      </c>
    </row>
    <row r="602" spans="1:8" ht="25" customHeight="1">
      <c r="A602" s="1">
        <v>43690</v>
      </c>
      <c r="B602" s="23" t="s">
        <v>798</v>
      </c>
      <c r="C602" s="24" t="s">
        <v>799</v>
      </c>
      <c r="D602" s="25" t="s">
        <v>793</v>
      </c>
      <c r="E602" s="26">
        <v>4000</v>
      </c>
      <c r="F602" s="26"/>
      <c r="G602" s="26">
        <v>24004.07</v>
      </c>
      <c r="H602" s="65">
        <v>4000</v>
      </c>
    </row>
    <row r="603" spans="1:8" ht="25" customHeight="1">
      <c r="A603" s="1">
        <v>43690</v>
      </c>
      <c r="B603" s="23" t="s">
        <v>800</v>
      </c>
      <c r="C603" s="24" t="s">
        <v>801</v>
      </c>
      <c r="D603" s="25" t="s">
        <v>793</v>
      </c>
      <c r="E603" s="26">
        <v>4000</v>
      </c>
      <c r="F603" s="26"/>
      <c r="G603" s="26">
        <v>20004.07</v>
      </c>
      <c r="H603" s="65">
        <v>4000</v>
      </c>
    </row>
    <row r="604" spans="1:8" ht="25" customHeight="1">
      <c r="A604" s="1">
        <v>43690</v>
      </c>
      <c r="B604" s="23" t="s">
        <v>802</v>
      </c>
      <c r="C604" s="24" t="s">
        <v>803</v>
      </c>
      <c r="D604" s="25" t="s">
        <v>793</v>
      </c>
      <c r="E604" s="26">
        <v>4000</v>
      </c>
      <c r="F604" s="26"/>
      <c r="G604" s="26">
        <v>16004.07</v>
      </c>
      <c r="H604" s="65">
        <v>4000</v>
      </c>
    </row>
    <row r="605" spans="1:8" ht="25" customHeight="1">
      <c r="A605" s="1">
        <v>43690</v>
      </c>
      <c r="B605" s="23" t="s">
        <v>804</v>
      </c>
      <c r="C605" s="24" t="s">
        <v>805</v>
      </c>
      <c r="D605" s="25" t="s">
        <v>793</v>
      </c>
      <c r="E605" s="26">
        <v>4000</v>
      </c>
      <c r="F605" s="26"/>
      <c r="G605" s="26">
        <v>12004.07</v>
      </c>
      <c r="H605" s="65">
        <v>4000</v>
      </c>
    </row>
    <row r="606" spans="1:8" ht="25" customHeight="1">
      <c r="A606" s="1">
        <v>43710</v>
      </c>
      <c r="B606" s="23" t="s">
        <v>806</v>
      </c>
      <c r="C606" s="24" t="s">
        <v>807</v>
      </c>
      <c r="D606" s="25" t="s">
        <v>808</v>
      </c>
      <c r="E606" s="26"/>
      <c r="F606" s="26">
        <v>34000</v>
      </c>
      <c r="G606" s="26">
        <v>46004.07</v>
      </c>
      <c r="H606" s="65"/>
    </row>
    <row r="607" spans="1:8" ht="25" customHeight="1">
      <c r="A607" s="1">
        <v>43718</v>
      </c>
      <c r="B607" s="23" t="s">
        <v>649</v>
      </c>
      <c r="C607" s="24" t="s">
        <v>650</v>
      </c>
      <c r="D607" s="25" t="s">
        <v>809</v>
      </c>
      <c r="E607" s="26">
        <v>4000</v>
      </c>
      <c r="F607" s="26"/>
      <c r="G607" s="26">
        <v>42004.07</v>
      </c>
      <c r="H607" s="65">
        <v>4000</v>
      </c>
    </row>
    <row r="608" spans="1:8" ht="25" customHeight="1">
      <c r="A608" s="1">
        <v>43718</v>
      </c>
      <c r="B608" s="23" t="s">
        <v>791</v>
      </c>
      <c r="C608" s="24" t="s">
        <v>810</v>
      </c>
      <c r="D608" s="25" t="s">
        <v>809</v>
      </c>
      <c r="E608" s="26">
        <v>4000</v>
      </c>
      <c r="F608" s="26"/>
      <c r="G608" s="26">
        <v>38004.07</v>
      </c>
      <c r="H608" s="65">
        <v>4000</v>
      </c>
    </row>
    <row r="609" spans="1:8" ht="25" customHeight="1">
      <c r="A609" s="1">
        <v>43718</v>
      </c>
      <c r="B609" s="23" t="s">
        <v>794</v>
      </c>
      <c r="C609" s="24" t="s">
        <v>811</v>
      </c>
      <c r="D609" s="25" t="s">
        <v>809</v>
      </c>
      <c r="E609" s="26">
        <v>5000</v>
      </c>
      <c r="F609" s="26"/>
      <c r="G609" s="26">
        <v>33004.07</v>
      </c>
      <c r="H609" s="65">
        <v>5000</v>
      </c>
    </row>
    <row r="610" spans="1:8" ht="25" customHeight="1">
      <c r="A610" s="1">
        <v>43718</v>
      </c>
      <c r="B610" s="23" t="s">
        <v>812</v>
      </c>
      <c r="C610" s="24" t="s">
        <v>813</v>
      </c>
      <c r="D610" s="25" t="s">
        <v>809</v>
      </c>
      <c r="E610" s="26">
        <v>5000</v>
      </c>
      <c r="F610" s="26"/>
      <c r="G610" s="26">
        <v>28004.07</v>
      </c>
      <c r="H610" s="65">
        <v>5000</v>
      </c>
    </row>
    <row r="611" spans="1:8" ht="25" customHeight="1">
      <c r="A611" s="1">
        <v>43718</v>
      </c>
      <c r="B611" s="23" t="s">
        <v>814</v>
      </c>
      <c r="C611" s="24" t="s">
        <v>815</v>
      </c>
      <c r="D611" s="25" t="s">
        <v>809</v>
      </c>
      <c r="E611" s="26">
        <v>4000</v>
      </c>
      <c r="F611" s="26"/>
      <c r="G611" s="26">
        <v>24004.07</v>
      </c>
      <c r="H611" s="65">
        <v>4000</v>
      </c>
    </row>
    <row r="612" spans="1:8" ht="25" customHeight="1">
      <c r="A612" s="1">
        <v>43718</v>
      </c>
      <c r="B612" s="23" t="s">
        <v>816</v>
      </c>
      <c r="C612" s="24" t="s">
        <v>817</v>
      </c>
      <c r="D612" s="25" t="s">
        <v>809</v>
      </c>
      <c r="E612" s="26">
        <v>4000</v>
      </c>
      <c r="F612" s="26"/>
      <c r="G612" s="26">
        <v>20004.07</v>
      </c>
      <c r="H612" s="65">
        <v>4000</v>
      </c>
    </row>
    <row r="613" spans="1:8" ht="25" customHeight="1">
      <c r="A613" s="1">
        <v>43718</v>
      </c>
      <c r="B613" s="23" t="s">
        <v>818</v>
      </c>
      <c r="C613" s="24" t="s">
        <v>819</v>
      </c>
      <c r="D613" s="25" t="s">
        <v>809</v>
      </c>
      <c r="E613" s="26">
        <v>4000</v>
      </c>
      <c r="F613" s="26"/>
      <c r="G613" s="26">
        <v>16004.07</v>
      </c>
      <c r="H613" s="65">
        <v>4000</v>
      </c>
    </row>
    <row r="614" spans="1:8" ht="25" customHeight="1">
      <c r="A614" s="1">
        <v>43718</v>
      </c>
      <c r="B614" s="23" t="s">
        <v>820</v>
      </c>
      <c r="C614" s="24" t="s">
        <v>821</v>
      </c>
      <c r="D614" s="25" t="s">
        <v>809</v>
      </c>
      <c r="E614" s="26">
        <v>4000</v>
      </c>
      <c r="F614" s="26"/>
      <c r="G614" s="26">
        <v>12004.07</v>
      </c>
      <c r="H614" s="65">
        <v>4000</v>
      </c>
    </row>
    <row r="615" spans="1:8" ht="25" customHeight="1">
      <c r="A615" s="32">
        <v>43728</v>
      </c>
      <c r="B615" s="33" t="s">
        <v>822</v>
      </c>
      <c r="C615" s="34" t="s">
        <v>650</v>
      </c>
      <c r="D615" s="35" t="s">
        <v>823</v>
      </c>
      <c r="E615" s="36"/>
      <c r="F615" s="36">
        <v>250983.4</v>
      </c>
      <c r="G615" s="36">
        <v>262987.46999999997</v>
      </c>
      <c r="H615" s="67"/>
    </row>
    <row r="616" spans="1:8" ht="25" customHeight="1">
      <c r="A616" s="32">
        <v>43728</v>
      </c>
      <c r="B616" s="33" t="s">
        <v>824</v>
      </c>
      <c r="C616" s="34" t="s">
        <v>825</v>
      </c>
      <c r="D616" s="35" t="s">
        <v>823</v>
      </c>
      <c r="E616" s="36">
        <v>250983</v>
      </c>
      <c r="F616" s="36"/>
      <c r="G616" s="36">
        <v>12004.47</v>
      </c>
      <c r="H616" s="67"/>
    </row>
    <row r="617" spans="1:8" ht="25" customHeight="1">
      <c r="A617" s="1">
        <v>43739</v>
      </c>
      <c r="B617" s="23" t="s">
        <v>19</v>
      </c>
      <c r="C617" s="24" t="s">
        <v>650</v>
      </c>
      <c r="D617" s="25" t="s">
        <v>826</v>
      </c>
      <c r="E617" s="26"/>
      <c r="F617" s="26">
        <v>199</v>
      </c>
      <c r="G617" s="26">
        <v>12203.47</v>
      </c>
      <c r="H617" s="65"/>
    </row>
    <row r="618" spans="1:8" ht="25" customHeight="1">
      <c r="A618" s="1">
        <v>43739</v>
      </c>
      <c r="B618" s="23" t="s">
        <v>827</v>
      </c>
      <c r="C618" s="24" t="s">
        <v>828</v>
      </c>
      <c r="D618" s="25" t="s">
        <v>829</v>
      </c>
      <c r="E618" s="26"/>
      <c r="F618" s="26">
        <v>34000</v>
      </c>
      <c r="G618" s="26">
        <v>46203.47</v>
      </c>
      <c r="H618" s="65"/>
    </row>
    <row r="619" spans="1:8" ht="25" customHeight="1">
      <c r="A619" s="1">
        <v>43748</v>
      </c>
      <c r="B619" s="23" t="s">
        <v>649</v>
      </c>
      <c r="C619" s="24" t="s">
        <v>650</v>
      </c>
      <c r="D619" s="25" t="s">
        <v>830</v>
      </c>
      <c r="E619" s="26">
        <v>4000</v>
      </c>
      <c r="F619" s="26"/>
      <c r="G619" s="26">
        <v>42203.47</v>
      </c>
      <c r="H619" s="65">
        <v>4000</v>
      </c>
    </row>
    <row r="620" spans="1:8" ht="25" customHeight="1">
      <c r="A620" s="1">
        <v>43748</v>
      </c>
      <c r="B620" s="23" t="s">
        <v>791</v>
      </c>
      <c r="C620" s="24" t="s">
        <v>831</v>
      </c>
      <c r="D620" s="25" t="s">
        <v>830</v>
      </c>
      <c r="E620" s="26">
        <v>4000</v>
      </c>
      <c r="F620" s="26"/>
      <c r="G620" s="26">
        <v>38203.47</v>
      </c>
      <c r="H620" s="65">
        <v>4000</v>
      </c>
    </row>
    <row r="621" spans="1:8" ht="25" customHeight="1">
      <c r="A621" s="1">
        <v>43748</v>
      </c>
      <c r="B621" s="23" t="s">
        <v>794</v>
      </c>
      <c r="C621" s="24" t="s">
        <v>832</v>
      </c>
      <c r="D621" s="25" t="s">
        <v>830</v>
      </c>
      <c r="E621" s="26">
        <v>5000</v>
      </c>
      <c r="F621" s="26"/>
      <c r="G621" s="26">
        <v>33203.47</v>
      </c>
      <c r="H621" s="65">
        <v>5000</v>
      </c>
    </row>
    <row r="622" spans="1:8" ht="25" customHeight="1">
      <c r="A622" s="1">
        <v>43748</v>
      </c>
      <c r="B622" s="23" t="s">
        <v>833</v>
      </c>
      <c r="C622" s="24" t="s">
        <v>834</v>
      </c>
      <c r="D622" s="25" t="s">
        <v>830</v>
      </c>
      <c r="E622" s="26">
        <v>4000</v>
      </c>
      <c r="F622" s="26"/>
      <c r="G622" s="26">
        <v>29203.47</v>
      </c>
      <c r="H622" s="65">
        <v>4000</v>
      </c>
    </row>
    <row r="623" spans="1:8" ht="25" customHeight="1">
      <c r="A623" s="1">
        <v>43748</v>
      </c>
      <c r="B623" s="23" t="s">
        <v>835</v>
      </c>
      <c r="C623" s="24" t="s">
        <v>836</v>
      </c>
      <c r="D623" s="25" t="s">
        <v>830</v>
      </c>
      <c r="E623" s="26">
        <v>4000</v>
      </c>
      <c r="F623" s="26"/>
      <c r="G623" s="26">
        <v>25203.47</v>
      </c>
      <c r="H623" s="65">
        <v>4000</v>
      </c>
    </row>
    <row r="624" spans="1:8" ht="25" customHeight="1">
      <c r="A624" s="1">
        <v>43748</v>
      </c>
      <c r="B624" s="23" t="s">
        <v>837</v>
      </c>
      <c r="C624" s="24" t="s">
        <v>838</v>
      </c>
      <c r="D624" s="25" t="s">
        <v>830</v>
      </c>
      <c r="E624" s="26">
        <v>5000</v>
      </c>
      <c r="F624" s="26"/>
      <c r="G624" s="26">
        <v>20203.47</v>
      </c>
      <c r="H624" s="65">
        <v>5000</v>
      </c>
    </row>
    <row r="625" spans="1:8" ht="25" customHeight="1">
      <c r="A625" s="1">
        <v>43748</v>
      </c>
      <c r="B625" s="23" t="s">
        <v>839</v>
      </c>
      <c r="C625" s="24" t="s">
        <v>840</v>
      </c>
      <c r="D625" s="25" t="s">
        <v>830</v>
      </c>
      <c r="E625" s="26">
        <v>4000</v>
      </c>
      <c r="F625" s="26"/>
      <c r="G625" s="26">
        <v>16203.47</v>
      </c>
      <c r="H625" s="65">
        <v>4000</v>
      </c>
    </row>
    <row r="626" spans="1:8" ht="25" customHeight="1">
      <c r="A626" s="1">
        <v>43748</v>
      </c>
      <c r="B626" s="23" t="s">
        <v>841</v>
      </c>
      <c r="C626" s="24" t="s">
        <v>842</v>
      </c>
      <c r="D626" s="25" t="s">
        <v>830</v>
      </c>
      <c r="E626" s="26">
        <v>4000</v>
      </c>
      <c r="F626" s="26"/>
      <c r="G626" s="26">
        <v>12203.47</v>
      </c>
      <c r="H626" s="65">
        <v>4000</v>
      </c>
    </row>
    <row r="627" spans="1:8" ht="25" customHeight="1">
      <c r="A627" s="27">
        <v>43754</v>
      </c>
      <c r="B627" s="28" t="s">
        <v>843</v>
      </c>
      <c r="C627" s="29" t="s">
        <v>844</v>
      </c>
      <c r="D627" s="30" t="s">
        <v>845</v>
      </c>
      <c r="E627" s="31">
        <v>17.7</v>
      </c>
      <c r="F627" s="31"/>
      <c r="G627" s="31">
        <v>12185.77</v>
      </c>
      <c r="H627" s="66"/>
    </row>
    <row r="628" spans="1:8" ht="25" customHeight="1">
      <c r="A628" s="1">
        <v>43770</v>
      </c>
      <c r="B628" s="23" t="s">
        <v>846</v>
      </c>
      <c r="C628" s="24" t="s">
        <v>847</v>
      </c>
      <c r="D628" s="25" t="s">
        <v>848</v>
      </c>
      <c r="E628" s="26"/>
      <c r="F628" s="26">
        <v>34000</v>
      </c>
      <c r="G628" s="26">
        <v>46185.77</v>
      </c>
      <c r="H628" s="65"/>
    </row>
    <row r="629" spans="1:8" ht="25" customHeight="1">
      <c r="A629" s="1">
        <v>43779</v>
      </c>
      <c r="B629" s="23" t="s">
        <v>649</v>
      </c>
      <c r="C629" s="24" t="s">
        <v>650</v>
      </c>
      <c r="D629" s="25" t="s">
        <v>849</v>
      </c>
      <c r="E629" s="26">
        <v>4000</v>
      </c>
      <c r="F629" s="26"/>
      <c r="G629" s="26">
        <v>42185.77</v>
      </c>
      <c r="H629" s="65">
        <v>4000</v>
      </c>
    </row>
    <row r="630" spans="1:8" ht="25" customHeight="1">
      <c r="A630" s="1">
        <v>43780</v>
      </c>
      <c r="B630" s="23" t="s">
        <v>850</v>
      </c>
      <c r="C630" s="24" t="s">
        <v>851</v>
      </c>
      <c r="D630" s="25" t="s">
        <v>852</v>
      </c>
      <c r="E630" s="26">
        <v>4000</v>
      </c>
      <c r="F630" s="26"/>
      <c r="G630" s="26">
        <v>38185.769999999997</v>
      </c>
      <c r="H630" s="65">
        <v>4000</v>
      </c>
    </row>
    <row r="631" spans="1:8" ht="25" customHeight="1">
      <c r="A631" s="1">
        <v>43780</v>
      </c>
      <c r="B631" s="23" t="s">
        <v>853</v>
      </c>
      <c r="C631" s="24" t="s">
        <v>854</v>
      </c>
      <c r="D631" s="25" t="s">
        <v>852</v>
      </c>
      <c r="E631" s="26">
        <v>4000</v>
      </c>
      <c r="F631" s="26"/>
      <c r="G631" s="26">
        <v>34185.769999999997</v>
      </c>
      <c r="H631" s="65">
        <v>4000</v>
      </c>
    </row>
    <row r="632" spans="1:8" ht="25" customHeight="1">
      <c r="A632" s="1">
        <v>43780</v>
      </c>
      <c r="B632" s="23" t="s">
        <v>855</v>
      </c>
      <c r="C632" s="24" t="s">
        <v>856</v>
      </c>
      <c r="D632" s="25" t="s">
        <v>852</v>
      </c>
      <c r="E632" s="26">
        <v>5000</v>
      </c>
      <c r="F632" s="26"/>
      <c r="G632" s="26">
        <v>29185.77</v>
      </c>
      <c r="H632" s="65">
        <v>5000</v>
      </c>
    </row>
    <row r="633" spans="1:8" ht="25" customHeight="1">
      <c r="A633" s="1">
        <v>43780</v>
      </c>
      <c r="B633" s="23" t="s">
        <v>794</v>
      </c>
      <c r="C633" s="24" t="s">
        <v>857</v>
      </c>
      <c r="D633" s="25" t="s">
        <v>852</v>
      </c>
      <c r="E633" s="26">
        <v>5000</v>
      </c>
      <c r="F633" s="26"/>
      <c r="G633" s="26">
        <v>24185.77</v>
      </c>
      <c r="H633" s="65">
        <v>5000</v>
      </c>
    </row>
    <row r="634" spans="1:8" ht="25" customHeight="1">
      <c r="A634" s="1">
        <v>43780</v>
      </c>
      <c r="B634" s="23" t="s">
        <v>791</v>
      </c>
      <c r="C634" s="24" t="s">
        <v>858</v>
      </c>
      <c r="D634" s="25" t="s">
        <v>852</v>
      </c>
      <c r="E634" s="26">
        <v>4000</v>
      </c>
      <c r="F634" s="26"/>
      <c r="G634" s="26">
        <v>20185.77</v>
      </c>
      <c r="H634" s="65">
        <v>4000</v>
      </c>
    </row>
    <row r="635" spans="1:8" ht="25" customHeight="1">
      <c r="A635" s="1">
        <v>43780</v>
      </c>
      <c r="B635" s="23" t="s">
        <v>859</v>
      </c>
      <c r="C635" s="24" t="s">
        <v>860</v>
      </c>
      <c r="D635" s="25" t="s">
        <v>852</v>
      </c>
      <c r="E635" s="26">
        <v>4000</v>
      </c>
      <c r="F635" s="26"/>
      <c r="G635" s="26">
        <v>16185.77</v>
      </c>
      <c r="H635" s="65">
        <v>4000</v>
      </c>
    </row>
    <row r="636" spans="1:8" ht="25" customHeight="1">
      <c r="A636" s="1">
        <v>43780</v>
      </c>
      <c r="B636" s="23" t="s">
        <v>861</v>
      </c>
      <c r="C636" s="24" t="s">
        <v>862</v>
      </c>
      <c r="D636" s="25" t="s">
        <v>852</v>
      </c>
      <c r="E636" s="26">
        <v>4000</v>
      </c>
      <c r="F636" s="26"/>
      <c r="G636" s="26">
        <v>12185.77</v>
      </c>
      <c r="H636" s="65">
        <v>4000</v>
      </c>
    </row>
    <row r="637" spans="1:8" ht="25" customHeight="1">
      <c r="A637" s="1">
        <v>43801</v>
      </c>
      <c r="B637" s="23" t="s">
        <v>863</v>
      </c>
      <c r="C637" s="24" t="s">
        <v>864</v>
      </c>
      <c r="D637" s="25" t="s">
        <v>865</v>
      </c>
      <c r="E637" s="26"/>
      <c r="F637" s="26">
        <v>34000</v>
      </c>
      <c r="G637" s="26">
        <v>46185.77</v>
      </c>
      <c r="H637" s="65"/>
    </row>
    <row r="638" spans="1:8" ht="25" customHeight="1">
      <c r="A638" s="32">
        <v>43804</v>
      </c>
      <c r="B638" s="33" t="s">
        <v>866</v>
      </c>
      <c r="C638" s="34" t="s">
        <v>867</v>
      </c>
      <c r="D638" s="35" t="s">
        <v>868</v>
      </c>
      <c r="E638" s="36"/>
      <c r="F638" s="36">
        <v>276406.15000000002</v>
      </c>
      <c r="G638" s="36">
        <v>322591.92</v>
      </c>
      <c r="H638" s="67"/>
    </row>
    <row r="639" spans="1:8" ht="25" customHeight="1">
      <c r="A639" s="1">
        <v>43809</v>
      </c>
      <c r="B639" s="23" t="s">
        <v>649</v>
      </c>
      <c r="C639" s="24" t="s">
        <v>650</v>
      </c>
      <c r="D639" s="25" t="s">
        <v>869</v>
      </c>
      <c r="E639" s="26">
        <v>4000</v>
      </c>
      <c r="F639" s="26"/>
      <c r="G639" s="26">
        <v>318591.92</v>
      </c>
      <c r="H639" s="65">
        <v>4000</v>
      </c>
    </row>
    <row r="640" spans="1:8" ht="25" customHeight="1">
      <c r="A640" s="1">
        <v>43809</v>
      </c>
      <c r="B640" s="23" t="s">
        <v>794</v>
      </c>
      <c r="C640" s="24" t="s">
        <v>870</v>
      </c>
      <c r="D640" s="25" t="s">
        <v>869</v>
      </c>
      <c r="E640" s="26">
        <v>5000</v>
      </c>
      <c r="F640" s="26"/>
      <c r="G640" s="26">
        <v>313591.92</v>
      </c>
      <c r="H640" s="65">
        <v>5000</v>
      </c>
    </row>
    <row r="641" spans="1:8" ht="25" customHeight="1">
      <c r="A641" s="1">
        <v>43809</v>
      </c>
      <c r="B641" s="23" t="s">
        <v>871</v>
      </c>
      <c r="C641" s="24" t="s">
        <v>872</v>
      </c>
      <c r="D641" s="25" t="s">
        <v>869</v>
      </c>
      <c r="E641" s="26">
        <v>5000</v>
      </c>
      <c r="F641" s="26"/>
      <c r="G641" s="26">
        <v>308591.92</v>
      </c>
      <c r="H641" s="65">
        <v>5000</v>
      </c>
    </row>
    <row r="642" spans="1:8" ht="25" customHeight="1">
      <c r="A642" s="1">
        <v>43809</v>
      </c>
      <c r="B642" s="23" t="s">
        <v>873</v>
      </c>
      <c r="C642" s="24" t="s">
        <v>874</v>
      </c>
      <c r="D642" s="25" t="s">
        <v>869</v>
      </c>
      <c r="E642" s="26">
        <v>4000</v>
      </c>
      <c r="F642" s="26"/>
      <c r="G642" s="26">
        <v>304591.92</v>
      </c>
      <c r="H642" s="65">
        <v>4000</v>
      </c>
    </row>
    <row r="643" spans="1:8" ht="25" customHeight="1">
      <c r="A643" s="1">
        <v>43809</v>
      </c>
      <c r="B643" s="23" t="s">
        <v>875</v>
      </c>
      <c r="C643" s="24" t="s">
        <v>876</v>
      </c>
      <c r="D643" s="25" t="s">
        <v>869</v>
      </c>
      <c r="E643" s="26">
        <v>4000</v>
      </c>
      <c r="F643" s="26"/>
      <c r="G643" s="26">
        <v>300591.92</v>
      </c>
      <c r="H643" s="65">
        <v>4000</v>
      </c>
    </row>
    <row r="644" spans="1:8" ht="25" customHeight="1">
      <c r="A644" s="1">
        <v>43809</v>
      </c>
      <c r="B644" s="23" t="s">
        <v>877</v>
      </c>
      <c r="C644" s="24" t="s">
        <v>878</v>
      </c>
      <c r="D644" s="25" t="s">
        <v>869</v>
      </c>
      <c r="E644" s="26">
        <v>4000</v>
      </c>
      <c r="F644" s="26"/>
      <c r="G644" s="26">
        <v>296591.92</v>
      </c>
      <c r="H644" s="65">
        <v>4000</v>
      </c>
    </row>
    <row r="645" spans="1:8" ht="25" customHeight="1">
      <c r="A645" s="1">
        <v>43809</v>
      </c>
      <c r="B645" s="23" t="s">
        <v>879</v>
      </c>
      <c r="C645" s="24" t="s">
        <v>880</v>
      </c>
      <c r="D645" s="25" t="s">
        <v>869</v>
      </c>
      <c r="E645" s="26">
        <v>4000</v>
      </c>
      <c r="F645" s="26"/>
      <c r="G645" s="26">
        <v>292591.92</v>
      </c>
      <c r="H645" s="65">
        <v>4000</v>
      </c>
    </row>
    <row r="646" spans="1:8" ht="25" customHeight="1">
      <c r="A646" s="32">
        <v>43831</v>
      </c>
      <c r="B646" s="33" t="s">
        <v>19</v>
      </c>
      <c r="C646" s="34" t="s">
        <v>650</v>
      </c>
      <c r="D646" s="35" t="s">
        <v>881</v>
      </c>
      <c r="E646" s="36"/>
      <c r="F646" s="36">
        <v>919</v>
      </c>
      <c r="G646" s="36">
        <v>293510.92</v>
      </c>
      <c r="H646" s="67"/>
    </row>
    <row r="647" spans="1:8" ht="25" customHeight="1">
      <c r="A647" s="27">
        <v>43831</v>
      </c>
      <c r="B647" s="28" t="s">
        <v>882</v>
      </c>
      <c r="C647" s="29" t="s">
        <v>883</v>
      </c>
      <c r="D647" s="30" t="s">
        <v>884</v>
      </c>
      <c r="E647" s="31"/>
      <c r="F647" s="31">
        <v>34000</v>
      </c>
      <c r="G647" s="31">
        <v>327510.92</v>
      </c>
      <c r="H647" s="66"/>
    </row>
    <row r="648" spans="1:8" ht="25" customHeight="1">
      <c r="A648" s="32">
        <v>43840</v>
      </c>
      <c r="B648" s="33" t="s">
        <v>885</v>
      </c>
      <c r="C648" s="34" t="s">
        <v>886</v>
      </c>
      <c r="D648" s="35" t="s">
        <v>887</v>
      </c>
      <c r="E648" s="36"/>
      <c r="F648" s="36">
        <v>137871.01999999999</v>
      </c>
      <c r="G648" s="36">
        <v>465381.94</v>
      </c>
      <c r="H648" s="67"/>
    </row>
    <row r="649" spans="1:8" ht="25" customHeight="1">
      <c r="A649" s="32">
        <v>43840</v>
      </c>
      <c r="B649" s="33" t="s">
        <v>888</v>
      </c>
      <c r="C649" s="34" t="s">
        <v>889</v>
      </c>
      <c r="D649" s="35" t="s">
        <v>887</v>
      </c>
      <c r="E649" s="36"/>
      <c r="F649" s="36">
        <v>381727.86</v>
      </c>
      <c r="G649" s="36">
        <v>847109.8</v>
      </c>
      <c r="H649" s="67"/>
    </row>
    <row r="650" spans="1:8" ht="25" customHeight="1">
      <c r="A650" s="1">
        <v>43840</v>
      </c>
      <c r="B650" s="23" t="s">
        <v>794</v>
      </c>
      <c r="C650" s="24" t="s">
        <v>890</v>
      </c>
      <c r="D650" s="25" t="s">
        <v>887</v>
      </c>
      <c r="E650" s="26">
        <v>5000</v>
      </c>
      <c r="F650" s="26"/>
      <c r="G650" s="26">
        <v>842109.8</v>
      </c>
      <c r="H650" s="65">
        <v>5000</v>
      </c>
    </row>
    <row r="651" spans="1:8" ht="25" customHeight="1">
      <c r="A651" s="1">
        <v>43840</v>
      </c>
      <c r="B651" s="23" t="s">
        <v>891</v>
      </c>
      <c r="C651" s="24" t="s">
        <v>892</v>
      </c>
      <c r="D651" s="25" t="s">
        <v>887</v>
      </c>
      <c r="E651" s="26">
        <v>4000</v>
      </c>
      <c r="F651" s="26"/>
      <c r="G651" s="26">
        <v>838109.8</v>
      </c>
      <c r="H651" s="65">
        <v>4000</v>
      </c>
    </row>
    <row r="652" spans="1:8" ht="25" customHeight="1">
      <c r="A652" s="1">
        <v>43840</v>
      </c>
      <c r="B652" s="23" t="s">
        <v>893</v>
      </c>
      <c r="C652" s="24" t="s">
        <v>894</v>
      </c>
      <c r="D652" s="25" t="s">
        <v>887</v>
      </c>
      <c r="E652" s="26">
        <v>4000</v>
      </c>
      <c r="F652" s="26"/>
      <c r="G652" s="26">
        <v>834109.8</v>
      </c>
      <c r="H652" s="65">
        <v>4000</v>
      </c>
    </row>
    <row r="653" spans="1:8" ht="25" customHeight="1">
      <c r="A653" s="1">
        <v>43840</v>
      </c>
      <c r="B653" s="23" t="s">
        <v>895</v>
      </c>
      <c r="C653" s="24" t="s">
        <v>896</v>
      </c>
      <c r="D653" s="25" t="s">
        <v>887</v>
      </c>
      <c r="E653" s="26">
        <v>4000</v>
      </c>
      <c r="F653" s="26"/>
      <c r="G653" s="26">
        <v>830109.8</v>
      </c>
      <c r="H653" s="65">
        <v>4000</v>
      </c>
    </row>
    <row r="654" spans="1:8" ht="25" customHeight="1">
      <c r="A654" s="1">
        <v>43840</v>
      </c>
      <c r="B654" s="23" t="s">
        <v>897</v>
      </c>
      <c r="C654" s="24" t="s">
        <v>898</v>
      </c>
      <c r="D654" s="25" t="s">
        <v>887</v>
      </c>
      <c r="E654" s="26">
        <v>4000</v>
      </c>
      <c r="F654" s="26"/>
      <c r="G654" s="26">
        <v>826109.8</v>
      </c>
      <c r="H654" s="65">
        <v>4000</v>
      </c>
    </row>
    <row r="655" spans="1:8" ht="25" customHeight="1">
      <c r="A655" s="1">
        <v>43840</v>
      </c>
      <c r="B655" s="23" t="s">
        <v>899</v>
      </c>
      <c r="C655" s="24" t="s">
        <v>900</v>
      </c>
      <c r="D655" s="25" t="s">
        <v>887</v>
      </c>
      <c r="E655" s="26">
        <v>5000</v>
      </c>
      <c r="F655" s="26"/>
      <c r="G655" s="26">
        <v>821109.8</v>
      </c>
      <c r="H655" s="65">
        <v>5000</v>
      </c>
    </row>
    <row r="656" spans="1:8" ht="25" customHeight="1">
      <c r="A656" s="32">
        <v>43840</v>
      </c>
      <c r="B656" s="33" t="s">
        <v>901</v>
      </c>
      <c r="C656" s="34" t="s">
        <v>902</v>
      </c>
      <c r="D656" s="35" t="s">
        <v>887</v>
      </c>
      <c r="E656" s="36">
        <v>136000</v>
      </c>
      <c r="F656" s="36"/>
      <c r="G656" s="36">
        <v>685109.8</v>
      </c>
      <c r="H656" s="67"/>
    </row>
    <row r="657" spans="1:8" ht="25" customHeight="1">
      <c r="A657" s="32">
        <v>43840</v>
      </c>
      <c r="B657" s="33" t="s">
        <v>901</v>
      </c>
      <c r="C657" s="34" t="s">
        <v>903</v>
      </c>
      <c r="D657" s="35" t="s">
        <v>887</v>
      </c>
      <c r="E657" s="36">
        <v>150000</v>
      </c>
      <c r="F657" s="36"/>
      <c r="G657" s="36">
        <v>535109.80000000005</v>
      </c>
      <c r="H657" s="67"/>
    </row>
    <row r="658" spans="1:8" ht="25" customHeight="1">
      <c r="A658" s="32">
        <v>43844</v>
      </c>
      <c r="B658" s="33" t="s">
        <v>866</v>
      </c>
      <c r="C658" s="34" t="s">
        <v>904</v>
      </c>
      <c r="D658" s="35" t="s">
        <v>905</v>
      </c>
      <c r="E658" s="36"/>
      <c r="F658" s="36">
        <v>4080.82</v>
      </c>
      <c r="G658" s="36">
        <v>539190.62</v>
      </c>
      <c r="H658" s="67"/>
    </row>
    <row r="659" spans="1:8" ht="25" customHeight="1">
      <c r="A659" s="27">
        <v>43845</v>
      </c>
      <c r="B659" s="28" t="s">
        <v>906</v>
      </c>
      <c r="C659" s="29" t="s">
        <v>907</v>
      </c>
      <c r="D659" s="30" t="s">
        <v>908</v>
      </c>
      <c r="E659" s="31">
        <v>236</v>
      </c>
      <c r="F659" s="31"/>
      <c r="G659" s="31">
        <v>538954.62</v>
      </c>
      <c r="H659" s="66"/>
    </row>
    <row r="660" spans="1:8" ht="25" customHeight="1">
      <c r="A660" s="27">
        <v>43852</v>
      </c>
      <c r="B660" s="28" t="s">
        <v>909</v>
      </c>
      <c r="C660" s="29" t="s">
        <v>910</v>
      </c>
      <c r="D660" s="30" t="s">
        <v>911</v>
      </c>
      <c r="E660" s="31">
        <v>17.7</v>
      </c>
      <c r="F660" s="31"/>
      <c r="G660" s="31">
        <v>538936.92000000004</v>
      </c>
      <c r="H660" s="66"/>
    </row>
    <row r="661" spans="1:8" ht="25" customHeight="1">
      <c r="A661" s="32">
        <v>43861</v>
      </c>
      <c r="B661" s="33" t="s">
        <v>885</v>
      </c>
      <c r="C661" s="34" t="s">
        <v>912</v>
      </c>
      <c r="D661" s="35" t="s">
        <v>913</v>
      </c>
      <c r="E661" s="36"/>
      <c r="F661" s="36">
        <v>119533.78</v>
      </c>
      <c r="G661" s="36">
        <v>658470.69999999995</v>
      </c>
      <c r="H661" s="67"/>
    </row>
    <row r="662" spans="1:8" ht="25" customHeight="1">
      <c r="A662" s="32">
        <v>43861</v>
      </c>
      <c r="B662" s="33" t="s">
        <v>888</v>
      </c>
      <c r="C662" s="34" t="s">
        <v>914</v>
      </c>
      <c r="D662" s="35" t="s">
        <v>913</v>
      </c>
      <c r="E662" s="36"/>
      <c r="F662" s="36">
        <v>86.63</v>
      </c>
      <c r="G662" s="36">
        <v>658557.32999999996</v>
      </c>
      <c r="H662" s="67"/>
    </row>
    <row r="663" spans="1:8" ht="25" customHeight="1">
      <c r="A663" s="32">
        <v>43861</v>
      </c>
      <c r="B663" s="33" t="s">
        <v>602</v>
      </c>
      <c r="C663" s="34" t="s">
        <v>915</v>
      </c>
      <c r="D663" s="35" t="s">
        <v>913</v>
      </c>
      <c r="E663" s="36"/>
      <c r="F663" s="36">
        <v>5558.98</v>
      </c>
      <c r="G663" s="36">
        <v>664116.31000000006</v>
      </c>
      <c r="H663" s="67"/>
    </row>
    <row r="664" spans="1:8" ht="25" customHeight="1">
      <c r="A664" s="32">
        <v>43861</v>
      </c>
      <c r="B664" s="33" t="s">
        <v>916</v>
      </c>
      <c r="C664" s="34" t="s">
        <v>917</v>
      </c>
      <c r="D664" s="35" t="s">
        <v>913</v>
      </c>
      <c r="E664" s="36"/>
      <c r="F664" s="36">
        <v>104774.96</v>
      </c>
      <c r="G664" s="36">
        <v>768891.27</v>
      </c>
      <c r="H664" s="67"/>
    </row>
    <row r="665" spans="1:8" ht="25" customHeight="1">
      <c r="A665" s="27">
        <v>43862</v>
      </c>
      <c r="B665" s="28" t="s">
        <v>918</v>
      </c>
      <c r="C665" s="29" t="s">
        <v>919</v>
      </c>
      <c r="D665" s="30" t="s">
        <v>920</v>
      </c>
      <c r="E665" s="31"/>
      <c r="F665" s="31">
        <v>34000</v>
      </c>
      <c r="G665" s="31">
        <v>802891.27</v>
      </c>
      <c r="H665" s="66"/>
    </row>
    <row r="666" spans="1:8" ht="25" customHeight="1">
      <c r="A666" s="32">
        <v>43862</v>
      </c>
      <c r="B666" s="33" t="s">
        <v>921</v>
      </c>
      <c r="C666" s="34" t="s">
        <v>922</v>
      </c>
      <c r="D666" s="35" t="s">
        <v>920</v>
      </c>
      <c r="E666" s="36">
        <v>220000</v>
      </c>
      <c r="F666" s="36"/>
      <c r="G666" s="36">
        <v>582891.27</v>
      </c>
      <c r="H666" s="67"/>
    </row>
    <row r="667" spans="1:8" ht="25" customHeight="1">
      <c r="A667" s="32">
        <v>43862</v>
      </c>
      <c r="B667" s="33" t="s">
        <v>921</v>
      </c>
      <c r="C667" s="34" t="s">
        <v>923</v>
      </c>
      <c r="D667" s="35" t="s">
        <v>920</v>
      </c>
      <c r="E667" s="36">
        <v>300000</v>
      </c>
      <c r="F667" s="36"/>
      <c r="G667" s="36">
        <v>282891.27</v>
      </c>
      <c r="H667" s="67"/>
    </row>
    <row r="668" spans="1:8" ht="25" customHeight="1">
      <c r="A668" s="32">
        <v>43865</v>
      </c>
      <c r="B668" s="33" t="s">
        <v>924</v>
      </c>
      <c r="C668" s="34" t="s">
        <v>925</v>
      </c>
      <c r="D668" s="35" t="s">
        <v>926</v>
      </c>
      <c r="E668" s="36"/>
      <c r="F668" s="36">
        <v>289498.58</v>
      </c>
      <c r="G668" s="36">
        <v>572389.85</v>
      </c>
      <c r="H668" s="67"/>
    </row>
    <row r="669" spans="1:8" ht="25" customHeight="1">
      <c r="A669" s="32">
        <v>43865</v>
      </c>
      <c r="B669" s="33" t="s">
        <v>927</v>
      </c>
      <c r="C669" s="34" t="s">
        <v>928</v>
      </c>
      <c r="D669" s="35" t="s">
        <v>926</v>
      </c>
      <c r="E669" s="36"/>
      <c r="F669" s="36">
        <v>126757.29</v>
      </c>
      <c r="G669" s="36">
        <v>699147.14</v>
      </c>
      <c r="H669" s="67"/>
    </row>
    <row r="670" spans="1:8" ht="25" customHeight="1">
      <c r="A670" s="32">
        <v>43865</v>
      </c>
      <c r="B670" s="33" t="s">
        <v>885</v>
      </c>
      <c r="C670" s="34" t="s">
        <v>929</v>
      </c>
      <c r="D670" s="35" t="s">
        <v>926</v>
      </c>
      <c r="E670" s="36"/>
      <c r="F670" s="36">
        <v>201456.45</v>
      </c>
      <c r="G670" s="36">
        <v>900603.59</v>
      </c>
      <c r="H670" s="67"/>
    </row>
    <row r="671" spans="1:8" ht="25" customHeight="1">
      <c r="A671" s="32">
        <v>43869</v>
      </c>
      <c r="B671" s="33" t="s">
        <v>930</v>
      </c>
      <c r="C671" s="34" t="s">
        <v>931</v>
      </c>
      <c r="D671" s="35" t="s">
        <v>932</v>
      </c>
      <c r="E671" s="36"/>
      <c r="F671" s="36">
        <v>1</v>
      </c>
      <c r="G671" s="36">
        <v>900604.59</v>
      </c>
      <c r="H671" s="67"/>
    </row>
    <row r="672" spans="1:8" ht="25" customHeight="1">
      <c r="A672" s="1">
        <v>43871</v>
      </c>
      <c r="B672" s="23" t="s">
        <v>794</v>
      </c>
      <c r="C672" s="24" t="s">
        <v>933</v>
      </c>
      <c r="D672" s="25" t="s">
        <v>934</v>
      </c>
      <c r="E672" s="26">
        <v>5000</v>
      </c>
      <c r="F672" s="26"/>
      <c r="G672" s="26">
        <v>895604.59</v>
      </c>
      <c r="H672" s="65">
        <v>5000</v>
      </c>
    </row>
    <row r="673" spans="1:8" ht="25" customHeight="1">
      <c r="A673" s="1">
        <v>43871</v>
      </c>
      <c r="B673" s="23" t="s">
        <v>935</v>
      </c>
      <c r="C673" s="24" t="s">
        <v>936</v>
      </c>
      <c r="D673" s="25" t="s">
        <v>934</v>
      </c>
      <c r="E673" s="26">
        <v>4000</v>
      </c>
      <c r="F673" s="26"/>
      <c r="G673" s="26">
        <v>891604.59</v>
      </c>
      <c r="H673" s="65">
        <v>4000</v>
      </c>
    </row>
    <row r="674" spans="1:8" ht="25" customHeight="1">
      <c r="A674" s="1">
        <v>43871</v>
      </c>
      <c r="B674" s="23" t="s">
        <v>937</v>
      </c>
      <c r="C674" s="24" t="s">
        <v>938</v>
      </c>
      <c r="D674" s="25" t="s">
        <v>934</v>
      </c>
      <c r="E674" s="26">
        <v>4000</v>
      </c>
      <c r="F674" s="26"/>
      <c r="G674" s="26">
        <v>887604.59</v>
      </c>
      <c r="H674" s="65">
        <v>4000</v>
      </c>
    </row>
    <row r="675" spans="1:8" ht="25" customHeight="1">
      <c r="A675" s="1">
        <v>43871</v>
      </c>
      <c r="B675" s="23" t="s">
        <v>939</v>
      </c>
      <c r="C675" s="24" t="s">
        <v>940</v>
      </c>
      <c r="D675" s="25" t="s">
        <v>934</v>
      </c>
      <c r="E675" s="26">
        <v>5000</v>
      </c>
      <c r="F675" s="26"/>
      <c r="G675" s="26">
        <v>882604.59</v>
      </c>
      <c r="H675" s="65">
        <v>5000</v>
      </c>
    </row>
    <row r="676" spans="1:8" ht="25" customHeight="1">
      <c r="A676" s="1">
        <v>43871</v>
      </c>
      <c r="B676" s="23" t="s">
        <v>941</v>
      </c>
      <c r="C676" s="24" t="s">
        <v>942</v>
      </c>
      <c r="D676" s="25" t="s">
        <v>934</v>
      </c>
      <c r="E676" s="26">
        <v>4000</v>
      </c>
      <c r="F676" s="26"/>
      <c r="G676" s="26">
        <v>878604.59</v>
      </c>
      <c r="H676" s="65">
        <v>4000</v>
      </c>
    </row>
    <row r="677" spans="1:8" ht="25" customHeight="1">
      <c r="A677" s="1">
        <v>43871</v>
      </c>
      <c r="B677" s="23" t="s">
        <v>943</v>
      </c>
      <c r="C677" s="24" t="s">
        <v>944</v>
      </c>
      <c r="D677" s="25" t="s">
        <v>934</v>
      </c>
      <c r="E677" s="26">
        <v>4000</v>
      </c>
      <c r="F677" s="26"/>
      <c r="G677" s="26">
        <v>874604.59</v>
      </c>
      <c r="H677" s="65">
        <v>4000</v>
      </c>
    </row>
    <row r="678" spans="1:8" ht="25" customHeight="1">
      <c r="A678" s="32">
        <v>43873</v>
      </c>
      <c r="B678" s="33" t="s">
        <v>945</v>
      </c>
      <c r="C678" s="34" t="s">
        <v>946</v>
      </c>
      <c r="D678" s="35" t="s">
        <v>947</v>
      </c>
      <c r="E678" s="36">
        <v>63000</v>
      </c>
      <c r="F678" s="36"/>
      <c r="G678" s="36">
        <v>811604.59</v>
      </c>
      <c r="H678" s="67"/>
    </row>
    <row r="679" spans="1:8" ht="25" customHeight="1">
      <c r="A679" s="32">
        <v>43873</v>
      </c>
      <c r="B679" s="33" t="s">
        <v>945</v>
      </c>
      <c r="C679" s="34" t="s">
        <v>948</v>
      </c>
      <c r="D679" s="35" t="s">
        <v>947</v>
      </c>
      <c r="E679" s="36">
        <v>100000</v>
      </c>
      <c r="F679" s="36"/>
      <c r="G679" s="36">
        <v>711604.59</v>
      </c>
      <c r="H679" s="67"/>
    </row>
    <row r="680" spans="1:8" ht="25" customHeight="1">
      <c r="A680" s="32">
        <v>43873</v>
      </c>
      <c r="B680" s="33" t="s">
        <v>949</v>
      </c>
      <c r="C680" s="34" t="s">
        <v>950</v>
      </c>
      <c r="D680" s="35" t="s">
        <v>947</v>
      </c>
      <c r="E680" s="36">
        <v>100000</v>
      </c>
      <c r="F680" s="36"/>
      <c r="G680" s="36">
        <v>611604.59</v>
      </c>
      <c r="H680" s="67"/>
    </row>
    <row r="681" spans="1:8" ht="25" customHeight="1">
      <c r="A681" s="32">
        <v>43873</v>
      </c>
      <c r="B681" s="33" t="s">
        <v>949</v>
      </c>
      <c r="C681" s="34" t="s">
        <v>951</v>
      </c>
      <c r="D681" s="35" t="s">
        <v>947</v>
      </c>
      <c r="E681" s="36">
        <v>200000</v>
      </c>
      <c r="F681" s="36"/>
      <c r="G681" s="36">
        <v>411604.59</v>
      </c>
      <c r="H681" s="67"/>
    </row>
    <row r="682" spans="1:8" ht="25" customHeight="1">
      <c r="A682" s="32">
        <v>43873</v>
      </c>
      <c r="B682" s="33" t="s">
        <v>949</v>
      </c>
      <c r="C682" s="34" t="s">
        <v>952</v>
      </c>
      <c r="D682" s="35" t="s">
        <v>947</v>
      </c>
      <c r="E682" s="36">
        <v>200000</v>
      </c>
      <c r="F682" s="36"/>
      <c r="G682" s="36">
        <v>211604.59</v>
      </c>
      <c r="H682" s="67"/>
    </row>
    <row r="683" spans="1:8" ht="25" customHeight="1">
      <c r="A683" s="32">
        <v>43873</v>
      </c>
      <c r="B683" s="33" t="s">
        <v>949</v>
      </c>
      <c r="C683" s="34" t="s">
        <v>953</v>
      </c>
      <c r="D683" s="35" t="s">
        <v>947</v>
      </c>
      <c r="E683" s="36">
        <v>200000</v>
      </c>
      <c r="F683" s="36"/>
      <c r="G683" s="36">
        <v>11604.59</v>
      </c>
      <c r="H683" s="67"/>
    </row>
    <row r="684" spans="1:8" ht="25" customHeight="1">
      <c r="A684" s="1">
        <v>43891</v>
      </c>
      <c r="B684" s="23" t="s">
        <v>954</v>
      </c>
      <c r="C684" s="24" t="s">
        <v>955</v>
      </c>
      <c r="D684" s="25" t="s">
        <v>956</v>
      </c>
      <c r="E684" s="26"/>
      <c r="F684" s="26">
        <v>26000</v>
      </c>
      <c r="G684" s="26">
        <v>37604.589999999997</v>
      </c>
      <c r="H684" s="65"/>
    </row>
    <row r="685" spans="1:8" ht="25" customHeight="1">
      <c r="A685" s="1">
        <v>43900</v>
      </c>
      <c r="B685" s="23" t="s">
        <v>957</v>
      </c>
      <c r="C685" s="24" t="s">
        <v>958</v>
      </c>
      <c r="D685" s="25" t="s">
        <v>959</v>
      </c>
      <c r="E685" s="26">
        <v>4000</v>
      </c>
      <c r="F685" s="26"/>
      <c r="G685" s="26">
        <v>33604.589999999997</v>
      </c>
      <c r="H685" s="65">
        <v>4000</v>
      </c>
    </row>
    <row r="686" spans="1:8" ht="25" customHeight="1">
      <c r="A686" s="1">
        <v>43900</v>
      </c>
      <c r="B686" s="23" t="s">
        <v>794</v>
      </c>
      <c r="C686" s="24" t="s">
        <v>960</v>
      </c>
      <c r="D686" s="25" t="s">
        <v>959</v>
      </c>
      <c r="E686" s="26">
        <v>5000</v>
      </c>
      <c r="F686" s="26"/>
      <c r="G686" s="26">
        <v>28604.59</v>
      </c>
      <c r="H686" s="65">
        <v>5000</v>
      </c>
    </row>
    <row r="687" spans="1:8" ht="25" customHeight="1">
      <c r="A687" s="1">
        <v>43900</v>
      </c>
      <c r="B687" s="23" t="s">
        <v>961</v>
      </c>
      <c r="C687" s="24" t="s">
        <v>962</v>
      </c>
      <c r="D687" s="25" t="s">
        <v>959</v>
      </c>
      <c r="E687" s="26">
        <v>5000</v>
      </c>
      <c r="F687" s="26"/>
      <c r="G687" s="26">
        <v>23604.59</v>
      </c>
      <c r="H687" s="65">
        <v>5000</v>
      </c>
    </row>
    <row r="688" spans="1:8" ht="25" customHeight="1">
      <c r="A688" s="1">
        <v>43900</v>
      </c>
      <c r="B688" s="23" t="s">
        <v>963</v>
      </c>
      <c r="C688" s="24" t="s">
        <v>964</v>
      </c>
      <c r="D688" s="25" t="s">
        <v>959</v>
      </c>
      <c r="E688" s="26">
        <v>4000</v>
      </c>
      <c r="F688" s="26"/>
      <c r="G688" s="26">
        <v>19604.59</v>
      </c>
      <c r="H688" s="65">
        <v>4000</v>
      </c>
    </row>
    <row r="689" spans="1:8" ht="25" customHeight="1">
      <c r="A689" s="1">
        <v>43900</v>
      </c>
      <c r="B689" s="23" t="s">
        <v>965</v>
      </c>
      <c r="C689" s="24" t="s">
        <v>966</v>
      </c>
      <c r="D689" s="25" t="s">
        <v>959</v>
      </c>
      <c r="E689" s="26">
        <v>4000</v>
      </c>
      <c r="F689" s="26"/>
      <c r="G689" s="26">
        <v>15604.59</v>
      </c>
      <c r="H689" s="65">
        <v>4000</v>
      </c>
    </row>
    <row r="690" spans="1:8" ht="25" customHeight="1">
      <c r="A690" s="1">
        <v>43900</v>
      </c>
      <c r="B690" s="23" t="s">
        <v>967</v>
      </c>
      <c r="C690" s="24" t="s">
        <v>968</v>
      </c>
      <c r="D690" s="25" t="s">
        <v>959</v>
      </c>
      <c r="E690" s="26">
        <v>4000</v>
      </c>
      <c r="F690" s="26"/>
      <c r="G690" s="26">
        <v>11604.59</v>
      </c>
      <c r="H690" s="65">
        <v>4000</v>
      </c>
    </row>
    <row r="691" spans="1:8" ht="25" customHeight="1">
      <c r="A691" s="1">
        <v>43922</v>
      </c>
      <c r="B691" s="23" t="s">
        <v>19</v>
      </c>
      <c r="C691" s="24" t="s">
        <v>650</v>
      </c>
      <c r="D691" s="25" t="s">
        <v>969</v>
      </c>
      <c r="E691" s="26"/>
      <c r="F691" s="26">
        <v>2276</v>
      </c>
      <c r="G691" s="26">
        <v>13880.59</v>
      </c>
      <c r="H691" s="65"/>
    </row>
    <row r="692" spans="1:8" ht="25" customHeight="1">
      <c r="A692" s="1">
        <v>43923</v>
      </c>
      <c r="B692" s="23" t="s">
        <v>970</v>
      </c>
      <c r="C692" s="24" t="s">
        <v>971</v>
      </c>
      <c r="D692" s="25" t="s">
        <v>972</v>
      </c>
      <c r="E692" s="26"/>
      <c r="F692" s="26">
        <v>26000</v>
      </c>
      <c r="G692" s="26">
        <v>39880.589999999997</v>
      </c>
      <c r="H692" s="65"/>
    </row>
    <row r="693" spans="1:8" ht="25" customHeight="1">
      <c r="A693" s="1">
        <v>43934</v>
      </c>
      <c r="B693" s="23" t="s">
        <v>794</v>
      </c>
      <c r="C693" s="24" t="s">
        <v>973</v>
      </c>
      <c r="D693" s="25" t="s">
        <v>974</v>
      </c>
      <c r="E693" s="26">
        <v>5000</v>
      </c>
      <c r="F693" s="26"/>
      <c r="G693" s="26">
        <v>34880.589999999997</v>
      </c>
      <c r="H693" s="65">
        <v>5000</v>
      </c>
    </row>
    <row r="694" spans="1:8" ht="25" customHeight="1">
      <c r="A694" s="1">
        <v>43934</v>
      </c>
      <c r="B694" s="23" t="s">
        <v>975</v>
      </c>
      <c r="C694" s="24" t="s">
        <v>976</v>
      </c>
      <c r="D694" s="25" t="s">
        <v>974</v>
      </c>
      <c r="E694" s="26">
        <v>4000</v>
      </c>
      <c r="F694" s="26"/>
      <c r="G694" s="26">
        <v>30880.59</v>
      </c>
      <c r="H694" s="65">
        <v>4000</v>
      </c>
    </row>
    <row r="695" spans="1:8" ht="25" customHeight="1">
      <c r="A695" s="1">
        <v>43934</v>
      </c>
      <c r="B695" s="23" t="s">
        <v>977</v>
      </c>
      <c r="C695" s="24" t="s">
        <v>978</v>
      </c>
      <c r="D695" s="25" t="s">
        <v>974</v>
      </c>
      <c r="E695" s="26">
        <v>4000</v>
      </c>
      <c r="F695" s="26"/>
      <c r="G695" s="26">
        <v>26880.59</v>
      </c>
      <c r="H695" s="65">
        <v>4000</v>
      </c>
    </row>
    <row r="696" spans="1:8" ht="25" customHeight="1">
      <c r="A696" s="1">
        <v>43934</v>
      </c>
      <c r="B696" s="23" t="s">
        <v>979</v>
      </c>
      <c r="C696" s="24" t="s">
        <v>980</v>
      </c>
      <c r="D696" s="25" t="s">
        <v>974</v>
      </c>
      <c r="E696" s="26">
        <v>4000</v>
      </c>
      <c r="F696" s="26"/>
      <c r="G696" s="26">
        <v>22880.59</v>
      </c>
      <c r="H696" s="65">
        <v>4000</v>
      </c>
    </row>
    <row r="697" spans="1:8" ht="25" customHeight="1">
      <c r="A697" s="1">
        <v>43934</v>
      </c>
      <c r="B697" s="23" t="s">
        <v>981</v>
      </c>
      <c r="C697" s="24" t="s">
        <v>982</v>
      </c>
      <c r="D697" s="25" t="s">
        <v>974</v>
      </c>
      <c r="E697" s="26">
        <v>4000</v>
      </c>
      <c r="F697" s="26"/>
      <c r="G697" s="26">
        <v>18880.59</v>
      </c>
      <c r="H697" s="65">
        <v>4000</v>
      </c>
    </row>
    <row r="698" spans="1:8" ht="25" customHeight="1">
      <c r="A698" s="1">
        <v>43934</v>
      </c>
      <c r="B698" s="23" t="s">
        <v>983</v>
      </c>
      <c r="C698" s="24" t="s">
        <v>984</v>
      </c>
      <c r="D698" s="25" t="s">
        <v>974</v>
      </c>
      <c r="E698" s="26">
        <v>5000</v>
      </c>
      <c r="F698" s="26"/>
      <c r="G698" s="26">
        <v>13880.59</v>
      </c>
      <c r="H698" s="65">
        <v>5000</v>
      </c>
    </row>
    <row r="699" spans="1:8" ht="25" customHeight="1">
      <c r="A699" s="1">
        <v>43952</v>
      </c>
      <c r="B699" s="23" t="s">
        <v>985</v>
      </c>
      <c r="C699" s="24" t="s">
        <v>986</v>
      </c>
      <c r="D699" s="25" t="s">
        <v>987</v>
      </c>
      <c r="E699" s="26"/>
      <c r="F699" s="26">
        <v>26000</v>
      </c>
      <c r="G699" s="26">
        <v>39880.589999999997</v>
      </c>
      <c r="H699" s="65"/>
    </row>
    <row r="700" spans="1:8" ht="25" customHeight="1">
      <c r="A700" s="27">
        <v>43959</v>
      </c>
      <c r="B700" s="28" t="s">
        <v>988</v>
      </c>
      <c r="C700" s="29" t="s">
        <v>989</v>
      </c>
      <c r="D700" s="30" t="s">
        <v>990</v>
      </c>
      <c r="E700" s="31">
        <v>17.7</v>
      </c>
      <c r="F700" s="31"/>
      <c r="G700" s="31">
        <v>39862.89</v>
      </c>
      <c r="H700" s="66"/>
    </row>
    <row r="701" spans="1:8" ht="25" customHeight="1">
      <c r="A701" s="1">
        <v>43962</v>
      </c>
      <c r="B701" s="23" t="s">
        <v>991</v>
      </c>
      <c r="C701" s="24" t="s">
        <v>992</v>
      </c>
      <c r="D701" s="25" t="s">
        <v>993</v>
      </c>
      <c r="E701" s="26">
        <v>4000</v>
      </c>
      <c r="F701" s="26"/>
      <c r="G701" s="26">
        <v>35862.89</v>
      </c>
      <c r="H701" s="65">
        <v>4000</v>
      </c>
    </row>
    <row r="702" spans="1:8" ht="25" customHeight="1">
      <c r="A702" s="1">
        <v>43962</v>
      </c>
      <c r="B702" s="23" t="s">
        <v>994</v>
      </c>
      <c r="C702" s="24" t="s">
        <v>995</v>
      </c>
      <c r="D702" s="25" t="s">
        <v>993</v>
      </c>
      <c r="E702" s="26">
        <v>4000</v>
      </c>
      <c r="F702" s="26"/>
      <c r="G702" s="26">
        <v>31862.89</v>
      </c>
      <c r="H702" s="65">
        <v>4000</v>
      </c>
    </row>
    <row r="703" spans="1:8" ht="25" customHeight="1">
      <c r="A703" s="1">
        <v>43962</v>
      </c>
      <c r="B703" s="23" t="s">
        <v>794</v>
      </c>
      <c r="C703" s="24" t="s">
        <v>996</v>
      </c>
      <c r="D703" s="25" t="s">
        <v>993</v>
      </c>
      <c r="E703" s="26">
        <v>5000</v>
      </c>
      <c r="F703" s="26"/>
      <c r="G703" s="26">
        <v>26862.89</v>
      </c>
      <c r="H703" s="65">
        <v>5000</v>
      </c>
    </row>
    <row r="704" spans="1:8" ht="25" customHeight="1">
      <c r="A704" s="1">
        <v>43962</v>
      </c>
      <c r="B704" s="23" t="s">
        <v>997</v>
      </c>
      <c r="C704" s="24" t="s">
        <v>998</v>
      </c>
      <c r="D704" s="25" t="s">
        <v>993</v>
      </c>
      <c r="E704" s="26">
        <v>4000</v>
      </c>
      <c r="F704" s="26"/>
      <c r="G704" s="26">
        <v>22862.89</v>
      </c>
      <c r="H704" s="65">
        <v>4000</v>
      </c>
    </row>
    <row r="705" spans="1:8" ht="25" customHeight="1">
      <c r="A705" s="1">
        <v>43962</v>
      </c>
      <c r="B705" s="23" t="s">
        <v>999</v>
      </c>
      <c r="C705" s="24" t="s">
        <v>1000</v>
      </c>
      <c r="D705" s="25" t="s">
        <v>993</v>
      </c>
      <c r="E705" s="26">
        <v>4000</v>
      </c>
      <c r="F705" s="26"/>
      <c r="G705" s="26">
        <v>18862.89</v>
      </c>
      <c r="H705" s="65">
        <v>4000</v>
      </c>
    </row>
    <row r="706" spans="1:8" ht="25" customHeight="1">
      <c r="A706" s="1">
        <v>43992</v>
      </c>
      <c r="B706" s="23" t="s">
        <v>1001</v>
      </c>
      <c r="C706" s="24" t="s">
        <v>1002</v>
      </c>
      <c r="D706" s="25" t="s">
        <v>1003</v>
      </c>
      <c r="E706" s="26">
        <v>4000</v>
      </c>
      <c r="F706" s="26"/>
      <c r="G706" s="26">
        <v>14862.89</v>
      </c>
      <c r="H706" s="65">
        <v>4000</v>
      </c>
    </row>
    <row r="707" spans="1:8" ht="25" customHeight="1">
      <c r="A707" s="1">
        <v>43992</v>
      </c>
      <c r="B707" s="23" t="s">
        <v>1004</v>
      </c>
      <c r="C707" s="24" t="s">
        <v>1005</v>
      </c>
      <c r="D707" s="25" t="s">
        <v>1003</v>
      </c>
      <c r="E707" s="26">
        <v>4000</v>
      </c>
      <c r="F707" s="26"/>
      <c r="G707" s="26">
        <v>10862.89</v>
      </c>
      <c r="H707" s="65">
        <v>4000</v>
      </c>
    </row>
    <row r="708" spans="1:8" ht="25" customHeight="1">
      <c r="A708" s="1">
        <v>43992</v>
      </c>
      <c r="B708" s="23" t="s">
        <v>794</v>
      </c>
      <c r="C708" s="24" t="s">
        <v>1006</v>
      </c>
      <c r="D708" s="25" t="s">
        <v>1003</v>
      </c>
      <c r="E708" s="26">
        <v>5000</v>
      </c>
      <c r="F708" s="26"/>
      <c r="G708" s="26">
        <v>5862.89</v>
      </c>
      <c r="H708" s="65">
        <v>5000</v>
      </c>
    </row>
    <row r="709" spans="1:8" ht="25" customHeight="1">
      <c r="A709" s="1">
        <v>43992</v>
      </c>
      <c r="B709" s="23" t="s">
        <v>1007</v>
      </c>
      <c r="C709" s="24" t="s">
        <v>1008</v>
      </c>
      <c r="D709" s="25" t="s">
        <v>1003</v>
      </c>
      <c r="E709" s="26">
        <v>4000</v>
      </c>
      <c r="F709" s="26"/>
      <c r="G709" s="26">
        <v>1862.89</v>
      </c>
      <c r="H709" s="65">
        <v>4000</v>
      </c>
    </row>
    <row r="710" spans="1:8" ht="25" customHeight="1">
      <c r="A710" s="32">
        <v>43992</v>
      </c>
      <c r="B710" s="33" t="s">
        <v>1009</v>
      </c>
      <c r="C710" s="34" t="s">
        <v>1010</v>
      </c>
      <c r="D710" s="35" t="s">
        <v>1003</v>
      </c>
      <c r="E710" s="36">
        <v>4000</v>
      </c>
      <c r="F710" s="36"/>
      <c r="G710" s="36">
        <v>-2137.11</v>
      </c>
      <c r="H710" s="67"/>
    </row>
    <row r="711" spans="1:8" ht="25" customHeight="1">
      <c r="A711" s="32">
        <v>43992</v>
      </c>
      <c r="B711" s="33" t="s">
        <v>1009</v>
      </c>
      <c r="C711" s="34" t="s">
        <v>1010</v>
      </c>
      <c r="D711" s="35" t="s">
        <v>1003</v>
      </c>
      <c r="E711" s="36"/>
      <c r="F711" s="36">
        <v>4000</v>
      </c>
      <c r="G711" s="36">
        <v>1862.89</v>
      </c>
      <c r="H711" s="67"/>
    </row>
    <row r="712" spans="1:8" ht="25" customHeight="1">
      <c r="A712" s="1">
        <v>43998</v>
      </c>
      <c r="B712" s="23" t="s">
        <v>1011</v>
      </c>
      <c r="C712" s="24" t="s">
        <v>1012</v>
      </c>
      <c r="D712" s="25" t="s">
        <v>1013</v>
      </c>
      <c r="E712" s="26"/>
      <c r="F712" s="26">
        <v>150.72</v>
      </c>
      <c r="G712" s="26">
        <v>2013.61</v>
      </c>
      <c r="H712" s="65"/>
    </row>
    <row r="713" spans="1:8" ht="25" customHeight="1">
      <c r="A713" s="1">
        <v>43999</v>
      </c>
      <c r="B713" s="23" t="s">
        <v>1014</v>
      </c>
      <c r="C713" s="24" t="s">
        <v>1015</v>
      </c>
      <c r="D713" s="25" t="s">
        <v>1016</v>
      </c>
      <c r="E713" s="26">
        <v>590</v>
      </c>
      <c r="F713" s="26"/>
      <c r="G713" s="26">
        <v>1423.61</v>
      </c>
      <c r="H713" s="65">
        <v>590</v>
      </c>
    </row>
    <row r="714" spans="1:8" ht="25" customHeight="1">
      <c r="A714" s="1">
        <v>44010</v>
      </c>
      <c r="B714" s="23" t="s">
        <v>1017</v>
      </c>
      <c r="C714" s="24" t="s">
        <v>1018</v>
      </c>
      <c r="D714" s="25" t="s">
        <v>1019</v>
      </c>
      <c r="E714" s="26"/>
      <c r="F714" s="26">
        <v>10000</v>
      </c>
      <c r="G714" s="26">
        <v>11423.61</v>
      </c>
      <c r="H714" s="65"/>
    </row>
    <row r="715" spans="1:8" ht="25" customHeight="1">
      <c r="A715" s="1">
        <v>44013</v>
      </c>
      <c r="B715" s="23" t="s">
        <v>19</v>
      </c>
      <c r="C715" s="24" t="s">
        <v>650</v>
      </c>
      <c r="D715" s="25" t="s">
        <v>1020</v>
      </c>
      <c r="E715" s="26"/>
      <c r="F715" s="26">
        <v>156</v>
      </c>
      <c r="G715" s="26">
        <v>11579.61</v>
      </c>
      <c r="H715" s="65"/>
    </row>
    <row r="716" spans="1:8" ht="25" customHeight="1">
      <c r="A716" s="1">
        <v>44013</v>
      </c>
      <c r="B716" s="23" t="s">
        <v>1021</v>
      </c>
      <c r="C716" s="24" t="s">
        <v>1022</v>
      </c>
      <c r="D716" s="25" t="s">
        <v>1023</v>
      </c>
      <c r="E716" s="26"/>
      <c r="F716" s="26">
        <v>21000</v>
      </c>
      <c r="G716" s="26">
        <v>32579.61</v>
      </c>
      <c r="H716" s="65"/>
    </row>
    <row r="717" spans="1:8" ht="25" customHeight="1">
      <c r="A717" s="1">
        <v>44022</v>
      </c>
      <c r="B717" s="23" t="s">
        <v>1024</v>
      </c>
      <c r="C717" s="24" t="s">
        <v>1025</v>
      </c>
      <c r="D717" s="25" t="s">
        <v>1026</v>
      </c>
      <c r="E717" s="26">
        <v>4000</v>
      </c>
      <c r="F717" s="26"/>
      <c r="G717" s="26">
        <v>28579.61</v>
      </c>
      <c r="H717" s="65">
        <v>4000</v>
      </c>
    </row>
    <row r="718" spans="1:8" ht="25" customHeight="1">
      <c r="A718" s="1">
        <v>44022</v>
      </c>
      <c r="B718" s="23" t="s">
        <v>1027</v>
      </c>
      <c r="C718" s="24" t="s">
        <v>1028</v>
      </c>
      <c r="D718" s="25" t="s">
        <v>1026</v>
      </c>
      <c r="E718" s="26">
        <v>4000</v>
      </c>
      <c r="F718" s="26"/>
      <c r="G718" s="26">
        <v>24579.61</v>
      </c>
      <c r="H718" s="65">
        <v>4000</v>
      </c>
    </row>
    <row r="719" spans="1:8" ht="25" customHeight="1">
      <c r="A719" s="1">
        <v>44022</v>
      </c>
      <c r="B719" s="23" t="s">
        <v>1029</v>
      </c>
      <c r="C719" s="24" t="s">
        <v>1030</v>
      </c>
      <c r="D719" s="25" t="s">
        <v>1026</v>
      </c>
      <c r="E719" s="26">
        <v>4000</v>
      </c>
      <c r="F719" s="26"/>
      <c r="G719" s="26">
        <v>20579.61</v>
      </c>
      <c r="H719" s="65">
        <v>4000</v>
      </c>
    </row>
    <row r="720" spans="1:8" ht="25" customHeight="1">
      <c r="A720" s="1">
        <v>44022</v>
      </c>
      <c r="B720" s="23" t="s">
        <v>1031</v>
      </c>
      <c r="C720" s="24" t="s">
        <v>1032</v>
      </c>
      <c r="D720" s="25" t="s">
        <v>1026</v>
      </c>
      <c r="E720" s="26">
        <v>4000</v>
      </c>
      <c r="F720" s="26"/>
      <c r="G720" s="26">
        <v>16579.61</v>
      </c>
      <c r="H720" s="65">
        <v>4000</v>
      </c>
    </row>
    <row r="721" spans="1:8" ht="25" customHeight="1">
      <c r="A721" s="1">
        <v>44022</v>
      </c>
      <c r="B721" s="23" t="s">
        <v>794</v>
      </c>
      <c r="C721" s="24" t="s">
        <v>1033</v>
      </c>
      <c r="D721" s="25" t="s">
        <v>1026</v>
      </c>
      <c r="E721" s="26">
        <v>5000</v>
      </c>
      <c r="F721" s="26"/>
      <c r="G721" s="26">
        <v>11579.61</v>
      </c>
      <c r="H721" s="65">
        <v>5000</v>
      </c>
    </row>
    <row r="722" spans="1:8" ht="25" customHeight="1">
      <c r="A722" s="32">
        <v>44025</v>
      </c>
      <c r="B722" s="33" t="s">
        <v>1034</v>
      </c>
      <c r="C722" s="34" t="s">
        <v>1035</v>
      </c>
      <c r="D722" s="35" t="s">
        <v>1036</v>
      </c>
      <c r="E722" s="36"/>
      <c r="F722" s="36">
        <v>1837.77</v>
      </c>
      <c r="G722" s="36">
        <v>13417.38</v>
      </c>
      <c r="H722" s="67">
        <f>-F722</f>
        <v>-1837.77</v>
      </c>
    </row>
    <row r="723" spans="1:8" ht="25" customHeight="1">
      <c r="A723" s="27">
        <v>44032</v>
      </c>
      <c r="B723" s="28" t="s">
        <v>1037</v>
      </c>
      <c r="C723" s="29" t="s">
        <v>1038</v>
      </c>
      <c r="D723" s="30" t="s">
        <v>1039</v>
      </c>
      <c r="E723" s="31">
        <v>17.7</v>
      </c>
      <c r="F723" s="31"/>
      <c r="G723" s="31">
        <v>13399.68</v>
      </c>
      <c r="H723" s="66"/>
    </row>
    <row r="724" spans="1:8" ht="25" customHeight="1">
      <c r="A724" s="71">
        <v>44044</v>
      </c>
      <c r="B724" s="38" t="s">
        <v>1040</v>
      </c>
      <c r="C724" s="29">
        <v>2041345821</v>
      </c>
      <c r="D724" s="39">
        <v>43838</v>
      </c>
      <c r="E724" s="31"/>
      <c r="F724" s="31">
        <v>21000</v>
      </c>
      <c r="G724" s="31">
        <v>34399.68</v>
      </c>
      <c r="H724" s="66"/>
    </row>
    <row r="725" spans="1:8" ht="25" customHeight="1">
      <c r="A725" s="71">
        <v>44053</v>
      </c>
      <c r="B725" s="38" t="s">
        <v>1041</v>
      </c>
      <c r="C725" s="29"/>
      <c r="D725" s="39"/>
      <c r="E725" s="31">
        <v>4000</v>
      </c>
      <c r="F725" s="31"/>
      <c r="G725" s="31">
        <v>30399.68</v>
      </c>
      <c r="H725" s="66">
        <v>4000</v>
      </c>
    </row>
    <row r="726" spans="1:8" ht="25" customHeight="1">
      <c r="A726" s="71">
        <v>44053</v>
      </c>
      <c r="B726" s="38" t="s">
        <v>1042</v>
      </c>
      <c r="C726" s="29"/>
      <c r="D726" s="39"/>
      <c r="E726" s="31">
        <v>5000</v>
      </c>
      <c r="F726" s="31"/>
      <c r="G726" s="31">
        <v>25399.68</v>
      </c>
      <c r="H726" s="66">
        <v>5000</v>
      </c>
    </row>
    <row r="727" spans="1:8" ht="25" customHeight="1">
      <c r="A727" s="71">
        <v>44053</v>
      </c>
      <c r="B727" s="38" t="s">
        <v>1043</v>
      </c>
      <c r="C727" s="24"/>
      <c r="D727" s="25"/>
      <c r="E727" s="31">
        <v>4000</v>
      </c>
      <c r="F727" s="31"/>
      <c r="G727" s="31">
        <v>21399.68</v>
      </c>
      <c r="H727" s="66">
        <v>4000</v>
      </c>
    </row>
    <row r="728" spans="1:8" ht="25" customHeight="1">
      <c r="A728" s="71">
        <v>44053</v>
      </c>
      <c r="B728" s="38" t="s">
        <v>1044</v>
      </c>
      <c r="C728" s="24"/>
      <c r="D728" s="25"/>
      <c r="E728" s="31">
        <v>4000</v>
      </c>
      <c r="F728" s="31"/>
      <c r="G728" s="31">
        <v>17399.68</v>
      </c>
      <c r="H728" s="66">
        <v>4000</v>
      </c>
    </row>
    <row r="729" spans="1:8" ht="25" customHeight="1">
      <c r="A729" s="71">
        <v>44053</v>
      </c>
      <c r="B729" s="38" t="s">
        <v>1045</v>
      </c>
      <c r="C729" s="24"/>
      <c r="D729" s="25"/>
      <c r="E729" s="31">
        <v>4000</v>
      </c>
      <c r="F729" s="31"/>
      <c r="G729" s="31">
        <v>13399.68</v>
      </c>
      <c r="H729" s="66">
        <v>4000</v>
      </c>
    </row>
    <row r="730" spans="1:8" ht="25" customHeight="1">
      <c r="A730" s="71">
        <v>44075</v>
      </c>
      <c r="B730" s="38" t="s">
        <v>1046</v>
      </c>
      <c r="C730" s="24"/>
      <c r="D730" s="25"/>
      <c r="E730" s="31"/>
      <c r="F730" s="31">
        <v>21000</v>
      </c>
      <c r="G730" s="31">
        <v>34399.68</v>
      </c>
      <c r="H730" s="65"/>
    </row>
    <row r="731" spans="1:8" ht="25" customHeight="1">
      <c r="A731" s="71">
        <v>44079</v>
      </c>
      <c r="B731" s="38" t="s">
        <v>1047</v>
      </c>
      <c r="C731" s="24"/>
      <c r="D731" s="25"/>
      <c r="E731" s="31"/>
      <c r="F731" s="31">
        <v>163.58000000000001</v>
      </c>
      <c r="G731" s="31">
        <v>34563.26</v>
      </c>
      <c r="H731" s="65"/>
    </row>
    <row r="732" spans="1:8" ht="25" customHeight="1">
      <c r="A732" s="71">
        <v>44084</v>
      </c>
      <c r="B732" s="38" t="s">
        <v>1048</v>
      </c>
      <c r="C732" s="24"/>
      <c r="D732" s="25"/>
      <c r="E732" s="31">
        <v>4000</v>
      </c>
      <c r="F732" s="31"/>
      <c r="G732" s="31">
        <v>30563.26</v>
      </c>
      <c r="H732" s="66">
        <v>4000</v>
      </c>
    </row>
    <row r="733" spans="1:8" ht="25" customHeight="1">
      <c r="A733" s="71">
        <v>44084</v>
      </c>
      <c r="B733" s="38" t="s">
        <v>1049</v>
      </c>
      <c r="C733" s="24"/>
      <c r="D733" s="25"/>
      <c r="E733" s="31">
        <v>4000</v>
      </c>
      <c r="F733" s="31"/>
      <c r="G733" s="31">
        <v>26563.26</v>
      </c>
      <c r="H733" s="66">
        <v>4000</v>
      </c>
    </row>
    <row r="734" spans="1:8" ht="25" customHeight="1">
      <c r="A734" s="71">
        <v>44084</v>
      </c>
      <c r="B734" s="38" t="s">
        <v>1042</v>
      </c>
      <c r="C734" s="24"/>
      <c r="D734" s="25"/>
      <c r="E734" s="31">
        <v>5000</v>
      </c>
      <c r="F734" s="31"/>
      <c r="G734" s="31">
        <v>21563.26</v>
      </c>
      <c r="H734" s="66">
        <v>5000</v>
      </c>
    </row>
    <row r="735" spans="1:8" ht="25" customHeight="1">
      <c r="A735" s="71">
        <v>44084</v>
      </c>
      <c r="B735" s="38" t="s">
        <v>1050</v>
      </c>
      <c r="C735" s="24"/>
      <c r="D735" s="25"/>
      <c r="E735" s="31">
        <v>4000</v>
      </c>
      <c r="F735" s="31"/>
      <c r="G735" s="31">
        <v>17563.259999999998</v>
      </c>
      <c r="H735" s="66">
        <v>4000</v>
      </c>
    </row>
    <row r="736" spans="1:8" ht="25" customHeight="1">
      <c r="A736" s="71">
        <v>44084</v>
      </c>
      <c r="B736" s="38" t="s">
        <v>1051</v>
      </c>
      <c r="C736" s="24"/>
      <c r="D736" s="25"/>
      <c r="E736" s="31">
        <v>4000</v>
      </c>
      <c r="F736" s="31"/>
      <c r="G736" s="31">
        <v>13563.26</v>
      </c>
      <c r="H736" s="66">
        <v>4000</v>
      </c>
    </row>
    <row r="737" spans="1:8" ht="25" customHeight="1">
      <c r="A737" s="71">
        <v>44105</v>
      </c>
      <c r="B737" s="38" t="s">
        <v>19</v>
      </c>
      <c r="C737" s="24"/>
      <c r="D737" s="25"/>
      <c r="E737" s="31"/>
      <c r="F737" s="31">
        <v>146</v>
      </c>
      <c r="G737" s="31">
        <v>13709.26</v>
      </c>
      <c r="H737" s="65"/>
    </row>
    <row r="738" spans="1:8" ht="25" customHeight="1">
      <c r="A738" s="71">
        <v>44105</v>
      </c>
      <c r="B738" s="38" t="s">
        <v>1052</v>
      </c>
      <c r="C738" s="24"/>
      <c r="D738" s="25"/>
      <c r="E738" s="31"/>
      <c r="F738" s="31">
        <v>21000</v>
      </c>
      <c r="G738" s="31">
        <v>34709.26</v>
      </c>
      <c r="H738" s="65"/>
    </row>
    <row r="739" spans="1:8" ht="25" customHeight="1">
      <c r="A739" s="71">
        <v>44116</v>
      </c>
      <c r="B739" s="38" t="s">
        <v>1053</v>
      </c>
      <c r="C739" s="24"/>
      <c r="D739" s="25"/>
      <c r="E739" s="31">
        <v>4000</v>
      </c>
      <c r="F739" s="31"/>
      <c r="G739" s="31">
        <v>30709.26</v>
      </c>
      <c r="H739" s="66">
        <v>4000</v>
      </c>
    </row>
    <row r="740" spans="1:8" ht="25" customHeight="1">
      <c r="A740" s="71">
        <v>44116</v>
      </c>
      <c r="B740" s="38" t="s">
        <v>1054</v>
      </c>
      <c r="C740" s="24"/>
      <c r="D740" s="25"/>
      <c r="E740" s="31">
        <v>4000</v>
      </c>
      <c r="F740" s="31"/>
      <c r="G740" s="31">
        <v>26709.26</v>
      </c>
      <c r="H740" s="66">
        <v>4000</v>
      </c>
    </row>
    <row r="741" spans="1:8" ht="25" customHeight="1">
      <c r="A741" s="71">
        <v>44116</v>
      </c>
      <c r="B741" s="38" t="s">
        <v>1042</v>
      </c>
      <c r="C741" s="24"/>
      <c r="D741" s="25"/>
      <c r="E741" s="31">
        <v>5000</v>
      </c>
      <c r="F741" s="31"/>
      <c r="G741" s="31">
        <v>21709.26</v>
      </c>
      <c r="H741" s="66">
        <v>5000</v>
      </c>
    </row>
    <row r="742" spans="1:8" ht="25" customHeight="1">
      <c r="A742" s="71">
        <v>44116</v>
      </c>
      <c r="B742" s="38" t="s">
        <v>1055</v>
      </c>
      <c r="C742" s="24"/>
      <c r="D742" s="25"/>
      <c r="E742" s="31">
        <v>4000</v>
      </c>
      <c r="F742" s="31"/>
      <c r="G742" s="31">
        <v>17709.259999999998</v>
      </c>
      <c r="H742" s="66">
        <v>4000</v>
      </c>
    </row>
    <row r="743" spans="1:8" ht="25" customHeight="1">
      <c r="A743" s="71">
        <v>44116</v>
      </c>
      <c r="B743" s="38" t="s">
        <v>1056</v>
      </c>
      <c r="C743" s="24"/>
      <c r="D743" s="25"/>
      <c r="E743" s="31">
        <v>4000</v>
      </c>
      <c r="F743" s="31"/>
      <c r="G743" s="31">
        <v>13709.26</v>
      </c>
      <c r="H743" s="66">
        <v>4000</v>
      </c>
    </row>
    <row r="744" spans="1:8" ht="25" customHeight="1">
      <c r="A744" s="71">
        <v>44125</v>
      </c>
      <c r="B744" s="38" t="s">
        <v>1057</v>
      </c>
      <c r="C744" s="24"/>
      <c r="D744" s="25"/>
      <c r="E744" s="31">
        <v>17.7</v>
      </c>
      <c r="F744" s="31"/>
      <c r="G744" s="31">
        <v>13691.56</v>
      </c>
      <c r="H744" s="65"/>
    </row>
    <row r="745" spans="1:8" ht="25" customHeight="1">
      <c r="A745" s="71">
        <v>44136</v>
      </c>
      <c r="B745" s="38" t="s">
        <v>1058</v>
      </c>
      <c r="C745" s="24"/>
      <c r="D745" s="25"/>
      <c r="E745" s="31"/>
      <c r="F745" s="31">
        <v>21000</v>
      </c>
      <c r="G745" s="31">
        <v>34691.56</v>
      </c>
      <c r="H745" s="65"/>
    </row>
    <row r="746" spans="1:8" ht="25" customHeight="1">
      <c r="A746" s="72">
        <v>44145</v>
      </c>
      <c r="B746" t="s">
        <v>1059</v>
      </c>
      <c r="C746" t="s">
        <v>1060</v>
      </c>
      <c r="D746" t="s">
        <v>1061</v>
      </c>
      <c r="E746" s="31">
        <v>4000</v>
      </c>
      <c r="F746" s="31"/>
      <c r="G746" s="31">
        <v>30691.56</v>
      </c>
      <c r="H746" s="66">
        <v>4000</v>
      </c>
    </row>
    <row r="747" spans="1:8" ht="25" customHeight="1">
      <c r="A747" s="72">
        <v>44145</v>
      </c>
      <c r="B747" t="s">
        <v>1042</v>
      </c>
      <c r="C747" t="s">
        <v>1062</v>
      </c>
      <c r="D747" t="s">
        <v>1061</v>
      </c>
      <c r="E747" s="31">
        <v>5000</v>
      </c>
      <c r="F747" s="31"/>
      <c r="G747" s="31">
        <v>25691.56</v>
      </c>
      <c r="H747" s="66">
        <v>5000</v>
      </c>
    </row>
    <row r="748" spans="1:8" ht="25" customHeight="1">
      <c r="A748" s="72">
        <v>44145</v>
      </c>
      <c r="B748" t="s">
        <v>1063</v>
      </c>
      <c r="C748" t="s">
        <v>1064</v>
      </c>
      <c r="D748" t="s">
        <v>1061</v>
      </c>
      <c r="E748" s="31">
        <v>4000</v>
      </c>
      <c r="F748" s="31"/>
      <c r="G748" s="31">
        <v>21691.56</v>
      </c>
      <c r="H748" s="66">
        <v>4000</v>
      </c>
    </row>
    <row r="749" spans="1:8" ht="25" customHeight="1">
      <c r="A749" s="72">
        <v>44145</v>
      </c>
      <c r="B749" t="s">
        <v>1065</v>
      </c>
      <c r="C749" t="s">
        <v>1066</v>
      </c>
      <c r="D749" t="s">
        <v>1061</v>
      </c>
      <c r="E749" s="31">
        <v>4000</v>
      </c>
      <c r="F749" s="31"/>
      <c r="G749" s="31">
        <v>17691.560000000001</v>
      </c>
      <c r="H749" s="66">
        <v>4000</v>
      </c>
    </row>
    <row r="750" spans="1:8" ht="25" customHeight="1">
      <c r="A750" s="72">
        <v>44145</v>
      </c>
      <c r="B750" t="s">
        <v>1067</v>
      </c>
      <c r="C750" t="s">
        <v>1068</v>
      </c>
      <c r="D750" t="s">
        <v>1061</v>
      </c>
      <c r="E750" s="31">
        <v>4000</v>
      </c>
      <c r="F750" s="31"/>
      <c r="G750" s="31">
        <v>13691.56</v>
      </c>
      <c r="H750" s="66">
        <v>4000</v>
      </c>
    </row>
    <row r="751" spans="1:8" ht="25" customHeight="1">
      <c r="A751" s="73">
        <v>44154</v>
      </c>
      <c r="B751" s="42" t="s">
        <v>1069</v>
      </c>
      <c r="C751" s="42" t="s">
        <v>1070</v>
      </c>
      <c r="D751" s="42" t="s">
        <v>1071</v>
      </c>
      <c r="E751" s="36"/>
      <c r="F751" s="36">
        <v>986361.73</v>
      </c>
      <c r="G751" s="36">
        <v>1000053.29</v>
      </c>
      <c r="H751" s="67"/>
    </row>
    <row r="752" spans="1:8" ht="25" customHeight="1">
      <c r="A752" s="73">
        <v>44154</v>
      </c>
      <c r="B752" s="42" t="s">
        <v>1072</v>
      </c>
      <c r="C752" s="42" t="s">
        <v>1073</v>
      </c>
      <c r="D752" s="42" t="s">
        <v>1071</v>
      </c>
      <c r="E752" s="36"/>
      <c r="F752" s="36">
        <v>536173.49</v>
      </c>
      <c r="G752" s="36">
        <v>1536226.78</v>
      </c>
      <c r="H752" s="67"/>
    </row>
    <row r="753" spans="1:8" ht="25" customHeight="1">
      <c r="A753" s="73">
        <v>44154</v>
      </c>
      <c r="B753" s="42" t="s">
        <v>1074</v>
      </c>
      <c r="C753" s="42" t="s">
        <v>1075</v>
      </c>
      <c r="D753" s="42" t="s">
        <v>1071</v>
      </c>
      <c r="E753" s="36"/>
      <c r="F753" s="36">
        <v>244663.99</v>
      </c>
      <c r="G753" s="36">
        <v>1780890.77</v>
      </c>
      <c r="H753" s="67"/>
    </row>
    <row r="754" spans="1:8" ht="25" customHeight="1">
      <c r="A754" s="73">
        <v>44156</v>
      </c>
      <c r="B754" s="42" t="s">
        <v>1076</v>
      </c>
      <c r="C754" s="42" t="s">
        <v>1077</v>
      </c>
      <c r="D754" s="42" t="s">
        <v>1078</v>
      </c>
      <c r="E754" s="36">
        <v>167200</v>
      </c>
      <c r="F754" s="36"/>
      <c r="G754" s="36">
        <v>1613690.77</v>
      </c>
      <c r="H754" s="67"/>
    </row>
    <row r="755" spans="1:8" ht="25" customHeight="1">
      <c r="A755" s="73">
        <v>44156</v>
      </c>
      <c r="B755" s="42" t="s">
        <v>1076</v>
      </c>
      <c r="C755" s="42" t="s">
        <v>1079</v>
      </c>
      <c r="D755" s="42" t="s">
        <v>1078</v>
      </c>
      <c r="E755" s="36">
        <v>300000</v>
      </c>
      <c r="F755" s="36"/>
      <c r="G755" s="36">
        <v>1313690.77</v>
      </c>
      <c r="H755" s="67"/>
    </row>
    <row r="756" spans="1:8" ht="25" customHeight="1">
      <c r="A756" s="73">
        <v>44156</v>
      </c>
      <c r="B756" s="42" t="s">
        <v>1076</v>
      </c>
      <c r="C756" s="42" t="s">
        <v>1080</v>
      </c>
      <c r="D756" s="42" t="s">
        <v>1078</v>
      </c>
      <c r="E756" s="36">
        <v>300000</v>
      </c>
      <c r="F756" s="36"/>
      <c r="G756" s="36">
        <v>1013690.77</v>
      </c>
      <c r="H756" s="67"/>
    </row>
    <row r="757" spans="1:8" ht="25" customHeight="1">
      <c r="A757" s="73">
        <v>44156</v>
      </c>
      <c r="B757" s="42" t="s">
        <v>1076</v>
      </c>
      <c r="C757" s="42" t="s">
        <v>1081</v>
      </c>
      <c r="D757" s="42" t="s">
        <v>1078</v>
      </c>
      <c r="E757" s="36">
        <v>500000</v>
      </c>
      <c r="F757" s="36"/>
      <c r="G757" s="36">
        <v>513690.77</v>
      </c>
      <c r="H757" s="67"/>
    </row>
    <row r="758" spans="1:8" ht="25" customHeight="1">
      <c r="A758" s="73">
        <v>44156</v>
      </c>
      <c r="B758" s="42" t="s">
        <v>1076</v>
      </c>
      <c r="C758" s="42" t="s">
        <v>1082</v>
      </c>
      <c r="D758" s="42" t="s">
        <v>1078</v>
      </c>
      <c r="E758" s="36">
        <v>500000</v>
      </c>
      <c r="F758" s="36"/>
      <c r="G758" s="36">
        <v>13690.77</v>
      </c>
      <c r="H758" s="67">
        <f>SUM(E754:E758)-SUM(F751:F753)</f>
        <v>0.7900000000372529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D8" sqref="D8"/>
    </sheetView>
  </sheetViews>
  <sheetFormatPr baseColWidth="10" defaultRowHeight="16"/>
  <cols>
    <col min="1" max="2" width="13.6640625" style="69" customWidth="1"/>
    <col min="3" max="4" width="10.83203125" style="69" customWidth="1"/>
    <col min="5" max="16384" width="10.83203125" style="69"/>
  </cols>
  <sheetData>
    <row r="1" spans="1:2" ht="23" customHeight="1"/>
    <row r="2" spans="1:2" s="70" customFormat="1" ht="23" customHeight="1">
      <c r="A2" s="70" t="s">
        <v>1083</v>
      </c>
      <c r="B2" s="70" t="s">
        <v>1084</v>
      </c>
    </row>
    <row r="3" spans="1:2" ht="23" customHeight="1">
      <c r="A3" s="69">
        <v>2000</v>
      </c>
      <c r="B3" s="69">
        <v>0</v>
      </c>
    </row>
    <row r="4" spans="1:2" ht="23" customHeight="1">
      <c r="A4" s="69">
        <v>2015</v>
      </c>
      <c r="B4" s="69">
        <v>8.1999999999999993</v>
      </c>
    </row>
    <row r="5" spans="1:2" ht="23" customHeight="1">
      <c r="A5" s="69">
        <v>2016</v>
      </c>
      <c r="B5" s="69">
        <v>8.1999999999999993</v>
      </c>
    </row>
    <row r="6" spans="1:2" ht="23" customHeight="1">
      <c r="A6" s="69">
        <v>2017</v>
      </c>
      <c r="B6" s="69">
        <v>7.75</v>
      </c>
    </row>
    <row r="7" spans="1:2" ht="23" customHeight="1">
      <c r="A7" s="69">
        <v>2018</v>
      </c>
      <c r="B7" s="69">
        <v>7.5</v>
      </c>
    </row>
    <row r="8" spans="1:2" ht="23" customHeight="1">
      <c r="A8" s="69">
        <v>2019</v>
      </c>
      <c r="B8" s="69">
        <v>7.5</v>
      </c>
    </row>
    <row r="9" spans="1:2" ht="23" customHeight="1">
      <c r="A9" s="69">
        <v>2020</v>
      </c>
      <c r="B9" s="69">
        <v>6.5</v>
      </c>
    </row>
    <row r="10" spans="1:2" ht="23" customHeight="1">
      <c r="A10" s="69">
        <v>2021</v>
      </c>
      <c r="B10" s="69">
        <v>6</v>
      </c>
    </row>
    <row r="11" spans="1:2" ht="23" customHeight="1"/>
    <row r="12" spans="1:2" ht="23" customHeight="1"/>
    <row r="13" spans="1:2" ht="23" customHeight="1"/>
    <row r="14" spans="1:2" ht="23" customHeight="1"/>
    <row r="15" spans="1:2" ht="2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4"/>
  <sheetViews>
    <sheetView tabSelected="1" workbookViewId="0">
      <selection activeCell="G21" sqref="G21"/>
    </sheetView>
  </sheetViews>
  <sheetFormatPr baseColWidth="10" defaultRowHeight="16"/>
  <cols>
    <col min="1" max="1" width="13" style="43" bestFit="1" customWidth="1"/>
    <col min="2" max="2" width="33.33203125" style="44" bestFit="1" customWidth="1"/>
    <col min="3" max="3" width="15.83203125" style="43" customWidth="1"/>
    <col min="4" max="4" width="15.33203125" style="43" customWidth="1"/>
    <col min="5" max="5" width="10.83203125" style="45" customWidth="1"/>
    <col min="6" max="6" width="17.83203125" style="44" bestFit="1" customWidth="1"/>
    <col min="7" max="7" width="17.83203125" style="45" bestFit="1" customWidth="1"/>
    <col min="8" max="8" width="17.33203125" style="45" bestFit="1" customWidth="1"/>
    <col min="9" max="9" width="10.83203125" style="43" customWidth="1"/>
    <col min="10" max="10" width="10.83203125" style="48" customWidth="1"/>
    <col min="11" max="16" width="10.83203125" style="43" customWidth="1"/>
    <col min="17" max="16384" width="10.83203125" style="43"/>
  </cols>
  <sheetData>
    <row r="1" spans="1:14" ht="17" customHeight="1">
      <c r="A1" s="60" t="s">
        <v>1085</v>
      </c>
      <c r="B1" s="59" t="s">
        <v>1086</v>
      </c>
      <c r="C1" s="54"/>
      <c r="D1" s="54"/>
      <c r="I1" s="54"/>
      <c r="J1" s="58"/>
      <c r="K1" s="55"/>
      <c r="L1" s="56" t="s">
        <v>1087</v>
      </c>
      <c r="M1" s="57" t="s">
        <v>1088</v>
      </c>
      <c r="N1" s="57" t="s">
        <v>1089</v>
      </c>
    </row>
    <row r="2" spans="1:14" ht="17" customHeight="1">
      <c r="A2" s="60" t="s">
        <v>1090</v>
      </c>
      <c r="B2" s="59"/>
      <c r="J2" s="43"/>
      <c r="K2" s="47" t="s">
        <v>1091</v>
      </c>
      <c r="L2" s="44">
        <f>SUM(F8:F31)</f>
        <v>7404296.8364233719</v>
      </c>
      <c r="M2" s="44">
        <f>[1]SIP!B1</f>
        <v>7340234</v>
      </c>
      <c r="N2" s="45"/>
    </row>
    <row r="3" spans="1:14" ht="17" customHeight="1">
      <c r="A3" s="61" t="s">
        <v>1092</v>
      </c>
      <c r="B3" s="59"/>
      <c r="J3" s="49"/>
      <c r="K3" s="47" t="s">
        <v>1093</v>
      </c>
      <c r="L3" s="44">
        <f>L2-GETPIVOTDATA("Invested in market from Salary",$A$1)</f>
        <v>1666960.7964233719</v>
      </c>
      <c r="M3" s="44">
        <f>M2-GETPIVOTDATA("Invested in market from Salary",$A$1)</f>
        <v>1602897.96</v>
      </c>
      <c r="N3" s="43">
        <f>M3-L3</f>
        <v>-64062.836423371918</v>
      </c>
    </row>
    <row r="4" spans="1:14">
      <c r="A4" s="61" t="s">
        <v>1094</v>
      </c>
      <c r="B4" s="59"/>
      <c r="J4" s="49"/>
    </row>
    <row r="5" spans="1:14">
      <c r="A5" s="61" t="s">
        <v>1095</v>
      </c>
      <c r="B5" s="59"/>
      <c r="J5" s="49"/>
    </row>
    <row r="6" spans="1:14">
      <c r="A6" s="61" t="s">
        <v>1096</v>
      </c>
      <c r="B6" s="59"/>
      <c r="J6" s="49"/>
      <c r="M6" s="43">
        <v>7404288</v>
      </c>
    </row>
    <row r="7" spans="1:14" ht="17" customHeight="1">
      <c r="A7" s="60" t="s">
        <v>1097</v>
      </c>
      <c r="B7" s="59">
        <v>1471000</v>
      </c>
      <c r="C7" s="50" t="s">
        <v>1098</v>
      </c>
      <c r="D7" s="50" t="s">
        <v>1099</v>
      </c>
      <c r="E7" s="47" t="s">
        <v>1100</v>
      </c>
      <c r="F7" s="46" t="s">
        <v>1101</v>
      </c>
      <c r="G7" s="47" t="s">
        <v>1102</v>
      </c>
      <c r="J7" s="49"/>
    </row>
    <row r="8" spans="1:14" ht="17" customHeight="1">
      <c r="A8" s="61" t="s">
        <v>1092</v>
      </c>
      <c r="B8" s="59">
        <v>26000</v>
      </c>
      <c r="C8" s="47">
        <f>1+(G8/4)</f>
        <v>1.0205</v>
      </c>
      <c r="D8" s="43">
        <f>COUNTIF(A8:A50,"Qtr*")-1</f>
        <v>19</v>
      </c>
      <c r="E8" s="48">
        <f>POWER(C8,D8)</f>
        <v>1.4704395388056262</v>
      </c>
      <c r="F8" s="44">
        <f>GETPIVOTDATA("Invested in market from Salary",$A$1,"Date",1,"Years",2016)*E8</f>
        <v>38231.428008946277</v>
      </c>
      <c r="G8" s="49">
        <v>8.2000000000000003E-2</v>
      </c>
      <c r="K8" s="41">
        <v>38231</v>
      </c>
      <c r="L8" s="43">
        <f>K8-F8</f>
        <v>-0.42800894627725938</v>
      </c>
    </row>
    <row r="9" spans="1:14" ht="17" customHeight="1">
      <c r="A9" s="61" t="s">
        <v>1094</v>
      </c>
      <c r="B9" s="59">
        <v>168000</v>
      </c>
      <c r="C9" s="47">
        <f>1+(G9/4)</f>
        <v>1.0205</v>
      </c>
      <c r="D9" s="43">
        <f>COUNTIF(A9:A51,"Qtr*")-1</f>
        <v>18</v>
      </c>
      <c r="E9" s="48">
        <f>POWER(C9,D9)</f>
        <v>1.4409010669334894</v>
      </c>
      <c r="F9" s="44">
        <f>GETPIVOTDATA("Invested in market from Salary",$A$1,"Date",2,"Years",2016)*E9</f>
        <v>242071.37924482621</v>
      </c>
      <c r="G9" s="49">
        <v>8.2000000000000003E-2</v>
      </c>
      <c r="K9" s="41">
        <v>242071</v>
      </c>
      <c r="L9" s="43">
        <f t="shared" ref="L9:L31" si="0">K9-F9</f>
        <v>-0.37924482621019706</v>
      </c>
    </row>
    <row r="10" spans="1:14" ht="17" customHeight="1">
      <c r="A10" s="61" t="s">
        <v>1095</v>
      </c>
      <c r="B10" s="59">
        <v>535000</v>
      </c>
      <c r="C10" s="47">
        <f>1+(G10/4)</f>
        <v>1.0205</v>
      </c>
      <c r="D10" s="43">
        <f>COUNTIF(A10:A52,"Qtr*")-1</f>
        <v>17</v>
      </c>
      <c r="E10" s="48">
        <f>POWER(C10,D10)</f>
        <v>1.4119559695575596</v>
      </c>
      <c r="F10" s="44">
        <f>GETPIVOTDATA("Invested in market from Salary",$A$1,"Date",3,"Years",2016)*E10</f>
        <v>755396.44371329446</v>
      </c>
      <c r="G10" s="49">
        <v>8.2000000000000003E-2</v>
      </c>
      <c r="K10" s="41">
        <v>755396</v>
      </c>
      <c r="L10" s="43">
        <f t="shared" si="0"/>
        <v>-0.44371329445857555</v>
      </c>
    </row>
    <row r="11" spans="1:14" ht="17" customHeight="1">
      <c r="A11" s="61" t="s">
        <v>1096</v>
      </c>
      <c r="B11" s="59">
        <v>742000</v>
      </c>
      <c r="C11" s="47">
        <f>1+(G11/4)</f>
        <v>1.0205</v>
      </c>
      <c r="D11" s="43">
        <f>COUNTIF(A11:A53,"Qtr*")-1</f>
        <v>16</v>
      </c>
      <c r="E11" s="48">
        <f>POWER(C11,D11)</f>
        <v>1.3835923268569914</v>
      </c>
      <c r="F11" s="44">
        <f>GETPIVOTDATA("Invested in market from Salary",$A$1,"Date",4,"Years",2016)*E11</f>
        <v>1026625.5065278877</v>
      </c>
      <c r="G11" s="49">
        <v>8.2000000000000003E-2</v>
      </c>
      <c r="K11" s="41">
        <v>1026625</v>
      </c>
      <c r="L11" s="43">
        <f t="shared" si="0"/>
        <v>-0.50652788765728474</v>
      </c>
    </row>
    <row r="12" spans="1:14">
      <c r="A12" s="60" t="s">
        <v>1103</v>
      </c>
      <c r="B12" s="59">
        <v>2919400</v>
      </c>
      <c r="C12" s="47"/>
      <c r="L12" s="43">
        <f t="shared" si="0"/>
        <v>0</v>
      </c>
    </row>
    <row r="13" spans="1:14" ht="17" customHeight="1">
      <c r="A13" s="61" t="s">
        <v>1092</v>
      </c>
      <c r="B13" s="59">
        <v>1060000</v>
      </c>
      <c r="C13" s="47">
        <f>1+(G13/4)</f>
        <v>1.0193749999999999</v>
      </c>
      <c r="D13" s="43">
        <f>COUNTIF(A13:A55,"Qtr*")-1</f>
        <v>15</v>
      </c>
      <c r="E13" s="48">
        <f>POWER(C13,D13)</f>
        <v>1.3335511423821373</v>
      </c>
      <c r="F13" s="44">
        <f>GETPIVOTDATA("Invested in market from Salary",$A$1,"Date",1,"Years",2017)*E13</f>
        <v>1413564.2109250657</v>
      </c>
      <c r="G13" s="49">
        <v>7.7499999999999999E-2</v>
      </c>
      <c r="K13" s="41">
        <v>1413564</v>
      </c>
      <c r="L13" s="43">
        <f t="shared" si="0"/>
        <v>-0.21092506567947567</v>
      </c>
    </row>
    <row r="14" spans="1:14" ht="17" customHeight="1">
      <c r="A14" s="61" t="s">
        <v>1094</v>
      </c>
      <c r="B14" s="59">
        <v>735000</v>
      </c>
      <c r="C14" s="47">
        <f>1+(G14/4)</f>
        <v>1.0193749999999999</v>
      </c>
      <c r="D14" s="43">
        <f>COUNTIF(A14:A56,"Qtr*")-1</f>
        <v>14</v>
      </c>
      <c r="E14" s="48">
        <f>POWER(C14,D14)</f>
        <v>1.308204676769724</v>
      </c>
      <c r="F14" s="44">
        <f>GETPIVOTDATA("Invested in market from Salary",$A$1,"Date",2,"Years",2017)*E14</f>
        <v>961530.43742574716</v>
      </c>
      <c r="G14" s="49">
        <v>7.7499999999999999E-2</v>
      </c>
      <c r="K14" s="41">
        <v>961530</v>
      </c>
      <c r="L14" s="43">
        <f t="shared" si="0"/>
        <v>-0.43742574716452509</v>
      </c>
    </row>
    <row r="15" spans="1:14" ht="17" customHeight="1">
      <c r="A15" s="61" t="s">
        <v>1095</v>
      </c>
      <c r="B15" s="59">
        <v>457400</v>
      </c>
      <c r="C15" s="47">
        <f>1+(G15/4)</f>
        <v>1.0193749999999999</v>
      </c>
      <c r="D15" s="43">
        <f>COUNTIF(A15:A57,"Qtr*")-1</f>
        <v>13</v>
      </c>
      <c r="E15" s="48">
        <f>POWER(C15,D15)</f>
        <v>1.2833399649488406</v>
      </c>
      <c r="F15" s="44">
        <f>GETPIVOTDATA("Invested in market from Salary",$A$1,"Date",3,"Years",2017)*E15</f>
        <v>586999.69996759971</v>
      </c>
      <c r="G15" s="49">
        <v>7.7499999999999999E-2</v>
      </c>
      <c r="K15" s="41">
        <v>586999</v>
      </c>
      <c r="L15" s="43">
        <f t="shared" si="0"/>
        <v>-0.69996759970672429</v>
      </c>
    </row>
    <row r="16" spans="1:14" ht="17" customHeight="1">
      <c r="A16" s="61" t="s">
        <v>1096</v>
      </c>
      <c r="B16" s="59">
        <v>667000</v>
      </c>
      <c r="C16" s="47">
        <f>1+(G16/4)</f>
        <v>1.0193749999999999</v>
      </c>
      <c r="D16" s="43">
        <f>COUNTIF(A16:A58,"Qtr*")-1</f>
        <v>12</v>
      </c>
      <c r="E16" s="48">
        <f>POWER(C16,D16)</f>
        <v>1.2589478503483416</v>
      </c>
      <c r="F16" s="44">
        <f>GETPIVOTDATA("Invested in market from Salary",$A$1,"Date",4,"Years",2017)*E16</f>
        <v>839718.21618234378</v>
      </c>
      <c r="G16" s="49">
        <v>7.7499999999999999E-2</v>
      </c>
      <c r="K16" s="41">
        <v>839718</v>
      </c>
      <c r="L16" s="43">
        <f t="shared" si="0"/>
        <v>-0.21618234377820045</v>
      </c>
    </row>
    <row r="17" spans="1:12">
      <c r="A17" s="60" t="s">
        <v>1104</v>
      </c>
      <c r="B17" s="59">
        <v>697183.02</v>
      </c>
      <c r="L17" s="43">
        <f t="shared" si="0"/>
        <v>0</v>
      </c>
    </row>
    <row r="18" spans="1:12" ht="17" customHeight="1">
      <c r="A18" s="61" t="s">
        <v>1092</v>
      </c>
      <c r="B18" s="59">
        <v>358183.02</v>
      </c>
      <c r="C18" s="47">
        <f>1+(G18/4)</f>
        <v>1.01875</v>
      </c>
      <c r="D18" s="43">
        <f>COUNTIF(A18:A60,"Qtr*")-1</f>
        <v>11</v>
      </c>
      <c r="E18" s="48">
        <f>POWER(C18,D18)</f>
        <v>1.2267154617256664</v>
      </c>
      <c r="F18" s="44">
        <f>GETPIVOTDATA("Invested in market from Salary",$A$1,"Date",1,"Years",2018)*E18</f>
        <v>439388.64876159362</v>
      </c>
      <c r="G18" s="49">
        <v>7.4999999999999997E-2</v>
      </c>
      <c r="K18" s="41">
        <v>439388</v>
      </c>
      <c r="L18" s="43">
        <f t="shared" si="0"/>
        <v>-0.64876159362029284</v>
      </c>
    </row>
    <row r="19" spans="1:12" ht="17" customHeight="1">
      <c r="A19" s="61" t="s">
        <v>1094</v>
      </c>
      <c r="B19" s="59">
        <v>110000</v>
      </c>
      <c r="C19" s="47">
        <f>1+(G19/4)</f>
        <v>1.01875</v>
      </c>
      <c r="D19" s="43">
        <f>COUNTIF(A19:A61,"Qtr*")-1</f>
        <v>10</v>
      </c>
      <c r="E19" s="48">
        <f>POWER(C19,D19)</f>
        <v>1.2041378765405315</v>
      </c>
      <c r="F19" s="44">
        <f>GETPIVOTDATA("Invested in market from Salary",$A$1,"Date",2,"Years",2018)*E19</f>
        <v>132455.16641945846</v>
      </c>
      <c r="G19" s="49">
        <v>7.4999999999999997E-2</v>
      </c>
      <c r="K19" s="41">
        <v>132455</v>
      </c>
      <c r="L19" s="43">
        <f t="shared" si="0"/>
        <v>-0.16641945845913142</v>
      </c>
    </row>
    <row r="20" spans="1:12" ht="17" customHeight="1">
      <c r="A20" s="61" t="s">
        <v>1095</v>
      </c>
      <c r="B20" s="59">
        <v>102000</v>
      </c>
      <c r="C20" s="47">
        <f>1+(G20/4)</f>
        <v>1.01875</v>
      </c>
      <c r="D20" s="43">
        <f>COUNTIF(A20:A62,"Qtr*")-1</f>
        <v>9</v>
      </c>
      <c r="E20" s="48">
        <f>POWER(C20,D20)</f>
        <v>1.1819758297330369</v>
      </c>
      <c r="F20" s="44">
        <f>GETPIVOTDATA("Invested in market from Salary",$A$1,"Date",3,"Years",2018)*E20</f>
        <v>120561.53463276976</v>
      </c>
      <c r="G20" s="49">
        <v>7.4999999999999997E-2</v>
      </c>
      <c r="K20" s="41">
        <v>120561</v>
      </c>
      <c r="L20" s="43">
        <f t="shared" si="0"/>
        <v>-0.53463276976253837</v>
      </c>
    </row>
    <row r="21" spans="1:12" ht="17" customHeight="1">
      <c r="A21" s="61" t="s">
        <v>1096</v>
      </c>
      <c r="B21" s="59">
        <v>127000</v>
      </c>
      <c r="C21" s="47">
        <f>1+(G21/4)</f>
        <v>1.01875</v>
      </c>
      <c r="D21" s="43">
        <f>COUNTIF(A21:A63,"Qtr*")-1</f>
        <v>8</v>
      </c>
      <c r="E21" s="48">
        <f>POWER(C21,D21)</f>
        <v>1.1602216733575823</v>
      </c>
      <c r="F21" s="44">
        <f>GETPIVOTDATA("Invested in market from Salary",$A$1,"Date",4,"Years",2018)*E21</f>
        <v>147348.15251641296</v>
      </c>
      <c r="G21" s="49">
        <v>7.4999999999999997E-2</v>
      </c>
      <c r="K21" s="41">
        <v>147348</v>
      </c>
      <c r="L21" s="43">
        <f t="shared" si="0"/>
        <v>-0.15251641295617446</v>
      </c>
    </row>
    <row r="22" spans="1:12">
      <c r="A22" s="60" t="s">
        <v>1105</v>
      </c>
      <c r="B22" s="59">
        <v>404000</v>
      </c>
      <c r="L22" s="43">
        <f t="shared" si="0"/>
        <v>0</v>
      </c>
    </row>
    <row r="23" spans="1:12" ht="17" customHeight="1">
      <c r="A23" s="61" t="s">
        <v>1092</v>
      </c>
      <c r="B23" s="59">
        <v>102000</v>
      </c>
      <c r="C23" s="47">
        <f>1+(G23/4)</f>
        <v>1.01875</v>
      </c>
      <c r="D23" s="43">
        <f>COUNTIF(A23:A65,"Qtr*")-1</f>
        <v>7</v>
      </c>
      <c r="E23" s="48">
        <f>POWER(C23,D23)</f>
        <v>1.1388679002283018</v>
      </c>
      <c r="F23" s="44">
        <f>GETPIVOTDATA("Invested in market from Salary",$A$1,"Date",1,"Years",2019)*E23</f>
        <v>116164.52582328678</v>
      </c>
      <c r="G23" s="49">
        <v>7.4999999999999997E-2</v>
      </c>
      <c r="K23" s="41">
        <v>116164</v>
      </c>
      <c r="L23" s="43">
        <f t="shared" si="0"/>
        <v>-0.52582328677817713</v>
      </c>
    </row>
    <row r="24" spans="1:12" ht="17" customHeight="1">
      <c r="A24" s="61" t="s">
        <v>1094</v>
      </c>
      <c r="B24" s="59">
        <v>102000</v>
      </c>
      <c r="C24" s="47">
        <f>1+(G24/4)</f>
        <v>1.01875</v>
      </c>
      <c r="D24" s="43">
        <f>COUNTIF(A24:A66,"Qtr*")-1</f>
        <v>6</v>
      </c>
      <c r="E24" s="48">
        <f>POWER(C24,D24)</f>
        <v>1.1179071413283943</v>
      </c>
      <c r="F24" s="44">
        <f>GETPIVOTDATA("Invested in market from Salary",$A$1,"Date",2,"Years",2019)*E24</f>
        <v>114026.52841549621</v>
      </c>
      <c r="G24" s="49">
        <v>7.4999999999999997E-2</v>
      </c>
      <c r="K24" s="41">
        <v>114026</v>
      </c>
      <c r="L24" s="43">
        <f t="shared" si="0"/>
        <v>-0.52841549621371087</v>
      </c>
    </row>
    <row r="25" spans="1:12" ht="17" customHeight="1">
      <c r="A25" s="61" t="s">
        <v>1095</v>
      </c>
      <c r="B25" s="59">
        <v>102000</v>
      </c>
      <c r="C25" s="47">
        <f>1+(G25/4)</f>
        <v>1.01875</v>
      </c>
      <c r="D25" s="43">
        <f>COUNTIF(A25:A67,"Qtr*")-1</f>
        <v>5</v>
      </c>
      <c r="E25" s="48">
        <f>POWER(C25,D25)</f>
        <v>1.0973321632671356</v>
      </c>
      <c r="F25" s="44">
        <f>GETPIVOTDATA("Invested in market from Salary",$A$1,"Date",3,"Years",2019)*E25</f>
        <v>111927.88065324783</v>
      </c>
      <c r="G25" s="49">
        <v>7.4999999999999997E-2</v>
      </c>
      <c r="K25" s="41">
        <v>111927</v>
      </c>
      <c r="L25" s="43">
        <f t="shared" si="0"/>
        <v>-0.88065324783383403</v>
      </c>
    </row>
    <row r="26" spans="1:12" ht="17" customHeight="1">
      <c r="A26" s="61" t="s">
        <v>1096</v>
      </c>
      <c r="B26" s="59">
        <v>98000</v>
      </c>
      <c r="C26" s="47">
        <f>1+(G26/4)</f>
        <v>1.01875</v>
      </c>
      <c r="D26" s="43">
        <f>COUNTIF(A26:A68,"Qtr*")-1</f>
        <v>4</v>
      </c>
      <c r="E26" s="48">
        <f>POWER(C26,D26)</f>
        <v>1.0771358657836914</v>
      </c>
      <c r="F26" s="44">
        <f>GETPIVOTDATA("Invested in market from Salary",$A$1,"Date",4,"Years",2019)*E26</f>
        <v>105559.31484680175</v>
      </c>
      <c r="G26" s="49">
        <v>7.4999999999999997E-2</v>
      </c>
      <c r="K26" s="41">
        <v>105559</v>
      </c>
      <c r="L26" s="43">
        <f t="shared" si="0"/>
        <v>-0.31484680174617097</v>
      </c>
    </row>
    <row r="27" spans="1:12">
      <c r="A27" s="60" t="s">
        <v>1106</v>
      </c>
      <c r="B27" s="59">
        <v>245753.02</v>
      </c>
      <c r="L27" s="43">
        <f t="shared" si="0"/>
        <v>0</v>
      </c>
    </row>
    <row r="28" spans="1:12" ht="17" customHeight="1">
      <c r="A28" s="61" t="s">
        <v>1092</v>
      </c>
      <c r="B28" s="59">
        <v>78000</v>
      </c>
      <c r="C28" s="47">
        <f>1+(G28/4)</f>
        <v>1.0162500000000001</v>
      </c>
      <c r="D28" s="43">
        <f>COUNTIF(A28:A70,"Qtr*")-1</f>
        <v>3</v>
      </c>
      <c r="E28" s="48">
        <f>POWER(C28,D28)</f>
        <v>1.0495464785156254</v>
      </c>
      <c r="F28" s="44">
        <f>GETPIVOTDATA("Invested in market from Salary",$A$1,"Date",1,"Years",2020)*E28</f>
        <v>81864.625324218781</v>
      </c>
      <c r="G28" s="49">
        <v>6.5000000000000002E-2</v>
      </c>
      <c r="K28" s="41">
        <v>81864</v>
      </c>
      <c r="L28" s="43">
        <f t="shared" si="0"/>
        <v>-0.62532421878131572</v>
      </c>
    </row>
    <row r="29" spans="1:12" ht="17" customHeight="1">
      <c r="A29" s="61" t="s">
        <v>1094</v>
      </c>
      <c r="B29" s="59">
        <v>64590</v>
      </c>
      <c r="C29" s="47">
        <f>1+(G29/4)</f>
        <v>1.0162500000000001</v>
      </c>
      <c r="D29" s="43">
        <f>COUNTIF(A29:A71,"Qtr*")-1</f>
        <v>2</v>
      </c>
      <c r="E29" s="48">
        <f>POWER(C29,D29)</f>
        <v>1.0327640625000003</v>
      </c>
      <c r="F29" s="44">
        <f>GETPIVOTDATA("Invested in market from Salary",$A$1,"Date",2,"Years",2020)*E29</f>
        <v>66706.230796875025</v>
      </c>
      <c r="G29" s="49">
        <v>6.5000000000000002E-2</v>
      </c>
      <c r="K29" s="41">
        <v>66706</v>
      </c>
      <c r="L29" s="43">
        <f t="shared" si="0"/>
        <v>-0.23079687502468005</v>
      </c>
    </row>
    <row r="30" spans="1:12" ht="17" customHeight="1">
      <c r="A30" s="61" t="s">
        <v>1095</v>
      </c>
      <c r="B30" s="59">
        <v>61162.23</v>
      </c>
      <c r="C30" s="47">
        <f>1+(G30/4)</f>
        <v>1.0162500000000001</v>
      </c>
      <c r="D30" s="43">
        <f>COUNTIF(A30:A72,"Qtr*")-1</f>
        <v>1</v>
      </c>
      <c r="E30" s="48">
        <f>POWER(C30,D30)</f>
        <v>1.0162500000000001</v>
      </c>
      <c r="F30" s="44">
        <f>GETPIVOTDATA("Invested in market from Salary",$A$1,"Date",3,"Years",2020)*E30</f>
        <v>62156.116237500006</v>
      </c>
      <c r="G30" s="49">
        <v>6.5000000000000002E-2</v>
      </c>
      <c r="K30" s="41">
        <v>64023</v>
      </c>
      <c r="L30" s="43">
        <f t="shared" si="0"/>
        <v>1866.8837624999942</v>
      </c>
    </row>
    <row r="31" spans="1:12" ht="17" customHeight="1">
      <c r="A31" s="61" t="s">
        <v>1096</v>
      </c>
      <c r="B31" s="59">
        <v>42000.790000000037</v>
      </c>
      <c r="C31" s="47">
        <f>1+(G31/4)</f>
        <v>1.0162500000000001</v>
      </c>
      <c r="D31" s="43">
        <f>COUNTIF(A31:A73,"Qtr*")-1</f>
        <v>0</v>
      </c>
      <c r="E31" s="48">
        <f>POWER(C31,D31)</f>
        <v>1</v>
      </c>
      <c r="F31" s="44">
        <f>GETPIVOTDATA("Invested in market from Salary",$A$1,"Date",4,"Years",2020)*E31</f>
        <v>42000.790000000037</v>
      </c>
      <c r="G31" s="49">
        <v>6.5000000000000002E-2</v>
      </c>
      <c r="K31" s="41">
        <v>42000</v>
      </c>
      <c r="L31" s="43">
        <f t="shared" si="0"/>
        <v>-0.7900000000372529</v>
      </c>
    </row>
    <row r="32" spans="1:12">
      <c r="A32" s="60" t="s">
        <v>1107</v>
      </c>
      <c r="B32" s="59">
        <v>5737336.04</v>
      </c>
    </row>
    <row r="33" spans="1:2">
      <c r="A33" s="51"/>
      <c r="B33" s="52"/>
    </row>
    <row r="34" spans="1:2">
      <c r="A34" s="51"/>
      <c r="B34" s="52"/>
    </row>
    <row r="35" spans="1:2">
      <c r="A35" s="51"/>
      <c r="B35" s="52"/>
    </row>
    <row r="36" spans="1:2">
      <c r="A36" s="51"/>
      <c r="B36" s="52"/>
    </row>
    <row r="37" spans="1:2">
      <c r="A37" s="53"/>
      <c r="B37" s="52"/>
    </row>
    <row r="38" spans="1:2">
      <c r="A38" s="53"/>
      <c r="B38" s="52"/>
    </row>
    <row r="39" spans="1:2">
      <c r="A39" s="53"/>
      <c r="B39" s="52"/>
    </row>
    <row r="40" spans="1:2">
      <c r="A40" s="53"/>
      <c r="B40" s="52"/>
    </row>
    <row r="41" spans="1:2">
      <c r="A41" s="53"/>
      <c r="B41" s="52"/>
    </row>
    <row r="42" spans="1:2">
      <c r="A42" s="53"/>
      <c r="B42" s="52"/>
    </row>
    <row r="43" spans="1:2">
      <c r="A43" s="53"/>
      <c r="B43" s="52"/>
    </row>
    <row r="44" spans="1:2">
      <c r="A44" s="53"/>
      <c r="B44" s="52"/>
    </row>
    <row r="45" spans="1:2">
      <c r="A45" s="53"/>
      <c r="B45" s="52"/>
    </row>
    <row r="46" spans="1:2">
      <c r="A46" s="53"/>
      <c r="B46" s="52"/>
    </row>
    <row r="47" spans="1:2">
      <c r="A47" s="53"/>
      <c r="B47" s="52"/>
    </row>
    <row r="48" spans="1:2">
      <c r="A48" s="53"/>
      <c r="B48" s="52"/>
    </row>
    <row r="49" spans="1:2">
      <c r="A49" s="53"/>
      <c r="B49" s="52"/>
    </row>
    <row r="50" spans="1:2">
      <c r="A50" s="53"/>
      <c r="B50" s="52"/>
    </row>
    <row r="51" spans="1:2">
      <c r="A51" s="53"/>
      <c r="B51" s="52"/>
    </row>
    <row r="52" spans="1:2">
      <c r="A52" s="53"/>
      <c r="B52" s="52"/>
    </row>
    <row r="53" spans="1:2">
      <c r="A53" s="53"/>
      <c r="B53" s="52"/>
    </row>
    <row r="54" spans="1:2">
      <c r="A54" s="53"/>
      <c r="B54" s="52"/>
    </row>
    <row r="55" spans="1:2">
      <c r="A55" s="53"/>
      <c r="B55" s="52"/>
    </row>
    <row r="56" spans="1:2">
      <c r="A56" s="53"/>
      <c r="B56" s="52"/>
    </row>
    <row r="57" spans="1:2">
      <c r="A57" s="53"/>
      <c r="B57" s="52"/>
    </row>
    <row r="58" spans="1:2">
      <c r="A58" s="53"/>
      <c r="B58" s="52"/>
    </row>
    <row r="59" spans="1:2">
      <c r="A59" s="53"/>
      <c r="B59" s="52"/>
    </row>
    <row r="60" spans="1:2">
      <c r="A60" s="53"/>
      <c r="B60" s="52"/>
    </row>
    <row r="61" spans="1:2">
      <c r="A61" s="53"/>
      <c r="B61" s="52"/>
    </row>
    <row r="62" spans="1:2">
      <c r="A62" s="53"/>
      <c r="B62" s="52"/>
    </row>
    <row r="63" spans="1:2">
      <c r="A63" s="53"/>
      <c r="B63" s="52"/>
    </row>
    <row r="64" spans="1:2">
      <c r="A64" s="53"/>
      <c r="B64" s="52"/>
    </row>
    <row r="65" spans="1:2">
      <c r="A65" s="53"/>
      <c r="B65" s="52"/>
    </row>
    <row r="66" spans="1:2">
      <c r="A66" s="53"/>
      <c r="B66" s="52"/>
    </row>
    <row r="67" spans="1:2">
      <c r="A67" s="53"/>
      <c r="B67" s="52"/>
    </row>
    <row r="68" spans="1:2">
      <c r="A68" s="53"/>
      <c r="B68" s="52"/>
    </row>
    <row r="69" spans="1:2">
      <c r="A69" s="53"/>
      <c r="B69" s="52"/>
    </row>
    <row r="70" spans="1:2">
      <c r="A70" s="53"/>
      <c r="B70" s="52"/>
    </row>
    <row r="71" spans="1:2">
      <c r="A71" s="53"/>
      <c r="B71" s="52"/>
    </row>
    <row r="72" spans="1:2">
      <c r="A72" s="53"/>
      <c r="B72" s="52"/>
    </row>
    <row r="73" spans="1:2">
      <c r="A73" s="53"/>
      <c r="B73" s="52"/>
    </row>
    <row r="74" spans="1:2">
      <c r="A74" s="53"/>
      <c r="B74" s="52"/>
    </row>
    <row r="75" spans="1:2">
      <c r="A75" s="53"/>
      <c r="B75" s="52"/>
    </row>
    <row r="76" spans="1:2">
      <c r="A76" s="53"/>
      <c r="B76" s="52"/>
    </row>
    <row r="77" spans="1:2">
      <c r="A77" s="53"/>
      <c r="B77" s="52"/>
    </row>
    <row r="78" spans="1:2">
      <c r="A78" s="53"/>
      <c r="B78" s="52"/>
    </row>
    <row r="79" spans="1:2">
      <c r="A79" s="53"/>
      <c r="B79" s="52"/>
    </row>
    <row r="80" spans="1:2">
      <c r="A80" s="53"/>
      <c r="B80" s="52"/>
    </row>
    <row r="81" spans="1:2">
      <c r="A81" s="53"/>
      <c r="B81" s="52"/>
    </row>
    <row r="82" spans="1:2">
      <c r="A82" s="53"/>
      <c r="B82" s="52"/>
    </row>
    <row r="83" spans="1:2">
      <c r="A83" s="53"/>
      <c r="B83" s="52"/>
    </row>
    <row r="84" spans="1:2">
      <c r="A84" s="53"/>
      <c r="B84" s="52"/>
    </row>
    <row r="85" spans="1:2">
      <c r="A85" s="53"/>
      <c r="B85" s="52"/>
    </row>
    <row r="86" spans="1:2">
      <c r="A86" s="53"/>
      <c r="B86" s="52"/>
    </row>
    <row r="87" spans="1:2">
      <c r="A87" s="53"/>
      <c r="B87" s="52"/>
    </row>
    <row r="88" spans="1:2">
      <c r="A88" s="53"/>
      <c r="B88" s="52"/>
    </row>
    <row r="89" spans="1:2">
      <c r="A89" s="53"/>
      <c r="B89" s="52"/>
    </row>
    <row r="90" spans="1:2">
      <c r="A90" s="53"/>
      <c r="B90" s="52"/>
    </row>
    <row r="91" spans="1:2">
      <c r="A91" s="53"/>
      <c r="B91" s="52"/>
    </row>
    <row r="92" spans="1:2">
      <c r="A92" s="53"/>
      <c r="B92" s="52"/>
    </row>
    <row r="93" spans="1:2">
      <c r="A93" s="53"/>
      <c r="B93" s="52"/>
    </row>
    <row r="94" spans="1:2">
      <c r="A94" s="53"/>
      <c r="B94" s="52"/>
    </row>
    <row r="95" spans="1:2">
      <c r="A95" s="53"/>
      <c r="B95" s="52"/>
    </row>
    <row r="96" spans="1:2">
      <c r="A96" s="53"/>
      <c r="B96" s="52"/>
    </row>
    <row r="97" spans="1:2">
      <c r="A97" s="53"/>
      <c r="B97" s="52"/>
    </row>
    <row r="98" spans="1:2">
      <c r="A98" s="53"/>
      <c r="B98" s="52"/>
    </row>
    <row r="99" spans="1:2">
      <c r="A99" s="53"/>
      <c r="B99" s="52"/>
    </row>
    <row r="100" spans="1:2">
      <c r="A100" s="53"/>
      <c r="B100" s="52"/>
    </row>
    <row r="101" spans="1:2">
      <c r="A101" s="53"/>
      <c r="B101" s="52"/>
    </row>
    <row r="102" spans="1:2">
      <c r="A102" s="53"/>
      <c r="B102" s="52"/>
    </row>
    <row r="103" spans="1:2">
      <c r="A103" s="53"/>
      <c r="B103" s="52"/>
    </row>
    <row r="104" spans="1:2">
      <c r="A104" s="53"/>
      <c r="B104" s="52"/>
    </row>
    <row r="105" spans="1:2">
      <c r="A105" s="53"/>
      <c r="B105" s="52"/>
    </row>
    <row r="106" spans="1:2">
      <c r="A106" s="53"/>
      <c r="B106" s="52"/>
    </row>
    <row r="107" spans="1:2">
      <c r="A107" s="53"/>
      <c r="B107" s="52"/>
    </row>
    <row r="108" spans="1:2">
      <c r="A108" s="53"/>
      <c r="B108" s="52"/>
    </row>
    <row r="109" spans="1:2">
      <c r="A109" s="53"/>
      <c r="B109" s="52"/>
    </row>
    <row r="110" spans="1:2">
      <c r="A110" s="53"/>
      <c r="B110" s="52"/>
    </row>
    <row r="111" spans="1:2">
      <c r="A111" s="53"/>
      <c r="B111" s="52"/>
    </row>
    <row r="112" spans="1:2">
      <c r="A112" s="53"/>
      <c r="B112" s="52"/>
    </row>
    <row r="113" spans="1:2">
      <c r="A113" s="53"/>
      <c r="B113" s="52"/>
    </row>
    <row r="114" spans="1:2">
      <c r="A114" s="53"/>
      <c r="B114" s="52"/>
    </row>
    <row r="115" spans="1:2">
      <c r="A115" s="53"/>
      <c r="B115" s="52"/>
    </row>
    <row r="116" spans="1:2">
      <c r="A116" s="53"/>
      <c r="B116" s="52"/>
    </row>
    <row r="117" spans="1:2">
      <c r="A117" s="53"/>
      <c r="B117" s="52"/>
    </row>
    <row r="118" spans="1:2">
      <c r="A118" s="53"/>
      <c r="B118" s="52"/>
    </row>
    <row r="119" spans="1:2">
      <c r="A119" s="53"/>
      <c r="B119" s="52"/>
    </row>
    <row r="120" spans="1:2">
      <c r="A120" s="53"/>
      <c r="B120" s="52"/>
    </row>
    <row r="121" spans="1:2">
      <c r="A121" s="53"/>
      <c r="B121" s="52"/>
    </row>
    <row r="122" spans="1:2">
      <c r="A122" s="53"/>
      <c r="B122" s="52"/>
    </row>
    <row r="123" spans="1:2">
      <c r="A123" s="53"/>
      <c r="B123" s="52"/>
    </row>
    <row r="124" spans="1:2">
      <c r="A124" s="53"/>
      <c r="B124" s="52"/>
    </row>
    <row r="125" spans="1:2">
      <c r="A125" s="53"/>
      <c r="B125" s="52"/>
    </row>
    <row r="126" spans="1:2">
      <c r="A126" s="53"/>
      <c r="B126" s="52"/>
    </row>
    <row r="127" spans="1:2">
      <c r="A127" s="53"/>
      <c r="B127" s="52"/>
    </row>
    <row r="128" spans="1:2">
      <c r="A128" s="53"/>
      <c r="B128" s="52"/>
    </row>
    <row r="129" spans="1:2">
      <c r="A129" s="53"/>
      <c r="B129" s="52"/>
    </row>
    <row r="130" spans="1:2">
      <c r="A130" s="53"/>
      <c r="B130" s="52"/>
    </row>
    <row r="131" spans="1:2">
      <c r="A131" s="53"/>
      <c r="B131" s="52"/>
    </row>
    <row r="132" spans="1:2">
      <c r="A132" s="53"/>
      <c r="B132" s="52"/>
    </row>
    <row r="133" spans="1:2">
      <c r="A133" s="53"/>
      <c r="B133" s="52"/>
    </row>
    <row r="134" spans="1:2">
      <c r="A134" s="53"/>
      <c r="B134" s="52"/>
    </row>
    <row r="135" spans="1:2">
      <c r="A135" s="53"/>
      <c r="B135" s="52"/>
    </row>
    <row r="136" spans="1:2">
      <c r="A136" s="53"/>
      <c r="B136" s="52"/>
    </row>
    <row r="137" spans="1:2">
      <c r="A137" s="53"/>
      <c r="B137" s="52"/>
    </row>
    <row r="138" spans="1:2">
      <c r="A138" s="53"/>
      <c r="B138" s="52"/>
    </row>
    <row r="139" spans="1:2">
      <c r="A139" s="53"/>
      <c r="B139" s="52"/>
    </row>
    <row r="140" spans="1:2">
      <c r="A140" s="53"/>
      <c r="B140" s="52"/>
    </row>
    <row r="141" spans="1:2">
      <c r="A141" s="53"/>
      <c r="B141" s="52"/>
    </row>
    <row r="142" spans="1:2">
      <c r="A142" s="53"/>
      <c r="B142" s="52"/>
    </row>
    <row r="143" spans="1:2">
      <c r="A143" s="53"/>
      <c r="B143" s="52"/>
    </row>
    <row r="144" spans="1:2">
      <c r="A144" s="53"/>
      <c r="B144" s="52"/>
    </row>
    <row r="145" spans="1:2">
      <c r="A145" s="53"/>
      <c r="B145" s="52"/>
    </row>
    <row r="146" spans="1:2">
      <c r="A146" s="53"/>
      <c r="B146" s="52"/>
    </row>
    <row r="147" spans="1:2">
      <c r="A147" s="53"/>
      <c r="B147" s="52"/>
    </row>
    <row r="148" spans="1:2">
      <c r="A148" s="53"/>
      <c r="B148" s="52"/>
    </row>
    <row r="149" spans="1:2">
      <c r="A149" s="53"/>
      <c r="B149" s="52"/>
    </row>
    <row r="150" spans="1:2">
      <c r="A150" s="53"/>
      <c r="B150" s="52"/>
    </row>
    <row r="151" spans="1:2">
      <c r="A151" s="53"/>
      <c r="B151" s="52"/>
    </row>
    <row r="152" spans="1:2">
      <c r="A152" s="53"/>
      <c r="B152" s="52"/>
    </row>
    <row r="153" spans="1:2">
      <c r="A153" s="53"/>
      <c r="B153" s="52"/>
    </row>
    <row r="154" spans="1:2">
      <c r="A154" s="53"/>
      <c r="B154" s="52"/>
    </row>
    <row r="155" spans="1:2">
      <c r="A155" s="53"/>
      <c r="B155" s="52"/>
    </row>
    <row r="156" spans="1:2">
      <c r="A156" s="53"/>
      <c r="B156" s="52"/>
    </row>
    <row r="157" spans="1:2">
      <c r="A157" s="53"/>
      <c r="B157" s="52"/>
    </row>
    <row r="158" spans="1:2">
      <c r="A158" s="53"/>
      <c r="B158" s="52"/>
    </row>
    <row r="159" spans="1:2">
      <c r="A159" s="53"/>
      <c r="B159" s="52"/>
    </row>
    <row r="160" spans="1:2">
      <c r="A160" s="53"/>
      <c r="B160" s="52"/>
    </row>
    <row r="161" spans="1:2">
      <c r="A161" s="53"/>
      <c r="B161" s="52"/>
    </row>
    <row r="162" spans="1:2">
      <c r="A162" s="53"/>
      <c r="B162" s="52"/>
    </row>
    <row r="163" spans="1:2">
      <c r="A163" s="53"/>
      <c r="B163" s="52"/>
    </row>
    <row r="164" spans="1:2">
      <c r="A164" s="53"/>
      <c r="B164" s="52"/>
    </row>
    <row r="165" spans="1:2">
      <c r="A165" s="53"/>
      <c r="B165" s="52"/>
    </row>
    <row r="166" spans="1:2">
      <c r="A166" s="53"/>
      <c r="B166" s="52"/>
    </row>
    <row r="167" spans="1:2">
      <c r="A167" s="53"/>
      <c r="B167" s="52"/>
    </row>
    <row r="168" spans="1:2">
      <c r="A168" s="53"/>
      <c r="B168" s="52"/>
    </row>
    <row r="169" spans="1:2">
      <c r="A169" s="53"/>
      <c r="B169" s="52"/>
    </row>
    <row r="170" spans="1:2">
      <c r="A170" s="53"/>
      <c r="B170" s="52"/>
    </row>
    <row r="171" spans="1:2">
      <c r="A171" s="53"/>
      <c r="B171" s="52"/>
    </row>
    <row r="172" spans="1:2">
      <c r="A172" s="53"/>
      <c r="B172" s="52"/>
    </row>
    <row r="173" spans="1:2">
      <c r="A173" s="53"/>
      <c r="B173" s="52"/>
    </row>
    <row r="174" spans="1:2">
      <c r="A174" s="53"/>
      <c r="B174" s="52"/>
    </row>
    <row r="175" spans="1:2">
      <c r="A175" s="53"/>
      <c r="B175" s="52"/>
    </row>
    <row r="176" spans="1:2">
      <c r="A176" s="53"/>
      <c r="B176" s="52"/>
    </row>
    <row r="177" spans="1:2">
      <c r="A177" s="53"/>
      <c r="B177" s="52"/>
    </row>
    <row r="178" spans="1:2">
      <c r="A178" s="53"/>
      <c r="B178" s="52"/>
    </row>
    <row r="179" spans="1:2">
      <c r="A179" s="53"/>
      <c r="B179" s="52"/>
    </row>
    <row r="180" spans="1:2">
      <c r="A180" s="53"/>
      <c r="B180" s="52"/>
    </row>
    <row r="181" spans="1:2">
      <c r="A181" s="53"/>
      <c r="B181" s="52"/>
    </row>
    <row r="182" spans="1:2">
      <c r="A182" s="53"/>
      <c r="B182" s="52"/>
    </row>
    <row r="183" spans="1:2">
      <c r="A183" s="53"/>
      <c r="B183" s="52"/>
    </row>
    <row r="184" spans="1:2">
      <c r="A184" s="53"/>
      <c r="B184" s="52"/>
    </row>
    <row r="185" spans="1:2">
      <c r="A185" s="53"/>
      <c r="B185" s="52"/>
    </row>
    <row r="186" spans="1:2">
      <c r="A186" s="53"/>
      <c r="B186" s="52"/>
    </row>
    <row r="187" spans="1:2">
      <c r="A187" s="53"/>
      <c r="B187" s="52"/>
    </row>
    <row r="188" spans="1:2">
      <c r="A188" s="53"/>
      <c r="B188" s="52"/>
    </row>
    <row r="189" spans="1:2">
      <c r="A189" s="53"/>
      <c r="B189" s="52"/>
    </row>
    <row r="190" spans="1:2">
      <c r="A190" s="53"/>
      <c r="B190" s="52"/>
    </row>
    <row r="191" spans="1:2">
      <c r="A191" s="53"/>
      <c r="B191" s="52"/>
    </row>
    <row r="192" spans="1:2">
      <c r="A192" s="53"/>
      <c r="B192" s="52"/>
    </row>
    <row r="193" spans="1:2">
      <c r="A193" s="53"/>
      <c r="B193" s="52"/>
    </row>
    <row r="194" spans="1:2">
      <c r="A194" s="53"/>
      <c r="B194" s="52"/>
    </row>
    <row r="195" spans="1:2">
      <c r="A195" s="53"/>
      <c r="B195" s="52"/>
    </row>
    <row r="196" spans="1:2">
      <c r="A196" s="53"/>
      <c r="B196" s="52"/>
    </row>
    <row r="197" spans="1:2">
      <c r="A197" s="53"/>
      <c r="B197" s="52"/>
    </row>
    <row r="198" spans="1:2">
      <c r="A198" s="53"/>
      <c r="B198" s="52"/>
    </row>
    <row r="199" spans="1:2">
      <c r="A199" s="53"/>
      <c r="B199" s="52"/>
    </row>
    <row r="200" spans="1:2">
      <c r="A200" s="53"/>
      <c r="B200" s="52"/>
    </row>
    <row r="201" spans="1:2">
      <c r="A201" s="53"/>
      <c r="B201" s="52"/>
    </row>
    <row r="202" spans="1:2">
      <c r="A202" s="53"/>
      <c r="B202" s="52"/>
    </row>
    <row r="203" spans="1:2">
      <c r="A203" s="53"/>
      <c r="B203" s="52"/>
    </row>
    <row r="204" spans="1:2">
      <c r="A204" s="53"/>
      <c r="B204" s="52"/>
    </row>
    <row r="205" spans="1:2">
      <c r="A205" s="53"/>
      <c r="B205" s="52"/>
    </row>
    <row r="206" spans="1:2">
      <c r="A206" s="53"/>
      <c r="B206" s="52"/>
    </row>
    <row r="207" spans="1:2">
      <c r="A207" s="53"/>
      <c r="B207" s="52"/>
    </row>
    <row r="208" spans="1:2">
      <c r="A208" s="53"/>
      <c r="B208" s="52"/>
    </row>
    <row r="209" spans="1:2">
      <c r="A209" s="53"/>
      <c r="B209" s="52"/>
    </row>
    <row r="210" spans="1:2">
      <c r="A210" s="53"/>
      <c r="B210" s="52"/>
    </row>
    <row r="211" spans="1:2">
      <c r="A211" s="53"/>
      <c r="B211" s="52"/>
    </row>
    <row r="212" spans="1:2">
      <c r="A212" s="53"/>
      <c r="B212" s="52"/>
    </row>
    <row r="213" spans="1:2">
      <c r="A213" s="53"/>
      <c r="B213" s="52"/>
    </row>
    <row r="214" spans="1:2">
      <c r="A214" s="53"/>
      <c r="B214" s="52"/>
    </row>
    <row r="215" spans="1:2">
      <c r="A215" s="53"/>
      <c r="B215" s="52"/>
    </row>
    <row r="216" spans="1:2">
      <c r="A216" s="53"/>
      <c r="B216" s="52"/>
    </row>
    <row r="217" spans="1:2">
      <c r="A217" s="53"/>
      <c r="B217" s="52"/>
    </row>
    <row r="218" spans="1:2">
      <c r="A218" s="53"/>
      <c r="B218" s="52"/>
    </row>
    <row r="219" spans="1:2">
      <c r="A219" s="53"/>
      <c r="B219" s="52"/>
    </row>
    <row r="220" spans="1:2">
      <c r="A220" s="53"/>
      <c r="B220" s="52"/>
    </row>
    <row r="221" spans="1:2">
      <c r="A221" s="53"/>
      <c r="B221" s="52"/>
    </row>
    <row r="222" spans="1:2">
      <c r="A222" s="53"/>
      <c r="B222" s="52"/>
    </row>
    <row r="223" spans="1:2">
      <c r="A223" s="53"/>
      <c r="B223" s="52"/>
    </row>
    <row r="224" spans="1:2">
      <c r="A224" s="53"/>
      <c r="B224" s="52"/>
    </row>
    <row r="225" spans="1:2">
      <c r="A225" s="53"/>
      <c r="B225" s="52"/>
    </row>
    <row r="226" spans="1:2">
      <c r="A226" s="53"/>
      <c r="B226" s="52"/>
    </row>
    <row r="227" spans="1:2">
      <c r="A227" s="53"/>
      <c r="B227" s="52"/>
    </row>
    <row r="228" spans="1:2">
      <c r="A228" s="53"/>
      <c r="B228" s="52"/>
    </row>
    <row r="229" spans="1:2">
      <c r="A229" s="53"/>
      <c r="B229" s="52"/>
    </row>
    <row r="230" spans="1:2">
      <c r="A230" s="53"/>
      <c r="B230" s="52"/>
    </row>
    <row r="231" spans="1:2">
      <c r="A231" s="53"/>
      <c r="B231" s="52"/>
    </row>
    <row r="232" spans="1:2">
      <c r="A232" s="53"/>
      <c r="B232" s="52"/>
    </row>
    <row r="233" spans="1:2">
      <c r="A233" s="53"/>
      <c r="B233" s="52"/>
    </row>
    <row r="234" spans="1:2">
      <c r="A234" s="53"/>
      <c r="B234" s="52"/>
    </row>
    <row r="235" spans="1:2">
      <c r="A235" s="53"/>
      <c r="B235" s="52"/>
    </row>
    <row r="236" spans="1:2">
      <c r="A236" s="53"/>
      <c r="B236" s="52"/>
    </row>
    <row r="237" spans="1:2">
      <c r="A237" s="53"/>
      <c r="B237" s="52"/>
    </row>
    <row r="238" spans="1:2">
      <c r="A238" s="53"/>
      <c r="B238" s="52"/>
    </row>
    <row r="239" spans="1:2">
      <c r="A239" s="53"/>
      <c r="B239" s="52"/>
    </row>
    <row r="240" spans="1:2">
      <c r="A240" s="53"/>
      <c r="B240" s="52"/>
    </row>
    <row r="241" spans="1:2">
      <c r="A241" s="53"/>
      <c r="B241" s="52"/>
    </row>
    <row r="242" spans="1:2">
      <c r="A242" s="53"/>
      <c r="B242" s="52"/>
    </row>
    <row r="243" spans="1:2">
      <c r="A243" s="53"/>
      <c r="B243" s="52"/>
    </row>
    <row r="244" spans="1:2">
      <c r="A244" s="53"/>
      <c r="B244" s="52"/>
    </row>
    <row r="245" spans="1:2">
      <c r="A245" s="53"/>
      <c r="B245" s="52"/>
    </row>
    <row r="246" spans="1:2">
      <c r="A246" s="53"/>
      <c r="B246" s="52"/>
    </row>
    <row r="247" spans="1:2">
      <c r="A247" s="53"/>
      <c r="B247" s="52"/>
    </row>
    <row r="248" spans="1:2">
      <c r="A248" s="53"/>
      <c r="B248" s="52"/>
    </row>
    <row r="249" spans="1:2">
      <c r="A249" s="53"/>
      <c r="B249" s="52"/>
    </row>
    <row r="250" spans="1:2">
      <c r="A250" s="53"/>
      <c r="B250" s="52"/>
    </row>
    <row r="251" spans="1:2">
      <c r="A251" s="53"/>
      <c r="B251" s="52"/>
    </row>
    <row r="252" spans="1:2">
      <c r="A252" s="53"/>
      <c r="B252" s="52"/>
    </row>
    <row r="253" spans="1:2">
      <c r="A253" s="53"/>
      <c r="B253" s="52"/>
    </row>
    <row r="254" spans="1:2">
      <c r="A254" s="53"/>
      <c r="B254" s="52"/>
    </row>
    <row r="255" spans="1:2">
      <c r="A255" s="53"/>
      <c r="B255" s="52"/>
    </row>
    <row r="256" spans="1:2">
      <c r="A256" s="53"/>
      <c r="B256" s="52"/>
    </row>
    <row r="257" spans="1:2">
      <c r="A257" s="53"/>
      <c r="B257" s="52"/>
    </row>
    <row r="258" spans="1:2">
      <c r="A258" s="53"/>
      <c r="B258" s="52"/>
    </row>
    <row r="259" spans="1:2">
      <c r="A259" s="53"/>
      <c r="B259" s="52"/>
    </row>
    <row r="260" spans="1:2">
      <c r="A260" s="53"/>
      <c r="B260" s="52"/>
    </row>
    <row r="261" spans="1:2">
      <c r="A261" s="53"/>
      <c r="B261" s="52"/>
    </row>
    <row r="262" spans="1:2">
      <c r="A262" s="53"/>
      <c r="B262" s="52"/>
    </row>
    <row r="263" spans="1:2">
      <c r="A263" s="53"/>
      <c r="B263" s="52"/>
    </row>
    <row r="264" spans="1:2">
      <c r="A264" s="53"/>
      <c r="B264" s="52"/>
    </row>
    <row r="265" spans="1:2">
      <c r="A265" s="53"/>
      <c r="B265" s="52"/>
    </row>
    <row r="266" spans="1:2">
      <c r="A266" s="53"/>
      <c r="B266" s="52"/>
    </row>
    <row r="267" spans="1:2">
      <c r="A267" s="53"/>
      <c r="B267" s="52"/>
    </row>
    <row r="268" spans="1:2">
      <c r="A268" s="53"/>
      <c r="B268" s="52"/>
    </row>
    <row r="269" spans="1:2">
      <c r="A269" s="53"/>
      <c r="B269" s="52"/>
    </row>
    <row r="270" spans="1:2">
      <c r="A270" s="53"/>
      <c r="B270" s="52"/>
    </row>
    <row r="271" spans="1:2">
      <c r="A271" s="53"/>
      <c r="B271" s="52"/>
    </row>
    <row r="272" spans="1:2">
      <c r="A272" s="53"/>
      <c r="B272" s="52"/>
    </row>
    <row r="273" spans="1:2">
      <c r="A273" s="53"/>
      <c r="B273" s="52"/>
    </row>
    <row r="274" spans="1:2">
      <c r="A274" s="53"/>
      <c r="B274" s="52"/>
    </row>
    <row r="275" spans="1:2">
      <c r="A275" s="53"/>
      <c r="B275" s="52"/>
    </row>
    <row r="276" spans="1:2">
      <c r="A276" s="53"/>
      <c r="B276" s="52"/>
    </row>
    <row r="277" spans="1:2">
      <c r="A277" s="53"/>
      <c r="B277" s="52"/>
    </row>
    <row r="278" spans="1:2">
      <c r="A278" s="53"/>
      <c r="B278" s="52"/>
    </row>
    <row r="279" spans="1:2">
      <c r="A279" s="53"/>
      <c r="B279" s="52"/>
    </row>
    <row r="280" spans="1:2">
      <c r="A280" s="53"/>
      <c r="B280" s="52"/>
    </row>
    <row r="281" spans="1:2">
      <c r="A281" s="53"/>
      <c r="B281" s="52"/>
    </row>
    <row r="282" spans="1:2">
      <c r="A282" s="53"/>
      <c r="B282" s="52"/>
    </row>
    <row r="283" spans="1:2">
      <c r="A283" s="53"/>
      <c r="B283" s="52"/>
    </row>
    <row r="284" spans="1:2">
      <c r="A284" s="53"/>
      <c r="B284" s="52"/>
    </row>
    <row r="285" spans="1:2">
      <c r="A285" s="53"/>
      <c r="B285" s="52"/>
    </row>
    <row r="286" spans="1:2">
      <c r="A286" s="53"/>
      <c r="B286" s="52"/>
    </row>
    <row r="287" spans="1:2">
      <c r="A287" s="53"/>
      <c r="B287" s="52"/>
    </row>
    <row r="288" spans="1:2">
      <c r="A288" s="53"/>
      <c r="B288" s="52"/>
    </row>
    <row r="289" spans="1:2">
      <c r="A289" s="53"/>
      <c r="B289" s="52"/>
    </row>
    <row r="290" spans="1:2">
      <c r="A290" s="53"/>
      <c r="B290" s="52"/>
    </row>
    <row r="291" spans="1:2">
      <c r="A291" s="53"/>
      <c r="B291" s="52"/>
    </row>
    <row r="292" spans="1:2">
      <c r="A292" s="53"/>
      <c r="B292" s="52"/>
    </row>
    <row r="293" spans="1:2">
      <c r="A293" s="53"/>
      <c r="B293" s="52"/>
    </row>
    <row r="294" spans="1:2">
      <c r="A294" s="53"/>
      <c r="B294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9E27-8633-104F-8CB9-1CDB6BDDBA28}">
  <dimension ref="B1:E21"/>
  <sheetViews>
    <sheetView workbookViewId="0">
      <selection activeCell="B21" sqref="B21"/>
    </sheetView>
  </sheetViews>
  <sheetFormatPr baseColWidth="10" defaultRowHeight="16"/>
  <cols>
    <col min="2" max="2" width="17.83203125" customWidth="1"/>
    <col min="5" max="5" width="11.33203125" style="76" bestFit="1" customWidth="1"/>
  </cols>
  <sheetData>
    <row r="1" spans="2:5">
      <c r="B1">
        <v>38231.428008946277</v>
      </c>
      <c r="D1" s="75">
        <v>38231</v>
      </c>
      <c r="E1" s="76">
        <f>D1-B1</f>
        <v>-0.42800894627725938</v>
      </c>
    </row>
    <row r="2" spans="2:5">
      <c r="B2">
        <v>242071.37924482621</v>
      </c>
      <c r="C2" s="44"/>
      <c r="D2" s="75">
        <v>242071</v>
      </c>
      <c r="E2" s="76">
        <f t="shared" ref="E2:E20" si="0">D2-B2</f>
        <v>-0.37924482621019706</v>
      </c>
    </row>
    <row r="3" spans="2:5">
      <c r="B3">
        <v>755396.44371329446</v>
      </c>
      <c r="C3" s="44"/>
      <c r="D3" s="75">
        <v>755396</v>
      </c>
      <c r="E3" s="76">
        <f t="shared" si="0"/>
        <v>-0.44371329445857555</v>
      </c>
    </row>
    <row r="4" spans="2:5">
      <c r="B4">
        <v>1026625.5065278877</v>
      </c>
      <c r="C4" s="44"/>
      <c r="D4" s="75">
        <v>1026625</v>
      </c>
      <c r="E4" s="76">
        <f t="shared" si="0"/>
        <v>-0.50652788765728474</v>
      </c>
    </row>
    <row r="5" spans="2:5">
      <c r="B5">
        <v>1413564.2109250657</v>
      </c>
      <c r="D5" s="75">
        <v>1413564</v>
      </c>
      <c r="E5" s="76">
        <f t="shared" si="0"/>
        <v>-0.21092506567947567</v>
      </c>
    </row>
    <row r="6" spans="2:5">
      <c r="B6">
        <v>961530.43742574716</v>
      </c>
      <c r="D6" s="75">
        <v>961530</v>
      </c>
      <c r="E6" s="76">
        <f t="shared" si="0"/>
        <v>-0.43742574716452509</v>
      </c>
    </row>
    <row r="7" spans="2:5">
      <c r="B7">
        <v>586999.69996759971</v>
      </c>
      <c r="D7" s="75">
        <v>586999</v>
      </c>
      <c r="E7" s="76">
        <f t="shared" si="0"/>
        <v>-0.69996759970672429</v>
      </c>
    </row>
    <row r="8" spans="2:5">
      <c r="B8">
        <v>839718.21618234378</v>
      </c>
      <c r="D8" s="75">
        <v>839718</v>
      </c>
      <c r="E8" s="76">
        <f t="shared" si="0"/>
        <v>-0.21618234377820045</v>
      </c>
    </row>
    <row r="9" spans="2:5">
      <c r="B9">
        <v>439388.64876159362</v>
      </c>
      <c r="D9" s="75">
        <v>439388</v>
      </c>
      <c r="E9" s="76">
        <f t="shared" si="0"/>
        <v>-0.64876159362029284</v>
      </c>
    </row>
    <row r="10" spans="2:5">
      <c r="B10">
        <v>132455.16641945846</v>
      </c>
      <c r="D10" s="75">
        <v>132455</v>
      </c>
      <c r="E10" s="76">
        <f t="shared" si="0"/>
        <v>-0.16641945845913142</v>
      </c>
    </row>
    <row r="11" spans="2:5">
      <c r="B11">
        <v>120561.53463276976</v>
      </c>
      <c r="D11" s="75">
        <v>120561</v>
      </c>
      <c r="E11" s="76">
        <f t="shared" si="0"/>
        <v>-0.53463276976253837</v>
      </c>
    </row>
    <row r="12" spans="2:5">
      <c r="B12">
        <v>147348.15251641296</v>
      </c>
      <c r="D12" s="75">
        <v>147348</v>
      </c>
      <c r="E12" s="76">
        <f t="shared" si="0"/>
        <v>-0.15251641295617446</v>
      </c>
    </row>
    <row r="13" spans="2:5">
      <c r="B13">
        <v>116164.52582328678</v>
      </c>
      <c r="D13" s="75">
        <v>116164</v>
      </c>
      <c r="E13" s="76">
        <f t="shared" si="0"/>
        <v>-0.52582328677817713</v>
      </c>
    </row>
    <row r="14" spans="2:5">
      <c r="B14">
        <v>114026.52841549621</v>
      </c>
      <c r="D14" s="75">
        <v>114026</v>
      </c>
      <c r="E14" s="76">
        <f t="shared" si="0"/>
        <v>-0.52841549621371087</v>
      </c>
    </row>
    <row r="15" spans="2:5">
      <c r="B15">
        <v>111927.88065324783</v>
      </c>
      <c r="D15" s="75">
        <v>111927</v>
      </c>
      <c r="E15" s="76">
        <f t="shared" si="0"/>
        <v>-0.88065324783383403</v>
      </c>
    </row>
    <row r="16" spans="2:5">
      <c r="B16">
        <v>105559.31484680175</v>
      </c>
      <c r="D16" s="75">
        <v>105559</v>
      </c>
      <c r="E16" s="76">
        <f t="shared" si="0"/>
        <v>-0.31484680174617097</v>
      </c>
    </row>
    <row r="17" spans="2:5">
      <c r="B17">
        <v>81864.625324218781</v>
      </c>
      <c r="D17" s="75">
        <v>81864</v>
      </c>
      <c r="E17" s="76">
        <f t="shared" si="0"/>
        <v>-0.62532421878131572</v>
      </c>
    </row>
    <row r="18" spans="2:5">
      <c r="B18">
        <v>66706.230796875025</v>
      </c>
      <c r="D18" s="75">
        <v>66706</v>
      </c>
      <c r="E18" s="76">
        <f t="shared" si="0"/>
        <v>-0.23079687502468005</v>
      </c>
    </row>
    <row r="19" spans="2:5">
      <c r="B19">
        <v>62156.116237500006</v>
      </c>
      <c r="D19" s="75">
        <v>62156</v>
      </c>
      <c r="E19" s="76">
        <f t="shared" si="0"/>
        <v>-0.11623750000580912</v>
      </c>
    </row>
    <row r="20" spans="2:5">
      <c r="B20">
        <v>42000.790000000037</v>
      </c>
      <c r="D20" s="75">
        <v>42000</v>
      </c>
      <c r="E20" s="76">
        <f t="shared" si="0"/>
        <v>-0.7900000000372529</v>
      </c>
    </row>
    <row r="21" spans="2:5">
      <c r="B21" s="41">
        <f>SUM(B1:B20)</f>
        <v>7404296.8364233719</v>
      </c>
      <c r="D21">
        <f>SUM(D1:D20)</f>
        <v>7404288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</vt:lpstr>
      <vt:lpstr>Main</vt:lpstr>
      <vt:lpstr>Interest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2020-11-30T13:07:10Z</dcterms:created>
  <dcterms:modified xsi:type="dcterms:W3CDTF">2020-12-03T14:40:45Z</dcterms:modified>
</cp:coreProperties>
</file>