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0710" windowHeight="6705"/>
  </bookViews>
  <sheets>
    <sheet name="2013" sheetId="1" r:id="rId1"/>
    <sheet name="2014" sheetId="5" r:id="rId2"/>
    <sheet name="Estados" sheetId="2" r:id="rId3"/>
    <sheet name="Sheet3" sheetId="3" r:id="rId4"/>
    <sheet name="Sheet1" sheetId="6" r:id="rId5"/>
  </sheets>
  <calcPr calcId="145621" calcOnSave="0"/>
</workbook>
</file>

<file path=xl/calcChain.xml><?xml version="1.0" encoding="utf-8"?>
<calcChain xmlns="http://schemas.openxmlformats.org/spreadsheetml/2006/main">
  <c r="G20" i="5" l="1"/>
  <c r="J20" i="5" s="1"/>
  <c r="M20" i="5" s="1"/>
  <c r="P20" i="5" s="1"/>
  <c r="S20" i="5" s="1"/>
  <c r="V20" i="5" s="1"/>
  <c r="Y20" i="5" s="1"/>
  <c r="AB20" i="5" s="1"/>
  <c r="AE20" i="5" s="1"/>
  <c r="AH20" i="5" s="1"/>
  <c r="AK20" i="5" s="1"/>
  <c r="AN20" i="5" s="1"/>
  <c r="D23" i="1" l="1"/>
  <c r="G19" i="1" l="1"/>
  <c r="J19" i="1" s="1"/>
  <c r="M19" i="1" s="1"/>
  <c r="P19" i="1" s="1"/>
  <c r="S19" i="1" s="1"/>
  <c r="V19" i="1" s="1"/>
  <c r="Y19" i="1" s="1"/>
  <c r="AB19" i="1" s="1"/>
  <c r="AE19" i="1" s="1"/>
  <c r="AH19" i="1" s="1"/>
  <c r="AK19" i="1" s="1"/>
  <c r="AN19" i="1" s="1"/>
  <c r="G19" i="5"/>
  <c r="J19" i="5" s="1"/>
  <c r="M19" i="5" s="1"/>
  <c r="P19" i="5" s="1"/>
  <c r="S19" i="5" s="1"/>
  <c r="V19" i="5" s="1"/>
  <c r="Y19" i="5" s="1"/>
  <c r="AB19" i="5" s="1"/>
  <c r="AE19" i="5" s="1"/>
  <c r="AH19" i="5" s="1"/>
  <c r="AK19" i="5" s="1"/>
  <c r="AN19" i="5" s="1"/>
  <c r="G21" i="5" l="1"/>
  <c r="J21" i="5" s="1"/>
  <c r="M21" i="5" s="1"/>
  <c r="P21" i="5" s="1"/>
  <c r="S21" i="5" s="1"/>
  <c r="V21" i="5" s="1"/>
  <c r="Y21" i="5" s="1"/>
  <c r="AB21" i="5" s="1"/>
  <c r="AE21" i="5" s="1"/>
  <c r="AH21" i="5" s="1"/>
  <c r="AK21" i="5" s="1"/>
  <c r="AN21" i="5" s="1"/>
  <c r="G18" i="5"/>
  <c r="J18" i="5" s="1"/>
  <c r="M18" i="5" s="1"/>
  <c r="P18" i="5" s="1"/>
  <c r="S18" i="5" s="1"/>
  <c r="V18" i="5" s="1"/>
  <c r="Y18" i="5" s="1"/>
  <c r="AB18" i="5" s="1"/>
  <c r="AE18" i="5" s="1"/>
  <c r="AH18" i="5" s="1"/>
  <c r="AK18" i="5" s="1"/>
  <c r="AN18" i="5" s="1"/>
  <c r="G17" i="5"/>
  <c r="J17" i="5" s="1"/>
  <c r="M17" i="5" s="1"/>
  <c r="P17" i="5" s="1"/>
  <c r="S17" i="5" s="1"/>
  <c r="V17" i="5" s="1"/>
  <c r="Y17" i="5" s="1"/>
  <c r="AB17" i="5" s="1"/>
  <c r="AE17" i="5" s="1"/>
  <c r="AH17" i="5" s="1"/>
  <c r="AK17" i="5" s="1"/>
  <c r="AN17" i="5" s="1"/>
  <c r="G16" i="5"/>
  <c r="J16" i="5" s="1"/>
  <c r="M16" i="5" s="1"/>
  <c r="P16" i="5" s="1"/>
  <c r="S16" i="5" s="1"/>
  <c r="V16" i="5" s="1"/>
  <c r="Y16" i="5" s="1"/>
  <c r="AB16" i="5" s="1"/>
  <c r="AE16" i="5" s="1"/>
  <c r="AH16" i="5" s="1"/>
  <c r="AK16" i="5" s="1"/>
  <c r="AN16" i="5" s="1"/>
  <c r="G15" i="5"/>
  <c r="J15" i="5" s="1"/>
  <c r="M15" i="5" s="1"/>
  <c r="P15" i="5" s="1"/>
  <c r="S15" i="5" s="1"/>
  <c r="V15" i="5" s="1"/>
  <c r="Y15" i="5" s="1"/>
  <c r="AB15" i="5" s="1"/>
  <c r="AE15" i="5" s="1"/>
  <c r="AH15" i="5" s="1"/>
  <c r="AK15" i="5" s="1"/>
  <c r="AN15" i="5" s="1"/>
  <c r="G14" i="5"/>
  <c r="J14" i="5" s="1"/>
  <c r="M14" i="5" s="1"/>
  <c r="P14" i="5" s="1"/>
  <c r="S14" i="5" s="1"/>
  <c r="V14" i="5" s="1"/>
  <c r="Y14" i="5" s="1"/>
  <c r="AB14" i="5" s="1"/>
  <c r="AE14" i="5" s="1"/>
  <c r="AH14" i="5" s="1"/>
  <c r="AK14" i="5" s="1"/>
  <c r="AN14" i="5" s="1"/>
  <c r="G13" i="5"/>
  <c r="J13" i="5" s="1"/>
  <c r="M13" i="5" s="1"/>
  <c r="P13" i="5" s="1"/>
  <c r="S13" i="5" s="1"/>
  <c r="V13" i="5" s="1"/>
  <c r="Y13" i="5" s="1"/>
  <c r="AB13" i="5" s="1"/>
  <c r="AE13" i="5" s="1"/>
  <c r="AH13" i="5" s="1"/>
  <c r="AK13" i="5" s="1"/>
  <c r="AN13" i="5" s="1"/>
  <c r="G12" i="5"/>
  <c r="J12" i="5" s="1"/>
  <c r="M12" i="5" s="1"/>
  <c r="P12" i="5" s="1"/>
  <c r="S12" i="5" s="1"/>
  <c r="V12" i="5" s="1"/>
  <c r="Y12" i="5" s="1"/>
  <c r="AB12" i="5" s="1"/>
  <c r="AE12" i="5" s="1"/>
  <c r="AH12" i="5" s="1"/>
  <c r="AK12" i="5" s="1"/>
  <c r="AN12" i="5" s="1"/>
  <c r="G11" i="5"/>
  <c r="J11" i="5" s="1"/>
  <c r="M11" i="5" s="1"/>
  <c r="P11" i="5" s="1"/>
  <c r="S11" i="5" s="1"/>
  <c r="V11" i="5" s="1"/>
  <c r="Y11" i="5" s="1"/>
  <c r="AB11" i="5" s="1"/>
  <c r="AE11" i="5" s="1"/>
  <c r="AH11" i="5" s="1"/>
  <c r="AK11" i="5" s="1"/>
  <c r="AN11" i="5" s="1"/>
  <c r="G10" i="5"/>
  <c r="J10" i="5" s="1"/>
  <c r="M10" i="5" s="1"/>
  <c r="P10" i="5" s="1"/>
  <c r="S10" i="5" s="1"/>
  <c r="V10" i="5" s="1"/>
  <c r="Y10" i="5" s="1"/>
  <c r="AB10" i="5" s="1"/>
  <c r="AE10" i="5" s="1"/>
  <c r="AH10" i="5" s="1"/>
  <c r="AK10" i="5" s="1"/>
  <c r="AN10" i="5" s="1"/>
  <c r="G9" i="5"/>
  <c r="J9" i="5" s="1"/>
  <c r="M9" i="5" s="1"/>
  <c r="P9" i="5" s="1"/>
  <c r="S9" i="5" s="1"/>
  <c r="V9" i="5" s="1"/>
  <c r="Y9" i="5" s="1"/>
  <c r="AB9" i="5" s="1"/>
  <c r="AE9" i="5" s="1"/>
  <c r="AH9" i="5" s="1"/>
  <c r="AK9" i="5" s="1"/>
  <c r="AN9" i="5" s="1"/>
  <c r="G8" i="5"/>
  <c r="J8" i="5" s="1"/>
  <c r="M8" i="5" s="1"/>
  <c r="P8" i="5" s="1"/>
  <c r="S8" i="5" s="1"/>
  <c r="V8" i="5" s="1"/>
  <c r="Y8" i="5" s="1"/>
  <c r="AB8" i="5" s="1"/>
  <c r="AE8" i="5" s="1"/>
  <c r="AH8" i="5" s="1"/>
  <c r="AK8" i="5" s="1"/>
  <c r="AN8" i="5" s="1"/>
  <c r="G7" i="5"/>
  <c r="J7" i="5" s="1"/>
  <c r="M7" i="5" s="1"/>
  <c r="P7" i="5" s="1"/>
  <c r="S7" i="5" s="1"/>
  <c r="V7" i="5" s="1"/>
  <c r="Y7" i="5" s="1"/>
  <c r="AB7" i="5" s="1"/>
  <c r="AE7" i="5" s="1"/>
  <c r="AH7" i="5" s="1"/>
  <c r="AK7" i="5" s="1"/>
  <c r="AN7" i="5" s="1"/>
  <c r="G6" i="5"/>
  <c r="J6" i="5" s="1"/>
  <c r="M6" i="5" s="1"/>
  <c r="P6" i="5" s="1"/>
  <c r="S6" i="5" s="1"/>
  <c r="V6" i="5" s="1"/>
  <c r="Y6" i="5" s="1"/>
  <c r="AB6" i="5" s="1"/>
  <c r="AE6" i="5" s="1"/>
  <c r="AH6" i="5" s="1"/>
  <c r="AK6" i="5" s="1"/>
  <c r="AN6" i="5" s="1"/>
  <c r="G5" i="5"/>
  <c r="J5" i="5" s="1"/>
  <c r="M5" i="5" s="1"/>
  <c r="P5" i="5" s="1"/>
  <c r="S5" i="5" s="1"/>
  <c r="V5" i="5" s="1"/>
  <c r="Y5" i="5" s="1"/>
  <c r="AB5" i="5" s="1"/>
  <c r="AE5" i="5" s="1"/>
  <c r="AH5" i="5" s="1"/>
  <c r="AK5" i="5" s="1"/>
  <c r="AN5" i="5" s="1"/>
  <c r="G4" i="5"/>
  <c r="J4" i="5" s="1"/>
  <c r="M4" i="5" s="1"/>
  <c r="P4" i="5" s="1"/>
  <c r="S4" i="5" s="1"/>
  <c r="V4" i="5" s="1"/>
  <c r="Y4" i="5" s="1"/>
  <c r="AB4" i="5" s="1"/>
  <c r="AE4" i="5" s="1"/>
  <c r="AH4" i="5" s="1"/>
  <c r="AK4" i="5" s="1"/>
  <c r="AN4" i="5" s="1"/>
  <c r="G3" i="5"/>
  <c r="J3" i="5" l="1"/>
  <c r="G22" i="5"/>
  <c r="G13" i="1"/>
  <c r="J13" i="1" s="1"/>
  <c r="M13" i="1" s="1"/>
  <c r="P13" i="1" s="1"/>
  <c r="S13" i="1" s="1"/>
  <c r="V13" i="1" s="1"/>
  <c r="Y13" i="1" s="1"/>
  <c r="AB13" i="1" s="1"/>
  <c r="AE13" i="1" s="1"/>
  <c r="AH13" i="1" s="1"/>
  <c r="AK13" i="1" s="1"/>
  <c r="AN13" i="1" s="1"/>
  <c r="G10" i="1"/>
  <c r="J10" i="1" s="1"/>
  <c r="M10" i="1" s="1"/>
  <c r="P10" i="1" s="1"/>
  <c r="S10" i="1" s="1"/>
  <c r="V10" i="1" s="1"/>
  <c r="Y10" i="1" s="1"/>
  <c r="AB10" i="1" s="1"/>
  <c r="AE10" i="1" s="1"/>
  <c r="AH10" i="1" s="1"/>
  <c r="AK10" i="1" s="1"/>
  <c r="AN10" i="1" s="1"/>
  <c r="G21" i="1"/>
  <c r="J21" i="1" s="1"/>
  <c r="M21" i="1" s="1"/>
  <c r="P21" i="1" s="1"/>
  <c r="S21" i="1" s="1"/>
  <c r="V21" i="1" s="1"/>
  <c r="Y21" i="1" s="1"/>
  <c r="AB21" i="1" s="1"/>
  <c r="AE21" i="1" s="1"/>
  <c r="AH21" i="1" s="1"/>
  <c r="G18" i="1"/>
  <c r="G16" i="1"/>
  <c r="J16" i="1" s="1"/>
  <c r="M16" i="1" s="1"/>
  <c r="P16" i="1" s="1"/>
  <c r="S16" i="1" s="1"/>
  <c r="V16" i="1" s="1"/>
  <c r="Y16" i="1" s="1"/>
  <c r="AB16" i="1" s="1"/>
  <c r="AE16" i="1" s="1"/>
  <c r="AH16" i="1" s="1"/>
  <c r="AK16" i="1" s="1"/>
  <c r="AN16" i="1" s="1"/>
  <c r="G15" i="1"/>
  <c r="J15" i="1" s="1"/>
  <c r="M15" i="1" s="1"/>
  <c r="P15" i="1" s="1"/>
  <c r="S15" i="1" s="1"/>
  <c r="V15" i="1" s="1"/>
  <c r="Y15" i="1" s="1"/>
  <c r="AB15" i="1" s="1"/>
  <c r="AE15" i="1" s="1"/>
  <c r="AH15" i="1" s="1"/>
  <c r="AK15" i="1" s="1"/>
  <c r="G17" i="1"/>
  <c r="J17" i="1" s="1"/>
  <c r="M17" i="1" s="1"/>
  <c r="P17" i="1" s="1"/>
  <c r="S17" i="1" s="1"/>
  <c r="V17" i="1" s="1"/>
  <c r="Y17" i="1" s="1"/>
  <c r="AB17" i="1" s="1"/>
  <c r="AE17" i="1" s="1"/>
  <c r="AH17" i="1" s="1"/>
  <c r="AK17" i="1" s="1"/>
  <c r="AN17" i="1" s="1"/>
  <c r="G3" i="1"/>
  <c r="J3" i="1" s="1"/>
  <c r="M3" i="1" s="1"/>
  <c r="P3" i="1" s="1"/>
  <c r="S3" i="1" s="1"/>
  <c r="V3" i="1" s="1"/>
  <c r="Y3" i="1" s="1"/>
  <c r="AB3" i="1" s="1"/>
  <c r="AE3" i="1" s="1"/>
  <c r="AH3" i="1" s="1"/>
  <c r="AK3" i="1" s="1"/>
  <c r="G4" i="1"/>
  <c r="J4" i="1" s="1"/>
  <c r="M4" i="1" s="1"/>
  <c r="P4" i="1" s="1"/>
  <c r="S4" i="1" s="1"/>
  <c r="V4" i="1" s="1"/>
  <c r="Y4" i="1" s="1"/>
  <c r="AB4" i="1" s="1"/>
  <c r="AE4" i="1" s="1"/>
  <c r="AH4" i="1" s="1"/>
  <c r="AK4" i="1" s="1"/>
  <c r="G6" i="1"/>
  <c r="J6" i="1" s="1"/>
  <c r="M6" i="1" s="1"/>
  <c r="P6" i="1" s="1"/>
  <c r="S6" i="1" s="1"/>
  <c r="V6" i="1" s="1"/>
  <c r="Y6" i="1" s="1"/>
  <c r="AB6" i="1" s="1"/>
  <c r="AE6" i="1" s="1"/>
  <c r="AH6" i="1" s="1"/>
  <c r="AK6" i="1" s="1"/>
  <c r="G8" i="1"/>
  <c r="J8" i="1" s="1"/>
  <c r="M8" i="1" s="1"/>
  <c r="P8" i="1" s="1"/>
  <c r="S8" i="1" s="1"/>
  <c r="V8" i="1" s="1"/>
  <c r="Y8" i="1" s="1"/>
  <c r="AB8" i="1" s="1"/>
  <c r="AE8" i="1" s="1"/>
  <c r="AH8" i="1" s="1"/>
  <c r="AK8" i="1" s="1"/>
  <c r="AN8" i="1" s="1"/>
  <c r="G12" i="1"/>
  <c r="J12" i="1" s="1"/>
  <c r="M12" i="1" s="1"/>
  <c r="P12" i="1" s="1"/>
  <c r="S12" i="1" s="1"/>
  <c r="V12" i="1" s="1"/>
  <c r="Y12" i="1" s="1"/>
  <c r="AB12" i="1" s="1"/>
  <c r="AE12" i="1" s="1"/>
  <c r="AH12" i="1" s="1"/>
  <c r="AK12" i="1" s="1"/>
  <c r="AN12" i="1" s="1"/>
  <c r="G14" i="1"/>
  <c r="J14" i="1" s="1"/>
  <c r="M14" i="1" s="1"/>
  <c r="P14" i="1" s="1"/>
  <c r="S14" i="1" s="1"/>
  <c r="V14" i="1" s="1"/>
  <c r="Y14" i="1" s="1"/>
  <c r="AB14" i="1" s="1"/>
  <c r="AE14" i="1" s="1"/>
  <c r="AH14" i="1" s="1"/>
  <c r="AK14" i="1" s="1"/>
  <c r="G20" i="1"/>
  <c r="J20" i="1" s="1"/>
  <c r="M20" i="1" s="1"/>
  <c r="P20" i="1" s="1"/>
  <c r="S20" i="1" s="1"/>
  <c r="V20" i="1" s="1"/>
  <c r="Y20" i="1" s="1"/>
  <c r="AB20" i="1" s="1"/>
  <c r="AE20" i="1" s="1"/>
  <c r="AH20" i="1" s="1"/>
  <c r="AK20" i="1" s="1"/>
  <c r="G7" i="1"/>
  <c r="J7" i="1" s="1"/>
  <c r="M7" i="1" s="1"/>
  <c r="P7" i="1" s="1"/>
  <c r="S7" i="1" s="1"/>
  <c r="V7" i="1" s="1"/>
  <c r="Y7" i="1" s="1"/>
  <c r="AB7" i="1" s="1"/>
  <c r="AE7" i="1" s="1"/>
  <c r="AH7" i="1" s="1"/>
  <c r="AK7" i="1" s="1"/>
  <c r="G9" i="1"/>
  <c r="J9" i="1" s="1"/>
  <c r="M9" i="1" s="1"/>
  <c r="P9" i="1" s="1"/>
  <c r="S9" i="1" s="1"/>
  <c r="V9" i="1" s="1"/>
  <c r="Y9" i="1" s="1"/>
  <c r="AB9" i="1" s="1"/>
  <c r="AE9" i="1" s="1"/>
  <c r="AH9" i="1" s="1"/>
  <c r="AK9" i="1" s="1"/>
  <c r="G5" i="1"/>
  <c r="J5" i="1" s="1"/>
  <c r="M5" i="1" s="1"/>
  <c r="P5" i="1" s="1"/>
  <c r="S5" i="1" s="1"/>
  <c r="V5" i="1" s="1"/>
  <c r="Y5" i="1" s="1"/>
  <c r="AB5" i="1" s="1"/>
  <c r="AE5" i="1" s="1"/>
  <c r="AH5" i="1" s="1"/>
  <c r="AK5" i="1" s="1"/>
  <c r="AN5" i="1" s="1"/>
  <c r="J18" i="1" l="1"/>
  <c r="G22" i="1"/>
  <c r="J22" i="5"/>
  <c r="M3" i="5"/>
  <c r="G11" i="1"/>
  <c r="J11" i="1" s="1"/>
  <c r="M11" i="1" s="1"/>
  <c r="P11" i="1" s="1"/>
  <c r="S11" i="1" s="1"/>
  <c r="V11" i="1" s="1"/>
  <c r="Y11" i="1" s="1"/>
  <c r="AB11" i="1" s="1"/>
  <c r="AE11" i="1" s="1"/>
  <c r="AH11" i="1" s="1"/>
  <c r="AK11" i="1" s="1"/>
  <c r="M18" i="1" l="1"/>
  <c r="J22" i="1"/>
  <c r="P3" i="5"/>
  <c r="M22" i="5"/>
  <c r="P18" i="1" l="1"/>
  <c r="M22" i="1"/>
  <c r="P22" i="5"/>
  <c r="S3" i="5"/>
  <c r="S18" i="1" l="1"/>
  <c r="P22" i="1"/>
  <c r="V3" i="5"/>
  <c r="S22" i="5"/>
  <c r="V18" i="1" l="1"/>
  <c r="S22" i="1"/>
  <c r="V22" i="5"/>
  <c r="Y3" i="5"/>
  <c r="Y18" i="1" l="1"/>
  <c r="V22" i="1"/>
  <c r="AB3" i="5"/>
  <c r="Y22" i="5"/>
  <c r="AB18" i="1" l="1"/>
  <c r="Y22" i="1"/>
  <c r="AB22" i="5"/>
  <c r="AE3" i="5"/>
  <c r="AE18" i="1" l="1"/>
  <c r="AB22" i="1"/>
  <c r="AH3" i="5"/>
  <c r="AE22" i="5"/>
  <c r="AH18" i="1" l="1"/>
  <c r="AE22" i="1"/>
  <c r="AH22" i="5"/>
  <c r="AK3" i="5"/>
  <c r="AK18" i="1" l="1"/>
  <c r="AH22" i="1"/>
  <c r="AN3" i="5"/>
  <c r="AN22" i="5" s="1"/>
  <c r="AK22" i="5"/>
  <c r="AN22" i="1" l="1"/>
  <c r="AK22" i="1"/>
</calcChain>
</file>

<file path=xl/sharedStrings.xml><?xml version="1.0" encoding="utf-8"?>
<sst xmlns="http://schemas.openxmlformats.org/spreadsheetml/2006/main" count="730" uniqueCount="152">
  <si>
    <t>Isis María Pérez Gordillo</t>
  </si>
  <si>
    <t>Rafael Garrido Romero</t>
  </si>
  <si>
    <t>Nuria Catalán Baranda</t>
  </si>
  <si>
    <t>Recurso</t>
  </si>
  <si>
    <t>Consultora</t>
  </si>
  <si>
    <t>Tarifa</t>
  </si>
  <si>
    <t>Enero</t>
  </si>
  <si>
    <t>Mario Linares Ladesa</t>
  </si>
  <si>
    <t>Pablo Ramos Hernández</t>
  </si>
  <si>
    <t>Abel Zafra Sanz</t>
  </si>
  <si>
    <t>Ángel Carmona Galán</t>
  </si>
  <si>
    <t>David Calap Bayarri</t>
  </si>
  <si>
    <t>Enrique Diez García</t>
  </si>
  <si>
    <t>Julio Ernesto Barros Rueda</t>
  </si>
  <si>
    <t>Mario Baquero Ramos</t>
  </si>
  <si>
    <t>Sergio Pérez Martín</t>
  </si>
  <si>
    <t>Egoitz Céspedes Aristu</t>
  </si>
  <si>
    <t>AdMaiorem</t>
  </si>
  <si>
    <t>Seture</t>
  </si>
  <si>
    <t>Fernando Ordás Alesanco</t>
  </si>
  <si>
    <t>Daniel Soto Sanz</t>
  </si>
  <si>
    <t>ProfileSW</t>
  </si>
  <si>
    <t>PlanetMedia</t>
  </si>
  <si>
    <t>Exis</t>
  </si>
  <si>
    <t>Triton</t>
  </si>
  <si>
    <t>Garben</t>
  </si>
  <si>
    <t>Estados Facturas</t>
  </si>
  <si>
    <t>Pte.</t>
  </si>
  <si>
    <t>Recep</t>
  </si>
  <si>
    <t>Pendiente de Recepcionar</t>
  </si>
  <si>
    <t>Recepcionada y firmada</t>
  </si>
  <si>
    <t>Registrada en Navision</t>
  </si>
  <si>
    <t>Descripción</t>
  </si>
  <si>
    <t>Nav</t>
  </si>
  <si>
    <t>Estado_1</t>
  </si>
  <si>
    <t>Jornadas_1</t>
  </si>
  <si>
    <t>Total_1</t>
  </si>
  <si>
    <t>Estado_12</t>
  </si>
  <si>
    <t>Estado_2</t>
  </si>
  <si>
    <t>Jornadas_3</t>
  </si>
  <si>
    <t>Total_4</t>
  </si>
  <si>
    <t>Total_2</t>
  </si>
  <si>
    <t>Jornadas_2</t>
  </si>
  <si>
    <t>Febrero</t>
  </si>
  <si>
    <t>Marzo</t>
  </si>
  <si>
    <t>Abril</t>
  </si>
  <si>
    <t>Mayo</t>
  </si>
  <si>
    <t>Estado_3</t>
  </si>
  <si>
    <t>Total_3</t>
  </si>
  <si>
    <t>Estado_4</t>
  </si>
  <si>
    <t>Jornadas_4</t>
  </si>
  <si>
    <t>Estado_5</t>
  </si>
  <si>
    <t>Jornadas_5</t>
  </si>
  <si>
    <t>Total_5</t>
  </si>
  <si>
    <t>Total_6</t>
  </si>
  <si>
    <t>Total_7</t>
  </si>
  <si>
    <t>Total_8</t>
  </si>
  <si>
    <t>Total_9</t>
  </si>
  <si>
    <t>Total_10</t>
  </si>
  <si>
    <t>Total_11</t>
  </si>
  <si>
    <t>Junio</t>
  </si>
  <si>
    <t>Julio</t>
  </si>
  <si>
    <t>Agosto</t>
  </si>
  <si>
    <t>Septiembre</t>
  </si>
  <si>
    <t>Octubre</t>
  </si>
  <si>
    <t>Noviembre</t>
  </si>
  <si>
    <t>Diciembre</t>
  </si>
  <si>
    <t>Total_12</t>
  </si>
  <si>
    <t>Estado_6</t>
  </si>
  <si>
    <t>Jornadas_6</t>
  </si>
  <si>
    <t>Estado_7</t>
  </si>
  <si>
    <t>Jornadas_7</t>
  </si>
  <si>
    <t>Estado_8</t>
  </si>
  <si>
    <t>Jornadas_8</t>
  </si>
  <si>
    <t>Estado_9</t>
  </si>
  <si>
    <t>Jornadas_9</t>
  </si>
  <si>
    <t>Estado_10</t>
  </si>
  <si>
    <t>Jornadas_10</t>
  </si>
  <si>
    <t>Estado_11</t>
  </si>
  <si>
    <t>Jornadas_11</t>
  </si>
  <si>
    <t>Jornadas_12</t>
  </si>
  <si>
    <t>Victor Reyes Lucas</t>
  </si>
  <si>
    <t>Gaspar Hernández Estevan</t>
  </si>
  <si>
    <t>N/A</t>
  </si>
  <si>
    <t>No aplica</t>
  </si>
  <si>
    <t>Total</t>
  </si>
  <si>
    <t>Experis</t>
  </si>
  <si>
    <t>General SW</t>
  </si>
  <si>
    <t>Maria Nieto Vicente</t>
  </si>
  <si>
    <t>Ricardo Martínez Guadalajara</t>
  </si>
  <si>
    <t>Column1</t>
  </si>
  <si>
    <t>EXSSPM</t>
  </si>
  <si>
    <t>EXMABR</t>
  </si>
  <si>
    <t>EXVVRL</t>
  </si>
  <si>
    <t>EXABZS</t>
  </si>
  <si>
    <t>EXDDCB</t>
  </si>
  <si>
    <t>EXIPGG</t>
  </si>
  <si>
    <t xml:space="preserve">Acronym Project Period                </t>
  </si>
  <si>
    <t>EXABZS  CORA    11/2013   4800     NaN</t>
  </si>
  <si>
    <t xml:space="preserve">                         Hours  OnCall</t>
  </si>
  <si>
    <t>EXDDCB  MOVIL   11/2013   3400     NaN</t>
  </si>
  <si>
    <t xml:space="preserve">                                    Hours  OnCall</t>
  </si>
  <si>
    <t xml:space="preserve">Acronym Project          Period                  </t>
  </si>
  <si>
    <t>EXIPGG  BAUROAMING       11/2013  249.375     NaN</t>
  </si>
  <si>
    <t xml:space="preserve">        BAU_AFILIADOS    11/2013  149.625     NaN</t>
  </si>
  <si>
    <t xml:space="preserve">        BAU_COOKIES      11/2013  406.125     NaN</t>
  </si>
  <si>
    <t xml:space="preserve">        BAU_OFERTA2013   11/2013   85.500     NaN</t>
  </si>
  <si>
    <t xml:space="preserve">        ECARE2           11/2013  498.750     NaN</t>
  </si>
  <si>
    <t xml:space="preserve">        EPG              11/2013  149.625     NaN</t>
  </si>
  <si>
    <t xml:space="preserve">        PORTABILIDADFIJO 11/2013  584.250     NaN</t>
  </si>
  <si>
    <t xml:space="preserve">        PRODUCTO         11/2013  562.875     NaN</t>
  </si>
  <si>
    <t xml:space="preserve">        TSUMURA2013      11/2013  570.000     NaN</t>
  </si>
  <si>
    <t xml:space="preserve">        TV_EVERYWHERE    11/2013  277.875     NaN</t>
  </si>
  <si>
    <t xml:space="preserve">                                      Hours  OnCall</t>
  </si>
  <si>
    <t xml:space="preserve">Acronym Project        Period                      </t>
  </si>
  <si>
    <t>EXMABR  B2BGW2-DES-1   11/2013  2352.409639     NaN</t>
  </si>
  <si>
    <t xml:space="preserve">        FSMS_ADVANTAGE 11/2013  1418.072289     NaN</t>
  </si>
  <si>
    <t xml:space="preserve">        PROMESA-TS-11  11/2013   629.518072     NaN</t>
  </si>
  <si>
    <t xml:space="preserve">                               Hours  OnCall</t>
  </si>
  <si>
    <t>EXVVRL  BONUS   11/2013   4480     NaN</t>
  </si>
  <si>
    <t>EXVVRL  BONUS   10/2013   3136     NaN</t>
  </si>
  <si>
    <t>EXEGCA</t>
  </si>
  <si>
    <t>EXRRMG</t>
  </si>
  <si>
    <t>EXACAG</t>
  </si>
  <si>
    <t>EXDSSA</t>
  </si>
  <si>
    <t>EXEEDG</t>
  </si>
  <si>
    <t>EXFFOA</t>
  </si>
  <si>
    <t>EXGAHE</t>
  </si>
  <si>
    <t>EXMLIL</t>
  </si>
  <si>
    <t>EXNUCB</t>
  </si>
  <si>
    <t>EXPARH</t>
  </si>
  <si>
    <t>EXRRGR</t>
  </si>
  <si>
    <t>EXMANV</t>
  </si>
  <si>
    <t>EXACAG  BAU_PS4 11/2013   5760     NaN</t>
  </si>
  <si>
    <t xml:space="preserve">                                     Hours  OnCall</t>
  </si>
  <si>
    <t xml:space="preserve">Acronym Project       Period                      </t>
  </si>
  <si>
    <t>EXEGCA  MOVIL         11/2013  4501.818182     NaN</t>
  </si>
  <si>
    <t xml:space="preserve">        SITE_CATALIST 11/2013   298.181818     NaN</t>
  </si>
  <si>
    <t xml:space="preserve">                                 Hours  OnCall</t>
  </si>
  <si>
    <t xml:space="preserve">Acronym Project         Period                </t>
  </si>
  <si>
    <t>EXMLIL  GALILEO_SPF_FOC 11/2013   4700     NaN</t>
  </si>
  <si>
    <t xml:space="preserve">                                           Hours  OnCall</t>
  </si>
  <si>
    <t xml:space="preserve">Acronym Project             Period                      </t>
  </si>
  <si>
    <t>EXRRGR  APM_MAP             11/2013   505.606061     NaN</t>
  </si>
  <si>
    <t xml:space="preserve">        GNA2.0-DES-1        11/2013  1993.939394     NaN</t>
  </si>
  <si>
    <t xml:space="preserve">        OBERKOCHEN-SGE-1    11/2013   170.909091     NaN</t>
  </si>
  <si>
    <t xml:space="preserve">        RIVENDEL-VIRT-DES-1 11/2013   242.121212     NaN</t>
  </si>
  <si>
    <t xml:space="preserve">        TOLOSA              11/2013  1787.424242     NaN</t>
  </si>
  <si>
    <t>Acronym</t>
  </si>
  <si>
    <t>EXROSM</t>
  </si>
  <si>
    <t>Rodrigo Serrano Millán</t>
  </si>
  <si>
    <t>RDT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</si>
</sst>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164" formatCode="_(&quot;€&quot;* #,##0.00_);_(&quot;€&quot;* \(#,##0.00\);_(&quot;€&quot;* &quot;-&quot;??_);_(@_)"/>
    <numFmt numFmtId="165" formatCode="_([$€]* #,##0.00_);_([$€]* \(#,##0.00\);_([$€]* &quot;-&quot;??_);_(@_)"/>
    <numFmt numFmtId="166" formatCode="_-* #,##0\ &quot;Esc.&quot;_-;\-* #,##0\ &quot;Esc.&quot;_-;_-* &quot;-&quot;\ &quot;Esc.&quot;_-;_-@_-"/>
    <numFmt numFmtId="167" formatCode="_-* #,##0.00\ &quot;Esc.&quot;_-;\-* #,##0.00\ &quot;Esc.&quot;_-;_-* &quot;-&quot;??\ &quot;Esc.&quot;_-;_-@_-"/>
    <numFmt numFmtId="168" formatCode="_-* #,##0\ _E_s_c_._-;\-* #,##0\ _E_s_c_._-;_-* &quot;-&quot;\ _E_s_c_._-;_-@_-"/>
    <numFmt numFmtId="169" formatCode="_-* #,##0.00\ _E_s_c_._-;\-* #,##0.00\ _E_s_c_._-;_-* &quot;-&quot;??\ _E_s_c_._-;_-@_-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MS Sans Serif"/>
      <family val="2"/>
    </font>
    <font>
      <sz val="10"/>
      <name val="Arial"/>
      <family val="2"/>
    </font>
    <font>
      <sz val="9"/>
      <name val="Arial"/>
      <family val="2"/>
    </font>
    <font>
      <sz val="10"/>
      <name val="楲污ȃ_x000e_ϫ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sz val="11"/>
      <color rgb="FF000000"/>
      <name val="Courier New"/>
      <family val="3"/>
    </font>
    <font>
      <sz val="10"/>
      <color rgb="FF000000"/>
      <name val="Courier New"/>
      <family val="3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/>
      </top>
      <bottom/>
      <diagonal/>
    </border>
    <border>
      <left style="medium">
        <color indexed="64"/>
      </left>
      <right/>
      <top style="thin">
        <color theme="4"/>
      </top>
      <bottom/>
      <diagonal/>
    </border>
    <border>
      <left/>
      <right style="medium">
        <color indexed="64"/>
      </right>
      <top style="thin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2" fillId="0" borderId="0"/>
    <xf numFmtId="0" fontId="7" fillId="0" borderId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168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1" fillId="0" borderId="0" xfId="1" applyFont="1" applyBorder="1"/>
    <xf numFmtId="0" fontId="1" fillId="0" borderId="12" xfId="1" applyBorder="1"/>
    <xf numFmtId="0" fontId="1" fillId="0" borderId="13" xfId="1" applyBorder="1"/>
    <xf numFmtId="0" fontId="1" fillId="0" borderId="4" xfId="1" applyBorder="1"/>
    <xf numFmtId="0" fontId="1" fillId="0" borderId="4" xfId="1" applyFont="1" applyBorder="1"/>
    <xf numFmtId="0" fontId="0" fillId="0" borderId="0" xfId="0"/>
    <xf numFmtId="44" fontId="0" fillId="0" borderId="5" xfId="12" applyFont="1" applyBorder="1"/>
    <xf numFmtId="44" fontId="0" fillId="3" borderId="5" xfId="12" applyFont="1" applyFill="1" applyBorder="1"/>
    <xf numFmtId="44" fontId="0" fillId="3" borderId="8" xfId="12" applyFont="1" applyFill="1" applyBorder="1"/>
    <xf numFmtId="44" fontId="0" fillId="0" borderId="0" xfId="12" applyFont="1"/>
    <xf numFmtId="0" fontId="9" fillId="0" borderId="4" xfId="0" applyFont="1" applyBorder="1"/>
    <xf numFmtId="44" fontId="8" fillId="3" borderId="5" xfId="0" applyNumberFormat="1" applyFont="1" applyFill="1" applyBorder="1"/>
    <xf numFmtId="0" fontId="1" fillId="0" borderId="0" xfId="1"/>
    <xf numFmtId="0" fontId="10" fillId="0" borderId="0" xfId="0" applyFont="1" applyAlignment="1">
      <alignment horizontal="left" vertical="center"/>
    </xf>
    <xf numFmtId="0" fontId="1" fillId="0" borderId="0" xfId="1" applyBorder="1"/>
    <xf numFmtId="0" fontId="1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0" fillId="0" borderId="15" xfId="0" applyBorder="1"/>
    <xf numFmtId="0" fontId="0" fillId="0" borderId="16" xfId="0" applyBorder="1"/>
    <xf numFmtId="0" fontId="12" fillId="0" borderId="14" xfId="1" applyFont="1" applyBorder="1"/>
    <xf numFmtId="0" fontId="1" fillId="0" borderId="4" xfId="0" applyFont="1" applyBorder="1"/>
    <xf numFmtId="44" fontId="0" fillId="3" borderId="5" xfId="0" applyNumberFormat="1" applyFont="1" applyFill="1" applyBorder="1"/>
  </cellXfs>
  <cellStyles count="13">
    <cellStyle name="Currency" xfId="12" builtinId="4"/>
    <cellStyle name="Currency 2" xfId="2"/>
    <cellStyle name="Euro" xfId="3"/>
    <cellStyle name="Hyperlink" xfId="1" builtinId="8"/>
    <cellStyle name="Moeda [0]_Livro3" xfId="4"/>
    <cellStyle name="Moeda_Livro3" xfId="5"/>
    <cellStyle name="Normal" xfId="0" builtinId="0"/>
    <cellStyle name="Normal 2" xfId="6"/>
    <cellStyle name="Normal 3" xfId="7"/>
    <cellStyle name="Porcentual 2" xfId="8"/>
    <cellStyle name="Porcentual 3" xfId="9"/>
    <cellStyle name="Separador de milhares [0]_Livro3" xfId="10"/>
    <cellStyle name="Vírgula_Livro3" xfId="11"/>
  </cellStyles>
  <dxfs count="1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€&quot;_-;\-* #,##0.00\ &quot;€&quot;_-;_-* &quot;-&quot;??\ &quot;€&quot;_-;_-@_-"/>
      <fill>
        <patternFill patternType="solid">
          <fgColor indexed="64"/>
          <bgColor rgb="FFFFFF0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€&quot;_-;\-* #,##0.00\ &quot;€&quot;_-;_-* &quot;-&quot;??\ &quot;€&quot;_-;_-@_-"/>
      <fill>
        <patternFill patternType="solid">
          <fgColor indexed="64"/>
          <bgColor rgb="FFFFFF0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€&quot;_-;\-* #,##0.00\ &quot;€&quot;_-;_-* &quot;-&quot;??\ &quot;€&quot;_-;_-@_-"/>
      <fill>
        <patternFill patternType="solid">
          <fgColor indexed="64"/>
          <bgColor rgb="FFFFFF0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€&quot;_-;\-* #,##0.00\ &quot;€&quot;_-;_-* &quot;-&quot;??\ &quot;€&quot;_-;_-@_-"/>
      <fill>
        <patternFill patternType="solid">
          <fgColor indexed="64"/>
          <bgColor rgb="FFFFFF0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€&quot;_-;\-* #,##0.00\ &quot;€&quot;_-;_-* &quot;-&quot;??\ &quot;€&quot;_-;_-@_-"/>
      <fill>
        <patternFill patternType="solid">
          <fgColor indexed="64"/>
          <bgColor rgb="FFFFFF0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€&quot;_-;\-* #,##0.00\ &quot;€&quot;_-;_-* &quot;-&quot;??\ &quot;€&quot;_-;_-@_-"/>
      <fill>
        <patternFill patternType="solid">
          <fgColor indexed="64"/>
          <bgColor rgb="FFFFFF0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€&quot;_-;\-* #,##0.00\ &quot;€&quot;_-;_-* &quot;-&quot;??\ &quot;€&quot;_-;_-@_-"/>
      <fill>
        <patternFill patternType="solid">
          <fgColor indexed="64"/>
          <bgColor rgb="FFFFFF0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€&quot;_-;\-* #,##0.00\ &quot;€&quot;_-;_-* &quot;-&quot;??\ &quot;€&quot;_-;_-@_-"/>
      <fill>
        <patternFill patternType="solid">
          <fgColor indexed="64"/>
          <bgColor rgb="FFFFFF0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€&quot;_-;\-* #,##0.00\ &quot;€&quot;_-;_-* &quot;-&quot;??\ &quot;€&quot;_-;_-@_-"/>
      <fill>
        <patternFill patternType="solid">
          <fgColor indexed="64"/>
          <bgColor rgb="FFFFFF0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€&quot;_-;\-* #,##0.00\ &quot;€&quot;_-;_-* &quot;-&quot;??\ &quot;€&quot;_-;_-@_-"/>
      <fill>
        <patternFill patternType="solid">
          <fgColor indexed="64"/>
          <bgColor rgb="FFFFFF0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€&quot;_-;\-* #,##0.00\ &quot;€&quot;_-;_-* &quot;-&quot;??\ &quot;€&quot;_-;_-@_-"/>
      <fill>
        <patternFill patternType="solid">
          <fgColor indexed="64"/>
          <bgColor rgb="FFFFFF0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€&quot;_-;\-* #,##0.00\ &quot;€&quot;_-;_-* &quot;-&quot;??\ &quot;€&quot;_-;_-@_-"/>
      <fill>
        <patternFill patternType="solid">
          <fgColor indexed="64"/>
          <bgColor rgb="FFFFFF0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/>
        <top/>
        <bottom/>
      </border>
    </dxf>
    <dxf>
      <border diagonalUp="0" diagonalDown="0" outline="0">
        <left/>
        <right style="medium">
          <color indexed="64"/>
        </right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€&quot;_-;\-* #,##0.00\ &quot;€&quot;_-;_-* &quot;-&quot;??\ &quot;€&quot;_-;_-@_-"/>
      <fill>
        <patternFill patternType="solid">
          <fgColor indexed="64"/>
          <bgColor rgb="FFFFFF0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€&quot;_-;\-* #,##0.00\ &quot;€&quot;_-;_-* &quot;-&quot;??\ &quot;€&quot;_-;_-@_-"/>
      <fill>
        <patternFill patternType="solid">
          <fgColor indexed="64"/>
          <bgColor rgb="FFFFFF0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€&quot;_-;\-* #,##0.00\ &quot;€&quot;_-;_-* &quot;-&quot;??\ &quot;€&quot;_-;_-@_-"/>
      <fill>
        <patternFill patternType="solid">
          <fgColor indexed="64"/>
          <bgColor rgb="FFFFFF0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€&quot;_-;\-* #,##0.00\ &quot;€&quot;_-;_-* &quot;-&quot;??\ &quot;€&quot;_-;_-@_-"/>
      <fill>
        <patternFill patternType="solid">
          <fgColor indexed="64"/>
          <bgColor rgb="FFFFFF0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€&quot;_-;\-* #,##0.00\ &quot;€&quot;_-;_-* &quot;-&quot;??\ &quot;€&quot;_-;_-@_-"/>
      <fill>
        <patternFill patternType="solid">
          <fgColor indexed="64"/>
          <bgColor rgb="FFFFFF0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€&quot;_-;\-* #,##0.00\ &quot;€&quot;_-;_-* &quot;-&quot;??\ &quot;€&quot;_-;_-@_-"/>
      <fill>
        <patternFill patternType="solid">
          <fgColor indexed="64"/>
          <bgColor rgb="FFFFFF0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€&quot;_-;\-* #,##0.00\ &quot;€&quot;_-;_-* &quot;-&quot;??\ &quot;€&quot;_-;_-@_-"/>
      <fill>
        <patternFill patternType="solid">
          <fgColor indexed="64"/>
          <bgColor rgb="FFFFFF0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€&quot;_-;\-* #,##0.00\ &quot;€&quot;_-;_-* &quot;-&quot;??\ &quot;€&quot;_-;_-@_-"/>
      <fill>
        <patternFill patternType="solid">
          <fgColor indexed="64"/>
          <bgColor rgb="FFFFFF0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€&quot;_-;\-* #,##0.00\ &quot;€&quot;_-;_-* &quot;-&quot;??\ &quot;€&quot;_-;_-@_-"/>
      <fill>
        <patternFill patternType="solid">
          <fgColor indexed="64"/>
          <bgColor rgb="FFFFFF0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€&quot;_-;\-* #,##0.00\ &quot;€&quot;_-;_-* &quot;-&quot;??\ &quot;€&quot;_-;_-@_-"/>
      <fill>
        <patternFill patternType="solid">
          <fgColor indexed="64"/>
          <bgColor rgb="FFFFFF0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€&quot;_-;\-* #,##0.00\ &quot;€&quot;_-;_-* &quot;-&quot;??\ &quot;€&quot;_-;_-@_-"/>
      <fill>
        <patternFill patternType="solid">
          <fgColor indexed="64"/>
          <bgColor rgb="FFFFFF0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€&quot;_-;\-* #,##0.00\ &quot;€&quot;_-;_-* &quot;-&quot;??\ &quot;€&quot;_-;_-@_-"/>
      <fill>
        <patternFill patternType="solid">
          <fgColor indexed="64"/>
          <bgColor rgb="FFFFFF0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/>
        <top/>
        <bottom/>
      </border>
    </dxf>
    <dxf>
      <border diagonalUp="0" diagonalDown="0" outline="0">
        <left/>
        <right style="medium">
          <color indexed="64"/>
        </right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border diagonalUp="0" diagonalDown="0" outline="0">
        <left style="medium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 style="medium">
          <color indexed="64"/>
        </left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 outline="0">
        <left style="medium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border diagonalUp="0" diagonalDown="0" outline="0">
        <left/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 style="medium">
          <color indexed="64"/>
        </left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2" name="FacturasExternos" displayName="FacturasExternos" ref="A2:AN22" totalsRowCount="1">
  <autoFilter ref="A2:AN21"/>
  <sortState ref="A3:AN21">
    <sortCondition ref="A2:A21"/>
  </sortState>
  <tableColumns count="40">
    <tableColumn id="1" name="Recurso" totalsRowLabel="Total" dataDxfId="109" totalsRowDxfId="27"/>
    <tableColumn id="8" name="Acronym" totalsRowDxfId="26"/>
    <tableColumn id="2" name="Consultora" dataDxfId="108" totalsRowDxfId="25"/>
    <tableColumn id="3" name="Tarifa" dataDxfId="107" totalsRowDxfId="24"/>
    <tableColumn id="4" name="Estado_1" dataDxfId="106" totalsRowDxfId="23"/>
    <tableColumn id="5" name="Jornadas_1"/>
    <tableColumn id="6" name="Total_1" totalsRowFunction="sum" dataDxfId="105" totalsRowDxfId="22" dataCellStyle="Currency">
      <calculatedColumnFormula>D3*F3</calculatedColumnFormula>
    </tableColumn>
    <tableColumn id="11" name="Estado_2" dataDxfId="104" totalsRowDxfId="21"/>
    <tableColumn id="12" name="Jornadas_2"/>
    <tableColumn id="13" name="Total_2" totalsRowFunction="sum" dataDxfId="103" totalsRowDxfId="20" dataCellStyle="Currency">
      <calculatedColumnFormula>G3*I3</calculatedColumnFormula>
    </tableColumn>
    <tableColumn id="14" name="Estado_3" dataDxfId="102" totalsRowDxfId="19"/>
    <tableColumn id="15" name="Jornadas_3"/>
    <tableColumn id="16" name="Total_3" totalsRowFunction="sum" dataDxfId="101" totalsRowDxfId="18" dataCellStyle="Currency">
      <calculatedColumnFormula>J3*L3</calculatedColumnFormula>
    </tableColumn>
    <tableColumn id="17" name="Estado_4" dataDxfId="100" totalsRowDxfId="17"/>
    <tableColumn id="18" name="Jornadas_4"/>
    <tableColumn id="19" name="Total_4" totalsRowFunction="sum" dataDxfId="99" totalsRowDxfId="16" dataCellStyle="Currency">
      <calculatedColumnFormula>M3*O3</calculatedColumnFormula>
    </tableColumn>
    <tableColumn id="20" name="Estado_5" dataDxfId="98" totalsRowDxfId="15"/>
    <tableColumn id="21" name="Jornadas_5"/>
    <tableColumn id="22" name="Total_5" totalsRowFunction="sum" dataDxfId="97" totalsRowDxfId="14" dataCellStyle="Currency">
      <calculatedColumnFormula>P3*R3</calculatedColumnFormula>
    </tableColumn>
    <tableColumn id="23" name="Estado_6" dataDxfId="96" totalsRowDxfId="13"/>
    <tableColumn id="24" name="Jornadas_6"/>
    <tableColumn id="25" name="Total_6" totalsRowFunction="sum" dataDxfId="95" totalsRowDxfId="12" dataCellStyle="Currency">
      <calculatedColumnFormula>S3*U3</calculatedColumnFormula>
    </tableColumn>
    <tableColumn id="26" name="Estado_7" dataDxfId="94" totalsRowDxfId="11"/>
    <tableColumn id="27" name="Jornadas_7"/>
    <tableColumn id="28" name="Total_7" totalsRowFunction="sum" dataDxfId="93" totalsRowDxfId="10" dataCellStyle="Currency">
      <calculatedColumnFormula>V3*X3</calculatedColumnFormula>
    </tableColumn>
    <tableColumn id="29" name="Estado_8" dataDxfId="92" totalsRowDxfId="9"/>
    <tableColumn id="30" name="Jornadas_8"/>
    <tableColumn id="31" name="Total_8" totalsRowFunction="sum" dataDxfId="91" totalsRowDxfId="8" dataCellStyle="Currency">
      <calculatedColumnFormula>Y3*AA3</calculatedColumnFormula>
    </tableColumn>
    <tableColumn id="32" name="Estado_9" dataDxfId="90" totalsRowDxfId="7"/>
    <tableColumn id="33" name="Jornadas_9"/>
    <tableColumn id="34" name="Total_9" totalsRowFunction="sum" dataDxfId="89" totalsRowDxfId="6" dataCellStyle="Currency">
      <calculatedColumnFormula>AB3*AD3</calculatedColumnFormula>
    </tableColumn>
    <tableColumn id="35" name="Estado_10" dataDxfId="88" totalsRowDxfId="5"/>
    <tableColumn id="36" name="Jornadas_10"/>
    <tableColumn id="37" name="Total_10" totalsRowFunction="sum" dataDxfId="87" totalsRowDxfId="4" dataCellStyle="Currency">
      <calculatedColumnFormula>AE3*AG3</calculatedColumnFormula>
    </tableColumn>
    <tableColumn id="38" name="Estado_11" dataDxfId="86" totalsRowDxfId="3"/>
    <tableColumn id="39" name="Jornadas_11"/>
    <tableColumn id="40" name="Total_11" totalsRowFunction="sum" dataDxfId="85" totalsRowDxfId="2" dataCellStyle="Currency">
      <calculatedColumnFormula>AH3*AJ3</calculatedColumnFormula>
    </tableColumn>
    <tableColumn id="41" name="Estado_12" dataDxfId="84" totalsRowDxfId="1"/>
    <tableColumn id="42" name="Jornadas_12"/>
    <tableColumn id="43" name="Total_12" totalsRowFunction="sum" dataDxfId="83" totalsRowDxfId="0" dataCellStyle="Currency">
      <calculatedColumnFormula>AK3*AM3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FacturasExternos5" displayName="FacturasExternos5" ref="A2:AN22" totalsRowCount="1">
  <autoFilter ref="A2:AN21"/>
  <sortState ref="A3:AM20">
    <sortCondition ref="A2:A20"/>
  </sortState>
  <tableColumns count="40">
    <tableColumn id="1" name="Recurso" totalsRowLabel="Total" dataDxfId="82" totalsRowDxfId="55"/>
    <tableColumn id="8" name="Column1" totalsRowDxfId="54"/>
    <tableColumn id="2" name="Consultora" dataDxfId="81" totalsRowDxfId="53"/>
    <tableColumn id="3" name="Tarifa" dataDxfId="80" totalsRowDxfId="52"/>
    <tableColumn id="4" name="Estado_1" dataDxfId="79" totalsRowDxfId="51"/>
    <tableColumn id="5" name="Jornadas_1"/>
    <tableColumn id="6" name="Total_1" totalsRowFunction="sum" dataDxfId="78" totalsRowDxfId="50" dataCellStyle="Currency">
      <calculatedColumnFormula>D3*F3</calculatedColumnFormula>
    </tableColumn>
    <tableColumn id="11" name="Estado_2" dataDxfId="77" totalsRowDxfId="49"/>
    <tableColumn id="12" name="Jornadas_2"/>
    <tableColumn id="13" name="Total_2" totalsRowFunction="sum" dataDxfId="76" totalsRowDxfId="48" dataCellStyle="Currency">
      <calculatedColumnFormula>G3*I3</calculatedColumnFormula>
    </tableColumn>
    <tableColumn id="14" name="Estado_3" dataDxfId="75" totalsRowDxfId="47"/>
    <tableColumn id="15" name="Jornadas_3"/>
    <tableColumn id="16" name="Total_3" totalsRowFunction="sum" dataDxfId="74" totalsRowDxfId="46" dataCellStyle="Currency">
      <calculatedColumnFormula>J3*L3</calculatedColumnFormula>
    </tableColumn>
    <tableColumn id="17" name="Estado_4" dataDxfId="73" totalsRowDxfId="45"/>
    <tableColumn id="18" name="Jornadas_4"/>
    <tableColumn id="19" name="Total_4" totalsRowFunction="sum" dataDxfId="72" totalsRowDxfId="44" dataCellStyle="Currency">
      <calculatedColumnFormula>M3*O3</calculatedColumnFormula>
    </tableColumn>
    <tableColumn id="20" name="Estado_5" dataDxfId="71" totalsRowDxfId="43"/>
    <tableColumn id="21" name="Jornadas_5"/>
    <tableColumn id="22" name="Total_5" totalsRowFunction="sum" dataDxfId="70" totalsRowDxfId="42" dataCellStyle="Currency">
      <calculatedColumnFormula>P3*R3</calculatedColumnFormula>
    </tableColumn>
    <tableColumn id="23" name="Estado_6" dataDxfId="69" totalsRowDxfId="41"/>
    <tableColumn id="24" name="Jornadas_6"/>
    <tableColumn id="25" name="Total_6" totalsRowFunction="sum" dataDxfId="68" totalsRowDxfId="40" dataCellStyle="Currency">
      <calculatedColumnFormula>S3*U3</calculatedColumnFormula>
    </tableColumn>
    <tableColumn id="26" name="Estado_7" dataDxfId="67" totalsRowDxfId="39"/>
    <tableColumn id="27" name="Jornadas_7"/>
    <tableColumn id="28" name="Total_7" totalsRowFunction="sum" dataDxfId="66" totalsRowDxfId="38" dataCellStyle="Currency">
      <calculatedColumnFormula>V3*X3</calculatedColumnFormula>
    </tableColumn>
    <tableColumn id="29" name="Estado_8" dataDxfId="65" totalsRowDxfId="37"/>
    <tableColumn id="30" name="Jornadas_8"/>
    <tableColumn id="31" name="Total_8" totalsRowFunction="sum" dataDxfId="64" totalsRowDxfId="36" dataCellStyle="Currency">
      <calculatedColumnFormula>Y3*AA3</calculatedColumnFormula>
    </tableColumn>
    <tableColumn id="32" name="Estado_9" dataDxfId="63" totalsRowDxfId="35"/>
    <tableColumn id="33" name="Jornadas_9"/>
    <tableColumn id="34" name="Total_9" totalsRowFunction="sum" dataDxfId="62" totalsRowDxfId="34" dataCellStyle="Currency">
      <calculatedColumnFormula>AB3*AD3</calculatedColumnFormula>
    </tableColumn>
    <tableColumn id="35" name="Estado_10" dataDxfId="61" totalsRowDxfId="33"/>
    <tableColumn id="36" name="Jornadas_10"/>
    <tableColumn id="37" name="Total_10" totalsRowFunction="sum" dataDxfId="60" totalsRowDxfId="32" dataCellStyle="Currency">
      <calculatedColumnFormula>AE3*AG3</calculatedColumnFormula>
    </tableColumn>
    <tableColumn id="38" name="Estado_11" dataDxfId="59" totalsRowDxfId="31"/>
    <tableColumn id="39" name="Jornadas_11"/>
    <tableColumn id="40" name="Total_11" totalsRowFunction="sum" dataDxfId="58" totalsRowDxfId="30" dataCellStyle="Currency">
      <calculatedColumnFormula>AH3*AJ3</calculatedColumnFormula>
    </tableColumn>
    <tableColumn id="41" name="Estado_12" dataDxfId="57" totalsRowDxfId="29"/>
    <tableColumn id="42" name="Jornadas_12"/>
    <tableColumn id="43" name="Total_12" totalsRowFunction="sum" dataDxfId="56" totalsRowDxfId="28" dataCellStyle="Currency">
      <calculatedColumnFormula>AK3*AM3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Estados" displayName="Estados" ref="A1:B5" totalsRowShown="0">
  <autoFilter ref="A1:B5"/>
  <tableColumns count="2">
    <tableColumn id="1" name="Estados Facturas"/>
    <tableColumn id="2" name="Descrip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corporate:5173/Person.aspx?guid=AEEC4A1C-B0A9-4ED2-9428-27A48A7F45D8" TargetMode="External"/><Relationship Id="rId13" Type="http://schemas.openxmlformats.org/officeDocument/2006/relationships/hyperlink" Target="http://incorporate:5173/Person.aspx?guid=64E65984-4F4B-432A-B9B7-DB5D656B7053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incorporate:5173/Person.aspx?guid=247C7402-14FF-4A78-B60A-5BF830571F65" TargetMode="External"/><Relationship Id="rId7" Type="http://schemas.openxmlformats.org/officeDocument/2006/relationships/hyperlink" Target="http://incorporate:5173/Person.aspx?guid=BCB583AF-C593-487E-8637-E00DDC96B41D" TargetMode="External"/><Relationship Id="rId12" Type="http://schemas.openxmlformats.org/officeDocument/2006/relationships/hyperlink" Target="http://incorporate:5173/Person.aspx?guid=507CF6FE-E183-4B53-AECB-CEAD6D334FAC" TargetMode="External"/><Relationship Id="rId17" Type="http://schemas.openxmlformats.org/officeDocument/2006/relationships/hyperlink" Target="http://incorporate:5173/Person.aspx?guid=2F1FC826-F841-4509-B54D-57AA9B85F30F" TargetMode="External"/><Relationship Id="rId2" Type="http://schemas.openxmlformats.org/officeDocument/2006/relationships/hyperlink" Target="http://incorporate:5173/Person.aspx?guid=1A2859C0-F6CC-4348-9422-540CDED9BC6E" TargetMode="External"/><Relationship Id="rId16" Type="http://schemas.openxmlformats.org/officeDocument/2006/relationships/hyperlink" Target="http://incorporate:5173/Person.aspx?guid=0879F8C5-2BE8-447B-BF14-DFFBCCB4CA40" TargetMode="External"/><Relationship Id="rId1" Type="http://schemas.openxmlformats.org/officeDocument/2006/relationships/hyperlink" Target="http://incorporate:5173/Person.aspx?guid=925F4AD2-99FB-4AE5-936F-2686ACB29A43" TargetMode="External"/><Relationship Id="rId6" Type="http://schemas.openxmlformats.org/officeDocument/2006/relationships/hyperlink" Target="http://incorporate:5173/Person.aspx?guid=9BED723D-1835-4E5B-828E-63BE986887F3" TargetMode="External"/><Relationship Id="rId11" Type="http://schemas.openxmlformats.org/officeDocument/2006/relationships/hyperlink" Target="http://incorporate:5173/Person.aspx?guid=68859C6D-F2C7-46B8-AB3F-B2BA76D29DED" TargetMode="External"/><Relationship Id="rId5" Type="http://schemas.openxmlformats.org/officeDocument/2006/relationships/hyperlink" Target="http://incorporate:5173/Person.aspx?guid=668E5300-99AD-492E-8751-C5BD48E45656" TargetMode="External"/><Relationship Id="rId15" Type="http://schemas.openxmlformats.org/officeDocument/2006/relationships/hyperlink" Target="http://incorporate:5173/Person.aspx?guid=F1FE945D-C9D0-480E-8D5D-8FBA5333E950" TargetMode="External"/><Relationship Id="rId10" Type="http://schemas.openxmlformats.org/officeDocument/2006/relationships/hyperlink" Target="http://incorporate:5173/Person.aspx?guid=91CC6C58-A0CD-4A92-9220-1D91BE185DFB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://incorporate:5173/Person.aspx?guid=40549F79-DB25-405F-BA72-6AC5E092AC92" TargetMode="External"/><Relationship Id="rId9" Type="http://schemas.openxmlformats.org/officeDocument/2006/relationships/hyperlink" Target="http://incorporate:5173/Person.aspx?guid=FB39C585-7ECC-41DC-B007-CA557D6FCF1E" TargetMode="External"/><Relationship Id="rId14" Type="http://schemas.openxmlformats.org/officeDocument/2006/relationships/hyperlink" Target="http://incorporate:5173/Person.aspx?guid=EF497A0D-5BA0-45D1-99B8-A9EF619B38AC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incorporate:5173/Person.aspx?guid=AEEC4A1C-B0A9-4ED2-9428-27A48A7F45D8" TargetMode="External"/><Relationship Id="rId13" Type="http://schemas.openxmlformats.org/officeDocument/2006/relationships/hyperlink" Target="http://incorporate:5173/Person.aspx?guid=64E65984-4F4B-432A-B9B7-DB5D656B7053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://incorporate:5173/Person.aspx?guid=247C7402-14FF-4A78-B60A-5BF830571F65" TargetMode="External"/><Relationship Id="rId7" Type="http://schemas.openxmlformats.org/officeDocument/2006/relationships/hyperlink" Target="http://incorporate:5173/Person.aspx?guid=BCB583AF-C593-487E-8637-E00DDC96B41D" TargetMode="External"/><Relationship Id="rId12" Type="http://schemas.openxmlformats.org/officeDocument/2006/relationships/hyperlink" Target="http://incorporate:5173/Person.aspx?guid=507CF6FE-E183-4B53-AECB-CEAD6D334FAC" TargetMode="External"/><Relationship Id="rId17" Type="http://schemas.openxmlformats.org/officeDocument/2006/relationships/hyperlink" Target="http://incorporate:5173/Person.aspx?guid=2F1FC826-F841-4509-B54D-57AA9B85F30F" TargetMode="External"/><Relationship Id="rId2" Type="http://schemas.openxmlformats.org/officeDocument/2006/relationships/hyperlink" Target="http://incorporate:5173/Person.aspx?guid=1A2859C0-F6CC-4348-9422-540CDED9BC6E" TargetMode="External"/><Relationship Id="rId16" Type="http://schemas.openxmlformats.org/officeDocument/2006/relationships/hyperlink" Target="http://incorporate:5173/Person.aspx?guid=0879F8C5-2BE8-447B-BF14-DFFBCCB4CA40" TargetMode="External"/><Relationship Id="rId1" Type="http://schemas.openxmlformats.org/officeDocument/2006/relationships/hyperlink" Target="http://incorporate:5173/Person.aspx?guid=925F4AD2-99FB-4AE5-936F-2686ACB29A43" TargetMode="External"/><Relationship Id="rId6" Type="http://schemas.openxmlformats.org/officeDocument/2006/relationships/hyperlink" Target="http://incorporate:5173/Person.aspx?guid=9BED723D-1835-4E5B-828E-63BE986887F3" TargetMode="External"/><Relationship Id="rId11" Type="http://schemas.openxmlformats.org/officeDocument/2006/relationships/hyperlink" Target="http://incorporate:5173/Person.aspx?guid=68859C6D-F2C7-46B8-AB3F-B2BA76D29DED" TargetMode="External"/><Relationship Id="rId5" Type="http://schemas.openxmlformats.org/officeDocument/2006/relationships/hyperlink" Target="http://incorporate:5173/Person.aspx?guid=668E5300-99AD-492E-8751-C5BD48E45656" TargetMode="External"/><Relationship Id="rId15" Type="http://schemas.openxmlformats.org/officeDocument/2006/relationships/hyperlink" Target="http://incorporate:5173/Person.aspx?guid=F1FE945D-C9D0-480E-8D5D-8FBA5333E950" TargetMode="External"/><Relationship Id="rId10" Type="http://schemas.openxmlformats.org/officeDocument/2006/relationships/hyperlink" Target="http://incorporate:5173/Person.aspx?guid=91CC6C58-A0CD-4A92-9220-1D91BE185DFB" TargetMode="External"/><Relationship Id="rId19" Type="http://schemas.openxmlformats.org/officeDocument/2006/relationships/table" Target="../tables/table2.xml"/><Relationship Id="rId4" Type="http://schemas.openxmlformats.org/officeDocument/2006/relationships/hyperlink" Target="http://incorporate:5173/Person.aspx?guid=40549F79-DB25-405F-BA72-6AC5E092AC92" TargetMode="External"/><Relationship Id="rId9" Type="http://schemas.openxmlformats.org/officeDocument/2006/relationships/hyperlink" Target="http://incorporate:5173/Person.aspx?guid=FB39C585-7ECC-41DC-B007-CA557D6FCF1E" TargetMode="External"/><Relationship Id="rId14" Type="http://schemas.openxmlformats.org/officeDocument/2006/relationships/hyperlink" Target="http://incorporate:5173/Person.aspx?guid=EF497A0D-5BA0-45D1-99B8-A9EF619B38A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3"/>
  <sheetViews>
    <sheetView tabSelected="1" topLeftCell="A3" zoomScale="70" zoomScaleNormal="70" workbookViewId="0">
      <pane xSplit="4" topLeftCell="AA1" activePane="topRight" state="frozenSplit"/>
      <selection pane="topRight" activeCell="B9" sqref="B9"/>
    </sheetView>
  </sheetViews>
  <sheetFormatPr defaultColWidth="9.140625" defaultRowHeight="15"/>
  <cols>
    <col min="1" max="1" width="24.7109375" bestFit="1" customWidth="1"/>
    <col min="2" max="2" width="12.7109375" style="18" customWidth="1"/>
    <col min="3" max="3" width="12.7109375" customWidth="1"/>
    <col min="5" max="5" width="9" customWidth="1"/>
    <col min="6" max="6" width="10.85546875" customWidth="1"/>
    <col min="37" max="37" width="11.5703125" style="22" bestFit="1" customWidth="1"/>
    <col min="40" max="40" width="12.7109375" style="22" bestFit="1" customWidth="1"/>
  </cols>
  <sheetData>
    <row r="1" spans="1:40" ht="15" customHeight="1">
      <c r="E1" s="29" t="s">
        <v>66</v>
      </c>
      <c r="F1" s="30"/>
      <c r="G1" s="31"/>
      <c r="H1" s="29" t="s">
        <v>6</v>
      </c>
      <c r="I1" s="30"/>
      <c r="J1" s="31"/>
      <c r="K1" s="29" t="s">
        <v>43</v>
      </c>
      <c r="L1" s="30"/>
      <c r="M1" s="31"/>
      <c r="N1" s="29" t="s">
        <v>44</v>
      </c>
      <c r="O1" s="30"/>
      <c r="P1" s="31"/>
      <c r="Q1" s="29" t="s">
        <v>45</v>
      </c>
      <c r="R1" s="30"/>
      <c r="S1" s="31"/>
      <c r="T1" s="29" t="s">
        <v>46</v>
      </c>
      <c r="U1" s="30"/>
      <c r="V1" s="31"/>
      <c r="W1" s="29" t="s">
        <v>60</v>
      </c>
      <c r="X1" s="30"/>
      <c r="Y1" s="31"/>
      <c r="Z1" s="29" t="s">
        <v>61</v>
      </c>
      <c r="AA1" s="30"/>
      <c r="AB1" s="31"/>
      <c r="AC1" s="29" t="s">
        <v>62</v>
      </c>
      <c r="AD1" s="30"/>
      <c r="AE1" s="31"/>
      <c r="AF1" s="29" t="s">
        <v>63</v>
      </c>
      <c r="AG1" s="30"/>
      <c r="AH1" s="31"/>
      <c r="AI1" s="29" t="s">
        <v>64</v>
      </c>
      <c r="AJ1" s="30"/>
      <c r="AK1" s="31"/>
      <c r="AL1" s="29" t="s">
        <v>65</v>
      </c>
      <c r="AM1" s="30"/>
      <c r="AN1" s="31"/>
    </row>
    <row r="2" spans="1:40" ht="15.75" thickBot="1">
      <c r="A2" t="s">
        <v>3</v>
      </c>
      <c r="B2" s="18" t="s">
        <v>148</v>
      </c>
      <c r="C2" t="s">
        <v>4</v>
      </c>
      <c r="D2" t="s">
        <v>5</v>
      </c>
      <c r="E2" s="4" t="s">
        <v>34</v>
      </c>
      <c r="F2" s="5" t="s">
        <v>35</v>
      </c>
      <c r="G2" s="6" t="s">
        <v>36</v>
      </c>
      <c r="H2" s="4" t="s">
        <v>38</v>
      </c>
      <c r="I2" s="5" t="s">
        <v>42</v>
      </c>
      <c r="J2" s="6" t="s">
        <v>41</v>
      </c>
      <c r="K2" s="11" t="s">
        <v>47</v>
      </c>
      <c r="L2" s="10" t="s">
        <v>39</v>
      </c>
      <c r="M2" s="12" t="s">
        <v>48</v>
      </c>
      <c r="N2" s="4" t="s">
        <v>49</v>
      </c>
      <c r="O2" s="5" t="s">
        <v>50</v>
      </c>
      <c r="P2" s="6" t="s">
        <v>40</v>
      </c>
      <c r="Q2" s="4" t="s">
        <v>51</v>
      </c>
      <c r="R2" s="5" t="s">
        <v>52</v>
      </c>
      <c r="S2" s="6" t="s">
        <v>53</v>
      </c>
      <c r="T2" s="4" t="s">
        <v>68</v>
      </c>
      <c r="U2" s="5" t="s">
        <v>69</v>
      </c>
      <c r="V2" s="6" t="s">
        <v>54</v>
      </c>
      <c r="W2" s="5" t="s">
        <v>70</v>
      </c>
      <c r="X2" s="5" t="s">
        <v>71</v>
      </c>
      <c r="Y2" s="6" t="s">
        <v>55</v>
      </c>
      <c r="Z2" s="4" t="s">
        <v>72</v>
      </c>
      <c r="AA2" s="5" t="s">
        <v>73</v>
      </c>
      <c r="AB2" s="6" t="s">
        <v>56</v>
      </c>
      <c r="AC2" s="4" t="s">
        <v>74</v>
      </c>
      <c r="AD2" s="5" t="s">
        <v>75</v>
      </c>
      <c r="AE2" s="6" t="s">
        <v>57</v>
      </c>
      <c r="AF2" s="4" t="s">
        <v>76</v>
      </c>
      <c r="AG2" s="5" t="s">
        <v>77</v>
      </c>
      <c r="AH2" s="6" t="s">
        <v>58</v>
      </c>
      <c r="AI2" s="4" t="s">
        <v>78</v>
      </c>
      <c r="AJ2" s="5" t="s">
        <v>79</v>
      </c>
      <c r="AK2" s="19" t="s">
        <v>59</v>
      </c>
      <c r="AL2" s="4" t="s">
        <v>37</v>
      </c>
      <c r="AM2" s="5" t="s">
        <v>80</v>
      </c>
      <c r="AN2" s="19" t="s">
        <v>67</v>
      </c>
    </row>
    <row r="3" spans="1:40">
      <c r="A3" s="14" t="s">
        <v>9</v>
      </c>
      <c r="B3" s="2" t="s">
        <v>94</v>
      </c>
      <c r="C3" s="2" t="s">
        <v>18</v>
      </c>
      <c r="D3" s="3">
        <v>240</v>
      </c>
      <c r="E3" s="4" t="s">
        <v>83</v>
      </c>
      <c r="F3" s="5">
        <v>0</v>
      </c>
      <c r="G3" s="20">
        <f t="shared" ref="G3:G21" si="0">D3*F3</f>
        <v>0</v>
      </c>
      <c r="H3" s="4" t="s">
        <v>83</v>
      </c>
      <c r="I3" s="5">
        <v>0</v>
      </c>
      <c r="J3" s="20">
        <f t="shared" ref="J3:J21" si="1">G3*I3</f>
        <v>0</v>
      </c>
      <c r="K3" s="4" t="s">
        <v>83</v>
      </c>
      <c r="L3" s="5">
        <v>0</v>
      </c>
      <c r="M3" s="20">
        <f t="shared" ref="M3:M21" si="2">J3*L3</f>
        <v>0</v>
      </c>
      <c r="N3" s="4" t="s">
        <v>83</v>
      </c>
      <c r="O3" s="5">
        <v>0</v>
      </c>
      <c r="P3" s="20">
        <f t="shared" ref="P3:P21" si="3">M3*O3</f>
        <v>0</v>
      </c>
      <c r="Q3" s="4" t="s">
        <v>83</v>
      </c>
      <c r="R3" s="5">
        <v>0</v>
      </c>
      <c r="S3" s="20">
        <f t="shared" ref="S3:S21" si="4">P3*R3</f>
        <v>0</v>
      </c>
      <c r="T3" s="4" t="s">
        <v>83</v>
      </c>
      <c r="U3" s="5">
        <v>0</v>
      </c>
      <c r="V3" s="20">
        <f t="shared" ref="V3:V21" si="5">S3*U3</f>
        <v>0</v>
      </c>
      <c r="W3" s="4" t="s">
        <v>83</v>
      </c>
      <c r="X3" s="5">
        <v>0</v>
      </c>
      <c r="Y3" s="20">
        <f t="shared" ref="Y3:Y21" si="6">V3*X3</f>
        <v>0</v>
      </c>
      <c r="Z3" s="4" t="s">
        <v>83</v>
      </c>
      <c r="AA3" s="5">
        <v>0</v>
      </c>
      <c r="AB3" s="20">
        <f t="shared" ref="AB3:AB21" si="7">Y3*AA3</f>
        <v>0</v>
      </c>
      <c r="AC3" s="4" t="s">
        <v>83</v>
      </c>
      <c r="AD3" s="5">
        <v>0</v>
      </c>
      <c r="AE3" s="20">
        <f t="shared" ref="AE3:AE21" si="8">AB3*AD3</f>
        <v>0</v>
      </c>
      <c r="AF3" s="4" t="s">
        <v>83</v>
      </c>
      <c r="AG3" s="5">
        <v>0</v>
      </c>
      <c r="AH3" s="20">
        <f t="shared" ref="AH3:AH21" si="9">AE3*AG3</f>
        <v>0</v>
      </c>
      <c r="AI3" s="4" t="s">
        <v>83</v>
      </c>
      <c r="AJ3" s="5">
        <v>0</v>
      </c>
      <c r="AK3" s="20">
        <f t="shared" ref="AK3:AK20" si="10">AH3*AJ3</f>
        <v>0</v>
      </c>
      <c r="AL3" s="4" t="s">
        <v>28</v>
      </c>
      <c r="AM3" s="5">
        <v>0</v>
      </c>
      <c r="AN3" s="20">
        <v>4800</v>
      </c>
    </row>
    <row r="4" spans="1:40">
      <c r="A4" s="15" t="s">
        <v>10</v>
      </c>
      <c r="B4" s="5" t="s">
        <v>123</v>
      </c>
      <c r="C4" s="5" t="s">
        <v>17</v>
      </c>
      <c r="D4" s="6">
        <v>240</v>
      </c>
      <c r="E4" s="4" t="s">
        <v>83</v>
      </c>
      <c r="F4" s="5">
        <v>0</v>
      </c>
      <c r="G4" s="20">
        <f t="shared" si="0"/>
        <v>0</v>
      </c>
      <c r="H4" s="4" t="s">
        <v>83</v>
      </c>
      <c r="I4" s="5">
        <v>0</v>
      </c>
      <c r="J4" s="20">
        <f t="shared" si="1"/>
        <v>0</v>
      </c>
      <c r="K4" s="4" t="s">
        <v>83</v>
      </c>
      <c r="L4" s="5">
        <v>0</v>
      </c>
      <c r="M4" s="20">
        <f t="shared" si="2"/>
        <v>0</v>
      </c>
      <c r="N4" s="4" t="s">
        <v>83</v>
      </c>
      <c r="O4" s="5">
        <v>0</v>
      </c>
      <c r="P4" s="20">
        <f t="shared" si="3"/>
        <v>0</v>
      </c>
      <c r="Q4" s="4" t="s">
        <v>83</v>
      </c>
      <c r="R4" s="5">
        <v>0</v>
      </c>
      <c r="S4" s="20">
        <f t="shared" si="4"/>
        <v>0</v>
      </c>
      <c r="T4" s="4" t="s">
        <v>83</v>
      </c>
      <c r="U4" s="5">
        <v>0</v>
      </c>
      <c r="V4" s="20">
        <f t="shared" si="5"/>
        <v>0</v>
      </c>
      <c r="W4" s="4" t="s">
        <v>83</v>
      </c>
      <c r="X4" s="5">
        <v>0</v>
      </c>
      <c r="Y4" s="20">
        <f t="shared" si="6"/>
        <v>0</v>
      </c>
      <c r="Z4" s="4" t="s">
        <v>83</v>
      </c>
      <c r="AA4" s="5">
        <v>0</v>
      </c>
      <c r="AB4" s="20">
        <f t="shared" si="7"/>
        <v>0</v>
      </c>
      <c r="AC4" s="4" t="s">
        <v>83</v>
      </c>
      <c r="AD4" s="5">
        <v>0</v>
      </c>
      <c r="AE4" s="20">
        <f t="shared" si="8"/>
        <v>0</v>
      </c>
      <c r="AF4" s="4" t="s">
        <v>83</v>
      </c>
      <c r="AG4" s="5">
        <v>0</v>
      </c>
      <c r="AH4" s="20">
        <f t="shared" si="9"/>
        <v>0</v>
      </c>
      <c r="AI4" s="4" t="s">
        <v>83</v>
      </c>
      <c r="AJ4" s="5">
        <v>0</v>
      </c>
      <c r="AK4" s="20">
        <f t="shared" si="10"/>
        <v>0</v>
      </c>
      <c r="AL4" s="4" t="s">
        <v>28</v>
      </c>
      <c r="AM4" s="5">
        <v>0</v>
      </c>
      <c r="AN4" s="20">
        <v>5760</v>
      </c>
    </row>
    <row r="5" spans="1:40">
      <c r="A5" s="15" t="s">
        <v>20</v>
      </c>
      <c r="B5" s="5" t="s">
        <v>124</v>
      </c>
      <c r="C5" s="5" t="s">
        <v>25</v>
      </c>
      <c r="D5" s="6">
        <v>175</v>
      </c>
      <c r="E5" s="4" t="s">
        <v>83</v>
      </c>
      <c r="F5" s="5">
        <v>0</v>
      </c>
      <c r="G5" s="20">
        <f t="shared" si="0"/>
        <v>0</v>
      </c>
      <c r="H5" s="4" t="s">
        <v>83</v>
      </c>
      <c r="I5" s="5">
        <v>0</v>
      </c>
      <c r="J5" s="20">
        <f t="shared" si="1"/>
        <v>0</v>
      </c>
      <c r="K5" s="4" t="s">
        <v>83</v>
      </c>
      <c r="L5" s="5">
        <v>0</v>
      </c>
      <c r="M5" s="20">
        <f t="shared" si="2"/>
        <v>0</v>
      </c>
      <c r="N5" s="4" t="s">
        <v>83</v>
      </c>
      <c r="O5" s="5">
        <v>0</v>
      </c>
      <c r="P5" s="20">
        <f t="shared" si="3"/>
        <v>0</v>
      </c>
      <c r="Q5" s="4" t="s">
        <v>83</v>
      </c>
      <c r="R5" s="5">
        <v>0</v>
      </c>
      <c r="S5" s="20">
        <f t="shared" si="4"/>
        <v>0</v>
      </c>
      <c r="T5" s="4" t="s">
        <v>83</v>
      </c>
      <c r="U5" s="5">
        <v>0</v>
      </c>
      <c r="V5" s="20">
        <f t="shared" si="5"/>
        <v>0</v>
      </c>
      <c r="W5" s="4" t="s">
        <v>83</v>
      </c>
      <c r="X5" s="5">
        <v>0</v>
      </c>
      <c r="Y5" s="20">
        <f t="shared" si="6"/>
        <v>0</v>
      </c>
      <c r="Z5" s="4" t="s">
        <v>83</v>
      </c>
      <c r="AA5" s="5">
        <v>0</v>
      </c>
      <c r="AB5" s="20">
        <f t="shared" si="7"/>
        <v>0</v>
      </c>
      <c r="AC5" s="4" t="s">
        <v>83</v>
      </c>
      <c r="AD5" s="5">
        <v>0</v>
      </c>
      <c r="AE5" s="20">
        <f t="shared" si="8"/>
        <v>0</v>
      </c>
      <c r="AF5" s="4" t="s">
        <v>83</v>
      </c>
      <c r="AG5" s="5">
        <v>0</v>
      </c>
      <c r="AH5" s="20">
        <f t="shared" si="9"/>
        <v>0</v>
      </c>
      <c r="AI5" s="4" t="s">
        <v>83</v>
      </c>
      <c r="AJ5" s="5">
        <v>0</v>
      </c>
      <c r="AK5" s="20">
        <f t="shared" si="10"/>
        <v>0</v>
      </c>
      <c r="AL5" s="4" t="s">
        <v>83</v>
      </c>
      <c r="AM5" s="5">
        <v>0</v>
      </c>
      <c r="AN5" s="20">
        <f>AK5*AM5</f>
        <v>0</v>
      </c>
    </row>
    <row r="6" spans="1:40">
      <c r="A6" s="16" t="s">
        <v>11</v>
      </c>
      <c r="B6" s="5" t="s">
        <v>95</v>
      </c>
      <c r="C6" s="5" t="s">
        <v>18</v>
      </c>
      <c r="D6" s="6">
        <v>200</v>
      </c>
      <c r="E6" s="4" t="s">
        <v>83</v>
      </c>
      <c r="F6" s="5">
        <v>0</v>
      </c>
      <c r="G6" s="20">
        <f t="shared" si="0"/>
        <v>0</v>
      </c>
      <c r="H6" s="4" t="s">
        <v>83</v>
      </c>
      <c r="I6" s="5">
        <v>0</v>
      </c>
      <c r="J6" s="20">
        <f t="shared" si="1"/>
        <v>0</v>
      </c>
      <c r="K6" s="4" t="s">
        <v>83</v>
      </c>
      <c r="L6" s="5">
        <v>0</v>
      </c>
      <c r="M6" s="20">
        <f t="shared" si="2"/>
        <v>0</v>
      </c>
      <c r="N6" s="4" t="s">
        <v>83</v>
      </c>
      <c r="O6" s="5">
        <v>0</v>
      </c>
      <c r="P6" s="20">
        <f t="shared" si="3"/>
        <v>0</v>
      </c>
      <c r="Q6" s="4" t="s">
        <v>83</v>
      </c>
      <c r="R6" s="5">
        <v>0</v>
      </c>
      <c r="S6" s="20">
        <f t="shared" si="4"/>
        <v>0</v>
      </c>
      <c r="T6" s="4" t="s">
        <v>83</v>
      </c>
      <c r="U6" s="5">
        <v>0</v>
      </c>
      <c r="V6" s="20">
        <f t="shared" si="5"/>
        <v>0</v>
      </c>
      <c r="W6" s="4" t="s">
        <v>83</v>
      </c>
      <c r="X6" s="5">
        <v>0</v>
      </c>
      <c r="Y6" s="20">
        <f t="shared" si="6"/>
        <v>0</v>
      </c>
      <c r="Z6" s="4" t="s">
        <v>83</v>
      </c>
      <c r="AA6" s="5">
        <v>0</v>
      </c>
      <c r="AB6" s="20">
        <f t="shared" si="7"/>
        <v>0</v>
      </c>
      <c r="AC6" s="4" t="s">
        <v>83</v>
      </c>
      <c r="AD6" s="5">
        <v>0</v>
      </c>
      <c r="AE6" s="20">
        <f t="shared" si="8"/>
        <v>0</v>
      </c>
      <c r="AF6" s="4" t="s">
        <v>83</v>
      </c>
      <c r="AG6" s="5">
        <v>0</v>
      </c>
      <c r="AH6" s="20">
        <f t="shared" si="9"/>
        <v>0</v>
      </c>
      <c r="AI6" s="4" t="s">
        <v>83</v>
      </c>
      <c r="AJ6" s="5">
        <v>0</v>
      </c>
      <c r="AK6" s="20">
        <f t="shared" si="10"/>
        <v>0</v>
      </c>
      <c r="AL6" s="4" t="s">
        <v>28</v>
      </c>
      <c r="AM6" s="5">
        <v>0</v>
      </c>
      <c r="AN6" s="20">
        <v>3400</v>
      </c>
    </row>
    <row r="7" spans="1:40">
      <c r="A7" s="16" t="s">
        <v>16</v>
      </c>
      <c r="B7" s="5" t="s">
        <v>121</v>
      </c>
      <c r="C7" s="5" t="s">
        <v>17</v>
      </c>
      <c r="D7" s="6">
        <v>240</v>
      </c>
      <c r="E7" s="4" t="s">
        <v>83</v>
      </c>
      <c r="F7" s="5">
        <v>0</v>
      </c>
      <c r="G7" s="20">
        <f t="shared" si="0"/>
        <v>0</v>
      </c>
      <c r="H7" s="4" t="s">
        <v>83</v>
      </c>
      <c r="I7" s="5">
        <v>0</v>
      </c>
      <c r="J7" s="20">
        <f t="shared" si="1"/>
        <v>0</v>
      </c>
      <c r="K7" s="4" t="s">
        <v>83</v>
      </c>
      <c r="L7" s="5">
        <v>0</v>
      </c>
      <c r="M7" s="20">
        <f t="shared" si="2"/>
        <v>0</v>
      </c>
      <c r="N7" s="4" t="s">
        <v>83</v>
      </c>
      <c r="O7" s="5">
        <v>0</v>
      </c>
      <c r="P7" s="20">
        <f t="shared" si="3"/>
        <v>0</v>
      </c>
      <c r="Q7" s="4" t="s">
        <v>83</v>
      </c>
      <c r="R7" s="5">
        <v>0</v>
      </c>
      <c r="S7" s="20">
        <f t="shared" si="4"/>
        <v>0</v>
      </c>
      <c r="T7" s="4" t="s">
        <v>83</v>
      </c>
      <c r="U7" s="5">
        <v>0</v>
      </c>
      <c r="V7" s="20">
        <f t="shared" si="5"/>
        <v>0</v>
      </c>
      <c r="W7" s="4" t="s">
        <v>83</v>
      </c>
      <c r="X7" s="5">
        <v>0</v>
      </c>
      <c r="Y7" s="20">
        <f t="shared" si="6"/>
        <v>0</v>
      </c>
      <c r="Z7" s="4" t="s">
        <v>83</v>
      </c>
      <c r="AA7" s="5">
        <v>0</v>
      </c>
      <c r="AB7" s="20">
        <f t="shared" si="7"/>
        <v>0</v>
      </c>
      <c r="AC7" s="4" t="s">
        <v>83</v>
      </c>
      <c r="AD7" s="5">
        <v>0</v>
      </c>
      <c r="AE7" s="20">
        <f t="shared" si="8"/>
        <v>0</v>
      </c>
      <c r="AF7" s="4" t="s">
        <v>83</v>
      </c>
      <c r="AG7" s="5">
        <v>0</v>
      </c>
      <c r="AH7" s="20">
        <f t="shared" si="9"/>
        <v>0</v>
      </c>
      <c r="AI7" s="4" t="s">
        <v>83</v>
      </c>
      <c r="AJ7" s="5">
        <v>0</v>
      </c>
      <c r="AK7" s="20">
        <f t="shared" si="10"/>
        <v>0</v>
      </c>
      <c r="AL7" s="4" t="s">
        <v>28</v>
      </c>
      <c r="AM7" s="5">
        <v>0</v>
      </c>
      <c r="AN7" s="20">
        <v>4800</v>
      </c>
    </row>
    <row r="8" spans="1:40">
      <c r="A8" s="16" t="s">
        <v>12</v>
      </c>
      <c r="B8" s="5" t="s">
        <v>125</v>
      </c>
      <c r="C8" s="5" t="s">
        <v>22</v>
      </c>
      <c r="D8" s="6">
        <v>240</v>
      </c>
      <c r="E8" s="4" t="s">
        <v>83</v>
      </c>
      <c r="F8" s="5">
        <v>0</v>
      </c>
      <c r="G8" s="20">
        <f t="shared" si="0"/>
        <v>0</v>
      </c>
      <c r="H8" s="4" t="s">
        <v>83</v>
      </c>
      <c r="I8" s="5">
        <v>0</v>
      </c>
      <c r="J8" s="20">
        <f t="shared" si="1"/>
        <v>0</v>
      </c>
      <c r="K8" s="4" t="s">
        <v>83</v>
      </c>
      <c r="L8" s="5">
        <v>0</v>
      </c>
      <c r="M8" s="20">
        <f t="shared" si="2"/>
        <v>0</v>
      </c>
      <c r="N8" s="4" t="s">
        <v>83</v>
      </c>
      <c r="O8" s="5">
        <v>0</v>
      </c>
      <c r="P8" s="20">
        <f t="shared" si="3"/>
        <v>0</v>
      </c>
      <c r="Q8" s="4" t="s">
        <v>83</v>
      </c>
      <c r="R8" s="5">
        <v>0</v>
      </c>
      <c r="S8" s="20">
        <f t="shared" si="4"/>
        <v>0</v>
      </c>
      <c r="T8" s="4" t="s">
        <v>83</v>
      </c>
      <c r="U8" s="5">
        <v>0</v>
      </c>
      <c r="V8" s="20">
        <f t="shared" si="5"/>
        <v>0</v>
      </c>
      <c r="W8" s="4" t="s">
        <v>83</v>
      </c>
      <c r="X8" s="5">
        <v>0</v>
      </c>
      <c r="Y8" s="20">
        <f t="shared" si="6"/>
        <v>0</v>
      </c>
      <c r="Z8" s="4" t="s">
        <v>83</v>
      </c>
      <c r="AA8" s="5">
        <v>0</v>
      </c>
      <c r="AB8" s="20">
        <f t="shared" si="7"/>
        <v>0</v>
      </c>
      <c r="AC8" s="4" t="s">
        <v>83</v>
      </c>
      <c r="AD8" s="5">
        <v>0</v>
      </c>
      <c r="AE8" s="20">
        <f t="shared" si="8"/>
        <v>0</v>
      </c>
      <c r="AF8" s="4" t="s">
        <v>83</v>
      </c>
      <c r="AG8" s="5">
        <v>0</v>
      </c>
      <c r="AH8" s="20">
        <f t="shared" si="9"/>
        <v>0</v>
      </c>
      <c r="AI8" s="4" t="s">
        <v>83</v>
      </c>
      <c r="AJ8" s="5">
        <v>0</v>
      </c>
      <c r="AK8" s="20">
        <f t="shared" si="10"/>
        <v>0</v>
      </c>
      <c r="AL8" s="4" t="s">
        <v>83</v>
      </c>
      <c r="AM8" s="5">
        <v>0</v>
      </c>
      <c r="AN8" s="20">
        <f>AK8*AM8</f>
        <v>0</v>
      </c>
    </row>
    <row r="9" spans="1:40">
      <c r="A9" s="16" t="s">
        <v>19</v>
      </c>
      <c r="B9" s="5" t="s">
        <v>126</v>
      </c>
      <c r="C9" s="5" t="s">
        <v>86</v>
      </c>
      <c r="D9" s="6">
        <v>233</v>
      </c>
      <c r="E9" s="4" t="s">
        <v>83</v>
      </c>
      <c r="F9" s="5">
        <v>0</v>
      </c>
      <c r="G9" s="20">
        <f t="shared" si="0"/>
        <v>0</v>
      </c>
      <c r="H9" s="4" t="s">
        <v>83</v>
      </c>
      <c r="I9" s="5">
        <v>0</v>
      </c>
      <c r="J9" s="20">
        <f t="shared" si="1"/>
        <v>0</v>
      </c>
      <c r="K9" s="4" t="s">
        <v>83</v>
      </c>
      <c r="L9" s="5">
        <v>0</v>
      </c>
      <c r="M9" s="20">
        <f t="shared" si="2"/>
        <v>0</v>
      </c>
      <c r="N9" s="4" t="s">
        <v>83</v>
      </c>
      <c r="O9" s="5">
        <v>0</v>
      </c>
      <c r="P9" s="20">
        <f t="shared" si="3"/>
        <v>0</v>
      </c>
      <c r="Q9" s="4" t="s">
        <v>83</v>
      </c>
      <c r="R9" s="5">
        <v>0</v>
      </c>
      <c r="S9" s="20">
        <f t="shared" si="4"/>
        <v>0</v>
      </c>
      <c r="T9" s="4" t="s">
        <v>83</v>
      </c>
      <c r="U9" s="5">
        <v>0</v>
      </c>
      <c r="V9" s="20">
        <f t="shared" si="5"/>
        <v>0</v>
      </c>
      <c r="W9" s="4" t="s">
        <v>83</v>
      </c>
      <c r="X9" s="5">
        <v>0</v>
      </c>
      <c r="Y9" s="20">
        <f t="shared" si="6"/>
        <v>0</v>
      </c>
      <c r="Z9" s="4" t="s">
        <v>83</v>
      </c>
      <c r="AA9" s="5">
        <v>0</v>
      </c>
      <c r="AB9" s="20">
        <f t="shared" si="7"/>
        <v>0</v>
      </c>
      <c r="AC9" s="4" t="s">
        <v>83</v>
      </c>
      <c r="AD9" s="5">
        <v>0</v>
      </c>
      <c r="AE9" s="20">
        <f t="shared" si="8"/>
        <v>0</v>
      </c>
      <c r="AF9" s="4" t="s">
        <v>83</v>
      </c>
      <c r="AG9" s="5">
        <v>0</v>
      </c>
      <c r="AH9" s="20">
        <f t="shared" si="9"/>
        <v>0</v>
      </c>
      <c r="AI9" s="4" t="s">
        <v>83</v>
      </c>
      <c r="AJ9" s="5">
        <v>0</v>
      </c>
      <c r="AK9" s="20">
        <f t="shared" si="10"/>
        <v>0</v>
      </c>
      <c r="AL9" s="4" t="s">
        <v>27</v>
      </c>
      <c r="AM9" s="5">
        <v>0</v>
      </c>
      <c r="AN9" s="20">
        <v>4665.2</v>
      </c>
    </row>
    <row r="10" spans="1:40">
      <c r="A10" s="17" t="s">
        <v>82</v>
      </c>
      <c r="B10" s="5" t="s">
        <v>127</v>
      </c>
      <c r="C10" s="5" t="s">
        <v>17</v>
      </c>
      <c r="D10" s="6">
        <v>240</v>
      </c>
      <c r="E10" s="4" t="s">
        <v>83</v>
      </c>
      <c r="F10" s="5">
        <v>0</v>
      </c>
      <c r="G10" s="20">
        <f t="shared" si="0"/>
        <v>0</v>
      </c>
      <c r="H10" s="4" t="s">
        <v>83</v>
      </c>
      <c r="I10" s="5">
        <v>0</v>
      </c>
      <c r="J10" s="20">
        <f t="shared" si="1"/>
        <v>0</v>
      </c>
      <c r="K10" s="4" t="s">
        <v>83</v>
      </c>
      <c r="L10" s="5">
        <v>0</v>
      </c>
      <c r="M10" s="20">
        <f t="shared" si="2"/>
        <v>0</v>
      </c>
      <c r="N10" s="4" t="s">
        <v>83</v>
      </c>
      <c r="O10" s="5">
        <v>0</v>
      </c>
      <c r="P10" s="20">
        <f t="shared" si="3"/>
        <v>0</v>
      </c>
      <c r="Q10" s="4" t="s">
        <v>83</v>
      </c>
      <c r="R10" s="5">
        <v>0</v>
      </c>
      <c r="S10" s="20">
        <f t="shared" si="4"/>
        <v>0</v>
      </c>
      <c r="T10" s="4" t="s">
        <v>83</v>
      </c>
      <c r="U10" s="5">
        <v>0</v>
      </c>
      <c r="V10" s="20">
        <f t="shared" si="5"/>
        <v>0</v>
      </c>
      <c r="W10" s="4" t="s">
        <v>83</v>
      </c>
      <c r="X10" s="5">
        <v>0</v>
      </c>
      <c r="Y10" s="20">
        <f t="shared" si="6"/>
        <v>0</v>
      </c>
      <c r="Z10" s="4" t="s">
        <v>83</v>
      </c>
      <c r="AA10" s="5">
        <v>0</v>
      </c>
      <c r="AB10" s="20">
        <f t="shared" si="7"/>
        <v>0</v>
      </c>
      <c r="AC10" s="4" t="s">
        <v>83</v>
      </c>
      <c r="AD10" s="5">
        <v>0</v>
      </c>
      <c r="AE10" s="20">
        <f t="shared" si="8"/>
        <v>0</v>
      </c>
      <c r="AF10" s="4" t="s">
        <v>83</v>
      </c>
      <c r="AG10" s="5">
        <v>0</v>
      </c>
      <c r="AH10" s="20">
        <f t="shared" si="9"/>
        <v>0</v>
      </c>
      <c r="AI10" s="4" t="s">
        <v>83</v>
      </c>
      <c r="AJ10" s="5">
        <v>0</v>
      </c>
      <c r="AK10" s="20">
        <f t="shared" si="10"/>
        <v>0</v>
      </c>
      <c r="AL10" s="4" t="s">
        <v>83</v>
      </c>
      <c r="AM10" s="5">
        <v>0</v>
      </c>
      <c r="AN10" s="20">
        <f>AK10*AM10</f>
        <v>0</v>
      </c>
    </row>
    <row r="11" spans="1:40">
      <c r="A11" s="17" t="s">
        <v>0</v>
      </c>
      <c r="B11" s="5" t="s">
        <v>96</v>
      </c>
      <c r="C11" s="5" t="s">
        <v>18</v>
      </c>
      <c r="D11" s="6">
        <v>220</v>
      </c>
      <c r="E11" s="4" t="s">
        <v>83</v>
      </c>
      <c r="F11" s="5">
        <v>0</v>
      </c>
      <c r="G11" s="20">
        <f t="shared" si="0"/>
        <v>0</v>
      </c>
      <c r="H11" s="4" t="s">
        <v>83</v>
      </c>
      <c r="I11" s="5">
        <v>0</v>
      </c>
      <c r="J11" s="20">
        <f t="shared" si="1"/>
        <v>0</v>
      </c>
      <c r="K11" s="4" t="s">
        <v>83</v>
      </c>
      <c r="L11" s="5">
        <v>0</v>
      </c>
      <c r="M11" s="20">
        <f t="shared" si="2"/>
        <v>0</v>
      </c>
      <c r="N11" s="4" t="s">
        <v>83</v>
      </c>
      <c r="O11" s="5">
        <v>0</v>
      </c>
      <c r="P11" s="20">
        <f t="shared" si="3"/>
        <v>0</v>
      </c>
      <c r="Q11" s="4" t="s">
        <v>83</v>
      </c>
      <c r="R11" s="5">
        <v>0</v>
      </c>
      <c r="S11" s="20">
        <f t="shared" si="4"/>
        <v>0</v>
      </c>
      <c r="T11" s="4" t="s">
        <v>83</v>
      </c>
      <c r="U11" s="5">
        <v>0</v>
      </c>
      <c r="V11" s="20">
        <f t="shared" si="5"/>
        <v>0</v>
      </c>
      <c r="W11" s="4" t="s">
        <v>83</v>
      </c>
      <c r="X11" s="5">
        <v>0</v>
      </c>
      <c r="Y11" s="20">
        <f t="shared" si="6"/>
        <v>0</v>
      </c>
      <c r="Z11" s="4" t="s">
        <v>83</v>
      </c>
      <c r="AA11" s="5">
        <v>0</v>
      </c>
      <c r="AB11" s="20">
        <f t="shared" si="7"/>
        <v>0</v>
      </c>
      <c r="AC11" s="4" t="s">
        <v>83</v>
      </c>
      <c r="AD11" s="5">
        <v>0</v>
      </c>
      <c r="AE11" s="20">
        <f t="shared" si="8"/>
        <v>0</v>
      </c>
      <c r="AF11" s="4" t="s">
        <v>83</v>
      </c>
      <c r="AG11" s="5">
        <v>0</v>
      </c>
      <c r="AH11" s="20">
        <f t="shared" si="9"/>
        <v>0</v>
      </c>
      <c r="AI11" s="4" t="s">
        <v>83</v>
      </c>
      <c r="AJ11" s="5">
        <v>0</v>
      </c>
      <c r="AK11" s="20">
        <f t="shared" si="10"/>
        <v>0</v>
      </c>
      <c r="AL11" s="4" t="s">
        <v>28</v>
      </c>
      <c r="AM11" s="5">
        <v>0</v>
      </c>
      <c r="AN11" s="20">
        <v>3534</v>
      </c>
    </row>
    <row r="12" spans="1:40">
      <c r="A12" s="4" t="s">
        <v>13</v>
      </c>
      <c r="B12" s="5"/>
      <c r="C12" s="5" t="s">
        <v>22</v>
      </c>
      <c r="D12" s="6">
        <v>230</v>
      </c>
      <c r="E12" s="4" t="s">
        <v>83</v>
      </c>
      <c r="F12" s="5">
        <v>0</v>
      </c>
      <c r="G12" s="20">
        <f t="shared" si="0"/>
        <v>0</v>
      </c>
      <c r="H12" s="4" t="s">
        <v>83</v>
      </c>
      <c r="I12" s="5">
        <v>0</v>
      </c>
      <c r="J12" s="20">
        <f t="shared" si="1"/>
        <v>0</v>
      </c>
      <c r="K12" s="4" t="s">
        <v>83</v>
      </c>
      <c r="L12" s="5">
        <v>0</v>
      </c>
      <c r="M12" s="20">
        <f t="shared" si="2"/>
        <v>0</v>
      </c>
      <c r="N12" s="4" t="s">
        <v>83</v>
      </c>
      <c r="O12" s="5">
        <v>0</v>
      </c>
      <c r="P12" s="20">
        <f t="shared" si="3"/>
        <v>0</v>
      </c>
      <c r="Q12" s="4" t="s">
        <v>83</v>
      </c>
      <c r="R12" s="5">
        <v>0</v>
      </c>
      <c r="S12" s="20">
        <f t="shared" si="4"/>
        <v>0</v>
      </c>
      <c r="T12" s="4" t="s">
        <v>83</v>
      </c>
      <c r="U12" s="5">
        <v>0</v>
      </c>
      <c r="V12" s="20">
        <f t="shared" si="5"/>
        <v>0</v>
      </c>
      <c r="W12" s="4" t="s">
        <v>83</v>
      </c>
      <c r="X12" s="5">
        <v>0</v>
      </c>
      <c r="Y12" s="20">
        <f t="shared" si="6"/>
        <v>0</v>
      </c>
      <c r="Z12" s="4" t="s">
        <v>83</v>
      </c>
      <c r="AA12" s="5">
        <v>0</v>
      </c>
      <c r="AB12" s="20">
        <f t="shared" si="7"/>
        <v>0</v>
      </c>
      <c r="AC12" s="4" t="s">
        <v>83</v>
      </c>
      <c r="AD12" s="5">
        <v>0</v>
      </c>
      <c r="AE12" s="20">
        <f t="shared" si="8"/>
        <v>0</v>
      </c>
      <c r="AF12" s="4" t="s">
        <v>83</v>
      </c>
      <c r="AG12" s="5">
        <v>0</v>
      </c>
      <c r="AH12" s="20">
        <f t="shared" si="9"/>
        <v>0</v>
      </c>
      <c r="AI12" s="4" t="s">
        <v>83</v>
      </c>
      <c r="AJ12" s="5">
        <v>0</v>
      </c>
      <c r="AK12" s="20">
        <f t="shared" si="10"/>
        <v>0</v>
      </c>
      <c r="AL12" s="4" t="s">
        <v>83</v>
      </c>
      <c r="AM12" s="5">
        <v>0</v>
      </c>
      <c r="AN12" s="20">
        <f>AK12*AM12</f>
        <v>0</v>
      </c>
    </row>
    <row r="13" spans="1:40">
      <c r="A13" s="16" t="s">
        <v>88</v>
      </c>
      <c r="B13" s="5" t="s">
        <v>132</v>
      </c>
      <c r="C13" s="5" t="s">
        <v>86</v>
      </c>
      <c r="D13" s="6">
        <v>201</v>
      </c>
      <c r="E13" s="4" t="s">
        <v>83</v>
      </c>
      <c r="F13" s="5">
        <v>0</v>
      </c>
      <c r="G13" s="20">
        <f t="shared" si="0"/>
        <v>0</v>
      </c>
      <c r="H13" s="4" t="s">
        <v>83</v>
      </c>
      <c r="I13" s="5">
        <v>0</v>
      </c>
      <c r="J13" s="20">
        <f t="shared" si="1"/>
        <v>0</v>
      </c>
      <c r="K13" s="4" t="s">
        <v>83</v>
      </c>
      <c r="L13" s="5">
        <v>0</v>
      </c>
      <c r="M13" s="20">
        <f t="shared" si="2"/>
        <v>0</v>
      </c>
      <c r="N13" s="4" t="s">
        <v>83</v>
      </c>
      <c r="O13" s="5">
        <v>0</v>
      </c>
      <c r="P13" s="20">
        <f t="shared" si="3"/>
        <v>0</v>
      </c>
      <c r="Q13" s="4" t="s">
        <v>83</v>
      </c>
      <c r="R13" s="5">
        <v>0</v>
      </c>
      <c r="S13" s="20">
        <f t="shared" si="4"/>
        <v>0</v>
      </c>
      <c r="T13" s="4" t="s">
        <v>83</v>
      </c>
      <c r="U13" s="5">
        <v>0</v>
      </c>
      <c r="V13" s="20">
        <f t="shared" si="5"/>
        <v>0</v>
      </c>
      <c r="W13" s="4" t="s">
        <v>83</v>
      </c>
      <c r="X13" s="5">
        <v>0</v>
      </c>
      <c r="Y13" s="20">
        <f t="shared" si="6"/>
        <v>0</v>
      </c>
      <c r="Z13" s="4" t="s">
        <v>83</v>
      </c>
      <c r="AA13" s="5">
        <v>0</v>
      </c>
      <c r="AB13" s="20">
        <f t="shared" si="7"/>
        <v>0</v>
      </c>
      <c r="AC13" s="4" t="s">
        <v>83</v>
      </c>
      <c r="AD13" s="5">
        <v>0</v>
      </c>
      <c r="AE13" s="20">
        <f t="shared" si="8"/>
        <v>0</v>
      </c>
      <c r="AF13" s="4" t="s">
        <v>83</v>
      </c>
      <c r="AG13" s="5">
        <v>0</v>
      </c>
      <c r="AH13" s="20">
        <f t="shared" si="9"/>
        <v>0</v>
      </c>
      <c r="AI13" s="4" t="s">
        <v>83</v>
      </c>
      <c r="AJ13" s="5">
        <v>0</v>
      </c>
      <c r="AK13" s="20">
        <f t="shared" si="10"/>
        <v>0</v>
      </c>
      <c r="AL13" s="4" t="s">
        <v>83</v>
      </c>
      <c r="AM13" s="5">
        <v>0</v>
      </c>
      <c r="AN13" s="20">
        <f>AK13*AM13</f>
        <v>0</v>
      </c>
    </row>
    <row r="14" spans="1:40">
      <c r="A14" s="16" t="s">
        <v>14</v>
      </c>
      <c r="B14" s="5" t="s">
        <v>92</v>
      </c>
      <c r="C14" s="5" t="s">
        <v>23</v>
      </c>
      <c r="D14" s="6">
        <v>220</v>
      </c>
      <c r="E14" s="4" t="s">
        <v>83</v>
      </c>
      <c r="F14" s="5">
        <v>0</v>
      </c>
      <c r="G14" s="20">
        <f t="shared" si="0"/>
        <v>0</v>
      </c>
      <c r="H14" s="4" t="s">
        <v>83</v>
      </c>
      <c r="I14" s="5">
        <v>0</v>
      </c>
      <c r="J14" s="20">
        <f t="shared" si="1"/>
        <v>0</v>
      </c>
      <c r="K14" s="4" t="s">
        <v>83</v>
      </c>
      <c r="L14" s="5">
        <v>0</v>
      </c>
      <c r="M14" s="20">
        <f t="shared" si="2"/>
        <v>0</v>
      </c>
      <c r="N14" s="4" t="s">
        <v>83</v>
      </c>
      <c r="O14" s="5">
        <v>0</v>
      </c>
      <c r="P14" s="20">
        <f t="shared" si="3"/>
        <v>0</v>
      </c>
      <c r="Q14" s="4" t="s">
        <v>83</v>
      </c>
      <c r="R14" s="5">
        <v>0</v>
      </c>
      <c r="S14" s="20">
        <f t="shared" si="4"/>
        <v>0</v>
      </c>
      <c r="T14" s="4" t="s">
        <v>83</v>
      </c>
      <c r="U14" s="5">
        <v>0</v>
      </c>
      <c r="V14" s="20">
        <f t="shared" si="5"/>
        <v>0</v>
      </c>
      <c r="W14" s="4" t="s">
        <v>83</v>
      </c>
      <c r="X14" s="5">
        <v>0</v>
      </c>
      <c r="Y14" s="20">
        <f t="shared" si="6"/>
        <v>0</v>
      </c>
      <c r="Z14" s="4" t="s">
        <v>83</v>
      </c>
      <c r="AA14" s="5">
        <v>0</v>
      </c>
      <c r="AB14" s="20">
        <f t="shared" si="7"/>
        <v>0</v>
      </c>
      <c r="AC14" s="4" t="s">
        <v>83</v>
      </c>
      <c r="AD14" s="5">
        <v>0</v>
      </c>
      <c r="AE14" s="20">
        <f t="shared" si="8"/>
        <v>0</v>
      </c>
      <c r="AF14" s="4" t="s">
        <v>83</v>
      </c>
      <c r="AG14" s="5">
        <v>0</v>
      </c>
      <c r="AH14" s="20">
        <f t="shared" si="9"/>
        <v>0</v>
      </c>
      <c r="AI14" s="4" t="s">
        <v>83</v>
      </c>
      <c r="AJ14" s="5">
        <v>0</v>
      </c>
      <c r="AK14" s="20">
        <f t="shared" si="10"/>
        <v>0</v>
      </c>
      <c r="AL14" s="4" t="s">
        <v>28</v>
      </c>
      <c r="AM14" s="5">
        <v>0</v>
      </c>
      <c r="AN14" s="20">
        <v>4400</v>
      </c>
    </row>
    <row r="15" spans="1:40">
      <c r="A15" s="16" t="s">
        <v>7</v>
      </c>
      <c r="B15" s="5" t="s">
        <v>128</v>
      </c>
      <c r="C15" s="5" t="s">
        <v>17</v>
      </c>
      <c r="D15" s="6">
        <v>235</v>
      </c>
      <c r="E15" s="4" t="s">
        <v>83</v>
      </c>
      <c r="F15" s="5">
        <v>0</v>
      </c>
      <c r="G15" s="20">
        <f t="shared" si="0"/>
        <v>0</v>
      </c>
      <c r="H15" s="4" t="s">
        <v>83</v>
      </c>
      <c r="I15" s="5">
        <v>0</v>
      </c>
      <c r="J15" s="20">
        <f t="shared" si="1"/>
        <v>0</v>
      </c>
      <c r="K15" s="4" t="s">
        <v>83</v>
      </c>
      <c r="L15" s="5">
        <v>0</v>
      </c>
      <c r="M15" s="20">
        <f t="shared" si="2"/>
        <v>0</v>
      </c>
      <c r="N15" s="4" t="s">
        <v>83</v>
      </c>
      <c r="O15" s="5">
        <v>0</v>
      </c>
      <c r="P15" s="20">
        <f t="shared" si="3"/>
        <v>0</v>
      </c>
      <c r="Q15" s="4" t="s">
        <v>83</v>
      </c>
      <c r="R15" s="5">
        <v>0</v>
      </c>
      <c r="S15" s="20">
        <f t="shared" si="4"/>
        <v>0</v>
      </c>
      <c r="T15" s="4" t="s">
        <v>83</v>
      </c>
      <c r="U15" s="5">
        <v>0</v>
      </c>
      <c r="V15" s="20">
        <f t="shared" si="5"/>
        <v>0</v>
      </c>
      <c r="W15" s="4" t="s">
        <v>83</v>
      </c>
      <c r="X15" s="5">
        <v>0</v>
      </c>
      <c r="Y15" s="20">
        <f t="shared" si="6"/>
        <v>0</v>
      </c>
      <c r="Z15" s="4" t="s">
        <v>83</v>
      </c>
      <c r="AA15" s="5">
        <v>0</v>
      </c>
      <c r="AB15" s="20">
        <f t="shared" si="7"/>
        <v>0</v>
      </c>
      <c r="AC15" s="4" t="s">
        <v>83</v>
      </c>
      <c r="AD15" s="5">
        <v>0</v>
      </c>
      <c r="AE15" s="20">
        <f t="shared" si="8"/>
        <v>0</v>
      </c>
      <c r="AF15" s="4" t="s">
        <v>83</v>
      </c>
      <c r="AG15" s="5">
        <v>0</v>
      </c>
      <c r="AH15" s="20">
        <f t="shared" si="9"/>
        <v>0</v>
      </c>
      <c r="AI15" s="4" t="s">
        <v>83</v>
      </c>
      <c r="AJ15" s="5">
        <v>0</v>
      </c>
      <c r="AK15" s="20">
        <f t="shared" si="10"/>
        <v>0</v>
      </c>
      <c r="AL15" s="4" t="s">
        <v>28</v>
      </c>
      <c r="AM15" s="5">
        <v>0</v>
      </c>
      <c r="AN15" s="20">
        <v>4700</v>
      </c>
    </row>
    <row r="16" spans="1:40">
      <c r="A16" s="17" t="s">
        <v>2</v>
      </c>
      <c r="B16" s="5" t="s">
        <v>129</v>
      </c>
      <c r="C16" s="5" t="s">
        <v>86</v>
      </c>
      <c r="D16" s="6">
        <v>228</v>
      </c>
      <c r="E16" s="4" t="s">
        <v>83</v>
      </c>
      <c r="F16" s="5">
        <v>0</v>
      </c>
      <c r="G16" s="20">
        <f t="shared" si="0"/>
        <v>0</v>
      </c>
      <c r="H16" s="4" t="s">
        <v>83</v>
      </c>
      <c r="I16" s="5">
        <v>0</v>
      </c>
      <c r="J16" s="20">
        <f t="shared" si="1"/>
        <v>0</v>
      </c>
      <c r="K16" s="4" t="s">
        <v>83</v>
      </c>
      <c r="L16" s="5">
        <v>0</v>
      </c>
      <c r="M16" s="20">
        <f t="shared" si="2"/>
        <v>0</v>
      </c>
      <c r="N16" s="4" t="s">
        <v>83</v>
      </c>
      <c r="O16" s="5">
        <v>0</v>
      </c>
      <c r="P16" s="20">
        <f t="shared" si="3"/>
        <v>0</v>
      </c>
      <c r="Q16" s="4" t="s">
        <v>83</v>
      </c>
      <c r="R16" s="5">
        <v>0</v>
      </c>
      <c r="S16" s="20">
        <f t="shared" si="4"/>
        <v>0</v>
      </c>
      <c r="T16" s="4" t="s">
        <v>83</v>
      </c>
      <c r="U16" s="5">
        <v>0</v>
      </c>
      <c r="V16" s="20">
        <f t="shared" si="5"/>
        <v>0</v>
      </c>
      <c r="W16" s="4" t="s">
        <v>83</v>
      </c>
      <c r="X16" s="5">
        <v>0</v>
      </c>
      <c r="Y16" s="20">
        <f t="shared" si="6"/>
        <v>0</v>
      </c>
      <c r="Z16" s="4" t="s">
        <v>83</v>
      </c>
      <c r="AA16" s="5">
        <v>0</v>
      </c>
      <c r="AB16" s="20">
        <f t="shared" si="7"/>
        <v>0</v>
      </c>
      <c r="AC16" s="4" t="s">
        <v>83</v>
      </c>
      <c r="AD16" s="5">
        <v>0</v>
      </c>
      <c r="AE16" s="20">
        <f t="shared" si="8"/>
        <v>0</v>
      </c>
      <c r="AF16" s="4" t="s">
        <v>83</v>
      </c>
      <c r="AG16" s="5">
        <v>0</v>
      </c>
      <c r="AH16" s="20">
        <f t="shared" si="9"/>
        <v>0</v>
      </c>
      <c r="AI16" s="4" t="s">
        <v>83</v>
      </c>
      <c r="AJ16" s="5">
        <v>0</v>
      </c>
      <c r="AK16" s="20">
        <f t="shared" si="10"/>
        <v>0</v>
      </c>
      <c r="AL16" s="4" t="s">
        <v>83</v>
      </c>
      <c r="AM16" s="5">
        <v>0</v>
      </c>
      <c r="AN16" s="20">
        <f>AK16*AM16</f>
        <v>0</v>
      </c>
    </row>
    <row r="17" spans="1:40" s="1" customFormat="1">
      <c r="A17" s="13" t="s">
        <v>8</v>
      </c>
      <c r="B17" s="5" t="s">
        <v>130</v>
      </c>
      <c r="C17" s="5" t="s">
        <v>21</v>
      </c>
      <c r="D17" s="6">
        <v>256</v>
      </c>
      <c r="E17" s="4" t="s">
        <v>83</v>
      </c>
      <c r="F17" s="5">
        <v>0</v>
      </c>
      <c r="G17" s="20">
        <f t="shared" si="0"/>
        <v>0</v>
      </c>
      <c r="H17" s="4" t="s">
        <v>83</v>
      </c>
      <c r="I17" s="5">
        <v>0</v>
      </c>
      <c r="J17" s="20">
        <f t="shared" si="1"/>
        <v>0</v>
      </c>
      <c r="K17" s="4" t="s">
        <v>83</v>
      </c>
      <c r="L17" s="5">
        <v>0</v>
      </c>
      <c r="M17" s="20">
        <f t="shared" si="2"/>
        <v>0</v>
      </c>
      <c r="N17" s="4" t="s">
        <v>83</v>
      </c>
      <c r="O17" s="5">
        <v>0</v>
      </c>
      <c r="P17" s="20">
        <f t="shared" si="3"/>
        <v>0</v>
      </c>
      <c r="Q17" s="4" t="s">
        <v>83</v>
      </c>
      <c r="R17" s="5">
        <v>0</v>
      </c>
      <c r="S17" s="20">
        <f t="shared" si="4"/>
        <v>0</v>
      </c>
      <c r="T17" s="4" t="s">
        <v>83</v>
      </c>
      <c r="U17" s="5">
        <v>0</v>
      </c>
      <c r="V17" s="20">
        <f t="shared" si="5"/>
        <v>0</v>
      </c>
      <c r="W17" s="4" t="s">
        <v>83</v>
      </c>
      <c r="X17" s="5">
        <v>0</v>
      </c>
      <c r="Y17" s="20">
        <f t="shared" si="6"/>
        <v>0</v>
      </c>
      <c r="Z17" s="4" t="s">
        <v>83</v>
      </c>
      <c r="AA17" s="5">
        <v>0</v>
      </c>
      <c r="AB17" s="20">
        <f t="shared" si="7"/>
        <v>0</v>
      </c>
      <c r="AC17" s="4" t="s">
        <v>83</v>
      </c>
      <c r="AD17" s="5">
        <v>0</v>
      </c>
      <c r="AE17" s="20">
        <f t="shared" si="8"/>
        <v>0</v>
      </c>
      <c r="AF17" s="4" t="s">
        <v>83</v>
      </c>
      <c r="AG17" s="5">
        <v>0</v>
      </c>
      <c r="AH17" s="20">
        <f t="shared" si="9"/>
        <v>0</v>
      </c>
      <c r="AI17" s="4" t="s">
        <v>83</v>
      </c>
      <c r="AJ17" s="5">
        <v>0</v>
      </c>
      <c r="AK17" s="20">
        <f t="shared" si="10"/>
        <v>0</v>
      </c>
      <c r="AL17" s="4" t="s">
        <v>83</v>
      </c>
      <c r="AM17" s="5">
        <v>0</v>
      </c>
      <c r="AN17" s="20">
        <f>AK17*AM17</f>
        <v>0</v>
      </c>
    </row>
    <row r="18" spans="1:40" s="1" customFormat="1">
      <c r="A18" s="17" t="s">
        <v>1</v>
      </c>
      <c r="B18" s="5" t="s">
        <v>131</v>
      </c>
      <c r="C18" s="5" t="s">
        <v>17</v>
      </c>
      <c r="D18" s="6">
        <v>235</v>
      </c>
      <c r="E18" s="4" t="s">
        <v>83</v>
      </c>
      <c r="F18" s="5">
        <v>0</v>
      </c>
      <c r="G18" s="20">
        <f t="shared" si="0"/>
        <v>0</v>
      </c>
      <c r="H18" s="4" t="s">
        <v>83</v>
      </c>
      <c r="I18" s="5">
        <v>0</v>
      </c>
      <c r="J18" s="20">
        <f t="shared" si="1"/>
        <v>0</v>
      </c>
      <c r="K18" s="4" t="s">
        <v>83</v>
      </c>
      <c r="L18" s="5">
        <v>0</v>
      </c>
      <c r="M18" s="20">
        <f t="shared" si="2"/>
        <v>0</v>
      </c>
      <c r="N18" s="4" t="s">
        <v>83</v>
      </c>
      <c r="O18" s="5">
        <v>0</v>
      </c>
      <c r="P18" s="20">
        <f t="shared" si="3"/>
        <v>0</v>
      </c>
      <c r="Q18" s="4" t="s">
        <v>83</v>
      </c>
      <c r="R18" s="5">
        <v>0</v>
      </c>
      <c r="S18" s="20">
        <f t="shared" si="4"/>
        <v>0</v>
      </c>
      <c r="T18" s="4" t="s">
        <v>83</v>
      </c>
      <c r="U18" s="5">
        <v>0</v>
      </c>
      <c r="V18" s="20">
        <f t="shared" si="5"/>
        <v>0</v>
      </c>
      <c r="W18" s="4" t="s">
        <v>83</v>
      </c>
      <c r="X18" s="5">
        <v>0</v>
      </c>
      <c r="Y18" s="20">
        <f t="shared" si="6"/>
        <v>0</v>
      </c>
      <c r="Z18" s="4" t="s">
        <v>83</v>
      </c>
      <c r="AA18" s="5">
        <v>0</v>
      </c>
      <c r="AB18" s="20">
        <f t="shared" si="7"/>
        <v>0</v>
      </c>
      <c r="AC18" s="4" t="s">
        <v>83</v>
      </c>
      <c r="AD18" s="5">
        <v>0</v>
      </c>
      <c r="AE18" s="20">
        <f t="shared" si="8"/>
        <v>0</v>
      </c>
      <c r="AF18" s="4" t="s">
        <v>83</v>
      </c>
      <c r="AG18" s="5">
        <v>0</v>
      </c>
      <c r="AH18" s="20">
        <f t="shared" si="9"/>
        <v>0</v>
      </c>
      <c r="AI18" s="4" t="s">
        <v>83</v>
      </c>
      <c r="AJ18" s="5">
        <v>0</v>
      </c>
      <c r="AK18" s="20">
        <f t="shared" si="10"/>
        <v>0</v>
      </c>
      <c r="AL18" s="4" t="s">
        <v>28</v>
      </c>
      <c r="AM18" s="5">
        <v>0</v>
      </c>
      <c r="AN18" s="20">
        <v>4700</v>
      </c>
    </row>
    <row r="19" spans="1:40" s="1" customFormat="1">
      <c r="A19" s="16" t="s">
        <v>89</v>
      </c>
      <c r="B19" s="5" t="s">
        <v>122</v>
      </c>
      <c r="C19" s="5" t="s">
        <v>17</v>
      </c>
      <c r="D19" s="6">
        <v>220</v>
      </c>
      <c r="E19" s="4" t="s">
        <v>83</v>
      </c>
      <c r="F19" s="5">
        <v>0</v>
      </c>
      <c r="G19" s="20">
        <f t="shared" si="0"/>
        <v>0</v>
      </c>
      <c r="H19" s="4" t="s">
        <v>83</v>
      </c>
      <c r="I19" s="5">
        <v>0</v>
      </c>
      <c r="J19" s="20">
        <f t="shared" si="1"/>
        <v>0</v>
      </c>
      <c r="K19" s="4" t="s">
        <v>83</v>
      </c>
      <c r="L19" s="5">
        <v>0</v>
      </c>
      <c r="M19" s="20">
        <f t="shared" si="2"/>
        <v>0</v>
      </c>
      <c r="N19" s="4" t="s">
        <v>83</v>
      </c>
      <c r="O19" s="5">
        <v>0</v>
      </c>
      <c r="P19" s="20">
        <f t="shared" si="3"/>
        <v>0</v>
      </c>
      <c r="Q19" s="4" t="s">
        <v>83</v>
      </c>
      <c r="R19" s="5">
        <v>0</v>
      </c>
      <c r="S19" s="20">
        <f t="shared" si="4"/>
        <v>0</v>
      </c>
      <c r="T19" s="4" t="s">
        <v>83</v>
      </c>
      <c r="U19" s="5">
        <v>0</v>
      </c>
      <c r="V19" s="20">
        <f t="shared" si="5"/>
        <v>0</v>
      </c>
      <c r="W19" s="4" t="s">
        <v>83</v>
      </c>
      <c r="X19" s="5">
        <v>0</v>
      </c>
      <c r="Y19" s="20">
        <f t="shared" si="6"/>
        <v>0</v>
      </c>
      <c r="Z19" s="4" t="s">
        <v>83</v>
      </c>
      <c r="AA19" s="5">
        <v>0</v>
      </c>
      <c r="AB19" s="20">
        <f t="shared" si="7"/>
        <v>0</v>
      </c>
      <c r="AC19" s="4" t="s">
        <v>83</v>
      </c>
      <c r="AD19" s="5">
        <v>0</v>
      </c>
      <c r="AE19" s="20">
        <f t="shared" si="8"/>
        <v>0</v>
      </c>
      <c r="AF19" s="4" t="s">
        <v>83</v>
      </c>
      <c r="AG19" s="5">
        <v>0</v>
      </c>
      <c r="AH19" s="20">
        <f t="shared" si="9"/>
        <v>0</v>
      </c>
      <c r="AI19" s="4" t="s">
        <v>83</v>
      </c>
      <c r="AJ19" s="5">
        <v>0</v>
      </c>
      <c r="AK19" s="20">
        <f t="shared" si="10"/>
        <v>0</v>
      </c>
      <c r="AL19" s="4" t="s">
        <v>83</v>
      </c>
      <c r="AM19" s="5">
        <v>0</v>
      </c>
      <c r="AN19" s="20">
        <f>AK19*AM19</f>
        <v>0</v>
      </c>
    </row>
    <row r="20" spans="1:40" s="18" customFormat="1">
      <c r="A20" s="27" t="s">
        <v>15</v>
      </c>
      <c r="B20" s="5" t="s">
        <v>91</v>
      </c>
      <c r="C20" s="5" t="s">
        <v>24</v>
      </c>
      <c r="D20" s="6">
        <v>240</v>
      </c>
      <c r="E20" s="4" t="s">
        <v>83</v>
      </c>
      <c r="F20" s="5">
        <v>0</v>
      </c>
      <c r="G20" s="20">
        <f t="shared" si="0"/>
        <v>0</v>
      </c>
      <c r="H20" s="4" t="s">
        <v>83</v>
      </c>
      <c r="I20" s="5">
        <v>0</v>
      </c>
      <c r="J20" s="20">
        <f t="shared" si="1"/>
        <v>0</v>
      </c>
      <c r="K20" s="4" t="s">
        <v>83</v>
      </c>
      <c r="L20" s="5">
        <v>0</v>
      </c>
      <c r="M20" s="20">
        <f t="shared" si="2"/>
        <v>0</v>
      </c>
      <c r="N20" s="4" t="s">
        <v>83</v>
      </c>
      <c r="O20" s="5">
        <v>0</v>
      </c>
      <c r="P20" s="20">
        <f t="shared" si="3"/>
        <v>0</v>
      </c>
      <c r="Q20" s="4" t="s">
        <v>83</v>
      </c>
      <c r="R20" s="5">
        <v>0</v>
      </c>
      <c r="S20" s="20">
        <f t="shared" si="4"/>
        <v>0</v>
      </c>
      <c r="T20" s="4" t="s">
        <v>83</v>
      </c>
      <c r="U20" s="5">
        <v>0</v>
      </c>
      <c r="V20" s="20">
        <f t="shared" si="5"/>
        <v>0</v>
      </c>
      <c r="W20" s="4" t="s">
        <v>83</v>
      </c>
      <c r="X20" s="5">
        <v>0</v>
      </c>
      <c r="Y20" s="20">
        <f t="shared" si="6"/>
        <v>0</v>
      </c>
      <c r="Z20" s="4" t="s">
        <v>83</v>
      </c>
      <c r="AA20" s="5">
        <v>0</v>
      </c>
      <c r="AB20" s="20">
        <f t="shared" si="7"/>
        <v>0</v>
      </c>
      <c r="AC20" s="4" t="s">
        <v>83</v>
      </c>
      <c r="AD20" s="5">
        <v>0</v>
      </c>
      <c r="AE20" s="20">
        <f t="shared" si="8"/>
        <v>0</v>
      </c>
      <c r="AF20" s="4" t="s">
        <v>83</v>
      </c>
      <c r="AG20" s="5">
        <v>0</v>
      </c>
      <c r="AH20" s="20">
        <f t="shared" si="9"/>
        <v>0</v>
      </c>
      <c r="AI20" s="4" t="s">
        <v>83</v>
      </c>
      <c r="AJ20" s="5">
        <v>0</v>
      </c>
      <c r="AK20" s="20">
        <f t="shared" si="10"/>
        <v>0</v>
      </c>
      <c r="AL20" s="4" t="s">
        <v>27</v>
      </c>
      <c r="AM20" s="5">
        <v>0</v>
      </c>
      <c r="AN20" s="20">
        <v>4800</v>
      </c>
    </row>
    <row r="21" spans="1:40" s="8" customFormat="1" ht="15.75" thickBot="1">
      <c r="A21" s="27" t="s">
        <v>81</v>
      </c>
      <c r="B21" s="5" t="s">
        <v>93</v>
      </c>
      <c r="C21" s="8" t="s">
        <v>87</v>
      </c>
      <c r="D21" s="9">
        <v>230</v>
      </c>
      <c r="E21" s="7" t="s">
        <v>83</v>
      </c>
      <c r="F21" s="8">
        <v>0</v>
      </c>
      <c r="G21" s="21">
        <f t="shared" si="0"/>
        <v>0</v>
      </c>
      <c r="H21" s="7" t="s">
        <v>83</v>
      </c>
      <c r="I21" s="8">
        <v>0</v>
      </c>
      <c r="J21" s="21">
        <f t="shared" si="1"/>
        <v>0</v>
      </c>
      <c r="K21" s="7" t="s">
        <v>83</v>
      </c>
      <c r="L21" s="8">
        <v>0</v>
      </c>
      <c r="M21" s="21">
        <f t="shared" si="2"/>
        <v>0</v>
      </c>
      <c r="N21" s="7" t="s">
        <v>83</v>
      </c>
      <c r="O21" s="8">
        <v>0</v>
      </c>
      <c r="P21" s="21">
        <f t="shared" si="3"/>
        <v>0</v>
      </c>
      <c r="Q21" s="7" t="s">
        <v>83</v>
      </c>
      <c r="R21" s="8">
        <v>0</v>
      </c>
      <c r="S21" s="21">
        <f t="shared" si="4"/>
        <v>0</v>
      </c>
      <c r="T21" s="7" t="s">
        <v>83</v>
      </c>
      <c r="U21" s="8">
        <v>0</v>
      </c>
      <c r="V21" s="21">
        <f t="shared" si="5"/>
        <v>0</v>
      </c>
      <c r="W21" s="7" t="s">
        <v>83</v>
      </c>
      <c r="X21" s="8">
        <v>0</v>
      </c>
      <c r="Y21" s="21">
        <f t="shared" si="6"/>
        <v>0</v>
      </c>
      <c r="Z21" s="7" t="s">
        <v>83</v>
      </c>
      <c r="AA21" s="8">
        <v>0</v>
      </c>
      <c r="AB21" s="21">
        <f t="shared" si="7"/>
        <v>0</v>
      </c>
      <c r="AC21" s="7" t="s">
        <v>83</v>
      </c>
      <c r="AD21" s="8">
        <v>0</v>
      </c>
      <c r="AE21" s="21">
        <f t="shared" si="8"/>
        <v>0</v>
      </c>
      <c r="AF21" s="7" t="s">
        <v>83</v>
      </c>
      <c r="AG21" s="8">
        <v>0</v>
      </c>
      <c r="AH21" s="21">
        <f t="shared" si="9"/>
        <v>0</v>
      </c>
      <c r="AI21" s="7" t="s">
        <v>28</v>
      </c>
      <c r="AJ21" s="8">
        <v>0</v>
      </c>
      <c r="AK21" s="21">
        <v>3136</v>
      </c>
      <c r="AL21" s="7" t="s">
        <v>28</v>
      </c>
      <c r="AM21" s="8">
        <v>0</v>
      </c>
      <c r="AN21" s="21">
        <v>4480</v>
      </c>
    </row>
    <row r="22" spans="1:40">
      <c r="A22" s="23" t="s">
        <v>85</v>
      </c>
      <c r="B22" s="5"/>
      <c r="C22" s="5"/>
      <c r="D22" s="6"/>
      <c r="E22" s="4"/>
      <c r="G22" s="24">
        <f>SUBTOTAL(109,FacturasExternos[Total_1])</f>
        <v>0</v>
      </c>
      <c r="H22" s="4"/>
      <c r="J22" s="24">
        <f>SUBTOTAL(109,FacturasExternos[Total_2])</f>
        <v>0</v>
      </c>
      <c r="K22" s="4"/>
      <c r="M22" s="24">
        <f>SUBTOTAL(109,FacturasExternos[Total_3])</f>
        <v>0</v>
      </c>
      <c r="N22" s="4"/>
      <c r="P22" s="24">
        <f>SUBTOTAL(109,FacturasExternos[Total_4])</f>
        <v>0</v>
      </c>
      <c r="Q22" s="4"/>
      <c r="S22" s="24">
        <f>SUBTOTAL(109,FacturasExternos[Total_5])</f>
        <v>0</v>
      </c>
      <c r="T22" s="4"/>
      <c r="V22" s="24">
        <f>SUBTOTAL(109,FacturasExternos[Total_6])</f>
        <v>0</v>
      </c>
      <c r="W22" s="4"/>
      <c r="Y22" s="24">
        <f>SUBTOTAL(109,FacturasExternos[Total_7])</f>
        <v>0</v>
      </c>
      <c r="Z22" s="4"/>
      <c r="AB22" s="24">
        <f>SUBTOTAL(109,FacturasExternos[Total_8])</f>
        <v>0</v>
      </c>
      <c r="AC22" s="4"/>
      <c r="AE22" s="24">
        <f>SUBTOTAL(109,FacturasExternos[Total_9])</f>
        <v>0</v>
      </c>
      <c r="AF22" s="4"/>
      <c r="AH22" s="24">
        <f>SUBTOTAL(109,FacturasExternos[Total_10])</f>
        <v>0</v>
      </c>
      <c r="AI22" s="4"/>
      <c r="AK22" s="24">
        <f>SUBTOTAL(109,FacturasExternos[Total_11])</f>
        <v>3136</v>
      </c>
      <c r="AL22" s="4"/>
      <c r="AN22" s="24">
        <f>SUBTOTAL(109,FacturasExternos[Total_12])</f>
        <v>50039.199999999997</v>
      </c>
    </row>
    <row r="23" spans="1:40">
      <c r="D23">
        <f>SUM(FacturasExternos[Tarifa])*20</f>
        <v>86460</v>
      </c>
    </row>
  </sheetData>
  <mergeCells count="12">
    <mergeCell ref="AI1:AK1"/>
    <mergeCell ref="AL1:AN1"/>
    <mergeCell ref="T1:V1"/>
    <mergeCell ref="W1:Y1"/>
    <mergeCell ref="Z1:AB1"/>
    <mergeCell ref="AC1:AE1"/>
    <mergeCell ref="AF1:AH1"/>
    <mergeCell ref="E1:G1"/>
    <mergeCell ref="H1:J1"/>
    <mergeCell ref="K1:M1"/>
    <mergeCell ref="N1:P1"/>
    <mergeCell ref="Q1:S1"/>
  </mergeCells>
  <hyperlinks>
    <hyperlink ref="A11" r:id="rId1" tooltip="Isis María Pérez Gordillo" display="http://incorporate:5173/Person.aspx?guid=925F4AD2-99FB-4AE5-936F-2686ACB29A43"/>
    <hyperlink ref="A18" r:id="rId2" tooltip="Rafael Garrido Romero" display="http://incorporate:5173/Person.aspx?guid=1A2859C0-F6CC-4348-9422-540CDED9BC6E"/>
    <hyperlink ref="A16" r:id="rId3" tooltip="Nuria Catalán Baranda" display="http://incorporate:5173/Person.aspx?guid=247C7402-14FF-4A78-B60A-5BF830571F65"/>
    <hyperlink ref="A15" r:id="rId4" tooltip="Mario Linares Ladesa" display="http://incorporate:5173/Person.aspx?guid=40549F79-DB25-405F-BA72-6AC5E092AC92"/>
    <hyperlink ref="A17" r:id="rId5" tooltip="Pablo Ramos Hernández" display="http://incorporate:5173/Person.aspx?guid=668E5300-99AD-492E-8751-C5BD48E45656"/>
    <hyperlink ref="A3" r:id="rId6" tooltip="Abel Zafra Sanz" display="http://incorporate:5173/Person.aspx?guid=9BED723D-1835-4E5B-828E-63BE986887F3"/>
    <hyperlink ref="A4" r:id="rId7" tooltip="Ángel Carmona Galán" display="http://incorporate:5173/Person.aspx?guid=BCB583AF-C593-487E-8637-E00DDC96B41D"/>
    <hyperlink ref="A6" r:id="rId8" tooltip="David Calap Bayarri" display="http://incorporate:5173/Person.aspx?guid=AEEC4A1C-B0A9-4ED2-9428-27A48A7F45D8"/>
    <hyperlink ref="A8" r:id="rId9" tooltip="Enrique Diez García" display="http://incorporate:5173/Person.aspx?guid=FB39C585-7ECC-41DC-B007-CA557D6FCF1E"/>
    <hyperlink ref="A14" r:id="rId10" tooltip="Mario Baquero Ramos" display="http://incorporate:5173/Person.aspx?guid=91CC6C58-A0CD-4A92-9220-1D91BE185DFB"/>
    <hyperlink ref="A20" r:id="rId11" tooltip="Sergio Pérez Martín" display="http://incorporate:5173/Person.aspx?guid=68859C6D-F2C7-46B8-AB3F-B2BA76D29DED"/>
    <hyperlink ref="A7" r:id="rId12" tooltip="Egoitz Céspedes Aristu" display="http://incorporate:5173/Person.aspx?guid=507CF6FE-E183-4B53-AECB-CEAD6D334FAC"/>
    <hyperlink ref="A9" r:id="rId13" tooltip="Fernando Ordás Alesanco" display="http://incorporate:5173/Person.aspx?guid=64E65984-4F4B-432A-B9B7-DB5D656B7053"/>
    <hyperlink ref="A5" r:id="rId14" tooltip="Daniel Soto Sanz" display="http://incorporate:5173/Person.aspx?guid=EF497A0D-5BA0-45D1-99B8-A9EF619B38AC"/>
    <hyperlink ref="A21" r:id="rId15" tooltip="Victor Reyes Lucas" display="http://incorporate:5173/Person.aspx?guid=F1FE945D-C9D0-480E-8D5D-8FBA5333E950"/>
    <hyperlink ref="A13" r:id="rId16"/>
    <hyperlink ref="A19" r:id="rId17" tooltip="Ricardo Martínez Guadalajara" display="http://incorporate:5173/Person.aspx?guid=2F1FC826-F841-4509-B54D-57AA9B85F30F"/>
  </hyperlinks>
  <pageMargins left="0.7" right="0.7" top="0.75" bottom="0.75" header="0.3" footer="0.3"/>
  <pageSetup paperSize="9" orientation="portrait" r:id="rId18"/>
  <tableParts count="1">
    <tablePart r:id="rId19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Estados!$A$2:$A$5</xm:f>
          </x14:formula1>
          <xm:sqref>AL3:AL21 AF3:AF21 AC3:AC21 Z3:Z21 W3:W21 T3:T21 Q3:Q21 N3:N21 K3:K21 H3:H21 E3:E21 AI3:AI21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2"/>
  <sheetViews>
    <sheetView zoomScale="90" zoomScaleNormal="90" workbookViewId="0">
      <pane xSplit="4" topLeftCell="E1" activePane="topRight" state="frozenSplit"/>
      <selection pane="topRight" activeCell="I36" sqref="I36"/>
    </sheetView>
  </sheetViews>
  <sheetFormatPr defaultColWidth="9.140625" defaultRowHeight="15"/>
  <cols>
    <col min="1" max="1" width="24.7109375" style="18" bestFit="1" customWidth="1"/>
    <col min="2" max="3" width="12.7109375" style="18" customWidth="1"/>
    <col min="4" max="4" width="9.140625" style="18"/>
    <col min="5" max="5" width="9" style="18" customWidth="1"/>
    <col min="6" max="6" width="10.85546875" style="18" customWidth="1"/>
    <col min="7" max="36" width="9.140625" style="18"/>
    <col min="37" max="37" width="9.140625" style="22"/>
    <col min="38" max="39" width="9.140625" style="18"/>
    <col min="40" max="40" width="9.140625" style="22"/>
    <col min="41" max="16384" width="9.140625" style="18"/>
  </cols>
  <sheetData>
    <row r="1" spans="1:40" ht="15" customHeight="1">
      <c r="E1" s="29" t="s">
        <v>66</v>
      </c>
      <c r="F1" s="30"/>
      <c r="G1" s="31"/>
      <c r="H1" s="29" t="s">
        <v>6</v>
      </c>
      <c r="I1" s="30"/>
      <c r="J1" s="31"/>
      <c r="K1" s="29" t="s">
        <v>43</v>
      </c>
      <c r="L1" s="30"/>
      <c r="M1" s="31"/>
      <c r="N1" s="29" t="s">
        <v>44</v>
      </c>
      <c r="O1" s="30"/>
      <c r="P1" s="31"/>
      <c r="Q1" s="29" t="s">
        <v>45</v>
      </c>
      <c r="R1" s="30"/>
      <c r="S1" s="31"/>
      <c r="T1" s="29" t="s">
        <v>46</v>
      </c>
      <c r="U1" s="30"/>
      <c r="V1" s="31"/>
      <c r="W1" s="29" t="s">
        <v>60</v>
      </c>
      <c r="X1" s="30"/>
      <c r="Y1" s="31"/>
      <c r="Z1" s="29" t="s">
        <v>61</v>
      </c>
      <c r="AA1" s="30"/>
      <c r="AB1" s="31"/>
      <c r="AC1" s="29" t="s">
        <v>62</v>
      </c>
      <c r="AD1" s="30"/>
      <c r="AE1" s="31"/>
      <c r="AF1" s="29" t="s">
        <v>63</v>
      </c>
      <c r="AG1" s="30"/>
      <c r="AH1" s="31"/>
      <c r="AI1" s="29" t="s">
        <v>64</v>
      </c>
      <c r="AJ1" s="30"/>
      <c r="AK1" s="31"/>
      <c r="AL1" s="29" t="s">
        <v>65</v>
      </c>
      <c r="AM1" s="30"/>
      <c r="AN1" s="31"/>
    </row>
    <row r="2" spans="1:40" ht="15.75" thickBot="1">
      <c r="A2" s="18" t="s">
        <v>3</v>
      </c>
      <c r="B2" s="18" t="s">
        <v>90</v>
      </c>
      <c r="C2" s="18" t="s">
        <v>4</v>
      </c>
      <c r="D2" s="18" t="s">
        <v>5</v>
      </c>
      <c r="E2" s="4" t="s">
        <v>34</v>
      </c>
      <c r="F2" s="5" t="s">
        <v>35</v>
      </c>
      <c r="G2" s="6" t="s">
        <v>36</v>
      </c>
      <c r="H2" s="4" t="s">
        <v>38</v>
      </c>
      <c r="I2" s="5" t="s">
        <v>42</v>
      </c>
      <c r="J2" s="6" t="s">
        <v>41</v>
      </c>
      <c r="K2" s="11" t="s">
        <v>47</v>
      </c>
      <c r="L2" s="10" t="s">
        <v>39</v>
      </c>
      <c r="M2" s="12" t="s">
        <v>48</v>
      </c>
      <c r="N2" s="4" t="s">
        <v>49</v>
      </c>
      <c r="O2" s="5" t="s">
        <v>50</v>
      </c>
      <c r="P2" s="6" t="s">
        <v>40</v>
      </c>
      <c r="Q2" s="4" t="s">
        <v>51</v>
      </c>
      <c r="R2" s="5" t="s">
        <v>52</v>
      </c>
      <c r="S2" s="6" t="s">
        <v>53</v>
      </c>
      <c r="T2" s="4" t="s">
        <v>68</v>
      </c>
      <c r="U2" s="5" t="s">
        <v>69</v>
      </c>
      <c r="V2" s="6" t="s">
        <v>54</v>
      </c>
      <c r="W2" s="5" t="s">
        <v>70</v>
      </c>
      <c r="X2" s="5" t="s">
        <v>71</v>
      </c>
      <c r="Y2" s="6" t="s">
        <v>55</v>
      </c>
      <c r="Z2" s="4" t="s">
        <v>72</v>
      </c>
      <c r="AA2" s="5" t="s">
        <v>73</v>
      </c>
      <c r="AB2" s="6" t="s">
        <v>56</v>
      </c>
      <c r="AC2" s="4" t="s">
        <v>74</v>
      </c>
      <c r="AD2" s="5" t="s">
        <v>75</v>
      </c>
      <c r="AE2" s="6" t="s">
        <v>57</v>
      </c>
      <c r="AF2" s="4" t="s">
        <v>76</v>
      </c>
      <c r="AG2" s="5" t="s">
        <v>77</v>
      </c>
      <c r="AH2" s="6" t="s">
        <v>58</v>
      </c>
      <c r="AI2" s="4" t="s">
        <v>78</v>
      </c>
      <c r="AJ2" s="5" t="s">
        <v>79</v>
      </c>
      <c r="AK2" s="19" t="s">
        <v>59</v>
      </c>
      <c r="AL2" s="4" t="s">
        <v>37</v>
      </c>
      <c r="AM2" s="5" t="s">
        <v>80</v>
      </c>
      <c r="AN2" s="19" t="s">
        <v>67</v>
      </c>
    </row>
    <row r="3" spans="1:40">
      <c r="A3" s="14" t="s">
        <v>9</v>
      </c>
      <c r="B3" s="2" t="s">
        <v>94</v>
      </c>
      <c r="C3" s="2" t="s">
        <v>18</v>
      </c>
      <c r="D3" s="3">
        <v>240</v>
      </c>
      <c r="E3" s="4" t="s">
        <v>83</v>
      </c>
      <c r="F3" s="5">
        <v>0</v>
      </c>
      <c r="G3" s="20">
        <f t="shared" ref="G3:G21" si="0">D3*F3</f>
        <v>0</v>
      </c>
      <c r="H3" s="4" t="s">
        <v>83</v>
      </c>
      <c r="I3" s="5">
        <v>0</v>
      </c>
      <c r="J3" s="20">
        <f t="shared" ref="J3:J21" si="1">G3*I3</f>
        <v>0</v>
      </c>
      <c r="K3" s="4" t="s">
        <v>83</v>
      </c>
      <c r="L3" s="5">
        <v>0</v>
      </c>
      <c r="M3" s="20">
        <f t="shared" ref="M3:M21" si="2">J3*L3</f>
        <v>0</v>
      </c>
      <c r="N3" s="4" t="s">
        <v>83</v>
      </c>
      <c r="O3" s="5">
        <v>0</v>
      </c>
      <c r="P3" s="20">
        <f t="shared" ref="P3:P21" si="3">M3*O3</f>
        <v>0</v>
      </c>
      <c r="Q3" s="4" t="s">
        <v>83</v>
      </c>
      <c r="R3" s="5">
        <v>0</v>
      </c>
      <c r="S3" s="20">
        <f t="shared" ref="S3:S21" si="4">P3*R3</f>
        <v>0</v>
      </c>
      <c r="T3" s="4" t="s">
        <v>83</v>
      </c>
      <c r="U3" s="5">
        <v>0</v>
      </c>
      <c r="V3" s="20">
        <f t="shared" ref="V3:V21" si="5">S3*U3</f>
        <v>0</v>
      </c>
      <c r="W3" s="4" t="s">
        <v>83</v>
      </c>
      <c r="X3" s="5">
        <v>0</v>
      </c>
      <c r="Y3" s="20">
        <f t="shared" ref="Y3:Y21" si="6">V3*X3</f>
        <v>0</v>
      </c>
      <c r="Z3" s="4" t="s">
        <v>83</v>
      </c>
      <c r="AA3" s="5">
        <v>0</v>
      </c>
      <c r="AB3" s="20">
        <f t="shared" ref="AB3:AB21" si="7">Y3*AA3</f>
        <v>0</v>
      </c>
      <c r="AC3" s="4" t="s">
        <v>83</v>
      </c>
      <c r="AD3" s="5">
        <v>0</v>
      </c>
      <c r="AE3" s="20">
        <f t="shared" ref="AE3:AE21" si="8">AB3*AD3</f>
        <v>0</v>
      </c>
      <c r="AF3" s="4" t="s">
        <v>83</v>
      </c>
      <c r="AG3" s="5">
        <v>0</v>
      </c>
      <c r="AH3" s="20">
        <f t="shared" ref="AH3:AH21" si="9">AE3*AG3</f>
        <v>0</v>
      </c>
      <c r="AI3" s="4" t="s">
        <v>83</v>
      </c>
      <c r="AJ3" s="5">
        <v>0</v>
      </c>
      <c r="AK3" s="20">
        <f t="shared" ref="AK3:AK21" si="10">AH3*AJ3</f>
        <v>0</v>
      </c>
      <c r="AL3" s="4" t="s">
        <v>83</v>
      </c>
      <c r="AM3" s="5">
        <v>0</v>
      </c>
      <c r="AN3" s="20">
        <f t="shared" ref="AN3:AN21" si="11">AK3*AM3</f>
        <v>0</v>
      </c>
    </row>
    <row r="4" spans="1:40">
      <c r="A4" s="15" t="s">
        <v>10</v>
      </c>
      <c r="B4" s="5" t="s">
        <v>123</v>
      </c>
      <c r="C4" s="5" t="s">
        <v>17</v>
      </c>
      <c r="D4" s="6">
        <v>240</v>
      </c>
      <c r="E4" s="4" t="s">
        <v>83</v>
      </c>
      <c r="F4" s="5">
        <v>0</v>
      </c>
      <c r="G4" s="20">
        <f t="shared" si="0"/>
        <v>0</v>
      </c>
      <c r="H4" s="4" t="s">
        <v>83</v>
      </c>
      <c r="I4" s="5">
        <v>0</v>
      </c>
      <c r="J4" s="20">
        <f t="shared" si="1"/>
        <v>0</v>
      </c>
      <c r="K4" s="4" t="s">
        <v>83</v>
      </c>
      <c r="L4" s="5">
        <v>0</v>
      </c>
      <c r="M4" s="20">
        <f t="shared" si="2"/>
        <v>0</v>
      </c>
      <c r="N4" s="4" t="s">
        <v>83</v>
      </c>
      <c r="O4" s="5">
        <v>0</v>
      </c>
      <c r="P4" s="20">
        <f t="shared" si="3"/>
        <v>0</v>
      </c>
      <c r="Q4" s="4" t="s">
        <v>83</v>
      </c>
      <c r="R4" s="5">
        <v>0</v>
      </c>
      <c r="S4" s="20">
        <f t="shared" si="4"/>
        <v>0</v>
      </c>
      <c r="T4" s="4" t="s">
        <v>83</v>
      </c>
      <c r="U4" s="5">
        <v>0</v>
      </c>
      <c r="V4" s="20">
        <f t="shared" si="5"/>
        <v>0</v>
      </c>
      <c r="W4" s="4" t="s">
        <v>83</v>
      </c>
      <c r="X4" s="5">
        <v>0</v>
      </c>
      <c r="Y4" s="20">
        <f t="shared" si="6"/>
        <v>0</v>
      </c>
      <c r="Z4" s="4" t="s">
        <v>83</v>
      </c>
      <c r="AA4" s="5">
        <v>0</v>
      </c>
      <c r="AB4" s="20">
        <f t="shared" si="7"/>
        <v>0</v>
      </c>
      <c r="AC4" s="4" t="s">
        <v>83</v>
      </c>
      <c r="AD4" s="5">
        <v>0</v>
      </c>
      <c r="AE4" s="20">
        <f t="shared" si="8"/>
        <v>0</v>
      </c>
      <c r="AF4" s="4" t="s">
        <v>83</v>
      </c>
      <c r="AG4" s="5">
        <v>0</v>
      </c>
      <c r="AH4" s="20">
        <f t="shared" si="9"/>
        <v>0</v>
      </c>
      <c r="AI4" s="4" t="s">
        <v>83</v>
      </c>
      <c r="AJ4" s="5">
        <v>0</v>
      </c>
      <c r="AK4" s="20">
        <f t="shared" si="10"/>
        <v>0</v>
      </c>
      <c r="AL4" s="4" t="s">
        <v>83</v>
      </c>
      <c r="AM4" s="5">
        <v>0</v>
      </c>
      <c r="AN4" s="20">
        <f t="shared" si="11"/>
        <v>0</v>
      </c>
    </row>
    <row r="5" spans="1:40">
      <c r="A5" s="15" t="s">
        <v>20</v>
      </c>
      <c r="B5" s="5" t="s">
        <v>124</v>
      </c>
      <c r="C5" s="5" t="s">
        <v>25</v>
      </c>
      <c r="D5" s="6">
        <v>175</v>
      </c>
      <c r="E5" s="4" t="s">
        <v>83</v>
      </c>
      <c r="F5" s="5">
        <v>0</v>
      </c>
      <c r="G5" s="20">
        <f t="shared" si="0"/>
        <v>0</v>
      </c>
      <c r="H5" s="4" t="s">
        <v>83</v>
      </c>
      <c r="I5" s="5">
        <v>0</v>
      </c>
      <c r="J5" s="20">
        <f t="shared" si="1"/>
        <v>0</v>
      </c>
      <c r="K5" s="4" t="s">
        <v>83</v>
      </c>
      <c r="L5" s="5">
        <v>0</v>
      </c>
      <c r="M5" s="20">
        <f t="shared" si="2"/>
        <v>0</v>
      </c>
      <c r="N5" s="4" t="s">
        <v>83</v>
      </c>
      <c r="O5" s="5">
        <v>0</v>
      </c>
      <c r="P5" s="20">
        <f t="shared" si="3"/>
        <v>0</v>
      </c>
      <c r="Q5" s="4" t="s">
        <v>83</v>
      </c>
      <c r="R5" s="5">
        <v>0</v>
      </c>
      <c r="S5" s="20">
        <f t="shared" si="4"/>
        <v>0</v>
      </c>
      <c r="T5" s="4" t="s">
        <v>83</v>
      </c>
      <c r="U5" s="5">
        <v>0</v>
      </c>
      <c r="V5" s="20">
        <f t="shared" si="5"/>
        <v>0</v>
      </c>
      <c r="W5" s="4" t="s">
        <v>83</v>
      </c>
      <c r="X5" s="5">
        <v>0</v>
      </c>
      <c r="Y5" s="20">
        <f t="shared" si="6"/>
        <v>0</v>
      </c>
      <c r="Z5" s="4" t="s">
        <v>83</v>
      </c>
      <c r="AA5" s="5">
        <v>0</v>
      </c>
      <c r="AB5" s="20">
        <f t="shared" si="7"/>
        <v>0</v>
      </c>
      <c r="AC5" s="4" t="s">
        <v>83</v>
      </c>
      <c r="AD5" s="5">
        <v>0</v>
      </c>
      <c r="AE5" s="20">
        <f t="shared" si="8"/>
        <v>0</v>
      </c>
      <c r="AF5" s="4" t="s">
        <v>83</v>
      </c>
      <c r="AG5" s="5">
        <v>0</v>
      </c>
      <c r="AH5" s="20">
        <f t="shared" si="9"/>
        <v>0</v>
      </c>
      <c r="AI5" s="4" t="s">
        <v>83</v>
      </c>
      <c r="AJ5" s="5">
        <v>0</v>
      </c>
      <c r="AK5" s="20">
        <f t="shared" si="10"/>
        <v>0</v>
      </c>
      <c r="AL5" s="4" t="s">
        <v>83</v>
      </c>
      <c r="AM5" s="5">
        <v>0</v>
      </c>
      <c r="AN5" s="20">
        <f t="shared" si="11"/>
        <v>0</v>
      </c>
    </row>
    <row r="6" spans="1:40">
      <c r="A6" s="16" t="s">
        <v>11</v>
      </c>
      <c r="B6" s="5" t="s">
        <v>95</v>
      </c>
      <c r="C6" s="5" t="s">
        <v>18</v>
      </c>
      <c r="D6" s="6">
        <v>200</v>
      </c>
      <c r="E6" s="4" t="s">
        <v>83</v>
      </c>
      <c r="F6" s="5">
        <v>0</v>
      </c>
      <c r="G6" s="20">
        <f t="shared" si="0"/>
        <v>0</v>
      </c>
      <c r="H6" s="4" t="s">
        <v>83</v>
      </c>
      <c r="I6" s="5">
        <v>0</v>
      </c>
      <c r="J6" s="20">
        <f t="shared" si="1"/>
        <v>0</v>
      </c>
      <c r="K6" s="4" t="s">
        <v>83</v>
      </c>
      <c r="L6" s="5">
        <v>0</v>
      </c>
      <c r="M6" s="20">
        <f t="shared" si="2"/>
        <v>0</v>
      </c>
      <c r="N6" s="4" t="s">
        <v>83</v>
      </c>
      <c r="O6" s="5">
        <v>0</v>
      </c>
      <c r="P6" s="20">
        <f t="shared" si="3"/>
        <v>0</v>
      </c>
      <c r="Q6" s="4" t="s">
        <v>83</v>
      </c>
      <c r="R6" s="5">
        <v>0</v>
      </c>
      <c r="S6" s="20">
        <f t="shared" si="4"/>
        <v>0</v>
      </c>
      <c r="T6" s="4" t="s">
        <v>83</v>
      </c>
      <c r="U6" s="5">
        <v>0</v>
      </c>
      <c r="V6" s="20">
        <f t="shared" si="5"/>
        <v>0</v>
      </c>
      <c r="W6" s="4" t="s">
        <v>83</v>
      </c>
      <c r="X6" s="5">
        <v>0</v>
      </c>
      <c r="Y6" s="20">
        <f t="shared" si="6"/>
        <v>0</v>
      </c>
      <c r="Z6" s="4" t="s">
        <v>83</v>
      </c>
      <c r="AA6" s="5">
        <v>0</v>
      </c>
      <c r="AB6" s="20">
        <f t="shared" si="7"/>
        <v>0</v>
      </c>
      <c r="AC6" s="4" t="s">
        <v>83</v>
      </c>
      <c r="AD6" s="5">
        <v>0</v>
      </c>
      <c r="AE6" s="20">
        <f t="shared" si="8"/>
        <v>0</v>
      </c>
      <c r="AF6" s="4" t="s">
        <v>83</v>
      </c>
      <c r="AG6" s="5">
        <v>0</v>
      </c>
      <c r="AH6" s="20">
        <f t="shared" si="9"/>
        <v>0</v>
      </c>
      <c r="AI6" s="4" t="s">
        <v>83</v>
      </c>
      <c r="AJ6" s="5">
        <v>0</v>
      </c>
      <c r="AK6" s="20">
        <f t="shared" si="10"/>
        <v>0</v>
      </c>
      <c r="AL6" s="4" t="s">
        <v>83</v>
      </c>
      <c r="AM6" s="5">
        <v>0</v>
      </c>
      <c r="AN6" s="20">
        <f t="shared" si="11"/>
        <v>0</v>
      </c>
    </row>
    <row r="7" spans="1:40">
      <c r="A7" s="16" t="s">
        <v>16</v>
      </c>
      <c r="B7" s="5" t="s">
        <v>121</v>
      </c>
      <c r="C7" s="5" t="s">
        <v>17</v>
      </c>
      <c r="D7" s="6">
        <v>240</v>
      </c>
      <c r="E7" s="4" t="s">
        <v>83</v>
      </c>
      <c r="F7" s="5">
        <v>0</v>
      </c>
      <c r="G7" s="20">
        <f t="shared" si="0"/>
        <v>0</v>
      </c>
      <c r="H7" s="4" t="s">
        <v>83</v>
      </c>
      <c r="I7" s="5">
        <v>0</v>
      </c>
      <c r="J7" s="20">
        <f t="shared" si="1"/>
        <v>0</v>
      </c>
      <c r="K7" s="4" t="s">
        <v>83</v>
      </c>
      <c r="L7" s="5">
        <v>0</v>
      </c>
      <c r="M7" s="20">
        <f t="shared" si="2"/>
        <v>0</v>
      </c>
      <c r="N7" s="4" t="s">
        <v>83</v>
      </c>
      <c r="O7" s="5">
        <v>0</v>
      </c>
      <c r="P7" s="20">
        <f t="shared" si="3"/>
        <v>0</v>
      </c>
      <c r="Q7" s="4" t="s">
        <v>83</v>
      </c>
      <c r="R7" s="5">
        <v>0</v>
      </c>
      <c r="S7" s="20">
        <f t="shared" si="4"/>
        <v>0</v>
      </c>
      <c r="T7" s="4" t="s">
        <v>83</v>
      </c>
      <c r="U7" s="5">
        <v>0</v>
      </c>
      <c r="V7" s="20">
        <f t="shared" si="5"/>
        <v>0</v>
      </c>
      <c r="W7" s="4" t="s">
        <v>83</v>
      </c>
      <c r="X7" s="5">
        <v>0</v>
      </c>
      <c r="Y7" s="20">
        <f t="shared" si="6"/>
        <v>0</v>
      </c>
      <c r="Z7" s="4" t="s">
        <v>83</v>
      </c>
      <c r="AA7" s="5">
        <v>0</v>
      </c>
      <c r="AB7" s="20">
        <f t="shared" si="7"/>
        <v>0</v>
      </c>
      <c r="AC7" s="4" t="s">
        <v>83</v>
      </c>
      <c r="AD7" s="5">
        <v>0</v>
      </c>
      <c r="AE7" s="20">
        <f t="shared" si="8"/>
        <v>0</v>
      </c>
      <c r="AF7" s="4" t="s">
        <v>83</v>
      </c>
      <c r="AG7" s="5">
        <v>0</v>
      </c>
      <c r="AH7" s="20">
        <f t="shared" si="9"/>
        <v>0</v>
      </c>
      <c r="AI7" s="4" t="s">
        <v>83</v>
      </c>
      <c r="AJ7" s="5">
        <v>0</v>
      </c>
      <c r="AK7" s="20">
        <f t="shared" si="10"/>
        <v>0</v>
      </c>
      <c r="AL7" s="4" t="s">
        <v>83</v>
      </c>
      <c r="AM7" s="5">
        <v>0</v>
      </c>
      <c r="AN7" s="20">
        <f t="shared" si="11"/>
        <v>0</v>
      </c>
    </row>
    <row r="8" spans="1:40">
      <c r="A8" s="16" t="s">
        <v>12</v>
      </c>
      <c r="B8" s="5" t="s">
        <v>125</v>
      </c>
      <c r="C8" s="5" t="s">
        <v>22</v>
      </c>
      <c r="D8" s="6">
        <v>240</v>
      </c>
      <c r="E8" s="4" t="s">
        <v>83</v>
      </c>
      <c r="F8" s="5">
        <v>0</v>
      </c>
      <c r="G8" s="20">
        <f t="shared" si="0"/>
        <v>0</v>
      </c>
      <c r="H8" s="4" t="s">
        <v>83</v>
      </c>
      <c r="I8" s="5">
        <v>0</v>
      </c>
      <c r="J8" s="20">
        <f t="shared" si="1"/>
        <v>0</v>
      </c>
      <c r="K8" s="4" t="s">
        <v>83</v>
      </c>
      <c r="L8" s="5">
        <v>0</v>
      </c>
      <c r="M8" s="20">
        <f t="shared" si="2"/>
        <v>0</v>
      </c>
      <c r="N8" s="4" t="s">
        <v>83</v>
      </c>
      <c r="O8" s="5">
        <v>0</v>
      </c>
      <c r="P8" s="20">
        <f t="shared" si="3"/>
        <v>0</v>
      </c>
      <c r="Q8" s="4" t="s">
        <v>83</v>
      </c>
      <c r="R8" s="5">
        <v>0</v>
      </c>
      <c r="S8" s="20">
        <f t="shared" si="4"/>
        <v>0</v>
      </c>
      <c r="T8" s="4" t="s">
        <v>83</v>
      </c>
      <c r="U8" s="5">
        <v>0</v>
      </c>
      <c r="V8" s="20">
        <f t="shared" si="5"/>
        <v>0</v>
      </c>
      <c r="W8" s="4" t="s">
        <v>83</v>
      </c>
      <c r="X8" s="5">
        <v>0</v>
      </c>
      <c r="Y8" s="20">
        <f t="shared" si="6"/>
        <v>0</v>
      </c>
      <c r="Z8" s="4" t="s">
        <v>83</v>
      </c>
      <c r="AA8" s="5">
        <v>0</v>
      </c>
      <c r="AB8" s="20">
        <f t="shared" si="7"/>
        <v>0</v>
      </c>
      <c r="AC8" s="4" t="s">
        <v>83</v>
      </c>
      <c r="AD8" s="5">
        <v>0</v>
      </c>
      <c r="AE8" s="20">
        <f t="shared" si="8"/>
        <v>0</v>
      </c>
      <c r="AF8" s="4" t="s">
        <v>83</v>
      </c>
      <c r="AG8" s="5">
        <v>0</v>
      </c>
      <c r="AH8" s="20">
        <f t="shared" si="9"/>
        <v>0</v>
      </c>
      <c r="AI8" s="4" t="s">
        <v>83</v>
      </c>
      <c r="AJ8" s="5">
        <v>0</v>
      </c>
      <c r="AK8" s="20">
        <f t="shared" si="10"/>
        <v>0</v>
      </c>
      <c r="AL8" s="4" t="s">
        <v>83</v>
      </c>
      <c r="AM8" s="5">
        <v>0</v>
      </c>
      <c r="AN8" s="20">
        <f t="shared" si="11"/>
        <v>0</v>
      </c>
    </row>
    <row r="9" spans="1:40">
      <c r="A9" s="16" t="s">
        <v>19</v>
      </c>
      <c r="B9" s="5" t="s">
        <v>126</v>
      </c>
      <c r="C9" s="5" t="s">
        <v>86</v>
      </c>
      <c r="D9" s="6">
        <v>233</v>
      </c>
      <c r="E9" s="4" t="s">
        <v>83</v>
      </c>
      <c r="F9" s="5">
        <v>0</v>
      </c>
      <c r="G9" s="20">
        <f t="shared" si="0"/>
        <v>0</v>
      </c>
      <c r="H9" s="4" t="s">
        <v>83</v>
      </c>
      <c r="I9" s="5">
        <v>0</v>
      </c>
      <c r="J9" s="20">
        <f t="shared" si="1"/>
        <v>0</v>
      </c>
      <c r="K9" s="4" t="s">
        <v>83</v>
      </c>
      <c r="L9" s="5">
        <v>0</v>
      </c>
      <c r="M9" s="20">
        <f t="shared" si="2"/>
        <v>0</v>
      </c>
      <c r="N9" s="4" t="s">
        <v>83</v>
      </c>
      <c r="O9" s="5">
        <v>0</v>
      </c>
      <c r="P9" s="20">
        <f t="shared" si="3"/>
        <v>0</v>
      </c>
      <c r="Q9" s="4" t="s">
        <v>83</v>
      </c>
      <c r="R9" s="5">
        <v>0</v>
      </c>
      <c r="S9" s="20">
        <f t="shared" si="4"/>
        <v>0</v>
      </c>
      <c r="T9" s="4" t="s">
        <v>83</v>
      </c>
      <c r="U9" s="5">
        <v>0</v>
      </c>
      <c r="V9" s="20">
        <f t="shared" si="5"/>
        <v>0</v>
      </c>
      <c r="W9" s="4" t="s">
        <v>83</v>
      </c>
      <c r="X9" s="5">
        <v>0</v>
      </c>
      <c r="Y9" s="20">
        <f t="shared" si="6"/>
        <v>0</v>
      </c>
      <c r="Z9" s="4" t="s">
        <v>83</v>
      </c>
      <c r="AA9" s="5">
        <v>0</v>
      </c>
      <c r="AB9" s="20">
        <f t="shared" si="7"/>
        <v>0</v>
      </c>
      <c r="AC9" s="4" t="s">
        <v>83</v>
      </c>
      <c r="AD9" s="5">
        <v>0</v>
      </c>
      <c r="AE9" s="20">
        <f t="shared" si="8"/>
        <v>0</v>
      </c>
      <c r="AF9" s="4" t="s">
        <v>83</v>
      </c>
      <c r="AG9" s="5">
        <v>0</v>
      </c>
      <c r="AH9" s="20">
        <f t="shared" si="9"/>
        <v>0</v>
      </c>
      <c r="AI9" s="4" t="s">
        <v>83</v>
      </c>
      <c r="AJ9" s="5">
        <v>0</v>
      </c>
      <c r="AK9" s="20">
        <f t="shared" si="10"/>
        <v>0</v>
      </c>
      <c r="AL9" s="4" t="s">
        <v>83</v>
      </c>
      <c r="AM9" s="5">
        <v>0</v>
      </c>
      <c r="AN9" s="20">
        <f t="shared" si="11"/>
        <v>0</v>
      </c>
    </row>
    <row r="10" spans="1:40">
      <c r="A10" s="17" t="s">
        <v>82</v>
      </c>
      <c r="B10" s="5" t="s">
        <v>127</v>
      </c>
      <c r="C10" s="5" t="s">
        <v>17</v>
      </c>
      <c r="D10" s="6">
        <v>240</v>
      </c>
      <c r="E10" s="4" t="s">
        <v>83</v>
      </c>
      <c r="F10" s="5">
        <v>0</v>
      </c>
      <c r="G10" s="20">
        <f t="shared" si="0"/>
        <v>0</v>
      </c>
      <c r="H10" s="4" t="s">
        <v>83</v>
      </c>
      <c r="I10" s="5">
        <v>0</v>
      </c>
      <c r="J10" s="20">
        <f t="shared" si="1"/>
        <v>0</v>
      </c>
      <c r="K10" s="4" t="s">
        <v>83</v>
      </c>
      <c r="L10" s="5">
        <v>0</v>
      </c>
      <c r="M10" s="20">
        <f t="shared" si="2"/>
        <v>0</v>
      </c>
      <c r="N10" s="4" t="s">
        <v>83</v>
      </c>
      <c r="O10" s="5">
        <v>0</v>
      </c>
      <c r="P10" s="20">
        <f t="shared" si="3"/>
        <v>0</v>
      </c>
      <c r="Q10" s="4" t="s">
        <v>83</v>
      </c>
      <c r="R10" s="5">
        <v>0</v>
      </c>
      <c r="S10" s="20">
        <f t="shared" si="4"/>
        <v>0</v>
      </c>
      <c r="T10" s="4" t="s">
        <v>83</v>
      </c>
      <c r="U10" s="5">
        <v>0</v>
      </c>
      <c r="V10" s="20">
        <f t="shared" si="5"/>
        <v>0</v>
      </c>
      <c r="W10" s="4" t="s">
        <v>83</v>
      </c>
      <c r="X10" s="5">
        <v>0</v>
      </c>
      <c r="Y10" s="20">
        <f t="shared" si="6"/>
        <v>0</v>
      </c>
      <c r="Z10" s="4" t="s">
        <v>83</v>
      </c>
      <c r="AA10" s="5">
        <v>0</v>
      </c>
      <c r="AB10" s="20">
        <f t="shared" si="7"/>
        <v>0</v>
      </c>
      <c r="AC10" s="4" t="s">
        <v>83</v>
      </c>
      <c r="AD10" s="5">
        <v>0</v>
      </c>
      <c r="AE10" s="20">
        <f t="shared" si="8"/>
        <v>0</v>
      </c>
      <c r="AF10" s="4" t="s">
        <v>83</v>
      </c>
      <c r="AG10" s="5">
        <v>0</v>
      </c>
      <c r="AH10" s="20">
        <f t="shared" si="9"/>
        <v>0</v>
      </c>
      <c r="AI10" s="4" t="s">
        <v>83</v>
      </c>
      <c r="AJ10" s="5">
        <v>0</v>
      </c>
      <c r="AK10" s="20">
        <f t="shared" si="10"/>
        <v>0</v>
      </c>
      <c r="AL10" s="4" t="s">
        <v>83</v>
      </c>
      <c r="AM10" s="5">
        <v>0</v>
      </c>
      <c r="AN10" s="20">
        <f t="shared" si="11"/>
        <v>0</v>
      </c>
    </row>
    <row r="11" spans="1:40">
      <c r="A11" s="17" t="s">
        <v>0</v>
      </c>
      <c r="B11" s="5" t="s">
        <v>96</v>
      </c>
      <c r="C11" s="5" t="s">
        <v>18</v>
      </c>
      <c r="D11" s="6">
        <v>220</v>
      </c>
      <c r="E11" s="4" t="s">
        <v>83</v>
      </c>
      <c r="F11" s="5">
        <v>0</v>
      </c>
      <c r="G11" s="20">
        <f t="shared" si="0"/>
        <v>0</v>
      </c>
      <c r="H11" s="4" t="s">
        <v>83</v>
      </c>
      <c r="I11" s="5">
        <v>0</v>
      </c>
      <c r="J11" s="20">
        <f t="shared" si="1"/>
        <v>0</v>
      </c>
      <c r="K11" s="4" t="s">
        <v>83</v>
      </c>
      <c r="L11" s="5">
        <v>0</v>
      </c>
      <c r="M11" s="20">
        <f t="shared" si="2"/>
        <v>0</v>
      </c>
      <c r="N11" s="4" t="s">
        <v>83</v>
      </c>
      <c r="O11" s="5">
        <v>0</v>
      </c>
      <c r="P11" s="20">
        <f t="shared" si="3"/>
        <v>0</v>
      </c>
      <c r="Q11" s="4" t="s">
        <v>83</v>
      </c>
      <c r="R11" s="5">
        <v>0</v>
      </c>
      <c r="S11" s="20">
        <f t="shared" si="4"/>
        <v>0</v>
      </c>
      <c r="T11" s="4" t="s">
        <v>83</v>
      </c>
      <c r="U11" s="5">
        <v>0</v>
      </c>
      <c r="V11" s="20">
        <f t="shared" si="5"/>
        <v>0</v>
      </c>
      <c r="W11" s="4" t="s">
        <v>83</v>
      </c>
      <c r="X11" s="5">
        <v>0</v>
      </c>
      <c r="Y11" s="20">
        <f t="shared" si="6"/>
        <v>0</v>
      </c>
      <c r="Z11" s="4" t="s">
        <v>83</v>
      </c>
      <c r="AA11" s="5">
        <v>0</v>
      </c>
      <c r="AB11" s="20">
        <f t="shared" si="7"/>
        <v>0</v>
      </c>
      <c r="AC11" s="4" t="s">
        <v>83</v>
      </c>
      <c r="AD11" s="5">
        <v>0</v>
      </c>
      <c r="AE11" s="20">
        <f t="shared" si="8"/>
        <v>0</v>
      </c>
      <c r="AF11" s="4" t="s">
        <v>83</v>
      </c>
      <c r="AG11" s="5">
        <v>0</v>
      </c>
      <c r="AH11" s="20">
        <f t="shared" si="9"/>
        <v>0</v>
      </c>
      <c r="AI11" s="4" t="s">
        <v>83</v>
      </c>
      <c r="AJ11" s="5">
        <v>0</v>
      </c>
      <c r="AK11" s="20">
        <f t="shared" si="10"/>
        <v>0</v>
      </c>
      <c r="AL11" s="4" t="s">
        <v>83</v>
      </c>
      <c r="AM11" s="5">
        <v>0</v>
      </c>
      <c r="AN11" s="20">
        <f t="shared" si="11"/>
        <v>0</v>
      </c>
    </row>
    <row r="12" spans="1:40">
      <c r="A12" s="16" t="s">
        <v>14</v>
      </c>
      <c r="B12" s="5" t="s">
        <v>132</v>
      </c>
      <c r="C12" s="5" t="s">
        <v>23</v>
      </c>
      <c r="D12" s="6">
        <v>220</v>
      </c>
      <c r="E12" s="4" t="s">
        <v>83</v>
      </c>
      <c r="F12" s="5">
        <v>0</v>
      </c>
      <c r="G12" s="20">
        <f t="shared" si="0"/>
        <v>0</v>
      </c>
      <c r="H12" s="4" t="s">
        <v>83</v>
      </c>
      <c r="I12" s="5">
        <v>0</v>
      </c>
      <c r="J12" s="20">
        <f t="shared" si="1"/>
        <v>0</v>
      </c>
      <c r="K12" s="4" t="s">
        <v>83</v>
      </c>
      <c r="L12" s="5">
        <v>0</v>
      </c>
      <c r="M12" s="20">
        <f t="shared" si="2"/>
        <v>0</v>
      </c>
      <c r="N12" s="4" t="s">
        <v>83</v>
      </c>
      <c r="O12" s="5">
        <v>0</v>
      </c>
      <c r="P12" s="20">
        <f t="shared" si="3"/>
        <v>0</v>
      </c>
      <c r="Q12" s="4" t="s">
        <v>83</v>
      </c>
      <c r="R12" s="5">
        <v>0</v>
      </c>
      <c r="S12" s="20">
        <f t="shared" si="4"/>
        <v>0</v>
      </c>
      <c r="T12" s="4" t="s">
        <v>83</v>
      </c>
      <c r="U12" s="5">
        <v>0</v>
      </c>
      <c r="V12" s="20">
        <f t="shared" si="5"/>
        <v>0</v>
      </c>
      <c r="W12" s="4" t="s">
        <v>83</v>
      </c>
      <c r="X12" s="5">
        <v>0</v>
      </c>
      <c r="Y12" s="20">
        <f t="shared" si="6"/>
        <v>0</v>
      </c>
      <c r="Z12" s="4" t="s">
        <v>83</v>
      </c>
      <c r="AA12" s="5">
        <v>0</v>
      </c>
      <c r="AB12" s="20">
        <f t="shared" si="7"/>
        <v>0</v>
      </c>
      <c r="AC12" s="4" t="s">
        <v>83</v>
      </c>
      <c r="AD12" s="5">
        <v>0</v>
      </c>
      <c r="AE12" s="20">
        <f t="shared" si="8"/>
        <v>0</v>
      </c>
      <c r="AF12" s="4" t="s">
        <v>83</v>
      </c>
      <c r="AG12" s="5">
        <v>0</v>
      </c>
      <c r="AH12" s="20">
        <f t="shared" si="9"/>
        <v>0</v>
      </c>
      <c r="AI12" s="4" t="s">
        <v>83</v>
      </c>
      <c r="AJ12" s="5">
        <v>0</v>
      </c>
      <c r="AK12" s="20">
        <f t="shared" si="10"/>
        <v>0</v>
      </c>
      <c r="AL12" s="4" t="s">
        <v>83</v>
      </c>
      <c r="AM12" s="5">
        <v>0</v>
      </c>
      <c r="AN12" s="20">
        <f t="shared" si="11"/>
        <v>0</v>
      </c>
    </row>
    <row r="13" spans="1:40">
      <c r="A13" s="16" t="s">
        <v>7</v>
      </c>
      <c r="B13" s="5" t="s">
        <v>92</v>
      </c>
      <c r="C13" s="5" t="s">
        <v>17</v>
      </c>
      <c r="D13" s="6">
        <v>235</v>
      </c>
      <c r="E13" s="4" t="s">
        <v>83</v>
      </c>
      <c r="F13" s="5">
        <v>0</v>
      </c>
      <c r="G13" s="20">
        <f t="shared" si="0"/>
        <v>0</v>
      </c>
      <c r="H13" s="4" t="s">
        <v>83</v>
      </c>
      <c r="I13" s="5">
        <v>0</v>
      </c>
      <c r="J13" s="20">
        <f t="shared" si="1"/>
        <v>0</v>
      </c>
      <c r="K13" s="4" t="s">
        <v>83</v>
      </c>
      <c r="L13" s="5">
        <v>0</v>
      </c>
      <c r="M13" s="20">
        <f t="shared" si="2"/>
        <v>0</v>
      </c>
      <c r="N13" s="4" t="s">
        <v>83</v>
      </c>
      <c r="O13" s="5">
        <v>0</v>
      </c>
      <c r="P13" s="20">
        <f t="shared" si="3"/>
        <v>0</v>
      </c>
      <c r="Q13" s="4" t="s">
        <v>83</v>
      </c>
      <c r="R13" s="5">
        <v>0</v>
      </c>
      <c r="S13" s="20">
        <f t="shared" si="4"/>
        <v>0</v>
      </c>
      <c r="T13" s="4" t="s">
        <v>83</v>
      </c>
      <c r="U13" s="5">
        <v>0</v>
      </c>
      <c r="V13" s="20">
        <f t="shared" si="5"/>
        <v>0</v>
      </c>
      <c r="W13" s="4" t="s">
        <v>83</v>
      </c>
      <c r="X13" s="5">
        <v>0</v>
      </c>
      <c r="Y13" s="20">
        <f t="shared" si="6"/>
        <v>0</v>
      </c>
      <c r="Z13" s="4" t="s">
        <v>83</v>
      </c>
      <c r="AA13" s="5">
        <v>0</v>
      </c>
      <c r="AB13" s="20">
        <f t="shared" si="7"/>
        <v>0</v>
      </c>
      <c r="AC13" s="4" t="s">
        <v>83</v>
      </c>
      <c r="AD13" s="5">
        <v>0</v>
      </c>
      <c r="AE13" s="20">
        <f t="shared" si="8"/>
        <v>0</v>
      </c>
      <c r="AF13" s="4" t="s">
        <v>83</v>
      </c>
      <c r="AG13" s="5">
        <v>0</v>
      </c>
      <c r="AH13" s="20">
        <f t="shared" si="9"/>
        <v>0</v>
      </c>
      <c r="AI13" s="4" t="s">
        <v>83</v>
      </c>
      <c r="AJ13" s="5">
        <v>0</v>
      </c>
      <c r="AK13" s="20">
        <f t="shared" si="10"/>
        <v>0</v>
      </c>
      <c r="AL13" s="4" t="s">
        <v>83</v>
      </c>
      <c r="AM13" s="5">
        <v>0</v>
      </c>
      <c r="AN13" s="20">
        <f t="shared" si="11"/>
        <v>0</v>
      </c>
    </row>
    <row r="14" spans="1:40">
      <c r="A14" s="17" t="s">
        <v>2</v>
      </c>
      <c r="B14" s="5" t="s">
        <v>128</v>
      </c>
      <c r="C14" s="5" t="s">
        <v>86</v>
      </c>
      <c r="D14" s="6">
        <v>228</v>
      </c>
      <c r="E14" s="4" t="s">
        <v>83</v>
      </c>
      <c r="F14" s="5">
        <v>0</v>
      </c>
      <c r="G14" s="20">
        <f t="shared" si="0"/>
        <v>0</v>
      </c>
      <c r="H14" s="4" t="s">
        <v>83</v>
      </c>
      <c r="I14" s="5">
        <v>0</v>
      </c>
      <c r="J14" s="20">
        <f t="shared" si="1"/>
        <v>0</v>
      </c>
      <c r="K14" s="4" t="s">
        <v>83</v>
      </c>
      <c r="L14" s="5">
        <v>0</v>
      </c>
      <c r="M14" s="20">
        <f t="shared" si="2"/>
        <v>0</v>
      </c>
      <c r="N14" s="4" t="s">
        <v>83</v>
      </c>
      <c r="O14" s="5">
        <v>0</v>
      </c>
      <c r="P14" s="20">
        <f t="shared" si="3"/>
        <v>0</v>
      </c>
      <c r="Q14" s="4" t="s">
        <v>83</v>
      </c>
      <c r="R14" s="5">
        <v>0</v>
      </c>
      <c r="S14" s="20">
        <f t="shared" si="4"/>
        <v>0</v>
      </c>
      <c r="T14" s="4" t="s">
        <v>83</v>
      </c>
      <c r="U14" s="5">
        <v>0</v>
      </c>
      <c r="V14" s="20">
        <f t="shared" si="5"/>
        <v>0</v>
      </c>
      <c r="W14" s="4" t="s">
        <v>83</v>
      </c>
      <c r="X14" s="5">
        <v>0</v>
      </c>
      <c r="Y14" s="20">
        <f t="shared" si="6"/>
        <v>0</v>
      </c>
      <c r="Z14" s="4" t="s">
        <v>83</v>
      </c>
      <c r="AA14" s="5">
        <v>0</v>
      </c>
      <c r="AB14" s="20">
        <f t="shared" si="7"/>
        <v>0</v>
      </c>
      <c r="AC14" s="4" t="s">
        <v>83</v>
      </c>
      <c r="AD14" s="5">
        <v>0</v>
      </c>
      <c r="AE14" s="20">
        <f t="shared" si="8"/>
        <v>0</v>
      </c>
      <c r="AF14" s="4" t="s">
        <v>83</v>
      </c>
      <c r="AG14" s="5">
        <v>0</v>
      </c>
      <c r="AH14" s="20">
        <f t="shared" si="9"/>
        <v>0</v>
      </c>
      <c r="AI14" s="4" t="s">
        <v>83</v>
      </c>
      <c r="AJ14" s="5">
        <v>0</v>
      </c>
      <c r="AK14" s="20">
        <f t="shared" si="10"/>
        <v>0</v>
      </c>
      <c r="AL14" s="4" t="s">
        <v>83</v>
      </c>
      <c r="AM14" s="5">
        <v>0</v>
      </c>
      <c r="AN14" s="20">
        <f t="shared" si="11"/>
        <v>0</v>
      </c>
    </row>
    <row r="15" spans="1:40">
      <c r="A15" s="17" t="s">
        <v>8</v>
      </c>
      <c r="B15" s="5" t="s">
        <v>129</v>
      </c>
      <c r="C15" s="5" t="s">
        <v>21</v>
      </c>
      <c r="D15" s="6">
        <v>256</v>
      </c>
      <c r="E15" s="4" t="s">
        <v>83</v>
      </c>
      <c r="F15" s="5">
        <v>0</v>
      </c>
      <c r="G15" s="20">
        <f t="shared" si="0"/>
        <v>0</v>
      </c>
      <c r="H15" s="4" t="s">
        <v>83</v>
      </c>
      <c r="I15" s="5">
        <v>0</v>
      </c>
      <c r="J15" s="20">
        <f t="shared" si="1"/>
        <v>0</v>
      </c>
      <c r="K15" s="4" t="s">
        <v>83</v>
      </c>
      <c r="L15" s="5">
        <v>0</v>
      </c>
      <c r="M15" s="20">
        <f t="shared" si="2"/>
        <v>0</v>
      </c>
      <c r="N15" s="4" t="s">
        <v>83</v>
      </c>
      <c r="O15" s="5">
        <v>0</v>
      </c>
      <c r="P15" s="20">
        <f t="shared" si="3"/>
        <v>0</v>
      </c>
      <c r="Q15" s="4" t="s">
        <v>83</v>
      </c>
      <c r="R15" s="5">
        <v>0</v>
      </c>
      <c r="S15" s="20">
        <f t="shared" si="4"/>
        <v>0</v>
      </c>
      <c r="T15" s="4" t="s">
        <v>83</v>
      </c>
      <c r="U15" s="5">
        <v>0</v>
      </c>
      <c r="V15" s="20">
        <f t="shared" si="5"/>
        <v>0</v>
      </c>
      <c r="W15" s="4" t="s">
        <v>83</v>
      </c>
      <c r="X15" s="5">
        <v>0</v>
      </c>
      <c r="Y15" s="20">
        <f t="shared" si="6"/>
        <v>0</v>
      </c>
      <c r="Z15" s="4" t="s">
        <v>83</v>
      </c>
      <c r="AA15" s="5">
        <v>0</v>
      </c>
      <c r="AB15" s="20">
        <f t="shared" si="7"/>
        <v>0</v>
      </c>
      <c r="AC15" s="4" t="s">
        <v>83</v>
      </c>
      <c r="AD15" s="5">
        <v>0</v>
      </c>
      <c r="AE15" s="20">
        <f t="shared" si="8"/>
        <v>0</v>
      </c>
      <c r="AF15" s="4" t="s">
        <v>83</v>
      </c>
      <c r="AG15" s="5">
        <v>0</v>
      </c>
      <c r="AH15" s="20">
        <f t="shared" si="9"/>
        <v>0</v>
      </c>
      <c r="AI15" s="4" t="s">
        <v>83</v>
      </c>
      <c r="AJ15" s="5">
        <v>0</v>
      </c>
      <c r="AK15" s="20">
        <f t="shared" si="10"/>
        <v>0</v>
      </c>
      <c r="AL15" s="4" t="s">
        <v>83</v>
      </c>
      <c r="AM15" s="5">
        <v>0</v>
      </c>
      <c r="AN15" s="20">
        <f t="shared" si="11"/>
        <v>0</v>
      </c>
    </row>
    <row r="16" spans="1:40">
      <c r="A16" s="13" t="s">
        <v>1</v>
      </c>
      <c r="B16" s="5" t="s">
        <v>130</v>
      </c>
      <c r="C16" s="5" t="s">
        <v>17</v>
      </c>
      <c r="D16" s="6">
        <v>235</v>
      </c>
      <c r="E16" s="4" t="s">
        <v>83</v>
      </c>
      <c r="F16" s="5">
        <v>0</v>
      </c>
      <c r="G16" s="20">
        <f t="shared" si="0"/>
        <v>0</v>
      </c>
      <c r="H16" s="4" t="s">
        <v>83</v>
      </c>
      <c r="I16" s="5">
        <v>0</v>
      </c>
      <c r="J16" s="20">
        <f t="shared" si="1"/>
        <v>0</v>
      </c>
      <c r="K16" s="4" t="s">
        <v>83</v>
      </c>
      <c r="L16" s="5">
        <v>0</v>
      </c>
      <c r="M16" s="20">
        <f t="shared" si="2"/>
        <v>0</v>
      </c>
      <c r="N16" s="4" t="s">
        <v>83</v>
      </c>
      <c r="O16" s="5">
        <v>0</v>
      </c>
      <c r="P16" s="20">
        <f t="shared" si="3"/>
        <v>0</v>
      </c>
      <c r="Q16" s="4" t="s">
        <v>83</v>
      </c>
      <c r="R16" s="5">
        <v>0</v>
      </c>
      <c r="S16" s="20">
        <f t="shared" si="4"/>
        <v>0</v>
      </c>
      <c r="T16" s="4" t="s">
        <v>83</v>
      </c>
      <c r="U16" s="5">
        <v>0</v>
      </c>
      <c r="V16" s="20">
        <f t="shared" si="5"/>
        <v>0</v>
      </c>
      <c r="W16" s="4" t="s">
        <v>83</v>
      </c>
      <c r="X16" s="5">
        <v>0</v>
      </c>
      <c r="Y16" s="20">
        <f t="shared" si="6"/>
        <v>0</v>
      </c>
      <c r="Z16" s="4" t="s">
        <v>83</v>
      </c>
      <c r="AA16" s="5">
        <v>0</v>
      </c>
      <c r="AB16" s="20">
        <f t="shared" si="7"/>
        <v>0</v>
      </c>
      <c r="AC16" s="4" t="s">
        <v>83</v>
      </c>
      <c r="AD16" s="5">
        <v>0</v>
      </c>
      <c r="AE16" s="20">
        <f t="shared" si="8"/>
        <v>0</v>
      </c>
      <c r="AF16" s="4" t="s">
        <v>83</v>
      </c>
      <c r="AG16" s="5">
        <v>0</v>
      </c>
      <c r="AH16" s="20">
        <f t="shared" si="9"/>
        <v>0</v>
      </c>
      <c r="AI16" s="4" t="s">
        <v>83</v>
      </c>
      <c r="AJ16" s="5">
        <v>0</v>
      </c>
      <c r="AK16" s="20">
        <f t="shared" si="10"/>
        <v>0</v>
      </c>
      <c r="AL16" s="4" t="s">
        <v>83</v>
      </c>
      <c r="AM16" s="5">
        <v>0</v>
      </c>
      <c r="AN16" s="20">
        <f t="shared" si="11"/>
        <v>0</v>
      </c>
    </row>
    <row r="17" spans="1:40">
      <c r="A17" s="16" t="s">
        <v>15</v>
      </c>
      <c r="B17" s="5" t="s">
        <v>131</v>
      </c>
      <c r="C17" s="5" t="s">
        <v>24</v>
      </c>
      <c r="D17" s="6">
        <v>240</v>
      </c>
      <c r="E17" s="4" t="s">
        <v>83</v>
      </c>
      <c r="F17" s="5">
        <v>0</v>
      </c>
      <c r="G17" s="20">
        <f t="shared" si="0"/>
        <v>0</v>
      </c>
      <c r="H17" s="4" t="s">
        <v>83</v>
      </c>
      <c r="I17" s="5">
        <v>0</v>
      </c>
      <c r="J17" s="20">
        <f t="shared" si="1"/>
        <v>0</v>
      </c>
      <c r="K17" s="4" t="s">
        <v>83</v>
      </c>
      <c r="L17" s="5">
        <v>0</v>
      </c>
      <c r="M17" s="20">
        <f t="shared" si="2"/>
        <v>0</v>
      </c>
      <c r="N17" s="4" t="s">
        <v>83</v>
      </c>
      <c r="O17" s="5">
        <v>0</v>
      </c>
      <c r="P17" s="20">
        <f t="shared" si="3"/>
        <v>0</v>
      </c>
      <c r="Q17" s="4" t="s">
        <v>83</v>
      </c>
      <c r="R17" s="5">
        <v>0</v>
      </c>
      <c r="S17" s="20">
        <f t="shared" si="4"/>
        <v>0</v>
      </c>
      <c r="T17" s="4" t="s">
        <v>83</v>
      </c>
      <c r="U17" s="5">
        <v>0</v>
      </c>
      <c r="V17" s="20">
        <f t="shared" si="5"/>
        <v>0</v>
      </c>
      <c r="W17" s="4" t="s">
        <v>83</v>
      </c>
      <c r="X17" s="5">
        <v>0</v>
      </c>
      <c r="Y17" s="20">
        <f t="shared" si="6"/>
        <v>0</v>
      </c>
      <c r="Z17" s="4" t="s">
        <v>83</v>
      </c>
      <c r="AA17" s="5">
        <v>0</v>
      </c>
      <c r="AB17" s="20">
        <f t="shared" si="7"/>
        <v>0</v>
      </c>
      <c r="AC17" s="4" t="s">
        <v>83</v>
      </c>
      <c r="AD17" s="5">
        <v>0</v>
      </c>
      <c r="AE17" s="20">
        <f t="shared" si="8"/>
        <v>0</v>
      </c>
      <c r="AF17" s="4" t="s">
        <v>83</v>
      </c>
      <c r="AG17" s="5">
        <v>0</v>
      </c>
      <c r="AH17" s="20">
        <f t="shared" si="9"/>
        <v>0</v>
      </c>
      <c r="AI17" s="4" t="s">
        <v>83</v>
      </c>
      <c r="AJ17" s="5">
        <v>0</v>
      </c>
      <c r="AK17" s="20">
        <f t="shared" si="10"/>
        <v>0</v>
      </c>
      <c r="AL17" s="4" t="s">
        <v>83</v>
      </c>
      <c r="AM17" s="5">
        <v>0</v>
      </c>
      <c r="AN17" s="20">
        <f t="shared" si="11"/>
        <v>0</v>
      </c>
    </row>
    <row r="18" spans="1:40">
      <c r="A18" s="16" t="s">
        <v>81</v>
      </c>
      <c r="B18" s="5" t="s">
        <v>122</v>
      </c>
      <c r="C18" s="5" t="s">
        <v>87</v>
      </c>
      <c r="D18" s="6">
        <v>230</v>
      </c>
      <c r="E18" s="4" t="s">
        <v>83</v>
      </c>
      <c r="F18" s="5">
        <v>0</v>
      </c>
      <c r="G18" s="20">
        <f t="shared" si="0"/>
        <v>0</v>
      </c>
      <c r="H18" s="4" t="s">
        <v>83</v>
      </c>
      <c r="I18" s="5">
        <v>0</v>
      </c>
      <c r="J18" s="20">
        <f t="shared" si="1"/>
        <v>0</v>
      </c>
      <c r="K18" s="4" t="s">
        <v>83</v>
      </c>
      <c r="L18" s="5">
        <v>0</v>
      </c>
      <c r="M18" s="20">
        <f t="shared" si="2"/>
        <v>0</v>
      </c>
      <c r="N18" s="4" t="s">
        <v>83</v>
      </c>
      <c r="O18" s="5">
        <v>0</v>
      </c>
      <c r="P18" s="20">
        <f t="shared" si="3"/>
        <v>0</v>
      </c>
      <c r="Q18" s="4" t="s">
        <v>83</v>
      </c>
      <c r="R18" s="5">
        <v>0</v>
      </c>
      <c r="S18" s="20">
        <f t="shared" si="4"/>
        <v>0</v>
      </c>
      <c r="T18" s="4" t="s">
        <v>83</v>
      </c>
      <c r="U18" s="5">
        <v>0</v>
      </c>
      <c r="V18" s="20">
        <f t="shared" si="5"/>
        <v>0</v>
      </c>
      <c r="W18" s="4" t="s">
        <v>83</v>
      </c>
      <c r="X18" s="5">
        <v>0</v>
      </c>
      <c r="Y18" s="20">
        <f t="shared" si="6"/>
        <v>0</v>
      </c>
      <c r="Z18" s="4" t="s">
        <v>83</v>
      </c>
      <c r="AA18" s="5">
        <v>0</v>
      </c>
      <c r="AB18" s="20">
        <f t="shared" si="7"/>
        <v>0</v>
      </c>
      <c r="AC18" s="4" t="s">
        <v>83</v>
      </c>
      <c r="AD18" s="5">
        <v>0</v>
      </c>
      <c r="AE18" s="20">
        <f t="shared" si="8"/>
        <v>0</v>
      </c>
      <c r="AF18" s="4" t="s">
        <v>83</v>
      </c>
      <c r="AG18" s="5">
        <v>0</v>
      </c>
      <c r="AH18" s="20">
        <f t="shared" si="9"/>
        <v>0</v>
      </c>
      <c r="AI18" s="4" t="s">
        <v>83</v>
      </c>
      <c r="AJ18" s="5">
        <v>0</v>
      </c>
      <c r="AK18" s="20">
        <f t="shared" si="10"/>
        <v>0</v>
      </c>
      <c r="AL18" s="4" t="s">
        <v>83</v>
      </c>
      <c r="AM18" s="5">
        <v>0</v>
      </c>
      <c r="AN18" s="20">
        <f t="shared" si="11"/>
        <v>0</v>
      </c>
    </row>
    <row r="19" spans="1:40">
      <c r="A19" s="16" t="s">
        <v>89</v>
      </c>
      <c r="B19" s="5" t="s">
        <v>91</v>
      </c>
      <c r="C19" s="5" t="s">
        <v>17</v>
      </c>
      <c r="D19" s="6">
        <v>220</v>
      </c>
      <c r="E19" s="4" t="s">
        <v>83</v>
      </c>
      <c r="F19" s="5">
        <v>0</v>
      </c>
      <c r="G19" s="20">
        <f t="shared" ref="G19" si="12">D19*F19</f>
        <v>0</v>
      </c>
      <c r="H19" s="4" t="s">
        <v>83</v>
      </c>
      <c r="I19" s="5">
        <v>0</v>
      </c>
      <c r="J19" s="20">
        <f t="shared" ref="J19" si="13">G19*I19</f>
        <v>0</v>
      </c>
      <c r="K19" s="4" t="s">
        <v>83</v>
      </c>
      <c r="L19" s="5">
        <v>0</v>
      </c>
      <c r="M19" s="20">
        <f t="shared" ref="M19" si="14">J19*L19</f>
        <v>0</v>
      </c>
      <c r="N19" s="4" t="s">
        <v>83</v>
      </c>
      <c r="O19" s="5">
        <v>0</v>
      </c>
      <c r="P19" s="20">
        <f t="shared" ref="P19" si="15">M19*O19</f>
        <v>0</v>
      </c>
      <c r="Q19" s="4" t="s">
        <v>83</v>
      </c>
      <c r="R19" s="5">
        <v>0</v>
      </c>
      <c r="S19" s="20">
        <f t="shared" ref="S19" si="16">P19*R19</f>
        <v>0</v>
      </c>
      <c r="T19" s="4" t="s">
        <v>83</v>
      </c>
      <c r="U19" s="5">
        <v>0</v>
      </c>
      <c r="V19" s="20">
        <f t="shared" ref="V19" si="17">S19*U19</f>
        <v>0</v>
      </c>
      <c r="W19" s="4" t="s">
        <v>83</v>
      </c>
      <c r="X19" s="5">
        <v>0</v>
      </c>
      <c r="Y19" s="20">
        <f t="shared" ref="Y19" si="18">V19*X19</f>
        <v>0</v>
      </c>
      <c r="Z19" s="4" t="s">
        <v>83</v>
      </c>
      <c r="AA19" s="5">
        <v>0</v>
      </c>
      <c r="AB19" s="20">
        <f t="shared" ref="AB19" si="19">Y19*AA19</f>
        <v>0</v>
      </c>
      <c r="AC19" s="4" t="s">
        <v>83</v>
      </c>
      <c r="AD19" s="5">
        <v>0</v>
      </c>
      <c r="AE19" s="20">
        <f t="shared" ref="AE19" si="20">AB19*AD19</f>
        <v>0</v>
      </c>
      <c r="AF19" s="4" t="s">
        <v>83</v>
      </c>
      <c r="AG19" s="5">
        <v>0</v>
      </c>
      <c r="AH19" s="20">
        <f t="shared" ref="AH19" si="21">AE19*AG19</f>
        <v>0</v>
      </c>
      <c r="AI19" s="4" t="s">
        <v>83</v>
      </c>
      <c r="AJ19" s="5">
        <v>0</v>
      </c>
      <c r="AK19" s="20">
        <f t="shared" ref="AK19" si="22">AH19*AJ19</f>
        <v>0</v>
      </c>
      <c r="AL19" s="4" t="s">
        <v>83</v>
      </c>
      <c r="AM19" s="5">
        <v>0</v>
      </c>
      <c r="AN19" s="20">
        <f t="shared" ref="AN19" si="23">AK19*AM19</f>
        <v>0</v>
      </c>
    </row>
    <row r="20" spans="1:40">
      <c r="A20" s="34" t="s">
        <v>150</v>
      </c>
      <c r="B20" s="18" t="s">
        <v>149</v>
      </c>
      <c r="C20" s="32" t="s">
        <v>151</v>
      </c>
      <c r="D20" s="33">
        <v>229</v>
      </c>
      <c r="E20" s="4" t="s">
        <v>83</v>
      </c>
      <c r="F20" s="5">
        <v>0</v>
      </c>
      <c r="G20" s="20">
        <f t="shared" ref="G20" si="24">D20*F20</f>
        <v>0</v>
      </c>
      <c r="H20" s="4" t="s">
        <v>83</v>
      </c>
      <c r="I20" s="5">
        <v>0</v>
      </c>
      <c r="J20" s="20">
        <f t="shared" ref="J20" si="25">G20*I20</f>
        <v>0</v>
      </c>
      <c r="K20" s="4" t="s">
        <v>83</v>
      </c>
      <c r="L20" s="5">
        <v>0</v>
      </c>
      <c r="M20" s="20">
        <f t="shared" ref="M20" si="26">J20*L20</f>
        <v>0</v>
      </c>
      <c r="N20" s="4" t="s">
        <v>83</v>
      </c>
      <c r="O20" s="5">
        <v>0</v>
      </c>
      <c r="P20" s="20">
        <f t="shared" ref="P20" si="27">M20*O20</f>
        <v>0</v>
      </c>
      <c r="Q20" s="4" t="s">
        <v>83</v>
      </c>
      <c r="R20" s="5">
        <v>0</v>
      </c>
      <c r="S20" s="20">
        <f t="shared" ref="S20" si="28">P20*R20</f>
        <v>0</v>
      </c>
      <c r="T20" s="4" t="s">
        <v>83</v>
      </c>
      <c r="U20" s="5">
        <v>0</v>
      </c>
      <c r="V20" s="20">
        <f t="shared" ref="V20" si="29">S20*U20</f>
        <v>0</v>
      </c>
      <c r="W20" s="4" t="s">
        <v>83</v>
      </c>
      <c r="X20" s="5">
        <v>0</v>
      </c>
      <c r="Y20" s="20">
        <f t="shared" ref="Y20" si="30">V20*X20</f>
        <v>0</v>
      </c>
      <c r="Z20" s="4" t="s">
        <v>83</v>
      </c>
      <c r="AA20" s="5">
        <v>0</v>
      </c>
      <c r="AB20" s="20">
        <f t="shared" ref="AB20" si="31">Y20*AA20</f>
        <v>0</v>
      </c>
      <c r="AC20" s="4" t="s">
        <v>83</v>
      </c>
      <c r="AD20" s="5">
        <v>0</v>
      </c>
      <c r="AE20" s="20">
        <f t="shared" ref="AE20" si="32">AB20*AD20</f>
        <v>0</v>
      </c>
      <c r="AF20" s="4" t="s">
        <v>83</v>
      </c>
      <c r="AG20" s="5">
        <v>0</v>
      </c>
      <c r="AH20" s="20">
        <f t="shared" ref="AH20" si="33">AE20*AG20</f>
        <v>0</v>
      </c>
      <c r="AI20" s="4" t="s">
        <v>83</v>
      </c>
      <c r="AJ20" s="5">
        <v>0</v>
      </c>
      <c r="AK20" s="20">
        <f t="shared" ref="AK20" si="34">AH20*AJ20</f>
        <v>0</v>
      </c>
      <c r="AL20" s="4" t="s">
        <v>83</v>
      </c>
      <c r="AM20" s="5">
        <v>0</v>
      </c>
      <c r="AN20" s="20">
        <f t="shared" ref="AN20" si="35">AK20*AM20</f>
        <v>0</v>
      </c>
    </row>
    <row r="21" spans="1:40" s="8" customFormat="1" ht="15.75" thickBot="1">
      <c r="A21" s="25" t="s">
        <v>88</v>
      </c>
      <c r="B21" s="5" t="s">
        <v>93</v>
      </c>
      <c r="C21" s="8" t="s">
        <v>86</v>
      </c>
      <c r="D21" s="9">
        <v>201</v>
      </c>
      <c r="E21" s="7" t="s">
        <v>83</v>
      </c>
      <c r="F21" s="8">
        <v>0</v>
      </c>
      <c r="G21" s="21">
        <f t="shared" si="0"/>
        <v>0</v>
      </c>
      <c r="H21" s="7" t="s">
        <v>83</v>
      </c>
      <c r="I21" s="8">
        <v>0</v>
      </c>
      <c r="J21" s="21">
        <f t="shared" si="1"/>
        <v>0</v>
      </c>
      <c r="K21" s="7" t="s">
        <v>83</v>
      </c>
      <c r="L21" s="8">
        <v>0</v>
      </c>
      <c r="M21" s="21">
        <f t="shared" si="2"/>
        <v>0</v>
      </c>
      <c r="N21" s="7" t="s">
        <v>83</v>
      </c>
      <c r="O21" s="8">
        <v>0</v>
      </c>
      <c r="P21" s="21">
        <f t="shared" si="3"/>
        <v>0</v>
      </c>
      <c r="Q21" s="7" t="s">
        <v>83</v>
      </c>
      <c r="R21" s="8">
        <v>0</v>
      </c>
      <c r="S21" s="21">
        <f t="shared" si="4"/>
        <v>0</v>
      </c>
      <c r="T21" s="7" t="s">
        <v>83</v>
      </c>
      <c r="U21" s="8">
        <v>0</v>
      </c>
      <c r="V21" s="21">
        <f t="shared" si="5"/>
        <v>0</v>
      </c>
      <c r="W21" s="7" t="s">
        <v>83</v>
      </c>
      <c r="X21" s="8">
        <v>0</v>
      </c>
      <c r="Y21" s="21">
        <f t="shared" si="6"/>
        <v>0</v>
      </c>
      <c r="Z21" s="7" t="s">
        <v>83</v>
      </c>
      <c r="AA21" s="8">
        <v>0</v>
      </c>
      <c r="AB21" s="21">
        <f t="shared" si="7"/>
        <v>0</v>
      </c>
      <c r="AC21" s="7" t="s">
        <v>83</v>
      </c>
      <c r="AD21" s="8">
        <v>0</v>
      </c>
      <c r="AE21" s="21">
        <f t="shared" si="8"/>
        <v>0</v>
      </c>
      <c r="AF21" s="7" t="s">
        <v>83</v>
      </c>
      <c r="AG21" s="8">
        <v>0</v>
      </c>
      <c r="AH21" s="21">
        <f t="shared" si="9"/>
        <v>0</v>
      </c>
      <c r="AI21" s="7" t="s">
        <v>83</v>
      </c>
      <c r="AJ21" s="8">
        <v>0</v>
      </c>
      <c r="AK21" s="21">
        <f t="shared" si="10"/>
        <v>0</v>
      </c>
      <c r="AL21" s="7" t="s">
        <v>83</v>
      </c>
      <c r="AM21" s="8">
        <v>0</v>
      </c>
      <c r="AN21" s="21">
        <f t="shared" si="11"/>
        <v>0</v>
      </c>
    </row>
    <row r="22" spans="1:40">
      <c r="A22" s="35" t="s">
        <v>85</v>
      </c>
      <c r="B22" s="5"/>
      <c r="C22" s="5"/>
      <c r="D22" s="6"/>
      <c r="E22" s="4"/>
      <c r="G22" s="36">
        <f>SUBTOTAL(109,FacturasExternos5[Total_1])</f>
        <v>0</v>
      </c>
      <c r="H22" s="4"/>
      <c r="J22" s="36">
        <f>SUBTOTAL(109,FacturasExternos5[Total_2])</f>
        <v>0</v>
      </c>
      <c r="K22" s="4"/>
      <c r="M22" s="36">
        <f>SUBTOTAL(109,FacturasExternos5[Total_3])</f>
        <v>0</v>
      </c>
      <c r="N22" s="4"/>
      <c r="P22" s="36">
        <f>SUBTOTAL(109,FacturasExternos5[Total_4])</f>
        <v>0</v>
      </c>
      <c r="Q22" s="4"/>
      <c r="S22" s="36">
        <f>SUBTOTAL(109,FacturasExternos5[Total_5])</f>
        <v>0</v>
      </c>
      <c r="T22" s="4"/>
      <c r="V22" s="36">
        <f>SUBTOTAL(109,FacturasExternos5[Total_6])</f>
        <v>0</v>
      </c>
      <c r="W22" s="4"/>
      <c r="Y22" s="36">
        <f>SUBTOTAL(109,FacturasExternos5[Total_7])</f>
        <v>0</v>
      </c>
      <c r="Z22" s="4"/>
      <c r="AB22" s="36">
        <f>SUBTOTAL(109,FacturasExternos5[Total_8])</f>
        <v>0</v>
      </c>
      <c r="AC22" s="4"/>
      <c r="AE22" s="36">
        <f>SUBTOTAL(109,FacturasExternos5[Total_9])</f>
        <v>0</v>
      </c>
      <c r="AF22" s="4"/>
      <c r="AH22" s="36">
        <f>SUBTOTAL(109,FacturasExternos5[Total_10])</f>
        <v>0</v>
      </c>
      <c r="AI22" s="4"/>
      <c r="AK22" s="36">
        <f>SUBTOTAL(109,FacturasExternos5[Total_11])</f>
        <v>0</v>
      </c>
      <c r="AL22" s="4"/>
      <c r="AN22" s="36">
        <f>SUBTOTAL(109,FacturasExternos5[Total_12])</f>
        <v>0</v>
      </c>
    </row>
  </sheetData>
  <mergeCells count="12">
    <mergeCell ref="AL1:AN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</mergeCells>
  <hyperlinks>
    <hyperlink ref="A11" r:id="rId1" tooltip="Isis María Pérez Gordillo" display="http://incorporate:5173/Person.aspx?guid=925F4AD2-99FB-4AE5-936F-2686ACB29A43"/>
    <hyperlink ref="A16" r:id="rId2" tooltip="Rafael Garrido Romero" display="http://incorporate:5173/Person.aspx?guid=1A2859C0-F6CC-4348-9422-540CDED9BC6E"/>
    <hyperlink ref="A14" r:id="rId3" tooltip="Nuria Catalán Baranda" display="http://incorporate:5173/Person.aspx?guid=247C7402-14FF-4A78-B60A-5BF830571F65"/>
    <hyperlink ref="A13" r:id="rId4" tooltip="Mario Linares Ladesa" display="http://incorporate:5173/Person.aspx?guid=40549F79-DB25-405F-BA72-6AC5E092AC92"/>
    <hyperlink ref="A15" r:id="rId5" tooltip="Pablo Ramos Hernández" display="http://incorporate:5173/Person.aspx?guid=668E5300-99AD-492E-8751-C5BD48E45656"/>
    <hyperlink ref="A3" r:id="rId6" tooltip="Abel Zafra Sanz" display="http://incorporate:5173/Person.aspx?guid=9BED723D-1835-4E5B-828E-63BE986887F3"/>
    <hyperlink ref="A4" r:id="rId7" tooltip="Ángel Carmona Galán" display="http://incorporate:5173/Person.aspx?guid=BCB583AF-C593-487E-8637-E00DDC96B41D"/>
    <hyperlink ref="A6" r:id="rId8" tooltip="David Calap Bayarri" display="http://incorporate:5173/Person.aspx?guid=AEEC4A1C-B0A9-4ED2-9428-27A48A7F45D8"/>
    <hyperlink ref="A8" r:id="rId9" tooltip="Enrique Diez García" display="http://incorporate:5173/Person.aspx?guid=FB39C585-7ECC-41DC-B007-CA557D6FCF1E"/>
    <hyperlink ref="A12" r:id="rId10" tooltip="Mario Baquero Ramos" display="http://incorporate:5173/Person.aspx?guid=91CC6C58-A0CD-4A92-9220-1D91BE185DFB"/>
    <hyperlink ref="A17" r:id="rId11" tooltip="Sergio Pérez Martín" display="http://incorporate:5173/Person.aspx?guid=68859C6D-F2C7-46B8-AB3F-B2BA76D29DED"/>
    <hyperlink ref="A7" r:id="rId12" tooltip="Egoitz Céspedes Aristu" display="http://incorporate:5173/Person.aspx?guid=507CF6FE-E183-4B53-AECB-CEAD6D334FAC"/>
    <hyperlink ref="A9" r:id="rId13" tooltip="Fernando Ordás Alesanco" display="http://incorporate:5173/Person.aspx?guid=64E65984-4F4B-432A-B9B7-DB5D656B7053"/>
    <hyperlink ref="A5" r:id="rId14" tooltip="Daniel Soto Sanz" display="http://incorporate:5173/Person.aspx?guid=EF497A0D-5BA0-45D1-99B8-A9EF619B38AC"/>
    <hyperlink ref="A18" r:id="rId15" tooltip="Victor Reyes Lucas" display="http://incorporate:5173/Person.aspx?guid=F1FE945D-C9D0-480E-8D5D-8FBA5333E950"/>
    <hyperlink ref="A21" r:id="rId16"/>
    <hyperlink ref="A19" r:id="rId17" tooltip="Ricardo Martínez Guadalajara" display="http://incorporate:5173/Person.aspx?guid=2F1FC826-F841-4509-B54D-57AA9B85F30F"/>
  </hyperlinks>
  <pageMargins left="0.7" right="0.7" top="0.75" bottom="0.75" header="0.3" footer="0.3"/>
  <pageSetup paperSize="9" orientation="portrait" r:id="rId18"/>
  <tableParts count="1">
    <tablePart r:id="rId19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Estados!$A$2:$A$5</xm:f>
          </x14:formula1>
          <xm:sqref>AL3:AL21 AF3:AF21 AC3:AC21 Z3:Z21 W3:W21 T3:T21 Q3:Q21 N3:N21 K3:K21 H3:H21 E3:E21 AI3:AI21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ColWidth="9.140625" defaultRowHeight="15"/>
  <cols>
    <col min="1" max="1" width="17.5703125" customWidth="1"/>
    <col min="2" max="2" width="24.7109375" bestFit="1" customWidth="1"/>
  </cols>
  <sheetData>
    <row r="1" spans="1:2">
      <c r="A1" t="s">
        <v>26</v>
      </c>
      <c r="B1" t="s">
        <v>32</v>
      </c>
    </row>
    <row r="2" spans="1:2" s="18" customFormat="1">
      <c r="A2" s="18" t="s">
        <v>83</v>
      </c>
      <c r="B2" s="18" t="s">
        <v>84</v>
      </c>
    </row>
    <row r="3" spans="1:2">
      <c r="A3" t="s">
        <v>27</v>
      </c>
      <c r="B3" t="s">
        <v>29</v>
      </c>
    </row>
    <row r="4" spans="1:2">
      <c r="A4" t="s">
        <v>28</v>
      </c>
      <c r="B4" t="s">
        <v>30</v>
      </c>
    </row>
    <row r="5" spans="1:2">
      <c r="A5" t="s">
        <v>33</v>
      </c>
      <c r="B5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opLeftCell="A31" workbookViewId="0">
      <selection activeCell="A36" sqref="A36:D36"/>
    </sheetView>
  </sheetViews>
  <sheetFormatPr defaultRowHeight="15"/>
  <sheetData>
    <row r="1" spans="1:1">
      <c r="A1" s="26" t="s">
        <v>97</v>
      </c>
    </row>
    <row r="2" spans="1:1">
      <c r="A2" s="26" t="s">
        <v>98</v>
      </c>
    </row>
    <row r="3" spans="1:1">
      <c r="A3" s="26" t="s">
        <v>99</v>
      </c>
    </row>
    <row r="4" spans="1:1">
      <c r="A4" s="26" t="s">
        <v>97</v>
      </c>
    </row>
    <row r="5" spans="1:1">
      <c r="A5" s="26" t="s">
        <v>100</v>
      </c>
    </row>
    <row r="6" spans="1:1">
      <c r="A6" s="26" t="s">
        <v>101</v>
      </c>
    </row>
    <row r="7" spans="1:1">
      <c r="A7" s="26" t="s">
        <v>102</v>
      </c>
    </row>
    <row r="8" spans="1:1">
      <c r="A8" s="26" t="s">
        <v>103</v>
      </c>
    </row>
    <row r="9" spans="1:1">
      <c r="A9" s="26" t="s">
        <v>104</v>
      </c>
    </row>
    <row r="10" spans="1:1">
      <c r="A10" s="26" t="s">
        <v>105</v>
      </c>
    </row>
    <row r="11" spans="1:1">
      <c r="A11" s="26" t="s">
        <v>106</v>
      </c>
    </row>
    <row r="12" spans="1:1">
      <c r="A12" s="26" t="s">
        <v>107</v>
      </c>
    </row>
    <row r="13" spans="1:1">
      <c r="A13" s="26" t="s">
        <v>108</v>
      </c>
    </row>
    <row r="14" spans="1:1">
      <c r="A14" s="26" t="s">
        <v>109</v>
      </c>
    </row>
    <row r="15" spans="1:1">
      <c r="A15" s="26" t="s">
        <v>110</v>
      </c>
    </row>
    <row r="16" spans="1:1">
      <c r="A16" s="26" t="s">
        <v>111</v>
      </c>
    </row>
    <row r="17" spans="1:1">
      <c r="A17" s="26" t="s">
        <v>112</v>
      </c>
    </row>
    <row r="18" spans="1:1">
      <c r="A18" s="26" t="s">
        <v>113</v>
      </c>
    </row>
    <row r="19" spans="1:1">
      <c r="A19" s="26" t="s">
        <v>114</v>
      </c>
    </row>
    <row r="20" spans="1:1">
      <c r="A20" s="26" t="s">
        <v>115</v>
      </c>
    </row>
    <row r="21" spans="1:1">
      <c r="A21" s="26" t="s">
        <v>116</v>
      </c>
    </row>
    <row r="22" spans="1:1">
      <c r="A22" s="26" t="s">
        <v>117</v>
      </c>
    </row>
    <row r="23" spans="1:1">
      <c r="A23" s="26" t="s">
        <v>118</v>
      </c>
    </row>
    <row r="24" spans="1:1">
      <c r="A24" s="26"/>
    </row>
    <row r="25" spans="1:1">
      <c r="A25" s="26"/>
    </row>
    <row r="26" spans="1:1">
      <c r="A26" s="26"/>
    </row>
    <row r="27" spans="1:1">
      <c r="A27" s="26" t="s">
        <v>97</v>
      </c>
    </row>
    <row r="28" spans="1:1">
      <c r="A28" s="26" t="s">
        <v>119</v>
      </c>
    </row>
    <row r="30" spans="1:1">
      <c r="A30" s="26" t="s">
        <v>97</v>
      </c>
    </row>
    <row r="31" spans="1:1">
      <c r="A31" s="26" t="s">
        <v>120</v>
      </c>
    </row>
    <row r="34" spans="1:1">
      <c r="A34" s="28" t="s">
        <v>99</v>
      </c>
    </row>
    <row r="35" spans="1:1">
      <c r="A35" s="28" t="s">
        <v>97</v>
      </c>
    </row>
    <row r="36" spans="1:1">
      <c r="A36" s="28" t="s">
        <v>133</v>
      </c>
    </row>
    <row r="37" spans="1:1">
      <c r="A37" s="28" t="s">
        <v>134</v>
      </c>
    </row>
    <row r="38" spans="1:1">
      <c r="A38" s="28" t="s">
        <v>135</v>
      </c>
    </row>
    <row r="39" spans="1:1">
      <c r="A39" s="28" t="s">
        <v>136</v>
      </c>
    </row>
    <row r="40" spans="1:1">
      <c r="A40" s="28" t="s">
        <v>137</v>
      </c>
    </row>
    <row r="41" spans="1:1">
      <c r="A41" s="28" t="s">
        <v>138</v>
      </c>
    </row>
    <row r="42" spans="1:1">
      <c r="A42" s="28" t="s">
        <v>139</v>
      </c>
    </row>
    <row r="43" spans="1:1">
      <c r="A43" s="28" t="s">
        <v>140</v>
      </c>
    </row>
    <row r="44" spans="1:1">
      <c r="A44" s="28" t="s">
        <v>141</v>
      </c>
    </row>
    <row r="45" spans="1:1">
      <c r="A45" s="28" t="s">
        <v>142</v>
      </c>
    </row>
    <row r="46" spans="1:1">
      <c r="A46" s="28" t="s">
        <v>143</v>
      </c>
    </row>
    <row r="47" spans="1:1">
      <c r="A47" s="28" t="s">
        <v>144</v>
      </c>
    </row>
    <row r="48" spans="1:1">
      <c r="A48" s="28" t="s">
        <v>145</v>
      </c>
    </row>
    <row r="49" spans="1:1">
      <c r="A49" s="28" t="s">
        <v>146</v>
      </c>
    </row>
    <row r="50" spans="1:1">
      <c r="A50" s="28" t="s">
        <v>147</v>
      </c>
    </row>
    <row r="51" spans="1:1">
      <c r="A51" s="28" t="s">
        <v>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2013</vt:lpstr>
      <vt:lpstr>2014</vt:lpstr>
      <vt:lpstr>Estados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Carlos Baquero Triguero</dc:creator>
  <cp:lastModifiedBy>José Carlos Baquero Triguero</cp:lastModifiedBy>
  <dcterms:created xsi:type="dcterms:W3CDTF">2013-11-25T10:03:32Z</dcterms:created>
  <dcterms:modified xsi:type="dcterms:W3CDTF">2013-12-23T10:41:29Z</dcterms:modified>
</cp:coreProperties>
</file>