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fc-my.sharepoint.com/personal/barnjam_mfcgd_com/Documents/Coding/Python_Projects/Carry_Rolldown/"/>
    </mc:Choice>
  </mc:AlternateContent>
  <xr:revisionPtr revIDLastSave="23" documentId="8_{53E46725-C2FA-43AA-A984-130E5F08EEC3}" xr6:coauthVersionLast="47" xr6:coauthVersionMax="47" xr10:uidLastSave="{BEEB3A09-06E1-4FBE-B674-BEA51782EE13}"/>
  <bookViews>
    <workbookView xWindow="8625" yWindow="3045" windowWidth="28470" windowHeight="26460" activeTab="1" xr2:uid="{BC785D4D-4142-47ED-AD35-7468A6BB3B8F}"/>
  </bookViews>
  <sheets>
    <sheet name="AUD" sheetId="1" r:id="rId1"/>
    <sheet name="US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M7" i="2" s="1"/>
  <c r="AL8" i="2"/>
  <c r="AL9" i="2"/>
  <c r="AL10" i="2"/>
  <c r="AM10" i="2" s="1"/>
  <c r="AL11" i="2"/>
  <c r="AL12" i="2"/>
  <c r="AL13" i="2"/>
  <c r="AL14" i="2"/>
  <c r="AL15" i="2"/>
  <c r="AM15" i="2" s="1"/>
  <c r="AL16" i="2"/>
  <c r="AL17" i="2"/>
  <c r="AL18" i="2"/>
  <c r="AM18" i="2" s="1"/>
  <c r="AL19" i="2"/>
  <c r="AL20" i="2"/>
  <c r="AL21" i="2"/>
  <c r="AL22" i="2"/>
  <c r="AL23" i="2"/>
  <c r="AL24" i="2"/>
  <c r="AL25" i="2"/>
  <c r="AL26" i="2"/>
  <c r="AM26" i="2" s="1"/>
  <c r="AL27" i="2"/>
  <c r="AL28" i="2"/>
  <c r="AL29" i="2"/>
  <c r="AL30" i="2"/>
  <c r="AL31" i="2"/>
  <c r="AL2" i="2"/>
  <c r="AM2" i="2" s="1"/>
  <c r="AJ43" i="2"/>
  <c r="AJ42" i="2"/>
  <c r="AJ41" i="2"/>
  <c r="AM3" i="2"/>
  <c r="AM4" i="2"/>
  <c r="AM5" i="2"/>
  <c r="AM6" i="2"/>
  <c r="AM8" i="2"/>
  <c r="AM9" i="2"/>
  <c r="AM11" i="2"/>
  <c r="AM12" i="2"/>
  <c r="AM13" i="2"/>
  <c r="AM14" i="2"/>
  <c r="AM16" i="2"/>
  <c r="AM17" i="2"/>
  <c r="AM19" i="2"/>
  <c r="AM20" i="2"/>
  <c r="AM21" i="2"/>
  <c r="AM22" i="2"/>
  <c r="AM23" i="2"/>
  <c r="AM24" i="2"/>
  <c r="AM25" i="2"/>
  <c r="AM27" i="2"/>
  <c r="AM28" i="2"/>
  <c r="AM29" i="2"/>
  <c r="AM30" i="2"/>
  <c r="AM31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2" i="2"/>
  <c r="I2" i="2"/>
  <c r="M2" i="2" s="1"/>
  <c r="I4" i="2"/>
  <c r="I5" i="2"/>
  <c r="M5" i="2" s="1"/>
  <c r="I6" i="2"/>
  <c r="I7" i="2"/>
  <c r="M7" i="2" s="1"/>
  <c r="I8" i="2"/>
  <c r="I9" i="2"/>
  <c r="M9" i="2" s="1"/>
  <c r="I10" i="2"/>
  <c r="I11" i="2"/>
  <c r="M11" i="2" s="1"/>
  <c r="I12" i="2"/>
  <c r="I13" i="2"/>
  <c r="M13" i="2" s="1"/>
  <c r="I14" i="2"/>
  <c r="I15" i="2"/>
  <c r="M15" i="2" s="1"/>
  <c r="I16" i="2"/>
  <c r="I17" i="2"/>
  <c r="O48" i="2" s="1"/>
  <c r="I18" i="2"/>
  <c r="O18" i="2" s="1"/>
  <c r="I19" i="2"/>
  <c r="M19" i="2" s="1"/>
  <c r="I20" i="2"/>
  <c r="O20" i="2" s="1"/>
  <c r="I21" i="2"/>
  <c r="O21" i="2" s="1"/>
  <c r="I22" i="2"/>
  <c r="M22" i="2" s="1"/>
  <c r="I23" i="2"/>
  <c r="O23" i="2" s="1"/>
  <c r="I24" i="2"/>
  <c r="I25" i="2"/>
  <c r="M25" i="2" s="1"/>
  <c r="I26" i="2"/>
  <c r="I27" i="2"/>
  <c r="O27" i="2" s="1"/>
  <c r="I28" i="2"/>
  <c r="O28" i="2" s="1"/>
  <c r="I29" i="2"/>
  <c r="O29" i="2" s="1"/>
  <c r="I30" i="2"/>
  <c r="M30" i="2" s="1"/>
  <c r="I31" i="2"/>
  <c r="O31" i="2" s="1"/>
  <c r="I32" i="2"/>
  <c r="I33" i="2"/>
  <c r="M33" i="2" s="1"/>
  <c r="I34" i="2"/>
  <c r="O34" i="2" s="1"/>
  <c r="I3" i="2"/>
  <c r="M3" i="2" s="1"/>
  <c r="W6" i="1"/>
  <c r="W4" i="1"/>
  <c r="W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X3" i="1"/>
  <c r="Z3" i="1"/>
  <c r="O22" i="2" l="1"/>
  <c r="M32" i="2"/>
  <c r="M24" i="2"/>
  <c r="M16" i="2"/>
  <c r="M8" i="2"/>
  <c r="O24" i="2"/>
  <c r="O25" i="2"/>
  <c r="O30" i="2"/>
  <c r="O32" i="2"/>
  <c r="M26" i="2"/>
  <c r="O17" i="2"/>
  <c r="O33" i="2"/>
  <c r="M6" i="2"/>
  <c r="M14" i="2"/>
  <c r="O47" i="2" s="1"/>
  <c r="M12" i="2"/>
  <c r="M28" i="2"/>
  <c r="M29" i="2"/>
  <c r="M20" i="2"/>
  <c r="M4" i="2"/>
  <c r="M21" i="2"/>
  <c r="M10" i="2"/>
  <c r="M34" i="2"/>
  <c r="O19" i="2"/>
  <c r="O45" i="2"/>
  <c r="M17" i="2"/>
  <c r="O46" i="2"/>
  <c r="M18" i="2"/>
  <c r="M27" i="2"/>
  <c r="O26" i="2"/>
  <c r="M31" i="2"/>
  <c r="M23" i="2"/>
  <c r="Q45" i="2" l="1"/>
  <c r="Q46" i="2" s="1"/>
</calcChain>
</file>

<file path=xl/sharedStrings.xml><?xml version="1.0" encoding="utf-8"?>
<sst xmlns="http://schemas.openxmlformats.org/spreadsheetml/2006/main" count="374" uniqueCount="113">
  <si>
    <t>Term</t>
  </si>
  <si>
    <t>Market Rate</t>
  </si>
  <si>
    <t>Shift</t>
  </si>
  <si>
    <t>Shifted Rate</t>
  </si>
  <si>
    <t>Zero Rate</t>
  </si>
  <si>
    <t>Discount</t>
  </si>
  <si>
    <t>3 MO</t>
  </si>
  <si>
    <t xml:space="preserve">IRU3    </t>
  </si>
  <si>
    <t xml:space="preserve">IRZ3    </t>
  </si>
  <si>
    <t xml:space="preserve">IRH4    </t>
  </si>
  <si>
    <t xml:space="preserve">IRM4    </t>
  </si>
  <si>
    <t xml:space="preserve">IRU4    </t>
  </si>
  <si>
    <t xml:space="preserve">IRZ4    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</si>
  <si>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</si>
  <si>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</si>
  <si>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</si>
  <si>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</si>
  <si>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</si>
  <si>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</si>
  <si>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</si>
  <si>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</si>
  <si>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</si>
  <si>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12 YR</t>
  </si>
  <si>
    <t>15 YR</t>
  </si>
  <si>
    <t>20 YR</t>
  </si>
  <si>
    <t>25 YR</t>
  </si>
  <si>
    <t>30 YR</t>
  </si>
  <si>
    <t>Ticker</t>
  </si>
  <si>
    <t>Tenor</t>
  </si>
  <si>
    <t>Date</t>
  </si>
  <si>
    <t>Point</t>
  </si>
  <si>
    <t>Type</t>
  </si>
  <si>
    <t>Rate</t>
  </si>
  <si>
    <t>Factor</t>
  </si>
  <si>
    <t>Flavor</t>
  </si>
  <si>
    <t>Price</t>
  </si>
  <si>
    <t>Condition</t>
  </si>
  <si>
    <t>Score</t>
  </si>
  <si>
    <t>RBACOR</t>
  </si>
  <si>
    <t>Index</t>
  </si>
  <si>
    <t>DY</t>
  </si>
  <si>
    <t>CASH</t>
  </si>
  <si>
    <t>Mid</t>
  </si>
  <si>
    <t>ADBB1M</t>
  </si>
  <si>
    <t>Curncy</t>
  </si>
  <si>
    <t>MO</t>
  </si>
  <si>
    <t>ADBB2M</t>
  </si>
  <si>
    <t>ADBB3M</t>
  </si>
  <si>
    <t>IRU3</t>
  </si>
  <si>
    <t>Comdty</t>
  </si>
  <si>
    <t>FUTURE_RATE</t>
  </si>
  <si>
    <t>IRZ3</t>
  </si>
  <si>
    <t>IRH4</t>
  </si>
  <si>
    <t>IRM4</t>
  </si>
  <si>
    <t>IRU4</t>
  </si>
  <si>
    <t>IRZ4</t>
  </si>
  <si>
    <t>ADSWAP2Q</t>
  </si>
  <si>
    <t>YR</t>
  </si>
  <si>
    <t>SWAP</t>
  </si>
  <si>
    <t>ADSWAP3Q</t>
  </si>
  <si>
    <t>ADSWAP4</t>
  </si>
  <si>
    <t>ADSWAP5</t>
  </si>
  <si>
    <t>ADSWAP6</t>
  </si>
  <si>
    <t>ADSWAP7</t>
  </si>
  <si>
    <t>ADSWAP8</t>
  </si>
  <si>
    <t>ADSWAP9</t>
  </si>
  <si>
    <t>ADSWAP10</t>
  </si>
  <si>
    <t>ADSWAP12</t>
  </si>
  <si>
    <t>ADSWAP15</t>
  </si>
  <si>
    <t>ADSWAP20</t>
  </si>
  <si>
    <t>ADSWAP25</t>
  </si>
  <si>
    <t>ADSWAP30</t>
  </si>
  <si>
    <t>Discount Factor</t>
  </si>
  <si>
    <t>JB DF</t>
  </si>
  <si>
    <t>USOSFR1Z</t>
  </si>
  <si>
    <t>WK</t>
  </si>
  <si>
    <t>USOSFR2Z</t>
  </si>
  <si>
    <t>USOSFR3Z</t>
  </si>
  <si>
    <t>USOSFRA</t>
  </si>
  <si>
    <t>USOSFRB</t>
  </si>
  <si>
    <t>USOSFRC</t>
  </si>
  <si>
    <t>USOSFRD</t>
  </si>
  <si>
    <t>USOSFRE</t>
  </si>
  <si>
    <t>USOSFRF</t>
  </si>
  <si>
    <t>USOSFRG</t>
  </si>
  <si>
    <t>USOSFRH</t>
  </si>
  <si>
    <t>USOSFRI</t>
  </si>
  <si>
    <t>USOSFRJ</t>
  </si>
  <si>
    <t>USOSFRK</t>
  </si>
  <si>
    <t>USOSFR1</t>
  </si>
  <si>
    <t>USOSFR1F</t>
  </si>
  <si>
    <t>USOSFR2</t>
  </si>
  <si>
    <t>USOSFR3</t>
  </si>
  <si>
    <t>USOSFR4</t>
  </si>
  <si>
    <t>USOSFR5</t>
  </si>
  <si>
    <t>USOSFR6</t>
  </si>
  <si>
    <t>USOSFR7</t>
  </si>
  <si>
    <t>USOSFR8</t>
  </si>
  <si>
    <t>USOSFR9</t>
  </si>
  <si>
    <t>USOSFR10</t>
  </si>
  <si>
    <t>USOSFR12</t>
  </si>
  <si>
    <t>USOSFR15</t>
  </si>
  <si>
    <t>USOSFR20</t>
  </si>
  <si>
    <t>USOSFR25</t>
  </si>
  <si>
    <t>USOSFR30</t>
  </si>
  <si>
    <t>USOSFR40</t>
  </si>
  <si>
    <t>USOSFR50</t>
  </si>
  <si>
    <t>Market</t>
  </si>
  <si>
    <t>Shifted</t>
  </si>
  <si>
    <t>Zero</t>
  </si>
  <si>
    <t>SOFRRATE</t>
  </si>
  <si>
    <t>1D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</si>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</sst>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104775</xdr:colOff>
      <xdr:row>27</xdr:row>
      <xdr:rowOff>142875</xdr:rowOff>
    </xdr:from>
    <xdr:to>
      <xdr:col>27</xdr:col>
      <xdr:colOff>353402</xdr:colOff>
      <xdr:row>80</xdr:row>
      <xdr:rowOff>58547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D1B853-B72F-A742-E171-17575D6C1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5" y="5286375"/>
          <a:ext cx="7001852" cy="100121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16</xdr:col>
      <xdr:colOff>706273</xdr:colOff>
      <xdr:row>125</xdr:row>
      <xdr:rowOff>116470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D878B2-71CE-D6D6-882F-6F4FE09C9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82000"/>
          <a:ext cx="10193173" cy="155469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12</xdr:col>
      <xdr:colOff>458214</xdr:colOff>
      <xdr:row>109</xdr:row>
      <xdr:rowOff>106651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58028-07BF-3BD2-7A56-CACA82DC1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429500"/>
          <a:ext cx="7268589" cy="13441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1C33-0314-416B-A33F-D00A43AA68FB}">
  <dimension ref="A1:Z25"/>
  <sheetViews>
    <sheetView workbookViewId="0">
      <selection activeCell="D19" sqref="D19"/>
    </sheetView>
  </sheetViews>
  <sheetFormatPr defaultRowHeight="15" x14ac:dyDescent="0.25"/>
  <cols>
    <col min="12" max="12" width="11.28515625" bestFit="1" customWidth="1"/>
    <col min="13" max="13" width="7.85546875" bestFit="1" customWidth="1"/>
    <col min="14" max="14" width="6.140625" bestFit="1" customWidth="1"/>
    <col min="15" max="15" width="5.7109375" bestFit="1" customWidth="1"/>
    <col min="16" max="16" width="10.7109375" bestFit="1" customWidth="1"/>
    <col min="17" max="17" width="13.28515625" bestFit="1" customWidth="1"/>
    <col min="18" max="18" width="9" bestFit="1" customWidth="1"/>
    <col min="19" max="19" width="16.5703125" customWidth="1"/>
    <col min="20" max="20" width="14.7109375" bestFit="1" customWidth="1"/>
    <col min="21" max="21" width="6.42578125" bestFit="1" customWidth="1"/>
    <col min="22" max="22" width="5.42578125" bestFit="1" customWidth="1"/>
    <col min="23" max="23" width="12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T1" t="s">
        <v>72</v>
      </c>
      <c r="U1" t="s">
        <v>34</v>
      </c>
      <c r="V1" t="s">
        <v>35</v>
      </c>
      <c r="W1" t="s">
        <v>73</v>
      </c>
      <c r="X1" t="s">
        <v>37</v>
      </c>
    </row>
    <row r="2" spans="1:26" x14ac:dyDescent="0.25">
      <c r="A2" t="s">
        <v>6</v>
      </c>
      <c r="B2">
        <v>4.1680000000000001</v>
      </c>
      <c r="C2">
        <v>0</v>
      </c>
      <c r="D2">
        <v>4.1680000000000001</v>
      </c>
      <c r="E2">
        <v>4.14649</v>
      </c>
      <c r="F2">
        <v>0.98949100000000001</v>
      </c>
      <c r="K2">
        <v>0</v>
      </c>
      <c r="L2" t="s">
        <v>38</v>
      </c>
      <c r="M2" t="s">
        <v>39</v>
      </c>
      <c r="N2">
        <v>1</v>
      </c>
      <c r="O2" t="s">
        <v>40</v>
      </c>
      <c r="P2" s="1">
        <v>45153</v>
      </c>
      <c r="Q2" t="s">
        <v>41</v>
      </c>
      <c r="R2">
        <v>4.07</v>
      </c>
      <c r="S2" s="3">
        <f>R2/100</f>
        <v>4.07E-2</v>
      </c>
      <c r="T2">
        <v>1</v>
      </c>
      <c r="U2">
        <v>0</v>
      </c>
      <c r="V2" t="s">
        <v>42</v>
      </c>
    </row>
    <row r="3" spans="1:26" x14ac:dyDescent="0.25">
      <c r="A3" t="s">
        <v>7</v>
      </c>
      <c r="B3">
        <v>4.2297700000000003</v>
      </c>
      <c r="C3">
        <v>0</v>
      </c>
      <c r="D3">
        <v>4.2297700000000003</v>
      </c>
      <c r="E3">
        <v>4.1979100000000003</v>
      </c>
      <c r="F3">
        <v>0.98674700000000004</v>
      </c>
      <c r="K3">
        <v>1</v>
      </c>
      <c r="L3" t="s">
        <v>43</v>
      </c>
      <c r="M3" t="s">
        <v>44</v>
      </c>
      <c r="N3">
        <v>1</v>
      </c>
      <c r="O3" t="s">
        <v>45</v>
      </c>
      <c r="P3" s="1">
        <v>45184</v>
      </c>
      <c r="Q3" t="s">
        <v>41</v>
      </c>
      <c r="R3">
        <v>4.0599999999999996</v>
      </c>
      <c r="S3" s="3">
        <f t="shared" ref="S3:S25" si="0">R3/100</f>
        <v>4.0599999999999997E-2</v>
      </c>
      <c r="T3">
        <v>0.99656400000000001</v>
      </c>
      <c r="U3">
        <v>0</v>
      </c>
      <c r="V3" t="s">
        <v>42</v>
      </c>
      <c r="W3" s="2">
        <f>1/(1+S3*((P3-$P$2)/365))</f>
        <v>0.99656363017824012</v>
      </c>
      <c r="X3">
        <f>P3-P2</f>
        <v>31</v>
      </c>
      <c r="Z3">
        <f>R3/100</f>
        <v>4.0599999999999997E-2</v>
      </c>
    </row>
    <row r="4" spans="1:26" x14ac:dyDescent="0.25">
      <c r="A4" t="s">
        <v>8</v>
      </c>
      <c r="B4">
        <v>4.36843</v>
      </c>
      <c r="C4">
        <v>0</v>
      </c>
      <c r="D4">
        <v>4.36843</v>
      </c>
      <c r="E4">
        <v>4.2624899999999997</v>
      </c>
      <c r="F4">
        <v>0.97611599999999998</v>
      </c>
      <c r="K4">
        <v>2</v>
      </c>
      <c r="L4" t="s">
        <v>46</v>
      </c>
      <c r="M4" t="s">
        <v>44</v>
      </c>
      <c r="N4">
        <v>2</v>
      </c>
      <c r="O4" t="s">
        <v>45</v>
      </c>
      <c r="P4" s="1">
        <v>45215</v>
      </c>
      <c r="Q4" t="s">
        <v>41</v>
      </c>
      <c r="R4">
        <v>4.1100000000000003</v>
      </c>
      <c r="S4" s="3">
        <f t="shared" si="0"/>
        <v>4.1100000000000005E-2</v>
      </c>
      <c r="T4">
        <v>0.99306700000000003</v>
      </c>
      <c r="U4">
        <v>0</v>
      </c>
      <c r="V4" t="s">
        <v>42</v>
      </c>
      <c r="W4" s="2">
        <f t="shared" ref="W4:W25" si="1">1/(1+S4*((P4-$P$2)/365))</f>
        <v>0.99306703175257016</v>
      </c>
    </row>
    <row r="5" spans="1:26" x14ac:dyDescent="0.25">
      <c r="A5" t="s">
        <v>9</v>
      </c>
      <c r="B5">
        <v>4.4161999999999999</v>
      </c>
      <c r="C5">
        <v>0</v>
      </c>
      <c r="D5">
        <v>4.4161999999999999</v>
      </c>
      <c r="E5">
        <v>4.3035300000000003</v>
      </c>
      <c r="F5">
        <v>0.96467800000000004</v>
      </c>
      <c r="K5">
        <v>3</v>
      </c>
      <c r="L5" t="s">
        <v>47</v>
      </c>
      <c r="M5" t="s">
        <v>44</v>
      </c>
      <c r="N5">
        <v>3</v>
      </c>
      <c r="O5" t="s">
        <v>45</v>
      </c>
      <c r="P5" s="1">
        <v>45245</v>
      </c>
      <c r="Q5" t="s">
        <v>41</v>
      </c>
      <c r="R5">
        <v>4.1680000000000001</v>
      </c>
      <c r="S5" s="3">
        <f t="shared" si="0"/>
        <v>4.1680000000000002E-2</v>
      </c>
      <c r="T5">
        <v>0.98960400000000004</v>
      </c>
      <c r="U5">
        <v>0</v>
      </c>
      <c r="V5" t="s">
        <v>42</v>
      </c>
      <c r="W5" s="2">
        <f t="shared" si="1"/>
        <v>0.98960357727865855</v>
      </c>
    </row>
    <row r="6" spans="1:26" x14ac:dyDescent="0.25">
      <c r="A6" t="s">
        <v>10</v>
      </c>
      <c r="B6">
        <v>4.3932799999999999</v>
      </c>
      <c r="C6">
        <v>0</v>
      </c>
      <c r="D6">
        <v>4.3932799999999999</v>
      </c>
      <c r="E6">
        <v>4.31867</v>
      </c>
      <c r="F6">
        <v>0.95422600000000002</v>
      </c>
      <c r="K6">
        <v>4</v>
      </c>
      <c r="L6" t="s">
        <v>48</v>
      </c>
      <c r="M6" t="s">
        <v>49</v>
      </c>
      <c r="N6">
        <v>115</v>
      </c>
      <c r="O6" t="s">
        <v>40</v>
      </c>
      <c r="P6" s="1">
        <v>45268</v>
      </c>
      <c r="Q6" t="s">
        <v>50</v>
      </c>
      <c r="R6">
        <v>4.2297719999999996</v>
      </c>
      <c r="S6" s="3">
        <f t="shared" si="0"/>
        <v>4.2297719999999997E-2</v>
      </c>
      <c r="T6">
        <v>0.98692899999999995</v>
      </c>
      <c r="U6">
        <v>0</v>
      </c>
      <c r="V6" t="s">
        <v>42</v>
      </c>
      <c r="W6" s="2">
        <f t="shared" si="1"/>
        <v>0.98684858577046242</v>
      </c>
    </row>
    <row r="7" spans="1:26" x14ac:dyDescent="0.25">
      <c r="A7" t="s">
        <v>11</v>
      </c>
      <c r="B7">
        <v>4.3097099999999999</v>
      </c>
      <c r="C7">
        <v>0</v>
      </c>
      <c r="D7">
        <v>4.3097099999999999</v>
      </c>
      <c r="E7">
        <v>4.3127000000000004</v>
      </c>
      <c r="F7">
        <v>0.94408199999999998</v>
      </c>
      <c r="K7">
        <v>5</v>
      </c>
      <c r="L7" t="s">
        <v>51</v>
      </c>
      <c r="M7" t="s">
        <v>49</v>
      </c>
      <c r="N7">
        <v>206</v>
      </c>
      <c r="O7" t="s">
        <v>40</v>
      </c>
      <c r="P7" s="1">
        <v>45359</v>
      </c>
      <c r="Q7" t="s">
        <v>50</v>
      </c>
      <c r="R7">
        <v>4.3784090000000004</v>
      </c>
      <c r="S7" s="3">
        <f t="shared" si="0"/>
        <v>4.3784090000000005E-2</v>
      </c>
      <c r="T7">
        <v>0.97627200000000003</v>
      </c>
      <c r="U7">
        <v>0</v>
      </c>
      <c r="V7" t="s">
        <v>42</v>
      </c>
      <c r="W7" s="2">
        <f t="shared" si="1"/>
        <v>0.97588488836425535</v>
      </c>
    </row>
    <row r="8" spans="1:26" x14ac:dyDescent="0.25">
      <c r="A8" t="s">
        <v>12</v>
      </c>
      <c r="B8">
        <v>4.1754600000000002</v>
      </c>
      <c r="C8">
        <v>0</v>
      </c>
      <c r="D8">
        <v>4.1754600000000002</v>
      </c>
      <c r="E8">
        <v>4.2876899999999996</v>
      </c>
      <c r="F8">
        <v>0.93435599999999996</v>
      </c>
      <c r="K8">
        <v>6</v>
      </c>
      <c r="L8" t="s">
        <v>52</v>
      </c>
      <c r="M8" t="s">
        <v>49</v>
      </c>
      <c r="N8">
        <v>304</v>
      </c>
      <c r="O8" t="s">
        <v>40</v>
      </c>
      <c r="P8" s="1">
        <v>45457</v>
      </c>
      <c r="Q8" t="s">
        <v>50</v>
      </c>
      <c r="R8">
        <v>4.4161729999999997</v>
      </c>
      <c r="S8" s="3">
        <f t="shared" si="0"/>
        <v>4.4161729999999996E-2</v>
      </c>
      <c r="T8">
        <v>0.96483099999999999</v>
      </c>
      <c r="U8">
        <v>0</v>
      </c>
      <c r="V8" t="s">
        <v>42</v>
      </c>
      <c r="W8" s="2">
        <f t="shared" si="1"/>
        <v>0.96452359111117325</v>
      </c>
    </row>
    <row r="9" spans="1:26" x14ac:dyDescent="0.25">
      <c r="A9" t="s">
        <v>13</v>
      </c>
      <c r="B9">
        <v>4.2563000000000004</v>
      </c>
      <c r="C9">
        <v>0</v>
      </c>
      <c r="D9">
        <v>4.2563000000000004</v>
      </c>
      <c r="E9">
        <v>4.2317499999999999</v>
      </c>
      <c r="F9">
        <v>0.91863499999999998</v>
      </c>
      <c r="K9">
        <v>7</v>
      </c>
      <c r="L9" t="s">
        <v>53</v>
      </c>
      <c r="M9" t="s">
        <v>49</v>
      </c>
      <c r="N9">
        <v>395</v>
      </c>
      <c r="O9" t="s">
        <v>40</v>
      </c>
      <c r="P9" s="1">
        <v>45548</v>
      </c>
      <c r="Q9" t="s">
        <v>50</v>
      </c>
      <c r="R9">
        <v>4.4032330000000002</v>
      </c>
      <c r="S9" s="3">
        <f t="shared" si="0"/>
        <v>4.4032330000000001E-2</v>
      </c>
      <c r="T9">
        <v>0.95435499999999995</v>
      </c>
      <c r="U9">
        <v>0</v>
      </c>
      <c r="V9" t="s">
        <v>42</v>
      </c>
      <c r="W9" s="2">
        <f t="shared" si="1"/>
        <v>0.9545159540174345</v>
      </c>
    </row>
    <row r="10" spans="1:26" x14ac:dyDescent="0.25">
      <c r="A10" t="s">
        <v>14</v>
      </c>
      <c r="B10">
        <v>4.1452499999999999</v>
      </c>
      <c r="C10">
        <v>0</v>
      </c>
      <c r="D10">
        <v>4.1452499999999999</v>
      </c>
      <c r="E10">
        <v>4.1177200000000003</v>
      </c>
      <c r="F10">
        <v>0.88339500000000004</v>
      </c>
      <c r="K10">
        <v>8</v>
      </c>
      <c r="L10" t="s">
        <v>54</v>
      </c>
      <c r="M10" t="s">
        <v>49</v>
      </c>
      <c r="N10">
        <v>486</v>
      </c>
      <c r="O10" t="s">
        <v>40</v>
      </c>
      <c r="P10" s="1">
        <v>45639</v>
      </c>
      <c r="Q10" t="s">
        <v>50</v>
      </c>
      <c r="R10">
        <v>4.3096329999999998</v>
      </c>
      <c r="S10" s="3">
        <f t="shared" si="0"/>
        <v>4.3096329999999995E-2</v>
      </c>
      <c r="T10">
        <v>0.94420899999999996</v>
      </c>
      <c r="U10">
        <v>0</v>
      </c>
      <c r="V10" t="s">
        <v>42</v>
      </c>
      <c r="W10" s="2">
        <f t="shared" si="1"/>
        <v>0.94573105923159273</v>
      </c>
    </row>
    <row r="11" spans="1:26" x14ac:dyDescent="0.25">
      <c r="A11" t="s">
        <v>15</v>
      </c>
      <c r="B11">
        <v>4.1287500000000001</v>
      </c>
      <c r="C11">
        <v>0</v>
      </c>
      <c r="D11">
        <v>4.1287500000000001</v>
      </c>
      <c r="E11">
        <v>4.0796900000000003</v>
      </c>
      <c r="F11">
        <v>0.84914699999999999</v>
      </c>
      <c r="K11">
        <v>9</v>
      </c>
      <c r="L11" t="s">
        <v>55</v>
      </c>
      <c r="M11" t="s">
        <v>49</v>
      </c>
      <c r="N11">
        <v>577</v>
      </c>
      <c r="O11" t="s">
        <v>40</v>
      </c>
      <c r="P11" s="1">
        <v>45730</v>
      </c>
      <c r="Q11" t="s">
        <v>50</v>
      </c>
      <c r="R11">
        <v>4.1753470000000004</v>
      </c>
      <c r="S11" s="3">
        <f t="shared" si="0"/>
        <v>4.1753470000000001E-2</v>
      </c>
      <c r="T11">
        <v>0.93448200000000003</v>
      </c>
      <c r="U11">
        <v>0</v>
      </c>
      <c r="V11" t="s">
        <v>42</v>
      </c>
      <c r="W11" s="2">
        <f t="shared" si="1"/>
        <v>0.93808207947251576</v>
      </c>
    </row>
    <row r="12" spans="1:26" x14ac:dyDescent="0.25">
      <c r="A12" t="s">
        <v>16</v>
      </c>
      <c r="B12">
        <v>4.1532499999999999</v>
      </c>
      <c r="C12">
        <v>0</v>
      </c>
      <c r="D12">
        <v>4.1532499999999999</v>
      </c>
      <c r="E12">
        <v>4.1071600000000004</v>
      </c>
      <c r="F12">
        <v>0.81408100000000005</v>
      </c>
      <c r="K12">
        <v>10</v>
      </c>
      <c r="L12" t="s">
        <v>56</v>
      </c>
      <c r="M12" t="s">
        <v>44</v>
      </c>
      <c r="N12">
        <v>2</v>
      </c>
      <c r="O12" t="s">
        <v>57</v>
      </c>
      <c r="P12" s="1">
        <v>45884</v>
      </c>
      <c r="Q12" t="s">
        <v>58</v>
      </c>
      <c r="R12">
        <v>4.2613690000000002</v>
      </c>
      <c r="S12" s="3">
        <f t="shared" si="0"/>
        <v>4.2613690000000003E-2</v>
      </c>
      <c r="T12">
        <v>0.91864199999999996</v>
      </c>
      <c r="U12">
        <v>0</v>
      </c>
      <c r="V12" t="s">
        <v>42</v>
      </c>
      <c r="W12" s="2">
        <f t="shared" si="1"/>
        <v>0.92136675595366935</v>
      </c>
    </row>
    <row r="13" spans="1:26" x14ac:dyDescent="0.25">
      <c r="A13" t="s">
        <v>17</v>
      </c>
      <c r="B13">
        <v>4.2138299999999997</v>
      </c>
      <c r="C13">
        <v>0</v>
      </c>
      <c r="D13">
        <v>4.2138299999999997</v>
      </c>
      <c r="E13">
        <v>4.1737500000000001</v>
      </c>
      <c r="F13">
        <v>0.77820299999999998</v>
      </c>
      <c r="K13">
        <v>11</v>
      </c>
      <c r="L13" t="s">
        <v>59</v>
      </c>
      <c r="M13" t="s">
        <v>44</v>
      </c>
      <c r="N13">
        <v>3</v>
      </c>
      <c r="O13" t="s">
        <v>57</v>
      </c>
      <c r="P13" s="1">
        <v>46251</v>
      </c>
      <c r="Q13" t="s">
        <v>58</v>
      </c>
      <c r="R13">
        <v>4.1470000000000002</v>
      </c>
      <c r="S13" s="3">
        <f t="shared" si="0"/>
        <v>4.147E-2</v>
      </c>
      <c r="T13">
        <v>0.88344900000000004</v>
      </c>
      <c r="U13">
        <v>0</v>
      </c>
      <c r="V13" t="s">
        <v>42</v>
      </c>
      <c r="W13" s="2">
        <f t="shared" si="1"/>
        <v>0.88908579229699003</v>
      </c>
    </row>
    <row r="14" spans="1:26" x14ac:dyDescent="0.25">
      <c r="A14" t="s">
        <v>18</v>
      </c>
      <c r="B14">
        <v>4.2812799999999998</v>
      </c>
      <c r="C14">
        <v>0</v>
      </c>
      <c r="D14">
        <v>4.2812799999999998</v>
      </c>
      <c r="E14">
        <v>4.2485799999999996</v>
      </c>
      <c r="F14">
        <v>0.74248700000000001</v>
      </c>
      <c r="K14">
        <v>12</v>
      </c>
      <c r="L14" t="s">
        <v>60</v>
      </c>
      <c r="M14" t="s">
        <v>44</v>
      </c>
      <c r="N14">
        <v>4</v>
      </c>
      <c r="O14" t="s">
        <v>57</v>
      </c>
      <c r="P14" s="1">
        <v>46615</v>
      </c>
      <c r="Q14" t="s">
        <v>58</v>
      </c>
      <c r="R14">
        <v>4.2740999999999998</v>
      </c>
      <c r="S14" s="3">
        <f t="shared" si="0"/>
        <v>4.2741000000000001E-2</v>
      </c>
      <c r="T14">
        <v>0.84409900000000004</v>
      </c>
      <c r="U14">
        <v>0</v>
      </c>
      <c r="V14" t="s">
        <v>42</v>
      </c>
      <c r="W14" s="2">
        <f t="shared" si="1"/>
        <v>0.85382645084260755</v>
      </c>
    </row>
    <row r="15" spans="1:26" x14ac:dyDescent="0.25">
      <c r="A15" t="s">
        <v>19</v>
      </c>
      <c r="B15">
        <v>4.3449400000000002</v>
      </c>
      <c r="C15">
        <v>0</v>
      </c>
      <c r="D15">
        <v>4.3449400000000002</v>
      </c>
      <c r="E15">
        <v>4.3200599999999998</v>
      </c>
      <c r="F15">
        <v>0.70754099999999998</v>
      </c>
      <c r="K15">
        <v>13</v>
      </c>
      <c r="L15" t="s">
        <v>61</v>
      </c>
      <c r="M15" t="s">
        <v>44</v>
      </c>
      <c r="N15">
        <v>5</v>
      </c>
      <c r="O15" t="s">
        <v>57</v>
      </c>
      <c r="P15" s="1">
        <v>46980</v>
      </c>
      <c r="Q15" t="s">
        <v>58</v>
      </c>
      <c r="R15">
        <v>4.2905990000000003</v>
      </c>
      <c r="S15" s="3">
        <f t="shared" si="0"/>
        <v>4.2905990000000005E-2</v>
      </c>
      <c r="T15">
        <v>0.80843200000000004</v>
      </c>
      <c r="U15">
        <v>0</v>
      </c>
      <c r="V15" t="s">
        <v>42</v>
      </c>
      <c r="W15" s="2">
        <f t="shared" si="1"/>
        <v>0.82320445333641246</v>
      </c>
    </row>
    <row r="16" spans="1:26" x14ac:dyDescent="0.25">
      <c r="A16" t="s">
        <v>20</v>
      </c>
      <c r="B16">
        <v>4.4007500000000004</v>
      </c>
      <c r="C16">
        <v>0</v>
      </c>
      <c r="D16">
        <v>4.4007500000000004</v>
      </c>
      <c r="E16">
        <v>4.3834099999999996</v>
      </c>
      <c r="F16">
        <v>0.67360799999999998</v>
      </c>
      <c r="K16">
        <v>14</v>
      </c>
      <c r="L16" t="s">
        <v>62</v>
      </c>
      <c r="M16" t="s">
        <v>44</v>
      </c>
      <c r="N16">
        <v>6</v>
      </c>
      <c r="O16" t="s">
        <v>57</v>
      </c>
      <c r="P16" s="1">
        <v>47345</v>
      </c>
      <c r="Q16" t="s">
        <v>58</v>
      </c>
      <c r="R16">
        <v>4.3406799999999999</v>
      </c>
      <c r="S16" s="3">
        <f t="shared" si="0"/>
        <v>4.3406799999999995E-2</v>
      </c>
      <c r="T16">
        <v>0.772285</v>
      </c>
      <c r="U16">
        <v>0</v>
      </c>
      <c r="V16" t="s">
        <v>42</v>
      </c>
      <c r="W16" s="2">
        <f t="shared" si="1"/>
        <v>0.7932235574750196</v>
      </c>
    </row>
    <row r="17" spans="1:23" x14ac:dyDescent="0.25">
      <c r="A17" t="s">
        <v>21</v>
      </c>
      <c r="B17">
        <v>4.4512499999999999</v>
      </c>
      <c r="C17">
        <v>0</v>
      </c>
      <c r="D17">
        <v>4.4512499999999999</v>
      </c>
      <c r="E17">
        <v>4.4416200000000003</v>
      </c>
      <c r="F17">
        <v>0.64105000000000001</v>
      </c>
      <c r="K17">
        <v>15</v>
      </c>
      <c r="L17" t="s">
        <v>63</v>
      </c>
      <c r="M17" t="s">
        <v>44</v>
      </c>
      <c r="N17">
        <v>7</v>
      </c>
      <c r="O17" t="s">
        <v>57</v>
      </c>
      <c r="P17" s="1">
        <v>47710</v>
      </c>
      <c r="Q17" t="s">
        <v>58</v>
      </c>
      <c r="R17">
        <v>4.3994499999999999</v>
      </c>
      <c r="S17" s="3">
        <f t="shared" si="0"/>
        <v>4.3994499999999999E-2</v>
      </c>
      <c r="T17">
        <v>0.73641199999999996</v>
      </c>
      <c r="U17">
        <v>0</v>
      </c>
      <c r="V17" t="s">
        <v>42</v>
      </c>
      <c r="W17" s="2">
        <f t="shared" si="1"/>
        <v>0.76440761253520129</v>
      </c>
    </row>
    <row r="18" spans="1:23" x14ac:dyDescent="0.25">
      <c r="A18" t="s">
        <v>22</v>
      </c>
      <c r="B18">
        <v>4.5324400000000002</v>
      </c>
      <c r="C18">
        <v>0</v>
      </c>
      <c r="D18">
        <v>4.5324400000000002</v>
      </c>
      <c r="E18">
        <v>4.5366999999999997</v>
      </c>
      <c r="F18">
        <v>0.57989900000000005</v>
      </c>
      <c r="K18">
        <v>16</v>
      </c>
      <c r="L18" t="s">
        <v>64</v>
      </c>
      <c r="M18" t="s">
        <v>44</v>
      </c>
      <c r="N18">
        <v>8</v>
      </c>
      <c r="O18" t="s">
        <v>57</v>
      </c>
      <c r="P18" s="1">
        <v>48075</v>
      </c>
      <c r="Q18" t="s">
        <v>58</v>
      </c>
      <c r="R18">
        <v>4.4535</v>
      </c>
      <c r="S18" s="3">
        <f t="shared" si="0"/>
        <v>4.4534999999999998E-2</v>
      </c>
      <c r="T18">
        <v>0.701546</v>
      </c>
      <c r="U18">
        <v>0</v>
      </c>
      <c r="V18" t="s">
        <v>42</v>
      </c>
      <c r="W18" s="2">
        <f t="shared" si="1"/>
        <v>0.73717824366051454</v>
      </c>
    </row>
    <row r="19" spans="1:23" x14ac:dyDescent="0.25">
      <c r="A19" t="s">
        <v>23</v>
      </c>
      <c r="B19">
        <v>4.5839999999999996</v>
      </c>
      <c r="C19">
        <v>0</v>
      </c>
      <c r="D19">
        <v>4.5839999999999996</v>
      </c>
      <c r="E19">
        <v>4.5939100000000002</v>
      </c>
      <c r="F19">
        <v>0.50165599999999999</v>
      </c>
      <c r="K19">
        <v>17</v>
      </c>
      <c r="L19" t="s">
        <v>65</v>
      </c>
      <c r="M19" t="s">
        <v>44</v>
      </c>
      <c r="N19">
        <v>9</v>
      </c>
      <c r="O19" t="s">
        <v>57</v>
      </c>
      <c r="P19" s="1">
        <v>48442</v>
      </c>
      <c r="Q19" t="s">
        <v>58</v>
      </c>
      <c r="R19">
        <v>4.5044510000000004</v>
      </c>
      <c r="S19" s="3">
        <f t="shared" si="0"/>
        <v>4.5044510000000003E-2</v>
      </c>
      <c r="T19">
        <v>0.66751700000000003</v>
      </c>
      <c r="U19">
        <v>0</v>
      </c>
      <c r="V19" t="s">
        <v>42</v>
      </c>
      <c r="W19" s="2">
        <f t="shared" si="1"/>
        <v>0.71129106283571264</v>
      </c>
    </row>
    <row r="20" spans="1:23" x14ac:dyDescent="0.25">
      <c r="A20" t="s">
        <v>24</v>
      </c>
      <c r="B20">
        <v>4.5412499999999998</v>
      </c>
      <c r="C20">
        <v>0</v>
      </c>
      <c r="D20">
        <v>4.5412499999999998</v>
      </c>
      <c r="E20">
        <v>4.5159900000000004</v>
      </c>
      <c r="F20">
        <v>0.40487099999999998</v>
      </c>
      <c r="K20">
        <v>18</v>
      </c>
      <c r="L20" t="s">
        <v>66</v>
      </c>
      <c r="M20" t="s">
        <v>44</v>
      </c>
      <c r="N20">
        <v>10</v>
      </c>
      <c r="O20" t="s">
        <v>57</v>
      </c>
      <c r="P20" s="1">
        <v>48806</v>
      </c>
      <c r="Q20" t="s">
        <v>58</v>
      </c>
      <c r="R20">
        <v>4.5469010000000001</v>
      </c>
      <c r="S20" s="3">
        <f t="shared" si="0"/>
        <v>4.5469010000000004E-2</v>
      </c>
      <c r="T20">
        <v>0.63521799999999995</v>
      </c>
      <c r="U20">
        <v>0</v>
      </c>
      <c r="V20" t="s">
        <v>42</v>
      </c>
      <c r="W20" s="2">
        <f t="shared" si="1"/>
        <v>0.68725507960869081</v>
      </c>
    </row>
    <row r="21" spans="1:23" x14ac:dyDescent="0.25">
      <c r="A21" t="s">
        <v>25</v>
      </c>
      <c r="B21">
        <v>4.4062999999999999</v>
      </c>
      <c r="C21">
        <v>0</v>
      </c>
      <c r="D21">
        <v>4.4062999999999999</v>
      </c>
      <c r="E21">
        <v>4.2955899999999998</v>
      </c>
      <c r="F21">
        <v>0.34127200000000002</v>
      </c>
      <c r="K21">
        <v>19</v>
      </c>
      <c r="L21" t="s">
        <v>67</v>
      </c>
      <c r="M21" t="s">
        <v>44</v>
      </c>
      <c r="N21">
        <v>12</v>
      </c>
      <c r="O21" t="s">
        <v>57</v>
      </c>
      <c r="P21" s="1">
        <v>49536</v>
      </c>
      <c r="Q21" t="s">
        <v>58</v>
      </c>
      <c r="R21">
        <v>4.6207099999999999</v>
      </c>
      <c r="S21" s="3">
        <f t="shared" si="0"/>
        <v>4.6207100000000001E-2</v>
      </c>
      <c r="T21">
        <v>0.57416299999999998</v>
      </c>
      <c r="U21">
        <v>0</v>
      </c>
      <c r="V21" t="s">
        <v>42</v>
      </c>
      <c r="W21" s="2">
        <f t="shared" si="1"/>
        <v>0.64314265871544973</v>
      </c>
    </row>
    <row r="22" spans="1:23" x14ac:dyDescent="0.25">
      <c r="A22" t="s">
        <v>26</v>
      </c>
      <c r="B22">
        <v>4.2837500000000004</v>
      </c>
      <c r="C22">
        <v>0</v>
      </c>
      <c r="D22">
        <v>4.2837500000000004</v>
      </c>
      <c r="E22">
        <v>4.0944599999999998</v>
      </c>
      <c r="F22">
        <v>0.29248299999999999</v>
      </c>
      <c r="K22">
        <v>20</v>
      </c>
      <c r="L22" t="s">
        <v>68</v>
      </c>
      <c r="M22" t="s">
        <v>44</v>
      </c>
      <c r="N22">
        <v>15</v>
      </c>
      <c r="O22" t="s">
        <v>57</v>
      </c>
      <c r="P22" s="1">
        <v>50633</v>
      </c>
      <c r="Q22" t="s">
        <v>58</v>
      </c>
      <c r="R22">
        <v>4.6745000000000001</v>
      </c>
      <c r="S22" s="3">
        <f t="shared" si="0"/>
        <v>4.6745000000000002E-2</v>
      </c>
      <c r="T22">
        <v>0.49516199999999999</v>
      </c>
      <c r="U22">
        <v>0</v>
      </c>
      <c r="V22" t="s">
        <v>42</v>
      </c>
      <c r="W22" s="2">
        <f t="shared" si="1"/>
        <v>0.58760781798517814</v>
      </c>
    </row>
    <row r="23" spans="1:23" x14ac:dyDescent="0.25">
      <c r="K23">
        <v>21</v>
      </c>
      <c r="L23" t="s">
        <v>69</v>
      </c>
      <c r="M23" t="s">
        <v>44</v>
      </c>
      <c r="N23">
        <v>20</v>
      </c>
      <c r="O23" t="s">
        <v>57</v>
      </c>
      <c r="P23" s="1">
        <v>52460</v>
      </c>
      <c r="Q23" t="s">
        <v>58</v>
      </c>
      <c r="R23">
        <v>4.6395</v>
      </c>
      <c r="S23" s="3">
        <f t="shared" si="0"/>
        <v>4.6394999999999999E-2</v>
      </c>
      <c r="T23">
        <v>0.39701700000000001</v>
      </c>
      <c r="U23">
        <v>0</v>
      </c>
      <c r="V23" t="s">
        <v>42</v>
      </c>
      <c r="W23" s="2">
        <f t="shared" si="1"/>
        <v>0.51845982234313681</v>
      </c>
    </row>
    <row r="24" spans="1:23" x14ac:dyDescent="0.25">
      <c r="K24">
        <v>22</v>
      </c>
      <c r="L24" t="s">
        <v>70</v>
      </c>
      <c r="M24" t="s">
        <v>44</v>
      </c>
      <c r="N24">
        <v>25</v>
      </c>
      <c r="O24" t="s">
        <v>57</v>
      </c>
      <c r="P24" s="1">
        <v>54287</v>
      </c>
      <c r="Q24" t="s">
        <v>58</v>
      </c>
      <c r="R24">
        <v>4.5137999999999998</v>
      </c>
      <c r="S24" s="3">
        <f t="shared" si="0"/>
        <v>4.5137999999999998E-2</v>
      </c>
      <c r="T24">
        <v>0.33204699999999998</v>
      </c>
      <c r="U24">
        <v>0</v>
      </c>
      <c r="V24" t="s">
        <v>42</v>
      </c>
      <c r="W24" s="2">
        <f t="shared" si="1"/>
        <v>0.46957991092987666</v>
      </c>
    </row>
    <row r="25" spans="1:23" x14ac:dyDescent="0.25">
      <c r="K25">
        <v>23</v>
      </c>
      <c r="L25" t="s">
        <v>71</v>
      </c>
      <c r="M25" t="s">
        <v>44</v>
      </c>
      <c r="N25">
        <v>30</v>
      </c>
      <c r="O25" t="s">
        <v>57</v>
      </c>
      <c r="P25" s="1">
        <v>56111</v>
      </c>
      <c r="Q25" t="s">
        <v>58</v>
      </c>
      <c r="R25">
        <v>4.4000000000000004</v>
      </c>
      <c r="S25" s="3">
        <f t="shared" si="0"/>
        <v>4.4000000000000004E-2</v>
      </c>
      <c r="T25">
        <v>0.282134</v>
      </c>
      <c r="U25">
        <v>0</v>
      </c>
      <c r="V25" t="s">
        <v>42</v>
      </c>
      <c r="W25" s="2">
        <f t="shared" si="1"/>
        <v>0.43085538368557236</v>
      </c>
    </row>
  </sheetData>
  <pageMargins left="0.7" right="0.7" top="0.75" bottom="0.75" header="0.3" footer="0.3"/>
  <headerFooter>
    <oddFooter>&amp;C_x000D_&amp;1#&amp;"Calibri"&amp;8&amp;K000000 INTERNAL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456C-81A7-41C8-960D-F541A535F640}">
  <dimension ref="A1:AM48"/>
  <sheetViews>
    <sheetView tabSelected="1" topLeftCell="U1" workbookViewId="0">
      <selection activeCell="M34" sqref="M34"/>
    </sheetView>
  </sheetViews>
  <sheetFormatPr defaultRowHeight="15" x14ac:dyDescent="0.25"/>
  <cols>
    <col min="6" max="6" width="10.7109375" bestFit="1" customWidth="1"/>
  </cols>
  <sheetData>
    <row r="1" spans="1:39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5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S1" t="s">
        <v>0</v>
      </c>
      <c r="T1" t="s">
        <v>107</v>
      </c>
      <c r="U1" t="s">
        <v>32</v>
      </c>
      <c r="V1" t="s">
        <v>2</v>
      </c>
      <c r="W1" t="s">
        <v>108</v>
      </c>
      <c r="X1" t="s">
        <v>32</v>
      </c>
      <c r="Y1" t="s">
        <v>109</v>
      </c>
      <c r="Z1" t="s">
        <v>32</v>
      </c>
      <c r="AA1" t="s">
        <v>5</v>
      </c>
      <c r="AI1" t="s">
        <v>112</v>
      </c>
    </row>
    <row r="2" spans="1:39" x14ac:dyDescent="0.25">
      <c r="A2">
        <v>0</v>
      </c>
      <c r="B2" t="s">
        <v>110</v>
      </c>
      <c r="E2" t="s">
        <v>111</v>
      </c>
      <c r="F2" s="1">
        <v>45153</v>
      </c>
      <c r="H2">
        <v>5.3</v>
      </c>
      <c r="I2">
        <f>H2/100</f>
        <v>5.2999999999999999E-2</v>
      </c>
      <c r="M2">
        <f>1/(1+I2*(1/360))</f>
        <v>0.99985279944896999</v>
      </c>
      <c r="AH2">
        <v>1</v>
      </c>
      <c r="AI2">
        <v>5.3772000000000002</v>
      </c>
      <c r="AJ2">
        <f>AI2/100</f>
        <v>5.3772E-2</v>
      </c>
      <c r="AK2">
        <f>AH2*4</f>
        <v>4</v>
      </c>
      <c r="AL2">
        <f>AJ2/4+1</f>
        <v>1.0134430000000001</v>
      </c>
      <c r="AM2">
        <f>1/(AL2^AK2)</f>
        <v>0.94798767457586919</v>
      </c>
    </row>
    <row r="3" spans="1:39" x14ac:dyDescent="0.25">
      <c r="A3">
        <v>1</v>
      </c>
      <c r="B3" t="s">
        <v>74</v>
      </c>
      <c r="C3" t="s">
        <v>44</v>
      </c>
      <c r="D3">
        <v>1</v>
      </c>
      <c r="E3" t="s">
        <v>75</v>
      </c>
      <c r="F3" s="1">
        <v>45161</v>
      </c>
      <c r="G3" t="s">
        <v>58</v>
      </c>
      <c r="H3">
        <v>5.3010000000000002</v>
      </c>
      <c r="I3">
        <f>H3/100</f>
        <v>5.3010000000000002E-2</v>
      </c>
      <c r="J3">
        <v>0.99897000000000002</v>
      </c>
      <c r="K3">
        <v>0</v>
      </c>
      <c r="L3" t="s">
        <v>42</v>
      </c>
      <c r="M3">
        <f>1/(1+I3*((F3-$F$2)/360))*$M$2</f>
        <v>0.99867635869842342</v>
      </c>
      <c r="S3">
        <v>1</v>
      </c>
      <c r="T3" t="s">
        <v>75</v>
      </c>
      <c r="U3">
        <v>5.3010000000000002</v>
      </c>
      <c r="V3">
        <v>0</v>
      </c>
      <c r="W3">
        <v>5.3010000000000002</v>
      </c>
      <c r="X3">
        <v>5.3726500000000001</v>
      </c>
      <c r="Y3">
        <v>0.99867600000000001</v>
      </c>
      <c r="AH3">
        <v>2</v>
      </c>
      <c r="AI3">
        <v>4.8239999999999998</v>
      </c>
      <c r="AJ3">
        <f t="shared" ref="AJ3:AJ31" si="0">AI3/100</f>
        <v>4.8239999999999998E-2</v>
      </c>
      <c r="AK3">
        <f t="shared" ref="AK3:AK31" si="1">AH3*4</f>
        <v>8</v>
      </c>
      <c r="AL3">
        <f t="shared" ref="AL3:AL31" si="2">AJ3/4+1</f>
        <v>1.01206</v>
      </c>
      <c r="AM3">
        <f t="shared" ref="AM3:AM31" si="3">1/(AL3^AK3)</f>
        <v>0.90855226749328155</v>
      </c>
    </row>
    <row r="4" spans="1:39" x14ac:dyDescent="0.25">
      <c r="A4">
        <v>2</v>
      </c>
      <c r="B4" t="s">
        <v>76</v>
      </c>
      <c r="C4" t="s">
        <v>44</v>
      </c>
      <c r="D4">
        <v>2</v>
      </c>
      <c r="E4" t="s">
        <v>75</v>
      </c>
      <c r="F4" s="1">
        <v>45168</v>
      </c>
      <c r="G4" t="s">
        <v>58</v>
      </c>
      <c r="H4">
        <v>5.3020500000000004</v>
      </c>
      <c r="I4">
        <f t="shared" ref="I4:I34" si="4">H4/100</f>
        <v>5.3020500000000005E-2</v>
      </c>
      <c r="J4">
        <v>0.997942</v>
      </c>
      <c r="K4">
        <v>0</v>
      </c>
      <c r="L4" t="s">
        <v>42</v>
      </c>
      <c r="M4">
        <f t="shared" ref="M4:M34" si="5">1/(1+I4*((F4-$F$2)/360))*$M$2</f>
        <v>0.99764880617697371</v>
      </c>
      <c r="S4">
        <v>2</v>
      </c>
      <c r="T4" t="s">
        <v>75</v>
      </c>
      <c r="U4">
        <v>5.3020500000000004</v>
      </c>
      <c r="V4">
        <v>0</v>
      </c>
      <c r="W4">
        <v>5.3020500000000004</v>
      </c>
      <c r="X4">
        <v>5.3708099999999996</v>
      </c>
      <c r="Y4">
        <v>0.99764799999999998</v>
      </c>
      <c r="AH4">
        <v>3</v>
      </c>
      <c r="AI4">
        <v>4.4669999999999996</v>
      </c>
      <c r="AJ4">
        <f t="shared" si="0"/>
        <v>4.4669999999999994E-2</v>
      </c>
      <c r="AK4">
        <f t="shared" si="1"/>
        <v>12</v>
      </c>
      <c r="AL4">
        <f t="shared" si="2"/>
        <v>1.0111675</v>
      </c>
      <c r="AM4">
        <f t="shared" si="3"/>
        <v>0.87523115852070532</v>
      </c>
    </row>
    <row r="5" spans="1:39" x14ac:dyDescent="0.25">
      <c r="A5">
        <v>3</v>
      </c>
      <c r="B5" t="s">
        <v>77</v>
      </c>
      <c r="C5" t="s">
        <v>44</v>
      </c>
      <c r="D5">
        <v>3</v>
      </c>
      <c r="E5" t="s">
        <v>75</v>
      </c>
      <c r="F5" s="1">
        <v>45175</v>
      </c>
      <c r="G5" t="s">
        <v>58</v>
      </c>
      <c r="H5">
        <v>5.3060749999999999</v>
      </c>
      <c r="I5">
        <f t="shared" si="4"/>
        <v>5.3060749999999997E-2</v>
      </c>
      <c r="J5">
        <v>0.99691399999999997</v>
      </c>
      <c r="K5">
        <v>0</v>
      </c>
      <c r="L5" t="s">
        <v>42</v>
      </c>
      <c r="M5">
        <f t="shared" si="5"/>
        <v>0.99662115430980902</v>
      </c>
      <c r="S5">
        <v>3</v>
      </c>
      <c r="T5" t="s">
        <v>75</v>
      </c>
      <c r="U5">
        <v>5.3060799999999997</v>
      </c>
      <c r="V5">
        <v>0</v>
      </c>
      <c r="W5">
        <v>5.3060799999999997</v>
      </c>
      <c r="X5">
        <v>5.37181</v>
      </c>
      <c r="Y5">
        <v>0.99662099999999998</v>
      </c>
      <c r="AH5">
        <v>4</v>
      </c>
      <c r="AI5">
        <v>4.2477999999999998</v>
      </c>
      <c r="AJ5">
        <f t="shared" si="0"/>
        <v>4.2477999999999995E-2</v>
      </c>
      <c r="AK5">
        <f t="shared" si="1"/>
        <v>16</v>
      </c>
      <c r="AL5">
        <f t="shared" si="2"/>
        <v>1.0106195</v>
      </c>
      <c r="AM5">
        <f t="shared" si="3"/>
        <v>0.84449526761548066</v>
      </c>
    </row>
    <row r="6" spans="1:39" x14ac:dyDescent="0.25">
      <c r="A6">
        <v>4</v>
      </c>
      <c r="B6" t="s">
        <v>78</v>
      </c>
      <c r="C6" t="s">
        <v>44</v>
      </c>
      <c r="D6">
        <v>1</v>
      </c>
      <c r="E6" t="s">
        <v>45</v>
      </c>
      <c r="F6" s="1">
        <v>45187</v>
      </c>
      <c r="G6" t="s">
        <v>58</v>
      </c>
      <c r="H6">
        <v>5.3109999999999999</v>
      </c>
      <c r="I6">
        <f t="shared" si="4"/>
        <v>5.3109999999999997E-2</v>
      </c>
      <c r="J6">
        <v>0.99515500000000001</v>
      </c>
      <c r="K6">
        <v>0</v>
      </c>
      <c r="L6" t="s">
        <v>42</v>
      </c>
      <c r="M6">
        <f t="shared" si="5"/>
        <v>0.99486262379814427</v>
      </c>
      <c r="S6">
        <v>1</v>
      </c>
      <c r="T6" t="s">
        <v>45</v>
      </c>
      <c r="U6">
        <v>5.3109999999999999</v>
      </c>
      <c r="V6">
        <v>0</v>
      </c>
      <c r="W6">
        <v>5.3109999999999999</v>
      </c>
      <c r="X6">
        <v>5.3719099999999997</v>
      </c>
      <c r="Y6">
        <v>0.99486200000000002</v>
      </c>
      <c r="AH6">
        <v>5</v>
      </c>
      <c r="AI6">
        <v>4.1184000000000003</v>
      </c>
      <c r="AJ6">
        <f t="shared" si="0"/>
        <v>4.1184000000000005E-2</v>
      </c>
      <c r="AK6">
        <f t="shared" si="1"/>
        <v>20</v>
      </c>
      <c r="AL6">
        <f t="shared" si="2"/>
        <v>1.0102960000000001</v>
      </c>
      <c r="AM6">
        <f t="shared" si="3"/>
        <v>0.81475555399931765</v>
      </c>
    </row>
    <row r="7" spans="1:39" x14ac:dyDescent="0.25">
      <c r="A7">
        <v>5</v>
      </c>
      <c r="B7" t="s">
        <v>79</v>
      </c>
      <c r="C7" t="s">
        <v>44</v>
      </c>
      <c r="D7">
        <v>2</v>
      </c>
      <c r="E7" t="s">
        <v>45</v>
      </c>
      <c r="F7" s="1">
        <v>45215</v>
      </c>
      <c r="G7" t="s">
        <v>58</v>
      </c>
      <c r="H7">
        <v>5.3402000000000003</v>
      </c>
      <c r="I7">
        <f t="shared" si="4"/>
        <v>5.3402000000000005E-2</v>
      </c>
      <c r="J7">
        <v>0.99103200000000002</v>
      </c>
      <c r="K7">
        <v>0</v>
      </c>
      <c r="L7" t="s">
        <v>42</v>
      </c>
      <c r="M7">
        <f t="shared" si="5"/>
        <v>0.99074094397896284</v>
      </c>
      <c r="S7">
        <v>2</v>
      </c>
      <c r="T7" t="s">
        <v>45</v>
      </c>
      <c r="U7">
        <v>5.3402000000000003</v>
      </c>
      <c r="V7">
        <v>0</v>
      </c>
      <c r="W7">
        <v>5.3402000000000003</v>
      </c>
      <c r="X7">
        <v>5.3895600000000004</v>
      </c>
      <c r="Y7">
        <v>0.99074099999999998</v>
      </c>
      <c r="AH7">
        <v>6</v>
      </c>
      <c r="AI7">
        <v>4.0374999999999996</v>
      </c>
      <c r="AJ7">
        <f t="shared" si="0"/>
        <v>4.0374999999999994E-2</v>
      </c>
      <c r="AK7">
        <f t="shared" si="1"/>
        <v>24</v>
      </c>
      <c r="AL7">
        <f t="shared" si="2"/>
        <v>1.01009375</v>
      </c>
      <c r="AM7">
        <f t="shared" si="3"/>
        <v>0.78581368246374361</v>
      </c>
    </row>
    <row r="8" spans="1:39" x14ac:dyDescent="0.25">
      <c r="A8">
        <v>6</v>
      </c>
      <c r="B8" t="s">
        <v>80</v>
      </c>
      <c r="C8" t="s">
        <v>44</v>
      </c>
      <c r="D8">
        <v>3</v>
      </c>
      <c r="E8" t="s">
        <v>45</v>
      </c>
      <c r="F8" s="1">
        <v>45246</v>
      </c>
      <c r="G8" t="s">
        <v>58</v>
      </c>
      <c r="H8">
        <v>5.3704010000000002</v>
      </c>
      <c r="I8">
        <f t="shared" si="4"/>
        <v>5.3704010000000003E-2</v>
      </c>
      <c r="J8">
        <v>0.98646100000000003</v>
      </c>
      <c r="K8">
        <v>0</v>
      </c>
      <c r="L8" t="s">
        <v>42</v>
      </c>
      <c r="M8">
        <f t="shared" si="5"/>
        <v>0.98617111900941368</v>
      </c>
      <c r="S8">
        <v>3</v>
      </c>
      <c r="T8" t="s">
        <v>45</v>
      </c>
      <c r="U8">
        <v>5.3704000000000001</v>
      </c>
      <c r="V8">
        <v>0</v>
      </c>
      <c r="W8">
        <v>5.3704000000000001</v>
      </c>
      <c r="X8">
        <v>5.4072699999999996</v>
      </c>
      <c r="Y8">
        <v>0.98617100000000002</v>
      </c>
      <c r="AH8">
        <v>7</v>
      </c>
      <c r="AI8">
        <v>3.9805000000000001</v>
      </c>
      <c r="AJ8">
        <f t="shared" si="0"/>
        <v>3.9805E-2</v>
      </c>
      <c r="AK8">
        <f t="shared" si="1"/>
        <v>28</v>
      </c>
      <c r="AL8">
        <f t="shared" si="2"/>
        <v>1.0099512500000001</v>
      </c>
      <c r="AM8">
        <f t="shared" si="3"/>
        <v>0.75785913668074378</v>
      </c>
    </row>
    <row r="9" spans="1:39" x14ac:dyDescent="0.25">
      <c r="A9">
        <v>7</v>
      </c>
      <c r="B9" t="s">
        <v>81</v>
      </c>
      <c r="C9" t="s">
        <v>44</v>
      </c>
      <c r="D9">
        <v>4</v>
      </c>
      <c r="E9" t="s">
        <v>45</v>
      </c>
      <c r="F9" s="1">
        <v>45278</v>
      </c>
      <c r="G9" t="s">
        <v>58</v>
      </c>
      <c r="H9">
        <v>5.4009999999999998</v>
      </c>
      <c r="I9">
        <f t="shared" si="4"/>
        <v>5.4009999999999996E-2</v>
      </c>
      <c r="J9">
        <v>0.98173600000000005</v>
      </c>
      <c r="K9">
        <v>0</v>
      </c>
      <c r="L9" t="s">
        <v>42</v>
      </c>
      <c r="M9">
        <f t="shared" si="5"/>
        <v>0.98144725560343471</v>
      </c>
      <c r="S9">
        <v>4</v>
      </c>
      <c r="T9" t="s">
        <v>45</v>
      </c>
      <c r="U9">
        <v>5.4009999999999998</v>
      </c>
      <c r="V9">
        <v>0</v>
      </c>
      <c r="W9">
        <v>5.4009999999999998</v>
      </c>
      <c r="X9">
        <v>5.4249000000000001</v>
      </c>
      <c r="Y9">
        <v>0.98144699999999996</v>
      </c>
      <c r="AH9">
        <v>8</v>
      </c>
      <c r="AI9">
        <v>3.9420999999999999</v>
      </c>
      <c r="AJ9">
        <f t="shared" si="0"/>
        <v>3.9420999999999998E-2</v>
      </c>
      <c r="AK9">
        <f t="shared" si="1"/>
        <v>32</v>
      </c>
      <c r="AL9">
        <f t="shared" si="2"/>
        <v>1.00985525</v>
      </c>
      <c r="AM9">
        <f t="shared" si="3"/>
        <v>0.73064752313050196</v>
      </c>
    </row>
    <row r="10" spans="1:39" x14ac:dyDescent="0.25">
      <c r="A10">
        <v>8</v>
      </c>
      <c r="B10" t="s">
        <v>82</v>
      </c>
      <c r="C10" t="s">
        <v>44</v>
      </c>
      <c r="D10">
        <v>5</v>
      </c>
      <c r="E10" t="s">
        <v>45</v>
      </c>
      <c r="F10" s="1">
        <v>45307</v>
      </c>
      <c r="G10" t="s">
        <v>58</v>
      </c>
      <c r="H10">
        <v>5.4208499999999997</v>
      </c>
      <c r="I10">
        <f t="shared" si="4"/>
        <v>5.42085E-2</v>
      </c>
      <c r="J10">
        <v>0.97748000000000002</v>
      </c>
      <c r="K10">
        <v>0</v>
      </c>
      <c r="L10" t="s">
        <v>42</v>
      </c>
      <c r="M10">
        <f t="shared" si="5"/>
        <v>0.9771924953784118</v>
      </c>
      <c r="S10">
        <v>5</v>
      </c>
      <c r="T10" t="s">
        <v>45</v>
      </c>
      <c r="U10">
        <v>5.4208499999999997</v>
      </c>
      <c r="V10">
        <v>0</v>
      </c>
      <c r="W10">
        <v>5.4208499999999997</v>
      </c>
      <c r="X10">
        <v>5.4330299999999996</v>
      </c>
      <c r="Y10">
        <v>0.97719199999999995</v>
      </c>
      <c r="AH10">
        <v>9</v>
      </c>
      <c r="AI10">
        <v>3.9184999999999999</v>
      </c>
      <c r="AJ10">
        <f t="shared" si="0"/>
        <v>3.9184999999999998E-2</v>
      </c>
      <c r="AK10">
        <f t="shared" si="1"/>
        <v>36</v>
      </c>
      <c r="AL10">
        <f t="shared" si="2"/>
        <v>1.00979625</v>
      </c>
      <c r="AM10">
        <f t="shared" si="3"/>
        <v>0.70401979744510268</v>
      </c>
    </row>
    <row r="11" spans="1:39" x14ac:dyDescent="0.25">
      <c r="A11">
        <v>9</v>
      </c>
      <c r="B11" t="s">
        <v>83</v>
      </c>
      <c r="C11" t="s">
        <v>44</v>
      </c>
      <c r="D11">
        <v>6</v>
      </c>
      <c r="E11" t="s">
        <v>45</v>
      </c>
      <c r="F11" s="1">
        <v>45338</v>
      </c>
      <c r="G11" t="s">
        <v>58</v>
      </c>
      <c r="H11">
        <v>5.431</v>
      </c>
      <c r="I11">
        <f t="shared" si="4"/>
        <v>5.4309999999999997E-2</v>
      </c>
      <c r="J11">
        <v>0.97299100000000005</v>
      </c>
      <c r="K11">
        <v>0</v>
      </c>
      <c r="L11" t="s">
        <v>42</v>
      </c>
      <c r="M11">
        <f t="shared" si="5"/>
        <v>0.97270527082987956</v>
      </c>
      <c r="S11">
        <v>6</v>
      </c>
      <c r="T11" t="s">
        <v>45</v>
      </c>
      <c r="U11">
        <v>5.4320000000000004</v>
      </c>
      <c r="V11">
        <v>0</v>
      </c>
      <c r="W11">
        <v>5.4320000000000004</v>
      </c>
      <c r="X11">
        <v>5.4317700000000002</v>
      </c>
      <c r="Y11">
        <v>0.97270000000000001</v>
      </c>
      <c r="AH11">
        <v>10</v>
      </c>
      <c r="AI11">
        <v>3.9032</v>
      </c>
      <c r="AJ11">
        <f t="shared" si="0"/>
        <v>3.9031999999999997E-2</v>
      </c>
      <c r="AK11">
        <f t="shared" si="1"/>
        <v>40</v>
      </c>
      <c r="AL11">
        <f t="shared" si="2"/>
        <v>1.0097579999999999</v>
      </c>
      <c r="AM11">
        <f t="shared" si="3"/>
        <v>0.67812209419111968</v>
      </c>
    </row>
    <row r="12" spans="1:39" x14ac:dyDescent="0.25">
      <c r="A12">
        <v>10</v>
      </c>
      <c r="B12" t="s">
        <v>84</v>
      </c>
      <c r="C12" t="s">
        <v>44</v>
      </c>
      <c r="D12">
        <v>7</v>
      </c>
      <c r="E12" t="s">
        <v>45</v>
      </c>
      <c r="F12" s="1">
        <v>45369</v>
      </c>
      <c r="G12" t="s">
        <v>58</v>
      </c>
      <c r="H12">
        <v>5.4375</v>
      </c>
      <c r="I12">
        <f t="shared" si="4"/>
        <v>5.4375E-2</v>
      </c>
      <c r="J12">
        <v>0.96854700000000005</v>
      </c>
      <c r="K12">
        <v>0</v>
      </c>
      <c r="L12" t="s">
        <v>42</v>
      </c>
      <c r="M12">
        <f t="shared" si="5"/>
        <v>0.96826321215249489</v>
      </c>
      <c r="S12">
        <v>7</v>
      </c>
      <c r="T12" t="s">
        <v>45</v>
      </c>
      <c r="U12">
        <v>5.4379999999999997</v>
      </c>
      <c r="V12">
        <v>0</v>
      </c>
      <c r="W12">
        <v>5.4379999999999997</v>
      </c>
      <c r="X12">
        <v>5.4254199999999999</v>
      </c>
      <c r="Y12">
        <v>0.96825899999999998</v>
      </c>
      <c r="AH12">
        <v>11</v>
      </c>
      <c r="AI12">
        <v>3.893761</v>
      </c>
      <c r="AJ12">
        <f t="shared" si="0"/>
        <v>3.8937609999999998E-2</v>
      </c>
      <c r="AK12">
        <f t="shared" si="1"/>
        <v>44</v>
      </c>
      <c r="AL12">
        <f t="shared" si="2"/>
        <v>1.0097344024999999</v>
      </c>
      <c r="AM12">
        <f t="shared" si="3"/>
        <v>0.6529580121029277</v>
      </c>
    </row>
    <row r="13" spans="1:39" x14ac:dyDescent="0.25">
      <c r="A13">
        <v>11</v>
      </c>
      <c r="B13" t="s">
        <v>85</v>
      </c>
      <c r="C13" t="s">
        <v>44</v>
      </c>
      <c r="D13">
        <v>8</v>
      </c>
      <c r="E13" t="s">
        <v>45</v>
      </c>
      <c r="F13" s="1">
        <v>45398</v>
      </c>
      <c r="G13" t="s">
        <v>58</v>
      </c>
      <c r="H13">
        <v>5.4341749999999998</v>
      </c>
      <c r="I13">
        <f t="shared" si="4"/>
        <v>5.4341749999999994E-2</v>
      </c>
      <c r="J13">
        <v>0.96447700000000003</v>
      </c>
      <c r="K13">
        <v>0</v>
      </c>
      <c r="L13" t="s">
        <v>42</v>
      </c>
      <c r="M13">
        <f t="shared" si="5"/>
        <v>0.96419440294058345</v>
      </c>
      <c r="S13">
        <v>8</v>
      </c>
      <c r="T13" t="s">
        <v>45</v>
      </c>
      <c r="U13">
        <v>5.4341799999999996</v>
      </c>
      <c r="V13">
        <v>0</v>
      </c>
      <c r="W13">
        <v>5.4341799999999996</v>
      </c>
      <c r="X13">
        <v>5.4103199999999996</v>
      </c>
      <c r="Y13">
        <v>0.96419299999999997</v>
      </c>
      <c r="AH13">
        <v>12</v>
      </c>
      <c r="AI13">
        <v>3.8885670000000001</v>
      </c>
      <c r="AJ13">
        <f t="shared" si="0"/>
        <v>3.8885670000000004E-2</v>
      </c>
      <c r="AK13">
        <f t="shared" si="1"/>
        <v>48</v>
      </c>
      <c r="AL13">
        <f t="shared" si="2"/>
        <v>1.0097214175</v>
      </c>
      <c r="AM13">
        <f t="shared" si="3"/>
        <v>0.62852813265950003</v>
      </c>
    </row>
    <row r="14" spans="1:39" x14ac:dyDescent="0.25">
      <c r="A14">
        <v>12</v>
      </c>
      <c r="B14" t="s">
        <v>86</v>
      </c>
      <c r="C14" t="s">
        <v>44</v>
      </c>
      <c r="D14">
        <v>9</v>
      </c>
      <c r="E14" t="s">
        <v>45</v>
      </c>
      <c r="F14" s="1">
        <v>45428</v>
      </c>
      <c r="G14" t="s">
        <v>58</v>
      </c>
      <c r="H14">
        <v>5.4228500000000004</v>
      </c>
      <c r="I14">
        <f t="shared" si="4"/>
        <v>5.4228500000000006E-2</v>
      </c>
      <c r="J14">
        <v>0.96036200000000005</v>
      </c>
      <c r="K14">
        <v>0</v>
      </c>
      <c r="L14" t="s">
        <v>42</v>
      </c>
      <c r="M14">
        <f t="shared" si="5"/>
        <v>0.9600818424939348</v>
      </c>
      <c r="S14">
        <v>9</v>
      </c>
      <c r="T14" t="s">
        <v>45</v>
      </c>
      <c r="U14">
        <v>5.4234999999999998</v>
      </c>
      <c r="V14">
        <v>0</v>
      </c>
      <c r="W14">
        <v>5.4234999999999998</v>
      </c>
      <c r="X14">
        <v>5.3882700000000003</v>
      </c>
      <c r="Y14">
        <v>0.96007500000000001</v>
      </c>
      <c r="AH14">
        <v>13</v>
      </c>
      <c r="AI14">
        <v>3.8858929999999998</v>
      </c>
      <c r="AJ14">
        <f t="shared" si="0"/>
        <v>3.885893E-2</v>
      </c>
      <c r="AK14">
        <f t="shared" si="1"/>
        <v>52</v>
      </c>
      <c r="AL14">
        <f t="shared" si="2"/>
        <v>1.0097147325</v>
      </c>
      <c r="AM14">
        <f t="shared" si="3"/>
        <v>0.60487824433123916</v>
      </c>
    </row>
    <row r="15" spans="1:39" x14ac:dyDescent="0.25">
      <c r="A15">
        <v>13</v>
      </c>
      <c r="B15" t="s">
        <v>87</v>
      </c>
      <c r="C15" t="s">
        <v>44</v>
      </c>
      <c r="D15">
        <v>10</v>
      </c>
      <c r="E15" t="s">
        <v>45</v>
      </c>
      <c r="F15" s="1">
        <v>45460</v>
      </c>
      <c r="G15" t="s">
        <v>58</v>
      </c>
      <c r="H15">
        <v>5.407</v>
      </c>
      <c r="I15">
        <f t="shared" si="4"/>
        <v>5.407E-2</v>
      </c>
      <c r="J15">
        <v>0.95606000000000002</v>
      </c>
      <c r="K15">
        <v>0</v>
      </c>
      <c r="L15" t="s">
        <v>42</v>
      </c>
      <c r="M15">
        <f t="shared" si="5"/>
        <v>0.95578198420191496</v>
      </c>
      <c r="S15">
        <v>10</v>
      </c>
      <c r="T15" t="s">
        <v>45</v>
      </c>
      <c r="U15">
        <v>5.407</v>
      </c>
      <c r="V15">
        <v>0</v>
      </c>
      <c r="W15">
        <v>5.407</v>
      </c>
      <c r="X15">
        <v>5.3599500000000004</v>
      </c>
      <c r="Y15">
        <v>0.95577800000000002</v>
      </c>
      <c r="AH15">
        <v>14</v>
      </c>
      <c r="AI15">
        <v>3.8840129999999999</v>
      </c>
      <c r="AJ15">
        <f t="shared" si="0"/>
        <v>3.884013E-2</v>
      </c>
      <c r="AK15">
        <f t="shared" si="1"/>
        <v>56</v>
      </c>
      <c r="AL15">
        <f t="shared" si="2"/>
        <v>1.0097100324999999</v>
      </c>
      <c r="AM15">
        <f t="shared" si="3"/>
        <v>0.58208498852913615</v>
      </c>
    </row>
    <row r="16" spans="1:39" x14ac:dyDescent="0.25">
      <c r="A16">
        <v>14</v>
      </c>
      <c r="B16" t="s">
        <v>88</v>
      </c>
      <c r="C16" t="s">
        <v>44</v>
      </c>
      <c r="D16">
        <v>11</v>
      </c>
      <c r="E16" t="s">
        <v>45</v>
      </c>
      <c r="F16" s="1">
        <v>45489</v>
      </c>
      <c r="G16" t="s">
        <v>58</v>
      </c>
      <c r="H16">
        <v>5.3813250000000004</v>
      </c>
      <c r="I16">
        <f t="shared" si="4"/>
        <v>5.3813250000000007E-2</v>
      </c>
      <c r="J16">
        <v>0.95231200000000005</v>
      </c>
      <c r="K16">
        <v>0</v>
      </c>
      <c r="L16" t="s">
        <v>42</v>
      </c>
      <c r="M16">
        <f>1/(1+I16*((F16-$F$2)/360))*$M$2</f>
        <v>0.95203611894945062</v>
      </c>
      <c r="S16">
        <v>11</v>
      </c>
      <c r="T16" t="s">
        <v>45</v>
      </c>
      <c r="U16">
        <v>5.3813700000000004</v>
      </c>
      <c r="V16">
        <v>0</v>
      </c>
      <c r="W16">
        <v>5.3813700000000004</v>
      </c>
      <c r="X16">
        <v>5.3242099999999999</v>
      </c>
      <c r="Y16">
        <v>0.95203099999999996</v>
      </c>
      <c r="AH16">
        <v>15</v>
      </c>
      <c r="AI16">
        <v>3.8812000000000002</v>
      </c>
      <c r="AJ16">
        <f t="shared" si="0"/>
        <v>3.8811999999999999E-2</v>
      </c>
      <c r="AK16">
        <f t="shared" si="1"/>
        <v>60</v>
      </c>
      <c r="AL16">
        <f t="shared" si="2"/>
        <v>1.009703</v>
      </c>
      <c r="AM16">
        <f t="shared" si="3"/>
        <v>0.56024914511749768</v>
      </c>
    </row>
    <row r="17" spans="1:39" x14ac:dyDescent="0.25">
      <c r="A17">
        <v>15</v>
      </c>
      <c r="B17" t="s">
        <v>89</v>
      </c>
      <c r="C17" t="s">
        <v>44</v>
      </c>
      <c r="D17">
        <v>12</v>
      </c>
      <c r="E17" t="s">
        <v>45</v>
      </c>
      <c r="F17" s="1">
        <v>45520</v>
      </c>
      <c r="G17" t="s">
        <v>58</v>
      </c>
      <c r="H17">
        <v>5.3529989999999996</v>
      </c>
      <c r="I17">
        <f t="shared" si="4"/>
        <v>5.352999E-2</v>
      </c>
      <c r="J17">
        <v>0.94838699999999998</v>
      </c>
      <c r="K17">
        <v>0</v>
      </c>
      <c r="L17" t="s">
        <v>42</v>
      </c>
      <c r="M17">
        <f t="shared" si="5"/>
        <v>0.94811344214555715</v>
      </c>
      <c r="O17">
        <f>1/(1+I17)</f>
        <v>0.94918987545860001</v>
      </c>
      <c r="S17">
        <v>12</v>
      </c>
      <c r="T17" t="s">
        <v>45</v>
      </c>
      <c r="U17">
        <v>5.3529999999999998</v>
      </c>
      <c r="V17">
        <v>0</v>
      </c>
      <c r="W17">
        <v>5.3529999999999998</v>
      </c>
      <c r="X17">
        <v>5.2853000000000003</v>
      </c>
      <c r="Y17">
        <v>0.94810700000000003</v>
      </c>
      <c r="AH17">
        <v>16</v>
      </c>
      <c r="AI17">
        <v>3.8760029999999999</v>
      </c>
      <c r="AJ17">
        <f t="shared" si="0"/>
        <v>3.8760030000000001E-2</v>
      </c>
      <c r="AK17">
        <f t="shared" si="1"/>
        <v>64</v>
      </c>
      <c r="AL17">
        <f t="shared" si="2"/>
        <v>1.0096900074999999</v>
      </c>
      <c r="AM17">
        <f t="shared" si="3"/>
        <v>0.53946624123282561</v>
      </c>
    </row>
    <row r="18" spans="1:39" x14ac:dyDescent="0.25">
      <c r="A18">
        <v>16</v>
      </c>
      <c r="B18" t="s">
        <v>90</v>
      </c>
      <c r="C18" t="s">
        <v>44</v>
      </c>
      <c r="D18">
        <v>18</v>
      </c>
      <c r="E18" t="s">
        <v>45</v>
      </c>
      <c r="F18" s="1">
        <v>45706</v>
      </c>
      <c r="G18" t="s">
        <v>58</v>
      </c>
      <c r="H18">
        <v>5.0322500000000003</v>
      </c>
      <c r="I18">
        <f t="shared" si="4"/>
        <v>5.0322500000000006E-2</v>
      </c>
      <c r="J18">
        <v>0.92727400000000004</v>
      </c>
      <c r="K18">
        <v>0</v>
      </c>
      <c r="L18" t="s">
        <v>42</v>
      </c>
      <c r="M18">
        <f t="shared" si="5"/>
        <v>0.92810908424422123</v>
      </c>
      <c r="O18">
        <f t="shared" ref="O18:O34" si="6">1/(1+I18)</f>
        <v>0.95208852519107223</v>
      </c>
      <c r="S18">
        <v>18</v>
      </c>
      <c r="T18" t="s">
        <v>45</v>
      </c>
      <c r="U18">
        <v>5.0322500000000003</v>
      </c>
      <c r="V18">
        <v>0</v>
      </c>
      <c r="W18">
        <v>5.0322500000000003</v>
      </c>
      <c r="X18">
        <v>4.99411</v>
      </c>
      <c r="Y18">
        <v>0.92700099999999996</v>
      </c>
      <c r="AH18">
        <v>17</v>
      </c>
      <c r="AI18">
        <v>3.8680720000000002</v>
      </c>
      <c r="AJ18">
        <f t="shared" si="0"/>
        <v>3.8680720000000002E-2</v>
      </c>
      <c r="AK18">
        <f t="shared" si="1"/>
        <v>68</v>
      </c>
      <c r="AL18">
        <f t="shared" si="2"/>
        <v>1.0096701800000001</v>
      </c>
      <c r="AM18">
        <f t="shared" si="3"/>
        <v>0.51974697697335825</v>
      </c>
    </row>
    <row r="19" spans="1:39" x14ac:dyDescent="0.25">
      <c r="A19">
        <v>17</v>
      </c>
      <c r="B19" t="s">
        <v>91</v>
      </c>
      <c r="C19" t="s">
        <v>44</v>
      </c>
      <c r="D19">
        <v>2</v>
      </c>
      <c r="E19" t="s">
        <v>57</v>
      </c>
      <c r="F19" s="1">
        <v>45887</v>
      </c>
      <c r="G19" t="s">
        <v>58</v>
      </c>
      <c r="H19">
        <v>4.7790010000000001</v>
      </c>
      <c r="I19">
        <f t="shared" si="4"/>
        <v>4.7790010000000001E-2</v>
      </c>
      <c r="J19">
        <v>0.90960399999999997</v>
      </c>
      <c r="K19">
        <v>0</v>
      </c>
      <c r="L19" t="s">
        <v>42</v>
      </c>
      <c r="M19">
        <f t="shared" si="5"/>
        <v>0.91107864438243125</v>
      </c>
      <c r="O19">
        <f t="shared" si="6"/>
        <v>0.95438970638782872</v>
      </c>
      <c r="S19">
        <v>2</v>
      </c>
      <c r="T19" t="s">
        <v>57</v>
      </c>
      <c r="U19">
        <v>4.7798299999999996</v>
      </c>
      <c r="V19">
        <v>0</v>
      </c>
      <c r="W19">
        <v>4.7798299999999996</v>
      </c>
      <c r="X19">
        <v>4.7205000000000004</v>
      </c>
      <c r="Y19">
        <v>0.90932100000000005</v>
      </c>
      <c r="AH19">
        <v>18</v>
      </c>
      <c r="AI19">
        <v>3.8573279999999999</v>
      </c>
      <c r="AJ19">
        <f t="shared" si="0"/>
        <v>3.8573280000000001E-2</v>
      </c>
      <c r="AK19">
        <f t="shared" si="1"/>
        <v>72</v>
      </c>
      <c r="AL19">
        <f t="shared" si="2"/>
        <v>1.0096433199999999</v>
      </c>
      <c r="AM19">
        <f t="shared" si="3"/>
        <v>0.50107843282669906</v>
      </c>
    </row>
    <row r="20" spans="1:39" x14ac:dyDescent="0.25">
      <c r="A20">
        <v>18</v>
      </c>
      <c r="B20" t="s">
        <v>92</v>
      </c>
      <c r="C20" t="s">
        <v>44</v>
      </c>
      <c r="D20">
        <v>3</v>
      </c>
      <c r="E20" t="s">
        <v>57</v>
      </c>
      <c r="F20" s="1">
        <v>46251</v>
      </c>
      <c r="G20" t="s">
        <v>58</v>
      </c>
      <c r="H20">
        <v>4.4158489999999997</v>
      </c>
      <c r="I20">
        <f t="shared" si="4"/>
        <v>4.4158489999999995E-2</v>
      </c>
      <c r="J20">
        <v>0.877301</v>
      </c>
      <c r="K20">
        <v>0</v>
      </c>
      <c r="L20" t="s">
        <v>42</v>
      </c>
      <c r="M20">
        <f t="shared" si="5"/>
        <v>0.88117337778575378</v>
      </c>
      <c r="O20">
        <f t="shared" si="6"/>
        <v>0.95770901599430558</v>
      </c>
      <c r="S20">
        <v>3</v>
      </c>
      <c r="T20" t="s">
        <v>57</v>
      </c>
      <c r="U20">
        <v>4.4158299999999997</v>
      </c>
      <c r="V20">
        <v>0</v>
      </c>
      <c r="W20">
        <v>4.4158299999999997</v>
      </c>
      <c r="X20">
        <v>4.3573500000000003</v>
      </c>
      <c r="Y20">
        <v>0.87704400000000005</v>
      </c>
      <c r="AH20">
        <v>19</v>
      </c>
      <c r="AI20">
        <v>3.8436970000000001</v>
      </c>
      <c r="AJ20">
        <f t="shared" si="0"/>
        <v>3.8436970000000001E-2</v>
      </c>
      <c r="AK20">
        <f t="shared" si="1"/>
        <v>76</v>
      </c>
      <c r="AL20">
        <f t="shared" si="2"/>
        <v>1.0096092425000001</v>
      </c>
      <c r="AM20">
        <f t="shared" si="3"/>
        <v>0.48344587197302424</v>
      </c>
    </row>
    <row r="21" spans="1:39" x14ac:dyDescent="0.25">
      <c r="A21">
        <v>19</v>
      </c>
      <c r="B21" t="s">
        <v>93</v>
      </c>
      <c r="C21" t="s">
        <v>44</v>
      </c>
      <c r="D21">
        <v>4</v>
      </c>
      <c r="E21" t="s">
        <v>57</v>
      </c>
      <c r="F21" s="1">
        <v>46615</v>
      </c>
      <c r="G21" t="s">
        <v>58</v>
      </c>
      <c r="H21">
        <v>4.1975990000000003</v>
      </c>
      <c r="I21">
        <f t="shared" si="4"/>
        <v>4.1975990000000005E-2</v>
      </c>
      <c r="J21">
        <v>0.84739900000000001</v>
      </c>
      <c r="K21">
        <v>0</v>
      </c>
      <c r="L21" t="s">
        <v>42</v>
      </c>
      <c r="M21">
        <f t="shared" si="5"/>
        <v>0.85423250277777585</v>
      </c>
      <c r="O21">
        <f t="shared" si="6"/>
        <v>0.9597150122432283</v>
      </c>
      <c r="S21">
        <v>4</v>
      </c>
      <c r="T21" t="s">
        <v>57</v>
      </c>
      <c r="U21">
        <v>4.1976000000000004</v>
      </c>
      <c r="V21">
        <v>0</v>
      </c>
      <c r="W21">
        <v>4.1976000000000004</v>
      </c>
      <c r="X21">
        <v>4.1384400000000001</v>
      </c>
      <c r="Y21">
        <v>0.84714999999999996</v>
      </c>
      <c r="AH21">
        <v>20</v>
      </c>
      <c r="AI21">
        <v>3.8271000000000002</v>
      </c>
      <c r="AJ21">
        <f t="shared" si="0"/>
        <v>3.8270999999999999E-2</v>
      </c>
      <c r="AK21">
        <f t="shared" si="1"/>
        <v>80</v>
      </c>
      <c r="AL21">
        <f t="shared" si="2"/>
        <v>1.00956775</v>
      </c>
      <c r="AM21">
        <f t="shared" si="3"/>
        <v>0.46683401346004333</v>
      </c>
    </row>
    <row r="22" spans="1:39" x14ac:dyDescent="0.25">
      <c r="A22">
        <v>20</v>
      </c>
      <c r="B22" t="s">
        <v>94</v>
      </c>
      <c r="C22" t="s">
        <v>44</v>
      </c>
      <c r="D22">
        <v>5</v>
      </c>
      <c r="E22" t="s">
        <v>57</v>
      </c>
      <c r="F22" s="1">
        <v>46981</v>
      </c>
      <c r="G22" t="s">
        <v>58</v>
      </c>
      <c r="H22">
        <v>4.0698999999999996</v>
      </c>
      <c r="I22">
        <f t="shared" si="4"/>
        <v>4.0698999999999999E-2</v>
      </c>
      <c r="J22">
        <v>0.818187</v>
      </c>
      <c r="K22">
        <v>0</v>
      </c>
      <c r="L22" t="s">
        <v>42</v>
      </c>
      <c r="M22">
        <f t="shared" si="5"/>
        <v>0.82861154223790345</v>
      </c>
      <c r="O22">
        <f t="shared" si="6"/>
        <v>0.96089263081832499</v>
      </c>
      <c r="S22">
        <v>5</v>
      </c>
      <c r="T22" t="s">
        <v>57</v>
      </c>
      <c r="U22">
        <v>4.0701499999999999</v>
      </c>
      <c r="V22">
        <v>0</v>
      </c>
      <c r="W22">
        <v>4.0701499999999999</v>
      </c>
      <c r="X22">
        <v>4.01065</v>
      </c>
      <c r="Y22">
        <v>0.81793499999999997</v>
      </c>
      <c r="AH22">
        <v>21</v>
      </c>
      <c r="AI22">
        <v>3.8076080000000001</v>
      </c>
      <c r="AJ22">
        <f t="shared" si="0"/>
        <v>3.8076079999999998E-2</v>
      </c>
      <c r="AK22">
        <f t="shared" si="1"/>
        <v>84</v>
      </c>
      <c r="AL22">
        <f t="shared" si="2"/>
        <v>1.0095190199999999</v>
      </c>
      <c r="AM22">
        <f t="shared" si="3"/>
        <v>0.45121290995982566</v>
      </c>
    </row>
    <row r="23" spans="1:39" x14ac:dyDescent="0.25">
      <c r="A23">
        <v>21</v>
      </c>
      <c r="B23" t="s">
        <v>95</v>
      </c>
      <c r="C23" t="s">
        <v>44</v>
      </c>
      <c r="D23">
        <v>6</v>
      </c>
      <c r="E23" t="s">
        <v>57</v>
      </c>
      <c r="F23" s="1">
        <v>47346</v>
      </c>
      <c r="G23" t="s">
        <v>58</v>
      </c>
      <c r="H23">
        <v>3.9918999999999998</v>
      </c>
      <c r="I23">
        <f t="shared" si="4"/>
        <v>3.9918999999999996E-2</v>
      </c>
      <c r="J23">
        <v>0.78970899999999999</v>
      </c>
      <c r="K23">
        <v>0</v>
      </c>
      <c r="L23" t="s">
        <v>42</v>
      </c>
      <c r="M23">
        <f t="shared" si="5"/>
        <v>0.80427471082671642</v>
      </c>
      <c r="O23">
        <f t="shared" si="6"/>
        <v>0.96161335642487533</v>
      </c>
      <c r="S23">
        <v>6</v>
      </c>
      <c r="T23" t="s">
        <v>57</v>
      </c>
      <c r="U23">
        <v>3.9920300000000002</v>
      </c>
      <c r="V23">
        <v>0</v>
      </c>
      <c r="W23">
        <v>3.9920300000000002</v>
      </c>
      <c r="X23">
        <v>3.93269</v>
      </c>
      <c r="Y23">
        <v>0.78947100000000003</v>
      </c>
      <c r="AH23">
        <v>22</v>
      </c>
      <c r="AI23">
        <v>3.785873</v>
      </c>
      <c r="AJ23">
        <f t="shared" si="0"/>
        <v>3.785873E-2</v>
      </c>
      <c r="AK23">
        <f t="shared" si="1"/>
        <v>88</v>
      </c>
      <c r="AL23">
        <f t="shared" si="2"/>
        <v>1.0094646825</v>
      </c>
      <c r="AM23">
        <f t="shared" si="3"/>
        <v>0.43649636752912846</v>
      </c>
    </row>
    <row r="24" spans="1:39" x14ac:dyDescent="0.25">
      <c r="A24">
        <v>22</v>
      </c>
      <c r="B24" t="s">
        <v>96</v>
      </c>
      <c r="C24" t="s">
        <v>44</v>
      </c>
      <c r="D24">
        <v>7</v>
      </c>
      <c r="E24" t="s">
        <v>57</v>
      </c>
      <c r="F24" s="1">
        <v>47711</v>
      </c>
      <c r="G24" t="s">
        <v>58</v>
      </c>
      <c r="H24">
        <v>3.9390499999999999</v>
      </c>
      <c r="I24">
        <f t="shared" si="4"/>
        <v>3.9390500000000002E-2</v>
      </c>
      <c r="J24">
        <v>0.76205900000000004</v>
      </c>
      <c r="K24">
        <v>0</v>
      </c>
      <c r="L24" t="s">
        <v>42</v>
      </c>
      <c r="M24">
        <f t="shared" si="5"/>
        <v>0.78120128809287093</v>
      </c>
      <c r="O24">
        <f t="shared" si="6"/>
        <v>0.96210230899743643</v>
      </c>
      <c r="S24">
        <v>7</v>
      </c>
      <c r="T24" t="s">
        <v>57</v>
      </c>
      <c r="U24">
        <v>3.9394999999999998</v>
      </c>
      <c r="V24">
        <v>0</v>
      </c>
      <c r="W24">
        <v>3.9394999999999998</v>
      </c>
      <c r="X24">
        <v>3.8804799999999999</v>
      </c>
      <c r="Y24">
        <v>0.76180899999999996</v>
      </c>
      <c r="AH24">
        <v>23</v>
      </c>
      <c r="AI24">
        <v>3.7626940000000002</v>
      </c>
      <c r="AJ24">
        <f t="shared" si="0"/>
        <v>3.7626940000000005E-2</v>
      </c>
      <c r="AK24">
        <f t="shared" si="1"/>
        <v>92</v>
      </c>
      <c r="AL24">
        <f t="shared" si="2"/>
        <v>1.009406735</v>
      </c>
      <c r="AM24">
        <f t="shared" si="3"/>
        <v>0.4225808114484374</v>
      </c>
    </row>
    <row r="25" spans="1:39" x14ac:dyDescent="0.25">
      <c r="A25">
        <v>23</v>
      </c>
      <c r="B25" t="s">
        <v>97</v>
      </c>
      <c r="C25" t="s">
        <v>44</v>
      </c>
      <c r="D25">
        <v>8</v>
      </c>
      <c r="E25" t="s">
        <v>57</v>
      </c>
      <c r="F25" s="1">
        <v>48078</v>
      </c>
      <c r="G25" t="s">
        <v>58</v>
      </c>
      <c r="H25">
        <v>3.9030999999999998</v>
      </c>
      <c r="I25">
        <f t="shared" si="4"/>
        <v>3.9030999999999996E-2</v>
      </c>
      <c r="J25">
        <v>0.734985</v>
      </c>
      <c r="K25">
        <v>0</v>
      </c>
      <c r="L25" t="s">
        <v>42</v>
      </c>
      <c r="M25">
        <f t="shared" si="5"/>
        <v>0.75911654254945637</v>
      </c>
      <c r="O25">
        <f t="shared" si="6"/>
        <v>0.96243519202025729</v>
      </c>
      <c r="S25">
        <v>8</v>
      </c>
      <c r="T25" t="s">
        <v>57</v>
      </c>
      <c r="U25">
        <v>3.9030499999999999</v>
      </c>
      <c r="V25">
        <v>0</v>
      </c>
      <c r="W25">
        <v>3.9030499999999999</v>
      </c>
      <c r="X25">
        <v>3.8445100000000001</v>
      </c>
      <c r="Y25">
        <v>0.73477400000000004</v>
      </c>
      <c r="AH25">
        <v>24</v>
      </c>
      <c r="AI25">
        <v>3.7388699999999999</v>
      </c>
      <c r="AJ25">
        <f t="shared" si="0"/>
        <v>3.7388699999999997E-2</v>
      </c>
      <c r="AK25">
        <f t="shared" si="1"/>
        <v>96</v>
      </c>
      <c r="AL25">
        <f t="shared" si="2"/>
        <v>1.009347175</v>
      </c>
      <c r="AM25">
        <f t="shared" si="3"/>
        <v>0.40935971667463061</v>
      </c>
    </row>
    <row r="26" spans="1:39" x14ac:dyDescent="0.25">
      <c r="A26">
        <v>24</v>
      </c>
      <c r="B26" t="s">
        <v>98</v>
      </c>
      <c r="C26" t="s">
        <v>44</v>
      </c>
      <c r="D26">
        <v>9</v>
      </c>
      <c r="E26" t="s">
        <v>57</v>
      </c>
      <c r="F26" s="1">
        <v>48442</v>
      </c>
      <c r="G26" t="s">
        <v>58</v>
      </c>
      <c r="H26">
        <v>3.8821490000000001</v>
      </c>
      <c r="I26">
        <f t="shared" si="4"/>
        <v>3.882149E-2</v>
      </c>
      <c r="J26">
        <v>0.70859300000000003</v>
      </c>
      <c r="K26">
        <v>0</v>
      </c>
      <c r="L26" t="s">
        <v>42</v>
      </c>
      <c r="M26">
        <f t="shared" si="5"/>
        <v>0.73807444148328993</v>
      </c>
      <c r="O26">
        <f t="shared" si="6"/>
        <v>0.96262929639624617</v>
      </c>
      <c r="S26">
        <v>9</v>
      </c>
      <c r="T26" t="s">
        <v>57</v>
      </c>
      <c r="U26">
        <v>3.8819499999999998</v>
      </c>
      <c r="V26">
        <v>0</v>
      </c>
      <c r="W26">
        <v>3.8819499999999998</v>
      </c>
      <c r="X26">
        <v>3.8246799999999999</v>
      </c>
      <c r="Y26">
        <v>0.70840099999999995</v>
      </c>
      <c r="AH26">
        <v>25</v>
      </c>
      <c r="AI26">
        <v>3.7151999999999998</v>
      </c>
      <c r="AJ26">
        <f t="shared" si="0"/>
        <v>3.7151999999999998E-2</v>
      </c>
      <c r="AK26">
        <f t="shared" si="1"/>
        <v>100</v>
      </c>
      <c r="AL26">
        <f t="shared" si="2"/>
        <v>1.009288</v>
      </c>
      <c r="AM26">
        <f t="shared" si="3"/>
        <v>0.39672450693667283</v>
      </c>
    </row>
    <row r="27" spans="1:39" x14ac:dyDescent="0.25">
      <c r="A27">
        <v>25</v>
      </c>
      <c r="B27" t="s">
        <v>99</v>
      </c>
      <c r="C27" t="s">
        <v>44</v>
      </c>
      <c r="D27">
        <v>10</v>
      </c>
      <c r="E27" t="s">
        <v>57</v>
      </c>
      <c r="F27" s="1">
        <v>48807</v>
      </c>
      <c r="G27" t="s">
        <v>58</v>
      </c>
      <c r="H27">
        <v>3.8684509999999999</v>
      </c>
      <c r="I27">
        <f t="shared" si="4"/>
        <v>3.8684509999999998E-2</v>
      </c>
      <c r="J27">
        <v>0.68283899999999997</v>
      </c>
      <c r="K27">
        <v>0</v>
      </c>
      <c r="L27" t="s">
        <v>42</v>
      </c>
      <c r="M27">
        <f t="shared" si="5"/>
        <v>0.71795095380240237</v>
      </c>
      <c r="O27">
        <f t="shared" si="6"/>
        <v>0.96275624636011958</v>
      </c>
      <c r="S27">
        <v>10</v>
      </c>
      <c r="T27" t="s">
        <v>57</v>
      </c>
      <c r="U27">
        <v>3.8683800000000002</v>
      </c>
      <c r="V27">
        <v>0</v>
      </c>
      <c r="W27">
        <v>3.8683800000000002</v>
      </c>
      <c r="X27">
        <v>3.8125800000000001</v>
      </c>
      <c r="Y27">
        <v>0.68264499999999995</v>
      </c>
      <c r="AH27">
        <v>26</v>
      </c>
      <c r="AI27">
        <v>3.6923170000000001</v>
      </c>
      <c r="AJ27">
        <f t="shared" si="0"/>
        <v>3.6923169999999998E-2</v>
      </c>
      <c r="AK27">
        <f t="shared" si="1"/>
        <v>104</v>
      </c>
      <c r="AL27">
        <f t="shared" si="2"/>
        <v>1.0092307924999999</v>
      </c>
      <c r="AM27">
        <f t="shared" si="3"/>
        <v>0.38458182358101084</v>
      </c>
    </row>
    <row r="28" spans="1:39" x14ac:dyDescent="0.25">
      <c r="A28">
        <v>26</v>
      </c>
      <c r="B28" t="s">
        <v>100</v>
      </c>
      <c r="C28" t="s">
        <v>44</v>
      </c>
      <c r="D28">
        <v>12</v>
      </c>
      <c r="E28" t="s">
        <v>57</v>
      </c>
      <c r="F28" s="1">
        <v>49537</v>
      </c>
      <c r="G28" t="s">
        <v>58</v>
      </c>
      <c r="H28">
        <v>3.8561999999999999</v>
      </c>
      <c r="I28">
        <f t="shared" si="4"/>
        <v>3.8561999999999999E-2</v>
      </c>
      <c r="J28">
        <v>0.63337100000000002</v>
      </c>
      <c r="K28">
        <v>0</v>
      </c>
      <c r="L28" t="s">
        <v>42</v>
      </c>
      <c r="M28">
        <f t="shared" si="5"/>
        <v>0.68035735050777313</v>
      </c>
      <c r="O28">
        <f t="shared" si="6"/>
        <v>0.96286981422389806</v>
      </c>
      <c r="S28">
        <v>12</v>
      </c>
      <c r="T28" t="s">
        <v>57</v>
      </c>
      <c r="U28">
        <v>3.8560500000000002</v>
      </c>
      <c r="V28">
        <v>0</v>
      </c>
      <c r="W28">
        <v>3.8560500000000002</v>
      </c>
      <c r="X28">
        <v>3.80375</v>
      </c>
      <c r="Y28">
        <v>0.63319899999999996</v>
      </c>
      <c r="AH28">
        <v>27</v>
      </c>
      <c r="AI28">
        <v>3.6701959999999998</v>
      </c>
      <c r="AJ28">
        <f t="shared" si="0"/>
        <v>3.6701959999999999E-2</v>
      </c>
      <c r="AK28">
        <f t="shared" si="1"/>
        <v>108</v>
      </c>
      <c r="AL28">
        <f t="shared" si="2"/>
        <v>1.0091754900000001</v>
      </c>
      <c r="AM28">
        <f t="shared" si="3"/>
        <v>0.37290398698040333</v>
      </c>
    </row>
    <row r="29" spans="1:39" x14ac:dyDescent="0.25">
      <c r="A29">
        <v>27</v>
      </c>
      <c r="B29" t="s">
        <v>101</v>
      </c>
      <c r="C29" t="s">
        <v>44</v>
      </c>
      <c r="D29">
        <v>15</v>
      </c>
      <c r="E29" t="s">
        <v>57</v>
      </c>
      <c r="F29" s="1">
        <v>50633</v>
      </c>
      <c r="G29" t="s">
        <v>58</v>
      </c>
      <c r="H29">
        <v>3.84965</v>
      </c>
      <c r="I29">
        <f t="shared" si="4"/>
        <v>3.8496500000000003E-2</v>
      </c>
      <c r="J29">
        <v>0.56516900000000003</v>
      </c>
      <c r="K29">
        <v>0</v>
      </c>
      <c r="L29" t="s">
        <v>42</v>
      </c>
      <c r="M29">
        <f t="shared" si="5"/>
        <v>0.63042330610641417</v>
      </c>
      <c r="O29">
        <f t="shared" si="6"/>
        <v>0.96293054430130487</v>
      </c>
      <c r="S29">
        <v>15</v>
      </c>
      <c r="T29" t="s">
        <v>57</v>
      </c>
      <c r="U29">
        <v>3.8495400000000002</v>
      </c>
      <c r="V29">
        <v>0</v>
      </c>
      <c r="W29">
        <v>3.8495400000000002</v>
      </c>
      <c r="X29">
        <v>3.8018700000000001</v>
      </c>
      <c r="Y29">
        <v>0.56501400000000002</v>
      </c>
      <c r="AH29">
        <v>28</v>
      </c>
      <c r="AI29">
        <v>3.648647</v>
      </c>
      <c r="AJ29">
        <f t="shared" si="0"/>
        <v>3.648647E-2</v>
      </c>
      <c r="AK29">
        <f t="shared" si="1"/>
        <v>112</v>
      </c>
      <c r="AL29">
        <f t="shared" si="2"/>
        <v>1.0091216175</v>
      </c>
      <c r="AM29">
        <f t="shared" si="3"/>
        <v>0.36168200836698922</v>
      </c>
    </row>
    <row r="30" spans="1:39" x14ac:dyDescent="0.25">
      <c r="A30">
        <v>28</v>
      </c>
      <c r="B30" t="s">
        <v>102</v>
      </c>
      <c r="C30" t="s">
        <v>44</v>
      </c>
      <c r="D30">
        <v>20</v>
      </c>
      <c r="E30" t="s">
        <v>57</v>
      </c>
      <c r="F30" s="1">
        <v>52460</v>
      </c>
      <c r="G30" t="s">
        <v>58</v>
      </c>
      <c r="H30">
        <v>3.7965</v>
      </c>
      <c r="I30">
        <f t="shared" si="4"/>
        <v>3.7964999999999999E-2</v>
      </c>
      <c r="J30">
        <v>0.47323199999999999</v>
      </c>
      <c r="K30">
        <v>0</v>
      </c>
      <c r="L30" t="s">
        <v>42</v>
      </c>
      <c r="M30">
        <f t="shared" si="5"/>
        <v>0.56470225412615815</v>
      </c>
      <c r="O30">
        <f t="shared" si="6"/>
        <v>0.96342362218379229</v>
      </c>
      <c r="S30">
        <v>20</v>
      </c>
      <c r="T30" t="s">
        <v>57</v>
      </c>
      <c r="U30">
        <v>3.7956699999999999</v>
      </c>
      <c r="V30">
        <v>0</v>
      </c>
      <c r="W30">
        <v>3.7956699999999999</v>
      </c>
      <c r="X30">
        <v>3.7371500000000002</v>
      </c>
      <c r="Y30">
        <v>0.473194</v>
      </c>
      <c r="AH30">
        <v>29</v>
      </c>
      <c r="AI30">
        <v>3.627478</v>
      </c>
      <c r="AJ30">
        <f t="shared" si="0"/>
        <v>3.627478E-2</v>
      </c>
      <c r="AK30">
        <f t="shared" si="1"/>
        <v>116</v>
      </c>
      <c r="AL30">
        <f t="shared" si="2"/>
        <v>1.0090686950000001</v>
      </c>
      <c r="AM30">
        <f t="shared" si="3"/>
        <v>0.35090937758053692</v>
      </c>
    </row>
    <row r="31" spans="1:39" x14ac:dyDescent="0.25">
      <c r="A31">
        <v>29</v>
      </c>
      <c r="B31" t="s">
        <v>103</v>
      </c>
      <c r="C31" t="s">
        <v>44</v>
      </c>
      <c r="D31">
        <v>25</v>
      </c>
      <c r="E31" t="s">
        <v>57</v>
      </c>
      <c r="F31" s="1">
        <v>54287</v>
      </c>
      <c r="G31" t="s">
        <v>58</v>
      </c>
      <c r="H31">
        <v>3.6833749999999998</v>
      </c>
      <c r="I31">
        <f t="shared" si="4"/>
        <v>3.6833749999999998E-2</v>
      </c>
      <c r="J31">
        <v>0.408003</v>
      </c>
      <c r="K31">
        <v>0</v>
      </c>
      <c r="L31" t="s">
        <v>42</v>
      </c>
      <c r="M31">
        <f t="shared" si="5"/>
        <v>0.5168388955748473</v>
      </c>
      <c r="O31">
        <f t="shared" si="6"/>
        <v>0.96447477717618668</v>
      </c>
      <c r="S31">
        <v>25</v>
      </c>
      <c r="T31" t="s">
        <v>57</v>
      </c>
      <c r="U31">
        <v>3.6830699999999998</v>
      </c>
      <c r="V31">
        <v>0</v>
      </c>
      <c r="W31">
        <v>3.6830699999999998</v>
      </c>
      <c r="X31">
        <v>3.5829399999999998</v>
      </c>
      <c r="Y31">
        <v>0.40790700000000002</v>
      </c>
      <c r="AH31">
        <v>30</v>
      </c>
      <c r="AI31">
        <v>3.6065</v>
      </c>
      <c r="AJ31">
        <f t="shared" si="0"/>
        <v>3.6065E-2</v>
      </c>
      <c r="AK31">
        <f t="shared" si="1"/>
        <v>120</v>
      </c>
      <c r="AL31">
        <f t="shared" si="2"/>
        <v>1.0090162499999999</v>
      </c>
      <c r="AM31">
        <f t="shared" si="3"/>
        <v>0.34058125225642383</v>
      </c>
    </row>
    <row r="32" spans="1:39" x14ac:dyDescent="0.25">
      <c r="A32">
        <v>30</v>
      </c>
      <c r="B32" t="s">
        <v>104</v>
      </c>
      <c r="C32" t="s">
        <v>44</v>
      </c>
      <c r="D32">
        <v>30</v>
      </c>
      <c r="E32" t="s">
        <v>57</v>
      </c>
      <c r="F32" s="1">
        <v>56114</v>
      </c>
      <c r="G32" t="s">
        <v>58</v>
      </c>
      <c r="H32">
        <v>3.5747749999999998</v>
      </c>
      <c r="I32">
        <f t="shared" si="4"/>
        <v>3.5747749999999995E-2</v>
      </c>
      <c r="J32">
        <v>0.357128</v>
      </c>
      <c r="K32">
        <v>0</v>
      </c>
      <c r="L32" t="s">
        <v>42</v>
      </c>
      <c r="M32">
        <f t="shared" si="5"/>
        <v>0.47876047381711795</v>
      </c>
      <c r="O32">
        <f t="shared" si="6"/>
        <v>0.96548604619223155</v>
      </c>
      <c r="S32">
        <v>30</v>
      </c>
      <c r="T32" t="s">
        <v>57</v>
      </c>
      <c r="U32">
        <v>3.5747499999999999</v>
      </c>
      <c r="V32">
        <v>0</v>
      </c>
      <c r="W32">
        <v>3.5747499999999999</v>
      </c>
      <c r="X32">
        <v>3.4296000000000002</v>
      </c>
      <c r="Y32">
        <v>0.35700399999999999</v>
      </c>
    </row>
    <row r="33" spans="1:36" x14ac:dyDescent="0.25">
      <c r="A33">
        <v>31</v>
      </c>
      <c r="B33" t="s">
        <v>105</v>
      </c>
      <c r="C33" t="s">
        <v>44</v>
      </c>
      <c r="D33">
        <v>40</v>
      </c>
      <c r="E33" t="s">
        <v>57</v>
      </c>
      <c r="F33" s="1">
        <v>59764</v>
      </c>
      <c r="G33" t="s">
        <v>58</v>
      </c>
      <c r="H33">
        <v>3.36225</v>
      </c>
      <c r="I33">
        <f t="shared" si="4"/>
        <v>3.36225E-2</v>
      </c>
      <c r="J33">
        <v>0.28740900000000003</v>
      </c>
      <c r="K33">
        <v>0</v>
      </c>
      <c r="L33" t="s">
        <v>42</v>
      </c>
      <c r="M33">
        <f t="shared" si="5"/>
        <v>0.42284109032085493</v>
      </c>
      <c r="O33">
        <f t="shared" si="6"/>
        <v>0.96747119959172723</v>
      </c>
      <c r="S33">
        <v>40</v>
      </c>
      <c r="T33" t="s">
        <v>57</v>
      </c>
      <c r="U33">
        <v>3.36225</v>
      </c>
      <c r="V33">
        <v>0</v>
      </c>
      <c r="W33">
        <v>3.36225</v>
      </c>
      <c r="X33">
        <v>3.1154299999999999</v>
      </c>
      <c r="Y33">
        <v>0.28730899999999998</v>
      </c>
    </row>
    <row r="34" spans="1:36" x14ac:dyDescent="0.25">
      <c r="B34" t="s">
        <v>106</v>
      </c>
      <c r="C34" t="s">
        <v>44</v>
      </c>
      <c r="D34">
        <v>50</v>
      </c>
      <c r="E34" t="s">
        <v>57</v>
      </c>
      <c r="F34" s="1">
        <v>63417</v>
      </c>
      <c r="G34" t="s">
        <v>58</v>
      </c>
      <c r="H34">
        <v>3.1572550000000001</v>
      </c>
      <c r="I34">
        <f t="shared" si="4"/>
        <v>3.1572550000000005E-2</v>
      </c>
      <c r="J34">
        <v>0.246368</v>
      </c>
      <c r="K34">
        <v>0</v>
      </c>
      <c r="L34" t="s">
        <v>42</v>
      </c>
      <c r="M34">
        <f t="shared" si="5"/>
        <v>0.38429557040221901</v>
      </c>
      <c r="O34">
        <f t="shared" si="6"/>
        <v>0.96939376682716116</v>
      </c>
      <c r="S34">
        <v>50</v>
      </c>
      <c r="T34" t="s">
        <v>57</v>
      </c>
      <c r="U34">
        <v>3.15726</v>
      </c>
      <c r="V34">
        <v>0</v>
      </c>
      <c r="W34">
        <v>3.15726</v>
      </c>
      <c r="X34">
        <v>2.80023</v>
      </c>
      <c r="Y34">
        <v>0.246285</v>
      </c>
    </row>
    <row r="41" spans="1:36" x14ac:dyDescent="0.25">
      <c r="AJ41">
        <f>3.5/4</f>
        <v>0.875</v>
      </c>
    </row>
    <row r="42" spans="1:36" x14ac:dyDescent="0.25">
      <c r="AJ42">
        <f>AJ41/100</f>
        <v>8.7500000000000008E-3</v>
      </c>
    </row>
    <row r="43" spans="1:36" x14ac:dyDescent="0.25">
      <c r="AJ43">
        <f>AJ42+1</f>
        <v>1.00875</v>
      </c>
    </row>
    <row r="45" spans="1:36" x14ac:dyDescent="0.25">
      <c r="O45">
        <f>100*I17*M8</f>
        <v>5.2789730138862723</v>
      </c>
      <c r="Q45">
        <f>100-SUM(O45:O47)</f>
        <v>84.374819501278466</v>
      </c>
    </row>
    <row r="46" spans="1:36" x14ac:dyDescent="0.25">
      <c r="O46">
        <f>100*I17*M11</f>
        <v>5.2068903420470738</v>
      </c>
      <c r="Q46">
        <f>Q45/O48</f>
        <v>0.80087724414260353</v>
      </c>
    </row>
    <row r="47" spans="1:36" x14ac:dyDescent="0.25">
      <c r="O47">
        <f>100*I17*M14</f>
        <v>5.1393171427881903</v>
      </c>
    </row>
    <row r="48" spans="1:36" x14ac:dyDescent="0.25">
      <c r="O48">
        <f>(100*I17+100)</f>
        <v>105.352999</v>
      </c>
    </row>
  </sheetData>
  <pageMargins left="0.7" right="0.7" top="0.75" bottom="0.75" header="0.3" footer="0.3"/>
  <headerFooter>
    <oddFooter>&amp;C_x000D_&amp;1#&amp;"Calibri"&amp;8&amp;K000000 INTERNAL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Barnett</dc:creator>
  <cp:lastModifiedBy>James Barnett</cp:lastModifiedBy>
  <dcterms:created xsi:type="dcterms:W3CDTF">2023-08-14T09:43:31Z</dcterms:created>
  <dcterms:modified xsi:type="dcterms:W3CDTF">2023-08-14T13:13:37Z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27cab5-59e6-424d-abbb-227cd06504a3_Enabled">
    <vt:lpwstr>true</vt:lpwstr>
  </property>
  <property fmtid="{D5CDD505-2E9C-101B-9397-08002B2CF9AE}" pid="3" name="MSIP_Label_5a27cab5-59e6-424d-abbb-227cd06504a3_SetDate">
    <vt:lpwstr>2023-08-14T11:53:00Z</vt:lpwstr>
  </property>
  <property fmtid="{D5CDD505-2E9C-101B-9397-08002B2CF9AE}" pid="4" name="MSIP_Label_5a27cab5-59e6-424d-abbb-227cd06504a3_Method">
    <vt:lpwstr>Privileged</vt:lpwstr>
  </property>
  <property fmtid="{D5CDD505-2E9C-101B-9397-08002B2CF9AE}" pid="5" name="MSIP_Label_5a27cab5-59e6-424d-abbb-227cd06504a3_Name">
    <vt:lpwstr>INTERNAL v2</vt:lpwstr>
  </property>
  <property fmtid="{D5CDD505-2E9C-101B-9397-08002B2CF9AE}" pid="6" name="MSIP_Label_5a27cab5-59e6-424d-abbb-227cd06504a3_SiteId">
    <vt:lpwstr>5d3e2773-e07f-4432-a630-1a0f68a28a05</vt:lpwstr>
  </property>
  <property fmtid="{D5CDD505-2E9C-101B-9397-08002B2CF9AE}" pid="7" name="MSIP_Label_5a27cab5-59e6-424d-abbb-227cd06504a3_ActionId">
    <vt:lpwstr>1687c480-0008-4178-8c49-559eb53741b1</vt:lpwstr>
  </property>
  <property fmtid="{D5CDD505-2E9C-101B-9397-08002B2CF9AE}" pid="8" name="MSIP_Label_5a27cab5-59e6-424d-abbb-227cd06504a3_ContentBits">
    <vt:lpwstr>2</vt:lpwstr>
  </property>
</Properties>
</file>