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drawingml.chart+xml" PartName="/xl/charts/chart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Labor Cost Margin Analysis" sheetId="1" r:id="rId3"/>
  </sheets>
  <definedNames/>
  <calcPr/>
</workbook>
</file>

<file path=xl/sharedStrings.xml><?xml version="1.0" encoding="utf-8"?>
<sst xmlns="http://schemas.openxmlformats.org/spreadsheetml/2006/main" count="60" uniqueCount="50">
  <si>
    <t>North American Youth Activities, LLC (dba Kidz Love Soccer)</t>
  </si>
  <si>
    <t>Seattle Region 2017-2018</t>
  </si>
  <si>
    <t xml:space="preserve">Revenue Model Analysis </t>
  </si>
  <si>
    <t>Class Name</t>
  </si>
  <si>
    <t>Age(s)</t>
  </si>
  <si>
    <t>Duration (hours)</t>
  </si>
  <si>
    <t>Revenue, per player, per class</t>
  </si>
  <si>
    <t>Avg # of players, per class</t>
  </si>
  <si>
    <t>Total Average Revenue per class</t>
  </si>
  <si>
    <t>Mommy/ Daddy &amp; Me</t>
  </si>
  <si>
    <t>2 - 3.5</t>
  </si>
  <si>
    <t>Tot Soccer</t>
  </si>
  <si>
    <t>3.5 - 4</t>
  </si>
  <si>
    <t>Pre Soccer</t>
  </si>
  <si>
    <t>4 - 5</t>
  </si>
  <si>
    <t>Soccer 1: Techniques and Teamwork</t>
  </si>
  <si>
    <t>5 - 7</t>
  </si>
  <si>
    <t>Soccer 2: Skills and Scrimmages</t>
  </si>
  <si>
    <t>7 - 11</t>
  </si>
  <si>
    <t>Session Total</t>
  </si>
  <si>
    <t>Avg # of players per session</t>
  </si>
  <si>
    <t>Avg Revenue per session</t>
  </si>
  <si>
    <t># of Classes sold per year</t>
  </si>
  <si>
    <t># of sessions per year (assuming 5 classes)</t>
  </si>
  <si>
    <t>Total players registered per year</t>
  </si>
  <si>
    <t>Total Revenue per year</t>
  </si>
  <si>
    <t>Labor Cost Analysis (current)</t>
  </si>
  <si>
    <t>Position</t>
  </si>
  <si>
    <t>Coaching Hours per session</t>
  </si>
  <si>
    <t>Coaches per session</t>
  </si>
  <si>
    <t>Hourly Wage per session</t>
  </si>
  <si>
    <t>Total Labor Cost per session</t>
  </si>
  <si>
    <t>Lead Coach</t>
  </si>
  <si>
    <t>Support Coach</t>
  </si>
  <si>
    <t>Total</t>
  </si>
  <si>
    <t>Total Labor Cost per year</t>
  </si>
  <si>
    <t>Labor Cost Margin</t>
  </si>
  <si>
    <t>Labor Cost Analysis (proposed)</t>
  </si>
  <si>
    <t>Head Coach</t>
  </si>
  <si>
    <t>TOTAL</t>
  </si>
  <si>
    <t>Current</t>
  </si>
  <si>
    <t>Proposed</t>
  </si>
  <si>
    <t>Gross Change</t>
  </si>
  <si>
    <t>Percent Change</t>
  </si>
  <si>
    <t>Total Revenue (constant)</t>
  </si>
  <si>
    <t>0</t>
  </si>
  <si>
    <t xml:space="preserve">Total Labor Cost </t>
  </si>
  <si>
    <t>Conclusions:</t>
  </si>
  <si>
    <t>By decreasing the number of coaches per session from 2 to 1, and raising the average wage from $15.50 to $20.00 (+29%) we were able to both cut total labor costs by 35% and improve Margins by 5%</t>
  </si>
  <si>
    <t xml:space="preserve">In this example we kept Revenue constant, however an increase in quality of coaching candidates will improve the quality and consistency of the product, and most likely lead to improved sales, especially repeat customers (parents) who now have built trust in the coach. Even in the event that we need to cap class size to maintain cooach : player ratio.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</si>
</sst>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_(&quot;$&quot;* #,##0.00_);_(&quot;$&quot;* \(#,##0.00\);_(&quot;$&quot;* &quot;-&quot;??_);_(@_)"/>
    <numFmt numFmtId="165" formatCode="&quot;$&quot;#,##0"/>
    <numFmt numFmtId="166" formatCode="&quot;$&quot;#,##0.00"/>
  </numFmts>
  <fonts count="19">
    <font>
      <sz val="10.0"/>
      <color rgb="FF000000"/>
      <name val="Arial"/>
    </font>
    <font>
      <b/>
      <sz val="14.0"/>
      <name val="Arial"/>
    </font>
    <font>
      <name val="Arial"/>
    </font>
    <font>
      <sz val="14.0"/>
    </font>
    <font>
      <i/>
      <sz val="14.0"/>
      <name val="Arial"/>
    </font>
    <font>
      <b/>
      <sz val="11.0"/>
      <name val="Arial"/>
    </font>
    <font>
      <sz val="11.0"/>
    </font>
    <font>
      <sz val="11.0"/>
      <name val="Arial"/>
    </font>
    <font/>
    <font>
      <b/>
      <sz val="11.0"/>
    </font>
    <font>
      <b/>
      <name val="Arial"/>
    </font>
    <font>
      <b/>
    </font>
    <font>
      <color rgb="FF000000"/>
      <name val="Arial"/>
    </font>
    <font>
      <color rgb="FF000000"/>
    </font>
    <font>
      <sz val="11.0"/>
      <color rgb="FF000000"/>
      <name val="Arial"/>
    </font>
    <font>
      <b/>
      <sz val="11.0"/>
      <color rgb="FF000000"/>
      <name val="Arial"/>
    </font>
    <font>
      <b/>
      <sz val="11.0"/>
      <color rgb="FF000000"/>
    </font>
    <font>
      <sz val="11.0"/>
      <color rgb="FF000000"/>
    </font>
    <font>
      <b/>
      <i/>
      <sz val="11.0"/>
      <color rgb="FF000000"/>
    </font>
  </fonts>
  <fills count="7">
    <fill>
      <patternFill patternType="none"/>
    </fill>
    <fill>
      <patternFill patternType="lightGray"/>
    </fill>
    <fill>
      <patternFill patternType="solid">
        <fgColor rgb="FFD0E0E3"/>
        <bgColor rgb="FFD0E0E3"/>
      </patternFill>
    </fill>
    <fill>
      <patternFill patternType="solid">
        <fgColor rgb="FFFCE5CD"/>
        <bgColor rgb="FFFCE5CD"/>
      </patternFill>
    </fill>
    <fill>
      <patternFill patternType="solid">
        <fgColor rgb="FFFFF2CC"/>
        <bgColor rgb="FFFFF2CC"/>
      </patternFill>
    </fill>
    <fill>
      <patternFill patternType="solid">
        <fgColor rgb="FFF4CCCC"/>
        <bgColor rgb="FFF4CCCC"/>
      </patternFill>
    </fill>
    <fill>
      <patternFill patternType="solid">
        <fgColor rgb="FFD9EAD3"/>
        <bgColor rgb="FFD9EAD3"/>
      </patternFill>
    </fill>
  </fills>
  <borders count="11">
    <border/>
    <border>
      <right/>
    </border>
    <border>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0">
    <xf borderId="0" fillId="0" fontId="0" numFmtId="0" xfId="0" applyAlignment="1" applyFont="1">
      <alignment readingOrder="0" shrinkToFit="0" vertical="bottom" wrapText="0"/>
    </xf>
    <xf borderId="1" fillId="0" fontId="1" numFmtId="0" xfId="0" applyAlignment="1" applyBorder="1" applyFont="1">
      <alignment readingOrder="0" shrinkToFit="0" vertical="bottom" wrapText="0"/>
    </xf>
    <xf borderId="0" fillId="0" fontId="2"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2" fillId="2" fontId="5" numFmtId="0" xfId="0" applyAlignment="1" applyBorder="1" applyFill="1" applyFont="1">
      <alignment vertical="bottom"/>
    </xf>
    <xf borderId="2" fillId="2" fontId="5" numFmtId="0" xfId="0" applyAlignment="1" applyBorder="1" applyFont="1">
      <alignment readingOrder="0" vertical="bottom"/>
    </xf>
    <xf borderId="0" fillId="0" fontId="6" numFmtId="0" xfId="0" applyFont="1"/>
    <xf borderId="3" fillId="0" fontId="7" numFmtId="0" xfId="0" applyAlignment="1" applyBorder="1" applyFont="1">
      <alignment vertical="bottom"/>
    </xf>
    <xf borderId="4" fillId="0" fontId="7" numFmtId="49" xfId="0" applyAlignment="1" applyBorder="1" applyFont="1" applyNumberFormat="1">
      <alignment horizontal="right" readingOrder="0" vertical="bottom"/>
    </xf>
    <xf borderId="4" fillId="0" fontId="7" numFmtId="2" xfId="0" applyAlignment="1" applyBorder="1" applyFont="1" applyNumberFormat="1">
      <alignment horizontal="right" readingOrder="0" vertical="bottom"/>
    </xf>
    <xf borderId="4" fillId="0" fontId="7" numFmtId="164" xfId="0" applyAlignment="1" applyBorder="1" applyFont="1" applyNumberFormat="1">
      <alignment horizontal="right" vertical="bottom"/>
    </xf>
    <xf borderId="4" fillId="0" fontId="7" numFmtId="0" xfId="0" applyAlignment="1" applyBorder="1" applyFont="1">
      <alignment horizontal="right" readingOrder="0" vertical="bottom"/>
    </xf>
    <xf borderId="5" fillId="0" fontId="7" numFmtId="164" xfId="0" applyAlignment="1" applyBorder="1" applyFont="1" applyNumberFormat="1">
      <alignment horizontal="right" vertical="bottom"/>
    </xf>
    <xf borderId="6" fillId="0" fontId="7" numFmtId="165" xfId="0" applyAlignment="1" applyBorder="1" applyFont="1" applyNumberFormat="1">
      <alignment vertical="bottom"/>
    </xf>
    <xf borderId="0" fillId="0" fontId="7" numFmtId="49" xfId="0" applyAlignment="1" applyFont="1" applyNumberFormat="1">
      <alignment horizontal="right" readingOrder="0" vertical="bottom"/>
    </xf>
    <xf borderId="0" fillId="0" fontId="7" numFmtId="2" xfId="0" applyAlignment="1" applyFont="1" applyNumberFormat="1">
      <alignment horizontal="right" readingOrder="0" vertical="bottom"/>
    </xf>
    <xf borderId="0" fillId="0" fontId="7" numFmtId="164" xfId="0" applyAlignment="1" applyFont="1" applyNumberFormat="1">
      <alignment horizontal="right" vertical="bottom"/>
    </xf>
    <xf borderId="0" fillId="0" fontId="7" numFmtId="0" xfId="0" applyAlignment="1" applyFont="1">
      <alignment horizontal="right" readingOrder="0" vertical="bottom"/>
    </xf>
    <xf borderId="7" fillId="0" fontId="7" numFmtId="164" xfId="0" applyAlignment="1" applyBorder="1" applyFont="1" applyNumberFormat="1">
      <alignment horizontal="right" vertical="bottom"/>
    </xf>
    <xf borderId="0" fillId="0" fontId="7" numFmtId="2" xfId="0" applyAlignment="1" applyFont="1" applyNumberFormat="1">
      <alignment horizontal="right" vertical="bottom"/>
    </xf>
    <xf borderId="6" fillId="0" fontId="7" numFmtId="0" xfId="0" applyAlignment="1" applyBorder="1" applyFont="1">
      <alignment vertical="bottom"/>
    </xf>
    <xf borderId="8" fillId="0" fontId="7" numFmtId="0" xfId="0" applyAlignment="1" applyBorder="1" applyFont="1">
      <alignment vertical="bottom"/>
    </xf>
    <xf borderId="2" fillId="0" fontId="7" numFmtId="49" xfId="0" applyAlignment="1" applyBorder="1" applyFont="1" applyNumberFormat="1">
      <alignment horizontal="right" readingOrder="0" vertical="bottom"/>
    </xf>
    <xf borderId="2" fillId="0" fontId="7" numFmtId="2" xfId="0" applyAlignment="1" applyBorder="1" applyFont="1" applyNumberFormat="1">
      <alignment horizontal="right" vertical="bottom"/>
    </xf>
    <xf borderId="2" fillId="0" fontId="7" numFmtId="164" xfId="0" applyAlignment="1" applyBorder="1" applyFont="1" applyNumberFormat="1">
      <alignment horizontal="right" vertical="bottom"/>
    </xf>
    <xf borderId="2" fillId="0" fontId="7" numFmtId="0" xfId="0" applyAlignment="1" applyBorder="1" applyFont="1">
      <alignment horizontal="right" readingOrder="0" vertical="bottom"/>
    </xf>
    <xf borderId="9" fillId="0" fontId="7" numFmtId="164" xfId="0" applyAlignment="1" applyBorder="1" applyFont="1" applyNumberFormat="1">
      <alignment horizontal="right" vertical="bottom"/>
    </xf>
    <xf borderId="0" fillId="0" fontId="5" numFmtId="0" xfId="0" applyAlignment="1" applyFont="1">
      <alignment horizontal="right" vertical="bottom"/>
    </xf>
    <xf borderId="10" fillId="0" fontId="5" numFmtId="2" xfId="0" applyAlignment="1" applyBorder="1" applyFont="1" applyNumberFormat="1">
      <alignment horizontal="right" vertical="bottom"/>
    </xf>
    <xf borderId="10" fillId="0" fontId="7" numFmtId="0" xfId="0" applyAlignment="1" applyBorder="1" applyFont="1">
      <alignment vertical="bottom"/>
    </xf>
    <xf borderId="10" fillId="0" fontId="5" numFmtId="0" xfId="0" applyAlignment="1" applyBorder="1" applyFont="1">
      <alignment horizontal="right" vertical="bottom"/>
    </xf>
    <xf borderId="10" fillId="0" fontId="5" numFmtId="164" xfId="0" applyAlignment="1" applyBorder="1" applyFont="1" applyNumberFormat="1">
      <alignment horizontal="right" vertical="bottom"/>
    </xf>
    <xf borderId="0" fillId="0" fontId="7" numFmtId="0" xfId="0" applyAlignment="1" applyFont="1">
      <alignment vertical="bottom"/>
    </xf>
    <xf borderId="0" fillId="0" fontId="8" numFmtId="0" xfId="0" applyAlignment="1" applyFont="1">
      <alignment horizontal="right"/>
    </xf>
    <xf borderId="0" fillId="0" fontId="6" numFmtId="0" xfId="0" applyAlignment="1" applyFont="1">
      <alignment horizontal="right"/>
    </xf>
    <xf borderId="0" fillId="0" fontId="7" numFmtId="166" xfId="0" applyAlignment="1" applyFont="1" applyNumberFormat="1">
      <alignment horizontal="right" vertical="bottom"/>
    </xf>
    <xf borderId="10" fillId="0" fontId="5" numFmtId="1" xfId="0" applyAlignment="1" applyBorder="1" applyFont="1" applyNumberFormat="1">
      <alignment horizontal="right" vertical="bottom"/>
    </xf>
    <xf borderId="10" fillId="0" fontId="9" numFmtId="3" xfId="0" applyAlignment="1" applyBorder="1" applyFont="1" applyNumberFormat="1">
      <alignment horizontal="right"/>
    </xf>
    <xf borderId="10" fillId="0" fontId="9" numFmtId="164" xfId="0" applyAlignment="1" applyBorder="1" applyFont="1" applyNumberFormat="1">
      <alignment horizontal="right"/>
    </xf>
    <xf borderId="0" fillId="0" fontId="2" numFmtId="0" xfId="0" applyAlignment="1" applyFont="1">
      <alignment horizontal="right" vertical="bottom"/>
    </xf>
    <xf borderId="0" fillId="0" fontId="7" numFmtId="0" xfId="0" applyAlignment="1" applyFont="1">
      <alignment horizontal="right" vertical="bottom"/>
    </xf>
    <xf borderId="0" fillId="0" fontId="2" numFmtId="49" xfId="0" applyAlignment="1" applyFont="1" applyNumberFormat="1">
      <alignment horizontal="right" readingOrder="0" vertical="bottom"/>
    </xf>
    <xf borderId="0" fillId="0" fontId="2" numFmtId="2" xfId="0" applyAlignment="1" applyFont="1" applyNumberFormat="1">
      <alignment horizontal="right" vertical="bottom"/>
    </xf>
    <xf borderId="0" fillId="0" fontId="2" numFmtId="166" xfId="0" applyAlignment="1" applyFont="1" applyNumberFormat="1">
      <alignment horizontal="right" vertical="bottom"/>
    </xf>
    <xf borderId="0" fillId="0" fontId="2" numFmtId="0" xfId="0" applyAlignment="1" applyFont="1">
      <alignment horizontal="right" readingOrder="0" vertical="bottom"/>
    </xf>
    <xf borderId="2" fillId="3" fontId="5" numFmtId="0" xfId="0" applyAlignment="1" applyBorder="1" applyFill="1" applyFont="1">
      <alignment readingOrder="0" vertical="bottom"/>
    </xf>
    <xf borderId="2" fillId="3" fontId="5" numFmtId="0" xfId="0" applyAlignment="1" applyBorder="1" applyFont="1">
      <alignment vertical="bottom"/>
    </xf>
    <xf borderId="0" fillId="0" fontId="10" numFmtId="0" xfId="0" applyAlignment="1" applyFont="1">
      <alignment horizontal="right" vertical="bottom"/>
    </xf>
    <xf borderId="10" fillId="0" fontId="7" numFmtId="0" xfId="0" applyAlignment="1" applyBorder="1" applyFont="1">
      <alignment readingOrder="0" vertical="bottom"/>
    </xf>
    <xf borderId="10" fillId="0" fontId="7" numFmtId="0" xfId="0" applyAlignment="1" applyBorder="1" applyFont="1">
      <alignment horizontal="right" readingOrder="0" vertical="bottom"/>
    </xf>
    <xf borderId="0" fillId="0" fontId="8" numFmtId="0" xfId="0" applyAlignment="1" applyFont="1">
      <alignment readingOrder="0"/>
    </xf>
    <xf borderId="10" fillId="0" fontId="7" numFmtId="164" xfId="0" applyAlignment="1" applyBorder="1" applyFont="1" applyNumberFormat="1">
      <alignment horizontal="right" vertical="bottom"/>
    </xf>
    <xf borderId="10" fillId="0" fontId="7" numFmtId="2" xfId="0" applyAlignment="1" applyBorder="1" applyFont="1" applyNumberFormat="1">
      <alignment horizontal="right" readingOrder="0" vertical="bottom"/>
    </xf>
    <xf borderId="10" fillId="0" fontId="7" numFmtId="0" xfId="0" applyAlignment="1" applyBorder="1" applyFont="1">
      <alignment horizontal="right" vertical="bottom"/>
    </xf>
    <xf borderId="0" fillId="0" fontId="10" numFmtId="2" xfId="0" applyAlignment="1" applyFont="1" applyNumberFormat="1">
      <alignment horizontal="right" vertical="bottom"/>
    </xf>
    <xf borderId="0" fillId="0" fontId="10" numFmtId="166" xfId="0" applyAlignment="1" applyFont="1" applyNumberFormat="1">
      <alignment horizontal="right" vertical="bottom"/>
    </xf>
    <xf borderId="0" fillId="0" fontId="5" numFmtId="166" xfId="0" applyAlignment="1" applyFont="1" applyNumberFormat="1">
      <alignment horizontal="right" vertical="bottom"/>
    </xf>
    <xf borderId="0" fillId="0" fontId="9" numFmtId="164" xfId="0" applyFont="1" applyNumberFormat="1"/>
    <xf borderId="0" fillId="0" fontId="5" numFmtId="0" xfId="0" applyAlignment="1" applyFont="1">
      <alignment vertical="bottom"/>
    </xf>
    <xf borderId="0" fillId="0" fontId="7" numFmtId="166" xfId="0" applyAlignment="1" applyFont="1" applyNumberFormat="1">
      <alignment horizontal="right" vertical="bottom"/>
    </xf>
    <xf borderId="0" fillId="0" fontId="2" numFmtId="166" xfId="0" applyAlignment="1" applyFont="1" applyNumberFormat="1">
      <alignment horizontal="right" vertical="bottom"/>
    </xf>
    <xf borderId="0" fillId="0" fontId="10" numFmtId="1" xfId="0" applyAlignment="1" applyFont="1" applyNumberFormat="1">
      <alignment horizontal="right" vertical="bottom"/>
    </xf>
    <xf borderId="0" fillId="0" fontId="11" numFmtId="3" xfId="0" applyAlignment="1" applyFont="1" applyNumberFormat="1">
      <alignment horizontal="right"/>
    </xf>
    <xf borderId="0" fillId="0" fontId="11" numFmtId="0" xfId="0" applyAlignment="1" applyFont="1">
      <alignment horizontal="right"/>
    </xf>
    <xf borderId="10" fillId="0" fontId="11" numFmtId="10" xfId="0" applyBorder="1" applyFont="1" applyNumberFormat="1"/>
    <xf borderId="10" fillId="0" fontId="7" numFmtId="164" xfId="0" applyAlignment="1" applyBorder="1" applyFont="1" applyNumberFormat="1">
      <alignment horizontal="right" readingOrder="0" vertical="bottom"/>
    </xf>
    <xf borderId="0" fillId="0" fontId="2" numFmtId="166" xfId="0" applyAlignment="1" applyFont="1" applyNumberFormat="1">
      <alignment vertical="bottom"/>
    </xf>
    <xf borderId="0" fillId="0" fontId="5" numFmtId="164" xfId="0" applyAlignment="1" applyFont="1" applyNumberFormat="1">
      <alignment horizontal="right" vertical="bottom"/>
    </xf>
    <xf borderId="0" fillId="0" fontId="2" numFmtId="166" xfId="0" applyAlignment="1" applyFont="1" applyNumberFormat="1">
      <alignment vertical="bottom"/>
    </xf>
    <xf borderId="10" fillId="0" fontId="10" numFmtId="10" xfId="0" applyAlignment="1" applyBorder="1" applyFont="1" applyNumberFormat="1">
      <alignment horizontal="right" vertical="bottom"/>
    </xf>
    <xf borderId="0" fillId="0" fontId="12" numFmtId="0" xfId="0" applyAlignment="1" applyFont="1">
      <alignment vertical="bottom"/>
    </xf>
    <xf borderId="0" fillId="0" fontId="13" numFmtId="49" xfId="0" applyFont="1" applyNumberFormat="1"/>
    <xf borderId="0" fillId="0" fontId="12" numFmtId="49" xfId="0" applyAlignment="1" applyFont="1" applyNumberFormat="1">
      <alignment vertical="bottom"/>
    </xf>
    <xf borderId="0" fillId="0" fontId="13" numFmtId="49" xfId="0" applyAlignment="1" applyFont="1" applyNumberFormat="1">
      <alignment readingOrder="0"/>
    </xf>
    <xf borderId="0" fillId="0" fontId="14" numFmtId="49" xfId="0" applyFont="1" applyNumberFormat="1"/>
    <xf borderId="0" fillId="0" fontId="15" numFmtId="49" xfId="0" applyAlignment="1" applyFont="1" applyNumberFormat="1">
      <alignment readingOrder="0"/>
    </xf>
    <xf borderId="0" fillId="0" fontId="16" numFmtId="49" xfId="0" applyAlignment="1" applyFont="1" applyNumberFormat="1">
      <alignment readingOrder="0"/>
    </xf>
    <xf borderId="10" fillId="0" fontId="14" numFmtId="164" xfId="0" applyAlignment="1" applyBorder="1" applyFont="1" applyNumberFormat="1">
      <alignment horizontal="right"/>
    </xf>
    <xf borderId="10" fillId="4" fontId="14" numFmtId="49" xfId="0" applyAlignment="1" applyBorder="1" applyFill="1" applyFont="1" applyNumberFormat="1">
      <alignment horizontal="right" readingOrder="0"/>
    </xf>
    <xf borderId="0" fillId="0" fontId="5" numFmtId="0" xfId="0" applyAlignment="1" applyFont="1">
      <alignment readingOrder="0"/>
    </xf>
    <xf borderId="10" fillId="0" fontId="14" numFmtId="164" xfId="0" applyBorder="1" applyFont="1" applyNumberFormat="1"/>
    <xf borderId="10" fillId="5" fontId="14" numFmtId="164" xfId="0" applyBorder="1" applyFill="1" applyFont="1" applyNumberFormat="1"/>
    <xf borderId="10" fillId="5" fontId="17" numFmtId="10" xfId="0" applyBorder="1" applyFont="1" applyNumberFormat="1"/>
    <xf borderId="10" fillId="0" fontId="7" numFmtId="10" xfId="0" applyBorder="1" applyFont="1" applyNumberFormat="1"/>
    <xf borderId="10" fillId="0" fontId="14" numFmtId="10" xfId="0" applyBorder="1" applyFont="1" applyNumberFormat="1"/>
    <xf borderId="10" fillId="6" fontId="6" numFmtId="10" xfId="0" applyAlignment="1" applyBorder="1" applyFill="1" applyFont="1" applyNumberFormat="1">
      <alignment horizontal="right" readingOrder="0"/>
    </xf>
    <xf borderId="10" fillId="6" fontId="14" numFmtId="10" xfId="0" applyBorder="1" applyFont="1" applyNumberFormat="1"/>
    <xf borderId="0" fillId="0" fontId="11" numFmtId="0" xfId="0" applyAlignment="1" applyFont="1">
      <alignment readingOrder="0"/>
    </xf>
    <xf borderId="0" fillId="0" fontId="18" numFmtId="49" xfId="0" applyAlignment="1" applyFont="1" applyNumberFormat="1">
      <alignmen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'Labor Cost Margin Analysis'!$A$44</c:f>
            </c:strRef>
          </c:tx>
          <c:spPr>
            <a:solidFill>
              <a:srgbClr val="4285F4"/>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'Labor Cost Margin Analysis'!$B$43:$C$43</c:f>
            </c:strRef>
          </c:cat>
          <c:val>
            <c:numRef>
              <c:f>'Labor Cost Margin Analysis'!$B$44:$C$44</c:f>
              <c:numCache/>
            </c:numRef>
          </c:val>
        </c:ser>
        <c:ser>
          <c:idx val="1"/>
          <c:order val="1"/>
          <c:tx>
            <c:strRef>
              <c:f>'Labor Cost Margin Analysis'!$A$45</c:f>
            </c:strRef>
          </c:tx>
          <c:spPr>
            <a:solidFill>
              <a:srgbClr val="DB4437"/>
            </a:solidFill>
            <a:ln cmpd="sng">
              <a:solidFill>
                <a:srgbClr val="000000"/>
              </a:solidFill>
            </a:ln>
          </c:spPr>
          <c:dPt>
            <c:idx val="1"/>
          </c:dPt>
          <c:dLbls>
            <c:numFmt formatCode="General" sourceLinked="1"/>
            <c:txPr>
              <a:bodyPr/>
              <a:lstStyle/>
              <a:p>
                <a:pPr lvl="0">
                  <a:defRPr/>
                </a:pPr>
              </a:p>
            </c:txPr>
            <c:showLegendKey val="0"/>
            <c:showVal val="1"/>
            <c:showCatName val="0"/>
            <c:showSerName val="0"/>
            <c:showPercent val="0"/>
            <c:showBubbleSize val="0"/>
          </c:dLbls>
          <c:cat>
            <c:strRef>
              <c:f>'Labor Cost Margin Analysis'!$B$43:$C$43</c:f>
            </c:strRef>
          </c:cat>
          <c:val>
            <c:numRef>
              <c:f>'Labor Cost Margin Analysis'!$B$45:$C$45</c:f>
              <c:numCache/>
            </c:numRef>
          </c:val>
        </c:ser>
        <c:axId val="1337901687"/>
        <c:axId val="896344987"/>
      </c:barChart>
      <c:catAx>
        <c:axId val="1337901687"/>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spPr/>
        <c:txPr>
          <a:bodyPr/>
          <a:lstStyle/>
          <a:p>
            <a:pPr lvl="0">
              <a:defRPr b="0">
                <a:solidFill>
                  <a:srgbClr val="000000"/>
                </a:solidFill>
                <a:latin typeface="Roboto"/>
              </a:defRPr>
            </a:pPr>
          </a:p>
        </c:txPr>
        <c:crossAx val="896344987"/>
      </c:catAx>
      <c:valAx>
        <c:axId val="89634498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337901687"/>
      </c:valAx>
    </c:plotArea>
    <c:legend>
      <c:legendPos val="r"/>
      <c:overlay val="0"/>
      <c:txPr>
        <a:bodyPr/>
        <a:lstStyle/>
        <a:p>
          <a:pPr lvl="0">
            <a:defRPr b="0">
              <a:solidFill>
                <a:srgbClr val="000000"/>
              </a:solidFill>
              <a:latin typeface="Roboto"/>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400050</xdr:colOff>
      <xdr:row>52</xdr:row>
      <xdr:rowOff>0</xdr:rowOff>
    </xdr:from>
    <xdr:ext cx="6953250" cy="4295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8.38"/>
    <col customWidth="1" min="2" max="2" width="27.0"/>
    <col customWidth="1" min="3" max="3" width="24.0"/>
    <col customWidth="1" min="4" max="4" width="36.63"/>
    <col customWidth="1" min="5" max="5" width="32.38"/>
    <col customWidth="1" min="6" max="6" width="30.0"/>
  </cols>
  <sheetData>
    <row r="1">
      <c r="A1" s="1" t="s">
        <v>0</v>
      </c>
      <c r="B1" s="2"/>
      <c r="C1" s="2"/>
      <c r="D1" s="2"/>
      <c r="E1" s="2"/>
      <c r="F1" s="2"/>
    </row>
    <row r="2">
      <c r="A2" s="3" t="s">
        <v>1</v>
      </c>
      <c r="B2" s="2"/>
      <c r="C2" s="2"/>
      <c r="D2" s="2"/>
      <c r="E2" s="2"/>
      <c r="F2" s="2"/>
    </row>
    <row r="3">
      <c r="B3" s="2"/>
      <c r="C3" s="2"/>
      <c r="D3" s="2"/>
      <c r="E3" s="2"/>
      <c r="F3" s="2"/>
    </row>
    <row r="4">
      <c r="A4" s="4" t="s">
        <v>2</v>
      </c>
      <c r="B4" s="2"/>
      <c r="C4" s="2"/>
      <c r="D4" s="2"/>
      <c r="E4" s="2"/>
      <c r="F4" s="2"/>
    </row>
    <row r="5">
      <c r="A5" s="5" t="s">
        <v>3</v>
      </c>
      <c r="B5" s="5" t="s">
        <v>4</v>
      </c>
      <c r="C5" s="6" t="s">
        <v>5</v>
      </c>
      <c r="D5" s="6" t="s">
        <v>6</v>
      </c>
      <c r="E5" s="6" t="s">
        <v>7</v>
      </c>
      <c r="F5" s="6" t="s">
        <v>8</v>
      </c>
      <c r="G5" s="7"/>
    </row>
    <row r="6">
      <c r="A6" s="8" t="s">
        <v>9</v>
      </c>
      <c r="B6" s="9" t="s">
        <v>10</v>
      </c>
      <c r="C6" s="10">
        <v>0.5</v>
      </c>
      <c r="D6" s="11">
        <f t="shared" ref="D6:D10" si="1">12*0.7</f>
        <v>8.4</v>
      </c>
      <c r="E6" s="12">
        <v>15.0</v>
      </c>
      <c r="F6" s="13">
        <f t="shared" ref="F6:F10" si="2">D6*E6</f>
        <v>126</v>
      </c>
      <c r="G6" s="7"/>
    </row>
    <row r="7">
      <c r="A7" s="14" t="s">
        <v>11</v>
      </c>
      <c r="B7" s="15" t="s">
        <v>12</v>
      </c>
      <c r="C7" s="16">
        <v>0.5</v>
      </c>
      <c r="D7" s="17">
        <f t="shared" si="1"/>
        <v>8.4</v>
      </c>
      <c r="E7" s="18">
        <v>15.0</v>
      </c>
      <c r="F7" s="19">
        <f t="shared" si="2"/>
        <v>126</v>
      </c>
      <c r="G7" s="7"/>
    </row>
    <row r="8">
      <c r="A8" s="14" t="s">
        <v>13</v>
      </c>
      <c r="B8" s="15" t="s">
        <v>14</v>
      </c>
      <c r="C8" s="20">
        <f>35/60</f>
        <v>0.5833333333</v>
      </c>
      <c r="D8" s="17">
        <f t="shared" si="1"/>
        <v>8.4</v>
      </c>
      <c r="E8" s="18">
        <v>15.0</v>
      </c>
      <c r="F8" s="19">
        <f t="shared" si="2"/>
        <v>126</v>
      </c>
      <c r="G8" s="7"/>
    </row>
    <row r="9">
      <c r="A9" s="21" t="s">
        <v>15</v>
      </c>
      <c r="B9" s="15" t="s">
        <v>16</v>
      </c>
      <c r="C9" s="20">
        <f t="shared" ref="C9:C10" si="3">45/60</f>
        <v>0.75</v>
      </c>
      <c r="D9" s="17">
        <f t="shared" si="1"/>
        <v>8.4</v>
      </c>
      <c r="E9" s="18">
        <v>15.0</v>
      </c>
      <c r="F9" s="19">
        <f t="shared" si="2"/>
        <v>126</v>
      </c>
      <c r="G9" s="7"/>
    </row>
    <row r="10">
      <c r="A10" s="22" t="s">
        <v>17</v>
      </c>
      <c r="B10" s="23" t="s">
        <v>18</v>
      </c>
      <c r="C10" s="24">
        <f t="shared" si="3"/>
        <v>0.75</v>
      </c>
      <c r="D10" s="25">
        <f t="shared" si="1"/>
        <v>8.4</v>
      </c>
      <c r="E10" s="26">
        <v>15.0</v>
      </c>
      <c r="F10" s="27">
        <f t="shared" si="2"/>
        <v>126</v>
      </c>
      <c r="G10" s="7"/>
    </row>
    <row r="11">
      <c r="A11" s="18" t="s">
        <v>19</v>
      </c>
      <c r="B11" s="28"/>
      <c r="C11" s="29">
        <f>sum(C6:C10)</f>
        <v>3.083333333</v>
      </c>
      <c r="D11" s="30"/>
      <c r="E11" s="31">
        <f t="shared" ref="E11:F11" si="4">sum(E6:E10)</f>
        <v>75</v>
      </c>
      <c r="F11" s="32">
        <f t="shared" si="4"/>
        <v>630</v>
      </c>
      <c r="G11" s="7"/>
    </row>
    <row r="12">
      <c r="A12" s="33"/>
      <c r="B12" s="33"/>
      <c r="C12" s="18"/>
      <c r="D12" s="33"/>
      <c r="E12" s="18" t="s">
        <v>20</v>
      </c>
      <c r="F12" s="18" t="s">
        <v>21</v>
      </c>
      <c r="G12" s="7"/>
    </row>
    <row r="13">
      <c r="A13" s="33"/>
      <c r="B13" s="33"/>
      <c r="C13" s="33"/>
      <c r="D13" s="33"/>
      <c r="E13" s="33"/>
      <c r="F13" s="33"/>
      <c r="G13" s="7"/>
    </row>
    <row r="14">
      <c r="A14" s="33"/>
      <c r="B14" s="33"/>
      <c r="C14" s="7"/>
      <c r="D14" s="31">
        <v>6424.0</v>
      </c>
      <c r="E14" s="7"/>
      <c r="F14" s="7"/>
      <c r="G14" s="7"/>
      <c r="I14" s="34"/>
      <c r="J14" s="34"/>
    </row>
    <row r="15">
      <c r="A15" s="33"/>
      <c r="B15" s="33"/>
      <c r="C15" s="7"/>
      <c r="D15" s="18" t="s">
        <v>22</v>
      </c>
      <c r="E15" s="7"/>
      <c r="F15" s="7"/>
      <c r="G15" s="35"/>
      <c r="I15" s="34"/>
      <c r="J15" s="34"/>
    </row>
    <row r="16">
      <c r="A16" s="33"/>
      <c r="B16" s="33"/>
      <c r="C16" s="7"/>
      <c r="D16" s="7"/>
      <c r="E16" s="36"/>
      <c r="F16" s="7"/>
      <c r="G16" s="35"/>
      <c r="I16" s="34"/>
      <c r="J16" s="34"/>
    </row>
    <row r="17">
      <c r="A17" s="33"/>
      <c r="B17" s="33"/>
      <c r="C17" s="35"/>
      <c r="D17" s="37">
        <f>D14/5</f>
        <v>1284.8</v>
      </c>
      <c r="E17" s="38">
        <f>E11*D17</f>
        <v>96360</v>
      </c>
      <c r="F17" s="39">
        <f>F11*D17</f>
        <v>809424</v>
      </c>
      <c r="G17" s="7"/>
      <c r="I17" s="40"/>
      <c r="J17" s="34"/>
    </row>
    <row r="18">
      <c r="A18" s="33"/>
      <c r="B18" s="41"/>
      <c r="C18" s="7"/>
      <c r="D18" s="18" t="s">
        <v>23</v>
      </c>
      <c r="E18" s="18" t="s">
        <v>24</v>
      </c>
      <c r="F18" s="41" t="s">
        <v>25</v>
      </c>
      <c r="G18" s="7"/>
      <c r="I18" s="40"/>
      <c r="J18" s="34"/>
    </row>
    <row r="19">
      <c r="A19" s="7"/>
      <c r="B19" s="7"/>
      <c r="C19" s="7"/>
      <c r="D19" s="7"/>
      <c r="E19" s="7"/>
      <c r="F19" s="7"/>
      <c r="G19" s="7"/>
    </row>
    <row r="20">
      <c r="A20" s="4" t="s">
        <v>26</v>
      </c>
      <c r="B20" s="33"/>
      <c r="C20" s="33"/>
      <c r="D20" s="33"/>
      <c r="E20" s="33"/>
      <c r="F20" s="33"/>
      <c r="G20" s="33"/>
      <c r="H20" s="42"/>
      <c r="I20" s="43"/>
      <c r="J20" s="44"/>
      <c r="K20" s="45"/>
      <c r="L20" s="44"/>
      <c r="M20" s="2"/>
      <c r="N20" s="42"/>
      <c r="O20" s="43"/>
      <c r="P20" s="44"/>
      <c r="Q20" s="45"/>
      <c r="R20" s="44"/>
      <c r="S20" s="2"/>
      <c r="T20" s="42"/>
      <c r="U20" s="43"/>
      <c r="V20" s="44"/>
      <c r="W20" s="45"/>
      <c r="X20" s="44"/>
    </row>
    <row r="21">
      <c r="A21" s="46" t="s">
        <v>27</v>
      </c>
      <c r="B21" s="47" t="s">
        <v>28</v>
      </c>
      <c r="C21" s="47" t="s">
        <v>29</v>
      </c>
      <c r="D21" s="46" t="s">
        <v>30</v>
      </c>
      <c r="E21" s="46" t="s">
        <v>31</v>
      </c>
      <c r="F21" s="7"/>
      <c r="G21" s="33"/>
      <c r="H21" s="2"/>
      <c r="J21" s="48"/>
      <c r="M21" s="2"/>
      <c r="N21" s="2"/>
      <c r="P21" s="48"/>
      <c r="S21" s="2"/>
      <c r="T21" s="2"/>
      <c r="V21" s="48"/>
    </row>
    <row r="22">
      <c r="A22" s="49" t="s">
        <v>32</v>
      </c>
      <c r="B22" s="50">
        <v>3.08</v>
      </c>
      <c r="C22" s="51">
        <v>1.0</v>
      </c>
      <c r="D22" s="52">
        <v>17.0</v>
      </c>
      <c r="E22" s="52">
        <f t="shared" ref="E22:E23" si="5">B22*D22</f>
        <v>52.36</v>
      </c>
      <c r="F22" s="7"/>
      <c r="G22" s="33"/>
      <c r="H22" s="42"/>
      <c r="I22" s="43"/>
      <c r="J22" s="44"/>
      <c r="K22" s="45"/>
      <c r="L22" s="44"/>
      <c r="M22" s="2"/>
      <c r="N22" s="42"/>
      <c r="O22" s="43"/>
      <c r="P22" s="44"/>
      <c r="Q22" s="45"/>
      <c r="R22" s="44"/>
      <c r="S22" s="2"/>
      <c r="T22" s="42"/>
      <c r="U22" s="43"/>
      <c r="V22" s="44"/>
      <c r="W22" s="45"/>
      <c r="X22" s="44"/>
    </row>
    <row r="23">
      <c r="A23" s="49" t="s">
        <v>33</v>
      </c>
      <c r="B23" s="53">
        <v>3.08</v>
      </c>
      <c r="C23" s="54">
        <v>1.0</v>
      </c>
      <c r="D23" s="52">
        <v>14.0</v>
      </c>
      <c r="E23" s="52">
        <f t="shared" si="5"/>
        <v>43.12</v>
      </c>
      <c r="F23" s="7"/>
      <c r="G23" s="18"/>
      <c r="H23" s="48"/>
      <c r="I23" s="55"/>
      <c r="J23" s="2"/>
      <c r="K23" s="48"/>
      <c r="L23" s="56"/>
      <c r="M23" s="45"/>
      <c r="N23" s="48"/>
      <c r="O23" s="55"/>
      <c r="P23" s="2"/>
      <c r="Q23" s="48"/>
      <c r="R23" s="56"/>
      <c r="S23" s="45"/>
      <c r="T23" s="48"/>
      <c r="U23" s="55"/>
      <c r="V23" s="2"/>
      <c r="W23" s="48"/>
      <c r="X23" s="56"/>
    </row>
    <row r="24">
      <c r="A24" s="41" t="s">
        <v>34</v>
      </c>
      <c r="B24" s="28">
        <f>sum(B22:B23)</f>
        <v>6.16</v>
      </c>
      <c r="C24" s="28">
        <v>2.0</v>
      </c>
      <c r="D24" s="57">
        <f t="shared" ref="D24:E24" si="6">sum(D22:D23)</f>
        <v>31</v>
      </c>
      <c r="E24" s="58">
        <f t="shared" si="6"/>
        <v>95.48</v>
      </c>
      <c r="F24" s="7"/>
      <c r="G24" s="33"/>
      <c r="H24" s="2"/>
      <c r="J24" s="45"/>
      <c r="M24" s="2"/>
      <c r="N24" s="2"/>
      <c r="P24" s="45"/>
      <c r="S24" s="2"/>
      <c r="T24" s="2"/>
      <c r="V24" s="45"/>
    </row>
    <row r="25">
      <c r="A25" s="33"/>
      <c r="B25" s="33"/>
      <c r="C25" s="33"/>
      <c r="D25" s="59"/>
      <c r="E25" s="60"/>
      <c r="F25" s="7"/>
      <c r="G25" s="33"/>
      <c r="H25" s="2"/>
      <c r="K25" s="61"/>
      <c r="M25" s="2"/>
      <c r="N25" s="2"/>
      <c r="Q25" s="61"/>
      <c r="S25" s="2"/>
      <c r="T25" s="2"/>
      <c r="W25" s="61"/>
    </row>
    <row r="26">
      <c r="A26" s="33"/>
      <c r="B26" s="33"/>
      <c r="C26" s="33"/>
      <c r="D26" s="59"/>
      <c r="E26" s="32">
        <f>E24*D17</f>
        <v>122672.704</v>
      </c>
      <c r="F26" s="7"/>
      <c r="G26" s="33"/>
      <c r="H26" s="2"/>
      <c r="I26" s="34"/>
      <c r="J26" s="62"/>
      <c r="K26" s="63"/>
      <c r="L26" s="64"/>
      <c r="M26" s="2"/>
      <c r="N26" s="2"/>
      <c r="O26" s="34"/>
      <c r="P26" s="62"/>
      <c r="Q26" s="63"/>
      <c r="R26" s="64"/>
      <c r="S26" s="2"/>
      <c r="T26" s="2"/>
      <c r="U26" s="34"/>
      <c r="V26" s="62"/>
      <c r="W26" s="63"/>
      <c r="X26" s="64"/>
    </row>
    <row r="27">
      <c r="A27" s="33"/>
      <c r="E27" s="51" t="s">
        <v>35</v>
      </c>
      <c r="G27" s="2"/>
      <c r="H27" s="40"/>
      <c r="J27" s="45"/>
      <c r="K27" s="45"/>
      <c r="L27" s="40"/>
      <c r="M27" s="2"/>
      <c r="N27" s="40"/>
      <c r="P27" s="45"/>
      <c r="Q27" s="45"/>
      <c r="R27" s="40"/>
      <c r="S27" s="2"/>
      <c r="T27" s="40"/>
      <c r="V27" s="45"/>
      <c r="W27" s="45"/>
      <c r="X27" s="40"/>
    </row>
    <row r="28">
      <c r="A28" s="33"/>
    </row>
    <row r="29">
      <c r="A29" s="33"/>
      <c r="E29" s="65">
        <f>(F11-E24)/F11</f>
        <v>0.8484444444</v>
      </c>
    </row>
    <row r="30">
      <c r="E30" s="51" t="s">
        <v>36</v>
      </c>
    </row>
    <row r="31">
      <c r="A31" s="4" t="s">
        <v>37</v>
      </c>
      <c r="B31" s="2"/>
      <c r="C31" s="2"/>
      <c r="D31" s="2"/>
      <c r="E31" s="2"/>
      <c r="F31" s="2"/>
    </row>
    <row r="32">
      <c r="A32" s="47" t="s">
        <v>27</v>
      </c>
      <c r="B32" s="47" t="s">
        <v>28</v>
      </c>
      <c r="C32" s="47" t="s">
        <v>29</v>
      </c>
      <c r="D32" s="47" t="s">
        <v>30</v>
      </c>
      <c r="E32" s="47" t="s">
        <v>31</v>
      </c>
      <c r="F32" s="2"/>
    </row>
    <row r="33">
      <c r="A33" s="49" t="s">
        <v>38</v>
      </c>
      <c r="B33" s="54">
        <v>3.08</v>
      </c>
      <c r="C33" s="54">
        <v>1.0</v>
      </c>
      <c r="D33" s="66">
        <v>20.0</v>
      </c>
      <c r="E33" s="52">
        <f>B33*D33</f>
        <v>61.6</v>
      </c>
      <c r="F33" s="2"/>
    </row>
    <row r="34">
      <c r="A34" s="41" t="s">
        <v>34</v>
      </c>
      <c r="B34" s="28">
        <f t="shared" ref="B34:C34" si="7">sum(B33)</f>
        <v>3.08</v>
      </c>
      <c r="C34" s="28">
        <f t="shared" si="7"/>
        <v>1</v>
      </c>
      <c r="D34" s="67"/>
      <c r="E34" s="68">
        <f>sum(E33)</f>
        <v>61.6</v>
      </c>
      <c r="F34" s="2"/>
    </row>
    <row r="35">
      <c r="A35" s="2"/>
      <c r="B35" s="2"/>
      <c r="C35" s="2"/>
      <c r="D35" s="2"/>
      <c r="E35" s="69"/>
      <c r="F35" s="2"/>
    </row>
    <row r="36">
      <c r="A36" s="2"/>
      <c r="B36" s="2"/>
      <c r="C36" s="2"/>
      <c r="D36" s="2"/>
      <c r="E36" s="32">
        <f>E34*D17</f>
        <v>79143.68</v>
      </c>
      <c r="F36" s="2"/>
    </row>
    <row r="37">
      <c r="A37" s="2"/>
      <c r="B37" s="2"/>
      <c r="C37" s="2"/>
      <c r="D37" s="2"/>
      <c r="E37" s="2" t="s">
        <v>35</v>
      </c>
      <c r="F37" s="2"/>
    </row>
    <row r="38">
      <c r="A38" s="2"/>
      <c r="B38" s="2"/>
      <c r="C38" s="2"/>
      <c r="D38" s="2"/>
      <c r="E38" s="2"/>
      <c r="F38" s="2"/>
    </row>
    <row r="39">
      <c r="A39" s="2"/>
      <c r="B39" s="2"/>
      <c r="C39" s="2"/>
      <c r="D39" s="2"/>
      <c r="E39" s="70">
        <f>(F11-E34)/F11</f>
        <v>0.9022222222</v>
      </c>
      <c r="F39" s="2"/>
    </row>
    <row r="40">
      <c r="A40" s="71"/>
      <c r="B40" s="71"/>
      <c r="C40" s="71"/>
      <c r="D40" s="71"/>
      <c r="E40" s="2" t="s">
        <v>36</v>
      </c>
      <c r="F40" s="2"/>
    </row>
    <row r="41">
      <c r="A41" s="72"/>
      <c r="B41" s="72"/>
      <c r="C41" s="72"/>
      <c r="D41" s="72"/>
      <c r="E41" s="72"/>
      <c r="F41" s="73"/>
      <c r="G41" s="72"/>
    </row>
    <row r="42">
      <c r="A42" s="74" t="s">
        <v>39</v>
      </c>
      <c r="B42" s="72"/>
      <c r="C42" s="72"/>
      <c r="D42" s="72"/>
      <c r="E42" s="72"/>
      <c r="F42" s="72"/>
      <c r="G42" s="72"/>
    </row>
    <row r="43">
      <c r="A43" s="75"/>
      <c r="B43" s="76" t="s">
        <v>40</v>
      </c>
      <c r="C43" s="76" t="s">
        <v>41</v>
      </c>
      <c r="D43" s="76" t="s">
        <v>42</v>
      </c>
      <c r="E43" s="77" t="s">
        <v>43</v>
      </c>
      <c r="G43" s="72"/>
    </row>
    <row r="44">
      <c r="A44" s="76" t="s">
        <v>44</v>
      </c>
      <c r="B44" s="78">
        <f>F11*D17</f>
        <v>809424</v>
      </c>
      <c r="C44" s="78">
        <f>F17</f>
        <v>809424</v>
      </c>
      <c r="D44" s="79" t="s">
        <v>45</v>
      </c>
      <c r="E44" s="79" t="s">
        <v>45</v>
      </c>
      <c r="G44" s="72"/>
    </row>
    <row r="45">
      <c r="A45" s="80" t="s">
        <v>46</v>
      </c>
      <c r="B45" s="81">
        <f>E26</f>
        <v>122672.704</v>
      </c>
      <c r="C45" s="81">
        <f>E36</f>
        <v>79143.68</v>
      </c>
      <c r="D45" s="82">
        <f>B45-C45</f>
        <v>43529.024</v>
      </c>
      <c r="E45" s="83">
        <f>D45/B45</f>
        <v>0.3548387097</v>
      </c>
      <c r="G45" s="72"/>
    </row>
    <row r="46">
      <c r="A46" s="76" t="s">
        <v>36</v>
      </c>
      <c r="B46" s="84">
        <f>(F11-E24)/F11</f>
        <v>0.8484444444</v>
      </c>
      <c r="C46" s="85">
        <f>(F11-E34)/F11</f>
        <v>0.9022222222</v>
      </c>
      <c r="D46" s="86">
        <f>C46-B46</f>
        <v>0.05377777778</v>
      </c>
      <c r="E46" s="87">
        <f>C46-B46</f>
        <v>0.05377777778</v>
      </c>
      <c r="G46" s="72"/>
    </row>
    <row r="47">
      <c r="A47" s="72"/>
      <c r="B47" s="72"/>
      <c r="C47" s="72"/>
      <c r="D47" s="72"/>
      <c r="E47" s="72"/>
      <c r="F47" s="72"/>
      <c r="G47" s="72"/>
    </row>
    <row r="48">
      <c r="F48" s="72"/>
      <c r="G48" s="72"/>
    </row>
    <row r="49">
      <c r="F49" s="72"/>
      <c r="G49" s="72"/>
    </row>
    <row r="50">
      <c r="F50" s="72"/>
      <c r="G50" s="72"/>
    </row>
    <row r="51">
      <c r="F51" s="72"/>
      <c r="G51" s="72"/>
    </row>
    <row r="52">
      <c r="F52" s="72"/>
      <c r="G52" s="72"/>
    </row>
    <row r="53">
      <c r="A53" s="72"/>
      <c r="B53" s="74"/>
      <c r="C53" s="74"/>
      <c r="D53" s="72"/>
      <c r="E53" s="72"/>
      <c r="F53" s="72"/>
      <c r="G53" s="72"/>
    </row>
    <row r="54">
      <c r="A54" s="74"/>
      <c r="B54" s="74"/>
      <c r="C54" s="74"/>
      <c r="D54" s="88" t="s">
        <v>47</v>
      </c>
      <c r="E54" s="72"/>
      <c r="F54" s="72"/>
      <c r="G54" s="72"/>
    </row>
    <row r="55">
      <c r="A55" s="72"/>
      <c r="B55" s="72"/>
      <c r="C55" s="72"/>
      <c r="E55" s="72"/>
      <c r="F55" s="72"/>
      <c r="G55" s="72"/>
    </row>
    <row r="56">
      <c r="A56" s="72"/>
      <c r="B56" s="72"/>
      <c r="C56" s="72"/>
      <c r="D56" s="89" t="s">
        <v>48</v>
      </c>
      <c r="E56" s="72"/>
      <c r="F56" s="72"/>
      <c r="G56" s="72"/>
    </row>
    <row r="57">
      <c r="A57" s="72"/>
      <c r="B57" s="72"/>
      <c r="C57" s="72"/>
      <c r="D57" s="72"/>
      <c r="E57" s="72"/>
      <c r="F57" s="72"/>
      <c r="G57" s="72"/>
    </row>
    <row r="58">
      <c r="A58" s="72"/>
      <c r="B58" s="72"/>
      <c r="C58" s="72"/>
      <c r="D58" s="89" t="s">
        <v>49</v>
      </c>
      <c r="E58" s="72"/>
      <c r="F58" s="72"/>
      <c r="G58" s="72"/>
    </row>
    <row r="59">
      <c r="A59" s="72"/>
      <c r="B59" s="72"/>
      <c r="C59" s="72"/>
      <c r="D59" s="72"/>
      <c r="E59" s="72"/>
      <c r="F59" s="72"/>
      <c r="G59" s="72"/>
    </row>
    <row r="60">
      <c r="A60" s="72"/>
      <c r="B60" s="72"/>
      <c r="C60" s="72"/>
      <c r="D60" s="72"/>
      <c r="E60" s="72"/>
      <c r="F60" s="72"/>
      <c r="G60" s="72"/>
    </row>
    <row r="61">
      <c r="A61" s="72"/>
      <c r="B61" s="72"/>
      <c r="C61" s="72"/>
      <c r="D61" s="72"/>
      <c r="E61" s="72"/>
      <c r="F61" s="72"/>
      <c r="G61" s="72"/>
    </row>
    <row r="62">
      <c r="A62" s="72"/>
      <c r="B62" s="72"/>
      <c r="C62" s="72"/>
      <c r="D62" s="72"/>
      <c r="E62" s="72"/>
      <c r="F62" s="72"/>
      <c r="G62" s="72"/>
    </row>
    <row r="63">
      <c r="A63" s="72"/>
      <c r="B63" s="72"/>
      <c r="C63" s="72"/>
      <c r="D63" s="72"/>
      <c r="E63" s="72"/>
      <c r="F63" s="72"/>
      <c r="G63" s="72"/>
    </row>
    <row r="64">
      <c r="A64" s="72"/>
      <c r="B64" s="72"/>
      <c r="C64" s="72"/>
      <c r="D64" s="72"/>
      <c r="E64" s="72"/>
      <c r="F64" s="72"/>
      <c r="G64" s="72"/>
    </row>
    <row r="65">
      <c r="A65" s="72"/>
      <c r="B65" s="72"/>
      <c r="C65" s="72"/>
      <c r="D65" s="72"/>
      <c r="E65" s="72"/>
      <c r="F65" s="72"/>
      <c r="G65" s="72"/>
    </row>
    <row r="66">
      <c r="A66" s="72"/>
      <c r="B66" s="72"/>
      <c r="C66" s="72"/>
      <c r="D66" s="72"/>
      <c r="E66" s="72"/>
      <c r="F66" s="72"/>
      <c r="G66" s="72"/>
    </row>
    <row r="67">
      <c r="A67" s="72"/>
      <c r="B67" s="72"/>
      <c r="C67" s="72"/>
      <c r="D67" s="72"/>
      <c r="E67" s="72"/>
      <c r="F67" s="72"/>
      <c r="G67" s="72"/>
    </row>
    <row r="68">
      <c r="A68" s="72"/>
      <c r="B68" s="72"/>
      <c r="C68" s="72"/>
      <c r="D68" s="72"/>
      <c r="E68" s="72"/>
      <c r="F68" s="72"/>
      <c r="G68" s="72"/>
    </row>
    <row r="69">
      <c r="A69" s="72"/>
      <c r="B69" s="72"/>
      <c r="C69" s="72"/>
      <c r="D69" s="72"/>
      <c r="E69" s="72"/>
      <c r="F69" s="72"/>
      <c r="G69" s="72"/>
    </row>
    <row r="70">
      <c r="A70" s="72"/>
      <c r="B70" s="72"/>
      <c r="C70" s="72"/>
      <c r="D70" s="72"/>
      <c r="E70" s="72"/>
      <c r="F70" s="72"/>
      <c r="G70" s="72"/>
    </row>
    <row r="71">
      <c r="A71" s="72"/>
      <c r="B71" s="72"/>
      <c r="C71" s="72"/>
      <c r="D71" s="72"/>
      <c r="E71" s="72"/>
      <c r="F71" s="72"/>
      <c r="G71" s="72"/>
    </row>
    <row r="72">
      <c r="A72" s="72"/>
      <c r="B72" s="72"/>
      <c r="C72" s="72"/>
      <c r="D72" s="72"/>
      <c r="E72" s="72"/>
      <c r="F72" s="72"/>
      <c r="G72" s="72"/>
    </row>
    <row r="73">
      <c r="A73" s="72"/>
      <c r="B73" s="72"/>
      <c r="C73" s="72"/>
      <c r="D73" s="72"/>
      <c r="E73" s="72"/>
      <c r="F73" s="72"/>
      <c r="G73" s="72"/>
    </row>
  </sheetData>
  <printOptions horizontalCentered="1"/>
  <pageMargins bottom="0.75" footer="0.0" header="0.0" left="0.7" right="0.7" top="0.75"/>
  <pageSetup fitToHeight="0" cellComments="atEnd" orientation="landscape" pageOrder="overThenDown"/>
  <drawing r:id="rId1"/>
</worksheet>
</file>