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6" windowHeight="9168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9" i="1" l="1"/>
  <c r="Y68" i="1"/>
  <c r="Y67" i="1"/>
  <c r="Y60" i="1"/>
  <c r="X67" i="1"/>
  <c r="U67" i="1"/>
  <c r="T67" i="1"/>
  <c r="P27" i="2" l="1"/>
  <c r="O27" i="2"/>
  <c r="N27" i="2"/>
  <c r="M27" i="2"/>
  <c r="L27" i="2"/>
  <c r="K27" i="2"/>
  <c r="J27" i="2"/>
  <c r="P26" i="2"/>
  <c r="O26" i="2"/>
  <c r="N26" i="2"/>
  <c r="M26" i="2"/>
  <c r="L26" i="2"/>
  <c r="K26" i="2"/>
  <c r="J26" i="2"/>
  <c r="P31" i="2"/>
  <c r="O31" i="2"/>
  <c r="N31" i="2"/>
  <c r="M31" i="2"/>
  <c r="L31" i="2"/>
  <c r="K31" i="2"/>
  <c r="J16" i="2"/>
  <c r="R17" i="2"/>
  <c r="P17" i="2"/>
  <c r="K17" i="2"/>
  <c r="AT26" i="2" l="1"/>
  <c r="AY29" i="2"/>
  <c r="AX29" i="2"/>
  <c r="AW29" i="2"/>
  <c r="AV29" i="2"/>
  <c r="AU29" i="2"/>
  <c r="AT29" i="2"/>
  <c r="AS29" i="2"/>
  <c r="AY28" i="2"/>
  <c r="AX28" i="2"/>
  <c r="AW28" i="2"/>
  <c r="AV28" i="2"/>
  <c r="AU28" i="2"/>
  <c r="AT28" i="2"/>
  <c r="AS28" i="2"/>
  <c r="AY27" i="2"/>
  <c r="AX27" i="2"/>
  <c r="AW27" i="2"/>
  <c r="AV27" i="2"/>
  <c r="AU27" i="2"/>
  <c r="AT27" i="2"/>
  <c r="AS27" i="2"/>
  <c r="AY26" i="2"/>
  <c r="AX26" i="2"/>
  <c r="AW26" i="2"/>
  <c r="AV26" i="2"/>
  <c r="AU26" i="2"/>
  <c r="AS26" i="2"/>
  <c r="AY25" i="2"/>
  <c r="AX25" i="2"/>
  <c r="AW25" i="2"/>
  <c r="AV25" i="2"/>
  <c r="AU25" i="2"/>
  <c r="AT25" i="2"/>
  <c r="AS25" i="2"/>
  <c r="AY24" i="2"/>
  <c r="AX24" i="2"/>
  <c r="AW24" i="2"/>
  <c r="AV24" i="2"/>
  <c r="AU24" i="2"/>
  <c r="AT24" i="2"/>
  <c r="AS24" i="2"/>
  <c r="AY23" i="2"/>
  <c r="AX23" i="2"/>
  <c r="AW23" i="2"/>
  <c r="AV23" i="2"/>
  <c r="AU23" i="2"/>
  <c r="AT23" i="2"/>
  <c r="AS23" i="2"/>
  <c r="AY22" i="2"/>
  <c r="AX22" i="2"/>
  <c r="AW22" i="2"/>
  <c r="AV22" i="2"/>
  <c r="AU22" i="2"/>
  <c r="AT22" i="2"/>
  <c r="AS22" i="2"/>
  <c r="AR29" i="2"/>
  <c r="AQ29" i="2"/>
  <c r="AP29" i="2"/>
  <c r="AO29" i="2"/>
  <c r="AN29" i="2"/>
  <c r="AM29" i="2"/>
  <c r="AL29" i="2"/>
  <c r="AR28" i="2"/>
  <c r="AQ28" i="2"/>
  <c r="AP28" i="2"/>
  <c r="AO28" i="2"/>
  <c r="AN28" i="2"/>
  <c r="AM28" i="2"/>
  <c r="AL28" i="2"/>
  <c r="AR27" i="2"/>
  <c r="AQ27" i="2"/>
  <c r="AP27" i="2"/>
  <c r="AO27" i="2"/>
  <c r="AN27" i="2"/>
  <c r="AM27" i="2"/>
  <c r="AL27" i="2"/>
  <c r="AR26" i="2"/>
  <c r="AQ26" i="2"/>
  <c r="AP26" i="2"/>
  <c r="AO26" i="2"/>
  <c r="AN26" i="2"/>
  <c r="AM26" i="2"/>
  <c r="AL26" i="2"/>
  <c r="AR25" i="2"/>
  <c r="AQ25" i="2"/>
  <c r="AP25" i="2"/>
  <c r="AO25" i="2"/>
  <c r="AN25" i="2"/>
  <c r="AM25" i="2"/>
  <c r="AL25" i="2"/>
  <c r="AR24" i="2"/>
  <c r="AQ24" i="2"/>
  <c r="AP24" i="2"/>
  <c r="AO24" i="2"/>
  <c r="AN24" i="2"/>
  <c r="AM24" i="2"/>
  <c r="AL24" i="2"/>
  <c r="AR23" i="2"/>
  <c r="AQ23" i="2"/>
  <c r="AP23" i="2"/>
  <c r="AO23" i="2"/>
  <c r="AN23" i="2"/>
  <c r="AM23" i="2"/>
  <c r="AL23" i="2"/>
  <c r="AR22" i="2"/>
  <c r="AQ22" i="2"/>
  <c r="AP22" i="2"/>
  <c r="AO22" i="2"/>
  <c r="AN22" i="2"/>
  <c r="AM22" i="2"/>
  <c r="AL22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D29" i="2"/>
  <c r="AC29" i="2"/>
  <c r="AB29" i="2"/>
  <c r="AA29" i="2"/>
  <c r="Z29" i="2"/>
  <c r="Y29" i="2"/>
  <c r="X29" i="2"/>
  <c r="AD28" i="2"/>
  <c r="AC28" i="2"/>
  <c r="AB28" i="2"/>
  <c r="AA28" i="2"/>
  <c r="Z28" i="2"/>
  <c r="Y28" i="2"/>
  <c r="X28" i="2"/>
  <c r="AD27" i="2"/>
  <c r="AC27" i="2"/>
  <c r="AB27" i="2"/>
  <c r="AA27" i="2"/>
  <c r="Z27" i="2"/>
  <c r="Y27" i="2"/>
  <c r="X27" i="2"/>
  <c r="AD26" i="2"/>
  <c r="AC26" i="2"/>
  <c r="AB26" i="2"/>
  <c r="AA26" i="2"/>
  <c r="Z26" i="2"/>
  <c r="Y26" i="2"/>
  <c r="X26" i="2"/>
  <c r="AD25" i="2"/>
  <c r="AC25" i="2"/>
  <c r="AB25" i="2"/>
  <c r="AA25" i="2"/>
  <c r="Z25" i="2"/>
  <c r="Y25" i="2"/>
  <c r="X25" i="2"/>
  <c r="AD24" i="2"/>
  <c r="AC24" i="2"/>
  <c r="AB24" i="2"/>
  <c r="AA24" i="2"/>
  <c r="Z24" i="2"/>
  <c r="Y24" i="2"/>
  <c r="X24" i="2"/>
  <c r="AD23" i="2"/>
  <c r="AC23" i="2"/>
  <c r="AB23" i="2"/>
  <c r="AA23" i="2"/>
  <c r="Z23" i="2"/>
  <c r="Y23" i="2"/>
  <c r="X23" i="2"/>
  <c r="AD22" i="2"/>
  <c r="AC22" i="2"/>
  <c r="AB22" i="2"/>
  <c r="AA22" i="2"/>
  <c r="Z22" i="2"/>
  <c r="Y22" i="2"/>
  <c r="X22" i="2"/>
  <c r="W29" i="2"/>
  <c r="V29" i="2"/>
  <c r="U29" i="2"/>
  <c r="T29" i="2"/>
  <c r="S29" i="2"/>
  <c r="R29" i="2"/>
  <c r="Q29" i="2"/>
  <c r="W28" i="2"/>
  <c r="V28" i="2"/>
  <c r="U28" i="2"/>
  <c r="T28" i="2"/>
  <c r="S28" i="2"/>
  <c r="R28" i="2"/>
  <c r="Q28" i="2"/>
  <c r="W27" i="2"/>
  <c r="V27" i="2"/>
  <c r="U27" i="2"/>
  <c r="T27" i="2"/>
  <c r="S27" i="2"/>
  <c r="R27" i="2"/>
  <c r="Q27" i="2"/>
  <c r="W26" i="2"/>
  <c r="V26" i="2"/>
  <c r="U26" i="2"/>
  <c r="T26" i="2"/>
  <c r="S26" i="2"/>
  <c r="R26" i="2"/>
  <c r="Q26" i="2"/>
  <c r="W25" i="2"/>
  <c r="V25" i="2"/>
  <c r="U25" i="2"/>
  <c r="T25" i="2"/>
  <c r="S25" i="2"/>
  <c r="R25" i="2"/>
  <c r="Q25" i="2"/>
  <c r="W24" i="2"/>
  <c r="V24" i="2"/>
  <c r="U24" i="2"/>
  <c r="T24" i="2"/>
  <c r="S24" i="2"/>
  <c r="R24" i="2"/>
  <c r="Q24" i="2"/>
  <c r="W23" i="2"/>
  <c r="V23" i="2"/>
  <c r="U23" i="2"/>
  <c r="T23" i="2"/>
  <c r="S23" i="2"/>
  <c r="R23" i="2"/>
  <c r="Q23" i="2"/>
  <c r="W22" i="2"/>
  <c r="V22" i="2"/>
  <c r="U22" i="2"/>
  <c r="T22" i="2"/>
  <c r="S22" i="2"/>
  <c r="R22" i="2"/>
  <c r="Q22" i="2"/>
  <c r="J23" i="2"/>
  <c r="K23" i="2"/>
  <c r="L23" i="2"/>
  <c r="M23" i="2"/>
  <c r="N23" i="2"/>
  <c r="O23" i="2"/>
  <c r="P23" i="2"/>
  <c r="J24" i="2"/>
  <c r="K24" i="2"/>
  <c r="L24" i="2"/>
  <c r="M24" i="2"/>
  <c r="N24" i="2"/>
  <c r="O24" i="2"/>
  <c r="P24" i="2"/>
  <c r="J25" i="2"/>
  <c r="K25" i="2"/>
  <c r="L25" i="2"/>
  <c r="M25" i="2"/>
  <c r="N25" i="2"/>
  <c r="O25" i="2"/>
  <c r="P25" i="2"/>
  <c r="J28" i="2"/>
  <c r="K28" i="2"/>
  <c r="L28" i="2"/>
  <c r="M28" i="2"/>
  <c r="N28" i="2"/>
  <c r="O28" i="2"/>
  <c r="P28" i="2"/>
  <c r="J29" i="2"/>
  <c r="K29" i="2"/>
  <c r="L29" i="2"/>
  <c r="M29" i="2"/>
  <c r="N29" i="2"/>
  <c r="O29" i="2"/>
  <c r="P29" i="2"/>
  <c r="P22" i="2"/>
  <c r="O22" i="2"/>
  <c r="N22" i="2"/>
  <c r="M22" i="2"/>
  <c r="L22" i="2"/>
  <c r="K22" i="2"/>
  <c r="J22" i="2"/>
  <c r="P13" i="2"/>
  <c r="I22" i="2"/>
  <c r="AZ20" i="2"/>
  <c r="BF20" i="2" s="1"/>
  <c r="BE19" i="2"/>
  <c r="BC19" i="2"/>
  <c r="BA19" i="2"/>
  <c r="AZ19" i="2"/>
  <c r="BD19" i="2" s="1"/>
  <c r="AZ18" i="2"/>
  <c r="BD18" i="2" s="1"/>
  <c r="BE17" i="2"/>
  <c r="BC17" i="2"/>
  <c r="BB17" i="2"/>
  <c r="BA17" i="2"/>
  <c r="AZ17" i="2"/>
  <c r="BD17" i="2" s="1"/>
  <c r="AZ16" i="2"/>
  <c r="BF16" i="2" s="1"/>
  <c r="BE15" i="2"/>
  <c r="BC15" i="2"/>
  <c r="BA15" i="2"/>
  <c r="AZ15" i="2"/>
  <c r="BD15" i="2" s="1"/>
  <c r="AZ14" i="2"/>
  <c r="BD14" i="2" s="1"/>
  <c r="BF13" i="2"/>
  <c r="BE13" i="2"/>
  <c r="BC13" i="2"/>
  <c r="BB13" i="2"/>
  <c r="BA13" i="2"/>
  <c r="AZ13" i="2"/>
  <c r="BD13" i="2" s="1"/>
  <c r="AS20" i="2"/>
  <c r="AY20" i="2" s="1"/>
  <c r="AX19" i="2"/>
  <c r="AV19" i="2"/>
  <c r="AT19" i="2"/>
  <c r="AS19" i="2"/>
  <c r="AW19" i="2" s="1"/>
  <c r="AS18" i="2"/>
  <c r="AW18" i="2" s="1"/>
  <c r="AY17" i="2"/>
  <c r="AX17" i="2"/>
  <c r="AV17" i="2"/>
  <c r="AU17" i="2"/>
  <c r="AT17" i="2"/>
  <c r="AS17" i="2"/>
  <c r="AW17" i="2" s="1"/>
  <c r="AS16" i="2"/>
  <c r="AY16" i="2" s="1"/>
  <c r="AX15" i="2"/>
  <c r="AV15" i="2"/>
  <c r="AT15" i="2"/>
  <c r="AS15" i="2"/>
  <c r="AW15" i="2" s="1"/>
  <c r="AS14" i="2"/>
  <c r="AW14" i="2" s="1"/>
  <c r="AY13" i="2"/>
  <c r="AX13" i="2"/>
  <c r="AV13" i="2"/>
  <c r="AU13" i="2"/>
  <c r="AT13" i="2"/>
  <c r="AS13" i="2"/>
  <c r="AW13" i="2" s="1"/>
  <c r="AL20" i="2"/>
  <c r="AR20" i="2" s="1"/>
  <c r="AQ19" i="2"/>
  <c r="AO19" i="2"/>
  <c r="AM19" i="2"/>
  <c r="AL19" i="2"/>
  <c r="AP19" i="2" s="1"/>
  <c r="AL18" i="2"/>
  <c r="AP18" i="2" s="1"/>
  <c r="AR17" i="2"/>
  <c r="AQ17" i="2"/>
  <c r="AO17" i="2"/>
  <c r="AN17" i="2"/>
  <c r="AM17" i="2"/>
  <c r="AL17" i="2"/>
  <c r="AP17" i="2" s="1"/>
  <c r="AL16" i="2"/>
  <c r="AR16" i="2" s="1"/>
  <c r="AQ15" i="2"/>
  <c r="AO15" i="2"/>
  <c r="AM15" i="2"/>
  <c r="AL15" i="2"/>
  <c r="AP15" i="2" s="1"/>
  <c r="AL14" i="2"/>
  <c r="AP14" i="2" s="1"/>
  <c r="AR13" i="2"/>
  <c r="AQ13" i="2"/>
  <c r="AO13" i="2"/>
  <c r="AN13" i="2"/>
  <c r="AM13" i="2"/>
  <c r="AL13" i="2"/>
  <c r="AP13" i="2" s="1"/>
  <c r="AE20" i="2"/>
  <c r="AK20" i="2" s="1"/>
  <c r="AJ19" i="2"/>
  <c r="AH19" i="2"/>
  <c r="AF19" i="2"/>
  <c r="AE19" i="2"/>
  <c r="AI19" i="2" s="1"/>
  <c r="AE18" i="2"/>
  <c r="AI18" i="2" s="1"/>
  <c r="AK17" i="2"/>
  <c r="AJ17" i="2"/>
  <c r="AH17" i="2"/>
  <c r="AG17" i="2"/>
  <c r="AF17" i="2"/>
  <c r="AE17" i="2"/>
  <c r="AI17" i="2" s="1"/>
  <c r="AE16" i="2"/>
  <c r="AK16" i="2" s="1"/>
  <c r="AJ15" i="2"/>
  <c r="AH15" i="2"/>
  <c r="AF15" i="2"/>
  <c r="AE15" i="2"/>
  <c r="AI15" i="2" s="1"/>
  <c r="AE14" i="2"/>
  <c r="AI14" i="2" s="1"/>
  <c r="AK13" i="2"/>
  <c r="AJ13" i="2"/>
  <c r="AH13" i="2"/>
  <c r="AG13" i="2"/>
  <c r="AF13" i="2"/>
  <c r="AE13" i="2"/>
  <c r="AI13" i="2" s="1"/>
  <c r="X20" i="2"/>
  <c r="AD20" i="2" s="1"/>
  <c r="AC19" i="2"/>
  <c r="AA19" i="2"/>
  <c r="Y19" i="2"/>
  <c r="X19" i="2"/>
  <c r="AB19" i="2" s="1"/>
  <c r="X18" i="2"/>
  <c r="AB18" i="2" s="1"/>
  <c r="AD17" i="2"/>
  <c r="AC17" i="2"/>
  <c r="AA17" i="2"/>
  <c r="Z17" i="2"/>
  <c r="Y17" i="2"/>
  <c r="X17" i="2"/>
  <c r="AB17" i="2" s="1"/>
  <c r="X16" i="2"/>
  <c r="AD16" i="2" s="1"/>
  <c r="AC15" i="2"/>
  <c r="AA15" i="2"/>
  <c r="Y15" i="2"/>
  <c r="X15" i="2"/>
  <c r="AB15" i="2" s="1"/>
  <c r="X14" i="2"/>
  <c r="AB14" i="2" s="1"/>
  <c r="AC13" i="2"/>
  <c r="AA13" i="2"/>
  <c r="Z13" i="2"/>
  <c r="Y13" i="2"/>
  <c r="X13" i="2"/>
  <c r="AD13" i="2" s="1"/>
  <c r="W18" i="2"/>
  <c r="Q20" i="2"/>
  <c r="W20" i="2" s="1"/>
  <c r="V19" i="2"/>
  <c r="T19" i="2"/>
  <c r="R19" i="2"/>
  <c r="Q19" i="2"/>
  <c r="U19" i="2" s="1"/>
  <c r="Q18" i="2"/>
  <c r="U18" i="2" s="1"/>
  <c r="W17" i="2"/>
  <c r="V17" i="2"/>
  <c r="T17" i="2"/>
  <c r="S17" i="2"/>
  <c r="Q17" i="2"/>
  <c r="U17" i="2" s="1"/>
  <c r="Q16" i="2"/>
  <c r="W16" i="2" s="1"/>
  <c r="V15" i="2"/>
  <c r="T15" i="2"/>
  <c r="R15" i="2"/>
  <c r="Q15" i="2"/>
  <c r="U15" i="2" s="1"/>
  <c r="Q14" i="2"/>
  <c r="U14" i="2" s="1"/>
  <c r="V13" i="2"/>
  <c r="T13" i="2"/>
  <c r="S13" i="2"/>
  <c r="R13" i="2"/>
  <c r="Q13" i="2"/>
  <c r="W13" i="2" s="1"/>
  <c r="J14" i="2"/>
  <c r="K14" i="2" s="1"/>
  <c r="N14" i="2"/>
  <c r="P14" i="2"/>
  <c r="J15" i="2"/>
  <c r="L15" i="2" s="1"/>
  <c r="K15" i="2"/>
  <c r="M15" i="2"/>
  <c r="N15" i="2"/>
  <c r="O15" i="2"/>
  <c r="M16" i="2"/>
  <c r="L16" i="2"/>
  <c r="N16" i="2"/>
  <c r="P16" i="2"/>
  <c r="J17" i="2"/>
  <c r="L17" i="2"/>
  <c r="M17" i="2"/>
  <c r="N17" i="2"/>
  <c r="O17" i="2"/>
  <c r="J18" i="2"/>
  <c r="K18" i="2" s="1"/>
  <c r="N18" i="2"/>
  <c r="P18" i="2"/>
  <c r="J19" i="2"/>
  <c r="L19" i="2" s="1"/>
  <c r="K19" i="2"/>
  <c r="M19" i="2"/>
  <c r="N19" i="2"/>
  <c r="O19" i="2"/>
  <c r="J20" i="2"/>
  <c r="M20" i="2" s="1"/>
  <c r="L20" i="2"/>
  <c r="N20" i="2"/>
  <c r="P20" i="2"/>
  <c r="O13" i="2"/>
  <c r="N13" i="2"/>
  <c r="L13" i="2"/>
  <c r="M13" i="2"/>
  <c r="K13" i="2"/>
  <c r="J13" i="2"/>
  <c r="C13" i="2"/>
  <c r="AZ4" i="2"/>
  <c r="BA4" i="2"/>
  <c r="BB4" i="2"/>
  <c r="BC4" i="2"/>
  <c r="BD4" i="2"/>
  <c r="BE4" i="2"/>
  <c r="BF4" i="2"/>
  <c r="AZ5" i="2"/>
  <c r="BA5" i="2"/>
  <c r="BB5" i="2"/>
  <c r="BC5" i="2"/>
  <c r="BD5" i="2"/>
  <c r="BE5" i="2"/>
  <c r="BF5" i="2"/>
  <c r="AZ6" i="2"/>
  <c r="BA6" i="2"/>
  <c r="BB6" i="2"/>
  <c r="BC6" i="2"/>
  <c r="BD6" i="2"/>
  <c r="BE6" i="2"/>
  <c r="BF6" i="2"/>
  <c r="AZ7" i="2"/>
  <c r="BA7" i="2"/>
  <c r="BB7" i="2"/>
  <c r="BC7" i="2"/>
  <c r="BD7" i="2"/>
  <c r="BE7" i="2"/>
  <c r="BF7" i="2"/>
  <c r="AZ8" i="2"/>
  <c r="BA8" i="2"/>
  <c r="BB8" i="2"/>
  <c r="BC8" i="2"/>
  <c r="BD8" i="2"/>
  <c r="BE8" i="2"/>
  <c r="BF8" i="2"/>
  <c r="BF17" i="2" s="1"/>
  <c r="AZ9" i="2"/>
  <c r="BA9" i="2"/>
  <c r="BB9" i="2"/>
  <c r="BC9" i="2"/>
  <c r="BD9" i="2"/>
  <c r="BE9" i="2"/>
  <c r="BF9" i="2"/>
  <c r="AZ10" i="2"/>
  <c r="BA10" i="2"/>
  <c r="BB10" i="2"/>
  <c r="BC10" i="2"/>
  <c r="BD10" i="2"/>
  <c r="BE10" i="2"/>
  <c r="BF10" i="2"/>
  <c r="AZ11" i="2"/>
  <c r="BA11" i="2"/>
  <c r="BB11" i="2"/>
  <c r="BC11" i="2"/>
  <c r="BD11" i="2"/>
  <c r="BE11" i="2"/>
  <c r="BF11" i="2"/>
  <c r="AS4" i="2"/>
  <c r="AT4" i="2"/>
  <c r="AU4" i="2"/>
  <c r="AV4" i="2"/>
  <c r="AW4" i="2"/>
  <c r="AX4" i="2"/>
  <c r="AY4" i="2"/>
  <c r="AS5" i="2"/>
  <c r="AT5" i="2"/>
  <c r="AU5" i="2"/>
  <c r="AV5" i="2"/>
  <c r="AW5" i="2"/>
  <c r="AX5" i="2"/>
  <c r="AY5" i="2"/>
  <c r="AS6" i="2"/>
  <c r="AT6" i="2"/>
  <c r="AU6" i="2"/>
  <c r="AV6" i="2"/>
  <c r="AW6" i="2"/>
  <c r="AX6" i="2"/>
  <c r="AY6" i="2"/>
  <c r="AS7" i="2"/>
  <c r="AT7" i="2"/>
  <c r="AU7" i="2"/>
  <c r="AV7" i="2"/>
  <c r="AW7" i="2"/>
  <c r="AX7" i="2"/>
  <c r="AY7" i="2"/>
  <c r="AS8" i="2"/>
  <c r="AT8" i="2"/>
  <c r="AU8" i="2"/>
  <c r="AV8" i="2"/>
  <c r="AW8" i="2"/>
  <c r="AX8" i="2"/>
  <c r="AY8" i="2"/>
  <c r="AS9" i="2"/>
  <c r="AT9" i="2"/>
  <c r="AU9" i="2"/>
  <c r="AV9" i="2"/>
  <c r="AW9" i="2"/>
  <c r="AX9" i="2"/>
  <c r="AY9" i="2"/>
  <c r="AS10" i="2"/>
  <c r="AT10" i="2"/>
  <c r="AU10" i="2"/>
  <c r="AV10" i="2"/>
  <c r="AW10" i="2"/>
  <c r="AX10" i="2"/>
  <c r="AY10" i="2"/>
  <c r="AS11" i="2"/>
  <c r="AT11" i="2"/>
  <c r="AU11" i="2"/>
  <c r="AV11" i="2"/>
  <c r="AW11" i="2"/>
  <c r="AX11" i="2"/>
  <c r="AY11" i="2"/>
  <c r="AL4" i="2"/>
  <c r="AM4" i="2"/>
  <c r="AN4" i="2"/>
  <c r="AO4" i="2"/>
  <c r="AP4" i="2"/>
  <c r="AQ4" i="2"/>
  <c r="AR4" i="2"/>
  <c r="AL5" i="2"/>
  <c r="AM5" i="2"/>
  <c r="AN5" i="2"/>
  <c r="AO5" i="2"/>
  <c r="AP5" i="2"/>
  <c r="AQ5" i="2"/>
  <c r="AR5" i="2"/>
  <c r="AL6" i="2"/>
  <c r="AM6" i="2"/>
  <c r="AN6" i="2"/>
  <c r="AO6" i="2"/>
  <c r="AP6" i="2"/>
  <c r="AQ6" i="2"/>
  <c r="AR6" i="2"/>
  <c r="AL7" i="2"/>
  <c r="AM7" i="2"/>
  <c r="AN7" i="2"/>
  <c r="AO7" i="2"/>
  <c r="AP7" i="2"/>
  <c r="AQ7" i="2"/>
  <c r="AR7" i="2"/>
  <c r="AL8" i="2"/>
  <c r="AM8" i="2"/>
  <c r="AN8" i="2"/>
  <c r="AO8" i="2"/>
  <c r="AP8" i="2"/>
  <c r="AQ8" i="2"/>
  <c r="AR8" i="2"/>
  <c r="AL9" i="2"/>
  <c r="AM9" i="2"/>
  <c r="AN9" i="2"/>
  <c r="AO9" i="2"/>
  <c r="AP9" i="2"/>
  <c r="AQ9" i="2"/>
  <c r="AR9" i="2"/>
  <c r="AL10" i="2"/>
  <c r="AM10" i="2"/>
  <c r="AN10" i="2"/>
  <c r="AO10" i="2"/>
  <c r="AP10" i="2"/>
  <c r="AQ10" i="2"/>
  <c r="AR10" i="2"/>
  <c r="AL11" i="2"/>
  <c r="AM11" i="2"/>
  <c r="AN11" i="2"/>
  <c r="AO11" i="2"/>
  <c r="AP11" i="2"/>
  <c r="AQ11" i="2"/>
  <c r="AR11" i="2"/>
  <c r="AE4" i="2"/>
  <c r="AF4" i="2"/>
  <c r="AG4" i="2"/>
  <c r="AH4" i="2"/>
  <c r="AI4" i="2"/>
  <c r="AJ4" i="2"/>
  <c r="AK4" i="2"/>
  <c r="AE5" i="2"/>
  <c r="AF5" i="2"/>
  <c r="AG5" i="2"/>
  <c r="AH5" i="2"/>
  <c r="AI5" i="2"/>
  <c r="AJ5" i="2"/>
  <c r="AK5" i="2"/>
  <c r="AE6" i="2"/>
  <c r="AF6" i="2"/>
  <c r="AG6" i="2"/>
  <c r="AH6" i="2"/>
  <c r="AI6" i="2"/>
  <c r="AJ6" i="2"/>
  <c r="AK6" i="2"/>
  <c r="AE7" i="2"/>
  <c r="AF7" i="2"/>
  <c r="AG7" i="2"/>
  <c r="AH7" i="2"/>
  <c r="AI7" i="2"/>
  <c r="AJ7" i="2"/>
  <c r="AK7" i="2"/>
  <c r="AE8" i="2"/>
  <c r="AF8" i="2"/>
  <c r="AG8" i="2"/>
  <c r="AH8" i="2"/>
  <c r="AI8" i="2"/>
  <c r="AJ8" i="2"/>
  <c r="AK8" i="2"/>
  <c r="AE9" i="2"/>
  <c r="AF9" i="2"/>
  <c r="AG9" i="2"/>
  <c r="AH9" i="2"/>
  <c r="AI9" i="2"/>
  <c r="AJ9" i="2"/>
  <c r="AK9" i="2"/>
  <c r="AE10" i="2"/>
  <c r="AF10" i="2"/>
  <c r="AG10" i="2"/>
  <c r="AH10" i="2"/>
  <c r="AI10" i="2"/>
  <c r="AJ10" i="2"/>
  <c r="AK10" i="2"/>
  <c r="AE11" i="2"/>
  <c r="AF11" i="2"/>
  <c r="AG11" i="2"/>
  <c r="AH11" i="2"/>
  <c r="AI11" i="2"/>
  <c r="AJ11" i="2"/>
  <c r="AK11" i="2"/>
  <c r="X4" i="2"/>
  <c r="Y4" i="2"/>
  <c r="Z4" i="2"/>
  <c r="AA4" i="2"/>
  <c r="AB4" i="2"/>
  <c r="AC4" i="2"/>
  <c r="AD4" i="2"/>
  <c r="X5" i="2"/>
  <c r="Y5" i="2"/>
  <c r="Z5" i="2"/>
  <c r="AA5" i="2"/>
  <c r="AB5" i="2"/>
  <c r="AC5" i="2"/>
  <c r="AD5" i="2"/>
  <c r="X6" i="2"/>
  <c r="Y6" i="2"/>
  <c r="Z6" i="2"/>
  <c r="AA6" i="2"/>
  <c r="AB6" i="2"/>
  <c r="AC6" i="2"/>
  <c r="AD6" i="2"/>
  <c r="X7" i="2"/>
  <c r="Y7" i="2"/>
  <c r="Z7" i="2"/>
  <c r="AA7" i="2"/>
  <c r="AB7" i="2"/>
  <c r="AC7" i="2"/>
  <c r="AD7" i="2"/>
  <c r="X8" i="2"/>
  <c r="Y8" i="2"/>
  <c r="Z8" i="2"/>
  <c r="AA8" i="2"/>
  <c r="AB8" i="2"/>
  <c r="AC8" i="2"/>
  <c r="AD8" i="2"/>
  <c r="X9" i="2"/>
  <c r="Y9" i="2"/>
  <c r="Z9" i="2"/>
  <c r="AA9" i="2"/>
  <c r="AB9" i="2"/>
  <c r="AC9" i="2"/>
  <c r="AD9" i="2"/>
  <c r="X10" i="2"/>
  <c r="Y10" i="2"/>
  <c r="Z10" i="2"/>
  <c r="AA10" i="2"/>
  <c r="AB10" i="2"/>
  <c r="AC10" i="2"/>
  <c r="AD10" i="2"/>
  <c r="X11" i="2"/>
  <c r="Y11" i="2"/>
  <c r="Z11" i="2"/>
  <c r="AA11" i="2"/>
  <c r="AB11" i="2"/>
  <c r="AC11" i="2"/>
  <c r="AD11" i="2"/>
  <c r="Q4" i="2"/>
  <c r="R4" i="2"/>
  <c r="S4" i="2"/>
  <c r="T4" i="2"/>
  <c r="U4" i="2"/>
  <c r="V4" i="2"/>
  <c r="W4" i="2"/>
  <c r="Q5" i="2"/>
  <c r="R5" i="2"/>
  <c r="S5" i="2"/>
  <c r="T5" i="2"/>
  <c r="U5" i="2"/>
  <c r="V5" i="2"/>
  <c r="W5" i="2"/>
  <c r="Q6" i="2"/>
  <c r="R6" i="2"/>
  <c r="S6" i="2"/>
  <c r="T6" i="2"/>
  <c r="U6" i="2"/>
  <c r="V6" i="2"/>
  <c r="W6" i="2"/>
  <c r="Q7" i="2"/>
  <c r="R7" i="2"/>
  <c r="S7" i="2"/>
  <c r="T7" i="2"/>
  <c r="U7" i="2"/>
  <c r="V7" i="2"/>
  <c r="W7" i="2"/>
  <c r="Q8" i="2"/>
  <c r="R8" i="2"/>
  <c r="S8" i="2"/>
  <c r="T8" i="2"/>
  <c r="U8" i="2"/>
  <c r="V8" i="2"/>
  <c r="W8" i="2"/>
  <c r="Q9" i="2"/>
  <c r="R9" i="2"/>
  <c r="S9" i="2"/>
  <c r="T9" i="2"/>
  <c r="U9" i="2"/>
  <c r="V9" i="2"/>
  <c r="W9" i="2"/>
  <c r="Q10" i="2"/>
  <c r="R10" i="2"/>
  <c r="S10" i="2"/>
  <c r="T10" i="2"/>
  <c r="U10" i="2"/>
  <c r="V10" i="2"/>
  <c r="W10" i="2"/>
  <c r="Q11" i="2"/>
  <c r="R11" i="2"/>
  <c r="S11" i="2"/>
  <c r="T11" i="2"/>
  <c r="U11" i="2"/>
  <c r="V11" i="2"/>
  <c r="W11" i="2"/>
  <c r="J4" i="2"/>
  <c r="K4" i="2"/>
  <c r="L4" i="2"/>
  <c r="M4" i="2"/>
  <c r="N4" i="2"/>
  <c r="O4" i="2"/>
  <c r="P4" i="2"/>
  <c r="J5" i="2"/>
  <c r="K5" i="2"/>
  <c r="L5" i="2"/>
  <c r="M5" i="2"/>
  <c r="N5" i="2"/>
  <c r="O5" i="2"/>
  <c r="P5" i="2"/>
  <c r="J6" i="2"/>
  <c r="K6" i="2"/>
  <c r="L6" i="2"/>
  <c r="M6" i="2"/>
  <c r="N6" i="2"/>
  <c r="O6" i="2"/>
  <c r="P6" i="2"/>
  <c r="J7" i="2"/>
  <c r="K7" i="2"/>
  <c r="L7" i="2"/>
  <c r="M7" i="2"/>
  <c r="N7" i="2"/>
  <c r="O7" i="2"/>
  <c r="P7" i="2"/>
  <c r="J8" i="2"/>
  <c r="K8" i="2"/>
  <c r="L8" i="2"/>
  <c r="M8" i="2"/>
  <c r="N8" i="2"/>
  <c r="O8" i="2"/>
  <c r="P8" i="2"/>
  <c r="J9" i="2"/>
  <c r="K9" i="2"/>
  <c r="L9" i="2"/>
  <c r="M9" i="2"/>
  <c r="N9" i="2"/>
  <c r="O9" i="2"/>
  <c r="P9" i="2"/>
  <c r="J10" i="2"/>
  <c r="K10" i="2"/>
  <c r="L10" i="2"/>
  <c r="M10" i="2"/>
  <c r="N10" i="2"/>
  <c r="O10" i="2"/>
  <c r="P10" i="2"/>
  <c r="J11" i="2"/>
  <c r="K11" i="2"/>
  <c r="L11" i="2"/>
  <c r="M11" i="2"/>
  <c r="N11" i="2"/>
  <c r="O11" i="2"/>
  <c r="P11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AZ2" i="2"/>
  <c r="BA2" i="2" s="1"/>
  <c r="BB2" i="2" s="1"/>
  <c r="BC2" i="2" s="1"/>
  <c r="BD2" i="2" s="1"/>
  <c r="BE2" i="2" s="1"/>
  <c r="BF2" i="2" s="1"/>
  <c r="AS2" i="2"/>
  <c r="AT2" i="2" s="1"/>
  <c r="AU2" i="2" s="1"/>
  <c r="AV2" i="2" s="1"/>
  <c r="AW2" i="2" s="1"/>
  <c r="AX2" i="2" s="1"/>
  <c r="AY2" i="2" s="1"/>
  <c r="AL2" i="2"/>
  <c r="AM2" i="2" s="1"/>
  <c r="AN2" i="2" s="1"/>
  <c r="AO2" i="2" s="1"/>
  <c r="AP2" i="2" s="1"/>
  <c r="AQ2" i="2" s="1"/>
  <c r="AR2" i="2" s="1"/>
  <c r="AE2" i="2"/>
  <c r="AF2" i="2" s="1"/>
  <c r="AG2" i="2" s="1"/>
  <c r="AH2" i="2" s="1"/>
  <c r="AI2" i="2" s="1"/>
  <c r="AJ2" i="2" s="1"/>
  <c r="AK2" i="2" s="1"/>
  <c r="X2" i="2"/>
  <c r="Y2" i="2" s="1"/>
  <c r="Z2" i="2" s="1"/>
  <c r="AA2" i="2" s="1"/>
  <c r="AB2" i="2" s="1"/>
  <c r="AC2" i="2" s="1"/>
  <c r="AD2" i="2" s="1"/>
  <c r="S2" i="2"/>
  <c r="T2" i="2" s="1"/>
  <c r="U2" i="2" s="1"/>
  <c r="V2" i="2" s="1"/>
  <c r="W2" i="2" s="1"/>
  <c r="R2" i="2"/>
  <c r="Q2" i="2"/>
  <c r="L2" i="2"/>
  <c r="M2" i="2" s="1"/>
  <c r="N2" i="2" s="1"/>
  <c r="O2" i="2" s="1"/>
  <c r="P2" i="2" s="1"/>
  <c r="K2" i="2"/>
  <c r="E2" i="2"/>
  <c r="AB67" i="1"/>
  <c r="AA67" i="1"/>
  <c r="AA27" i="1"/>
  <c r="AA23" i="1"/>
  <c r="AA15" i="1"/>
  <c r="Q60" i="1"/>
  <c r="Y51" i="1"/>
  <c r="Y52" i="1"/>
  <c r="Y43" i="1"/>
  <c r="Y44" i="1"/>
  <c r="Y35" i="1"/>
  <c r="Y36" i="1"/>
  <c r="Y27" i="1"/>
  <c r="Y28" i="1"/>
  <c r="Y20" i="1"/>
  <c r="Y19" i="1"/>
  <c r="Y15" i="1"/>
  <c r="Y16" i="1"/>
  <c r="Y17" i="1"/>
  <c r="Y18" i="1"/>
  <c r="Y21" i="1"/>
  <c r="AG21" i="1" s="1"/>
  <c r="AA29" i="1" s="1"/>
  <c r="Y22" i="1"/>
  <c r="T19" i="1"/>
  <c r="V9" i="1"/>
  <c r="T9" i="1"/>
  <c r="T10" i="1"/>
  <c r="Z68" i="1"/>
  <c r="T68" i="1"/>
  <c r="Z67" i="1"/>
  <c r="AG20" i="1"/>
  <c r="AA28" i="1" s="1"/>
  <c r="AG16" i="1"/>
  <c r="AA24" i="1" s="1"/>
  <c r="AG17" i="1"/>
  <c r="AA25" i="1" s="1"/>
  <c r="AG18" i="1"/>
  <c r="AA26" i="1" s="1"/>
  <c r="AG26" i="1" s="1"/>
  <c r="AA34" i="1" s="1"/>
  <c r="AG34" i="1" s="1"/>
  <c r="AA42" i="1" s="1"/>
  <c r="AG42" i="1" s="1"/>
  <c r="AA50" i="1" s="1"/>
  <c r="AG50" i="1" s="1"/>
  <c r="AA58" i="1" s="1"/>
  <c r="AG58" i="1" s="1"/>
  <c r="AG19" i="1"/>
  <c r="AG22" i="1"/>
  <c r="AA30" i="1" s="1"/>
  <c r="AG30" i="1" s="1"/>
  <c r="AA38" i="1" s="1"/>
  <c r="AG15" i="1"/>
  <c r="AA22" i="1"/>
  <c r="AA21" i="1"/>
  <c r="AA20" i="1"/>
  <c r="AA19" i="1"/>
  <c r="AA18" i="1"/>
  <c r="AA17" i="1"/>
  <c r="AA16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C7" i="1"/>
  <c r="AD7" i="1"/>
  <c r="AE7" i="1"/>
  <c r="AF7" i="1"/>
  <c r="AG7" i="1"/>
  <c r="AB7" i="1"/>
  <c r="AA7" i="1"/>
  <c r="AA8" i="1"/>
  <c r="AA9" i="1"/>
  <c r="AA10" i="1"/>
  <c r="AA11" i="1"/>
  <c r="AA12" i="1"/>
  <c r="AA13" i="1"/>
  <c r="AA14" i="1"/>
  <c r="C70" i="1"/>
  <c r="A70" i="1"/>
  <c r="C69" i="1"/>
  <c r="A69" i="1"/>
  <c r="Q68" i="1"/>
  <c r="C68" i="1"/>
  <c r="A68" i="1"/>
  <c r="Q67" i="1"/>
  <c r="C67" i="1"/>
  <c r="A67" i="1"/>
  <c r="C66" i="1"/>
  <c r="A66" i="1"/>
  <c r="C65" i="1"/>
  <c r="A65" i="1"/>
  <c r="C64" i="1"/>
  <c r="A64" i="1"/>
  <c r="C63" i="1"/>
  <c r="A63" i="1"/>
  <c r="Q59" i="1"/>
  <c r="Q52" i="1"/>
  <c r="Q51" i="1"/>
  <c r="Q44" i="1"/>
  <c r="Q43" i="1"/>
  <c r="Q36" i="1"/>
  <c r="Q35" i="1"/>
  <c r="Q28" i="1"/>
  <c r="Q27" i="1"/>
  <c r="Q20" i="1"/>
  <c r="Q19" i="1"/>
  <c r="A19" i="1"/>
  <c r="A20" i="1"/>
  <c r="BE26" i="2" l="1"/>
  <c r="BA26" i="2"/>
  <c r="BD26" i="2"/>
  <c r="AZ26" i="2"/>
  <c r="BC26" i="2"/>
  <c r="BF26" i="2"/>
  <c r="BB26" i="2"/>
  <c r="BA14" i="2"/>
  <c r="BE14" i="2"/>
  <c r="BB15" i="2"/>
  <c r="BF15" i="2"/>
  <c r="BC16" i="2"/>
  <c r="BA18" i="2"/>
  <c r="BE18" i="2"/>
  <c r="BB19" i="2"/>
  <c r="BF19" i="2"/>
  <c r="BC20" i="2"/>
  <c r="BB14" i="2"/>
  <c r="BF14" i="2"/>
  <c r="BD16" i="2"/>
  <c r="BB18" i="2"/>
  <c r="BF18" i="2"/>
  <c r="BD20" i="2"/>
  <c r="BC14" i="2"/>
  <c r="BA16" i="2"/>
  <c r="BE16" i="2"/>
  <c r="BC18" i="2"/>
  <c r="BA20" i="2"/>
  <c r="BE20" i="2"/>
  <c r="BB16" i="2"/>
  <c r="BB20" i="2"/>
  <c r="AT14" i="2"/>
  <c r="AX14" i="2"/>
  <c r="AU15" i="2"/>
  <c r="AY15" i="2"/>
  <c r="AV16" i="2"/>
  <c r="AT18" i="2"/>
  <c r="AX18" i="2"/>
  <c r="AU19" i="2"/>
  <c r="AY19" i="2"/>
  <c r="AV20" i="2"/>
  <c r="AU14" i="2"/>
  <c r="AY14" i="2"/>
  <c r="AW16" i="2"/>
  <c r="AU18" i="2"/>
  <c r="AY18" i="2"/>
  <c r="AW20" i="2"/>
  <c r="AV14" i="2"/>
  <c r="AT16" i="2"/>
  <c r="AX16" i="2"/>
  <c r="AV18" i="2"/>
  <c r="AT20" i="2"/>
  <c r="AX20" i="2"/>
  <c r="AU16" i="2"/>
  <c r="AU20" i="2"/>
  <c r="AM14" i="2"/>
  <c r="AQ14" i="2"/>
  <c r="AN15" i="2"/>
  <c r="AR15" i="2"/>
  <c r="AO16" i="2"/>
  <c r="AM18" i="2"/>
  <c r="AQ18" i="2"/>
  <c r="AN19" i="2"/>
  <c r="AR19" i="2"/>
  <c r="AO20" i="2"/>
  <c r="AN14" i="2"/>
  <c r="AR14" i="2"/>
  <c r="AP16" i="2"/>
  <c r="AN18" i="2"/>
  <c r="AR18" i="2"/>
  <c r="AP20" i="2"/>
  <c r="AO14" i="2"/>
  <c r="AM16" i="2"/>
  <c r="AQ16" i="2"/>
  <c r="AO18" i="2"/>
  <c r="AM20" i="2"/>
  <c r="AQ20" i="2"/>
  <c r="AN16" i="2"/>
  <c r="AN20" i="2"/>
  <c r="AF14" i="2"/>
  <c r="AJ14" i="2"/>
  <c r="AG15" i="2"/>
  <c r="AK15" i="2"/>
  <c r="AH16" i="2"/>
  <c r="AF18" i="2"/>
  <c r="AJ18" i="2"/>
  <c r="AG19" i="2"/>
  <c r="AK19" i="2"/>
  <c r="AH20" i="2"/>
  <c r="AG14" i="2"/>
  <c r="AK14" i="2"/>
  <c r="AI16" i="2"/>
  <c r="AG18" i="2"/>
  <c r="AK18" i="2"/>
  <c r="AI20" i="2"/>
  <c r="AH14" i="2"/>
  <c r="AF16" i="2"/>
  <c r="AJ16" i="2"/>
  <c r="AH18" i="2"/>
  <c r="AF20" i="2"/>
  <c r="AJ20" i="2"/>
  <c r="AG16" i="2"/>
  <c r="AG20" i="2"/>
  <c r="AB13" i="2"/>
  <c r="Y14" i="2"/>
  <c r="AC14" i="2"/>
  <c r="Z15" i="2"/>
  <c r="AD15" i="2"/>
  <c r="AA16" i="2"/>
  <c r="Y18" i="2"/>
  <c r="AC18" i="2"/>
  <c r="Z19" i="2"/>
  <c r="AD19" i="2"/>
  <c r="AA20" i="2"/>
  <c r="Z14" i="2"/>
  <c r="AD14" i="2"/>
  <c r="AB16" i="2"/>
  <c r="Z18" i="2"/>
  <c r="AD18" i="2"/>
  <c r="AB20" i="2"/>
  <c r="AA14" i="2"/>
  <c r="Y16" i="2"/>
  <c r="AC16" i="2"/>
  <c r="AA18" i="2"/>
  <c r="Y20" i="2"/>
  <c r="AC20" i="2"/>
  <c r="Z16" i="2"/>
  <c r="Z20" i="2"/>
  <c r="U13" i="2"/>
  <c r="R14" i="2"/>
  <c r="V14" i="2"/>
  <c r="S15" i="2"/>
  <c r="W15" i="2"/>
  <c r="T16" i="2"/>
  <c r="R18" i="2"/>
  <c r="V18" i="2"/>
  <c r="S19" i="2"/>
  <c r="W19" i="2"/>
  <c r="T20" i="2"/>
  <c r="S14" i="2"/>
  <c r="W14" i="2"/>
  <c r="U16" i="2"/>
  <c r="S18" i="2"/>
  <c r="U20" i="2"/>
  <c r="T14" i="2"/>
  <c r="R16" i="2"/>
  <c r="V16" i="2"/>
  <c r="T18" i="2"/>
  <c r="R20" i="2"/>
  <c r="V20" i="2"/>
  <c r="S16" i="2"/>
  <c r="S20" i="2"/>
  <c r="O20" i="2"/>
  <c r="K20" i="2"/>
  <c r="M18" i="2"/>
  <c r="O16" i="2"/>
  <c r="K16" i="2"/>
  <c r="M14" i="2"/>
  <c r="L18" i="2"/>
  <c r="L14" i="2"/>
  <c r="P19" i="2"/>
  <c r="O18" i="2"/>
  <c r="P15" i="2"/>
  <c r="O14" i="2"/>
  <c r="AG38" i="1"/>
  <c r="AA46" i="1" s="1"/>
  <c r="AG46" i="1" s="1"/>
  <c r="AA54" i="1" s="1"/>
  <c r="AG25" i="1"/>
  <c r="AA33" i="1" s="1"/>
  <c r="AG29" i="1"/>
  <c r="AA37" i="1" s="1"/>
  <c r="AG37" i="1" s="1"/>
  <c r="AA45" i="1" s="1"/>
  <c r="U68" i="1"/>
  <c r="AG27" i="1"/>
  <c r="AA35" i="1" s="1"/>
  <c r="AG23" i="1"/>
  <c r="AA31" i="1" s="1"/>
  <c r="AG28" i="1"/>
  <c r="AA36" i="1" s="1"/>
  <c r="AG24" i="1"/>
  <c r="AA32" i="1" s="1"/>
  <c r="D16" i="2"/>
  <c r="D1" i="2"/>
  <c r="BE27" i="2" l="1"/>
  <c r="BA27" i="2"/>
  <c r="BD27" i="2"/>
  <c r="AZ27" i="2"/>
  <c r="BC27" i="2"/>
  <c r="BF27" i="2"/>
  <c r="BB27" i="2"/>
  <c r="AG33" i="1"/>
  <c r="AA41" i="1" s="1"/>
  <c r="AG54" i="1"/>
  <c r="AA62" i="1" s="1"/>
  <c r="V68" i="1"/>
  <c r="V67" i="1"/>
  <c r="AG31" i="1"/>
  <c r="AA39" i="1" s="1"/>
  <c r="AG36" i="1"/>
  <c r="AA44" i="1" s="1"/>
  <c r="AG32" i="1"/>
  <c r="AA40" i="1" s="1"/>
  <c r="AG45" i="1"/>
  <c r="AA53" i="1" s="1"/>
  <c r="AG35" i="1"/>
  <c r="AA43" i="1" s="1"/>
  <c r="J2" i="2"/>
  <c r="I2" i="2"/>
  <c r="F2" i="2"/>
  <c r="G2" i="2" s="1"/>
  <c r="H2" i="2" s="1"/>
  <c r="D2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C14" i="2"/>
  <c r="C15" i="2"/>
  <c r="C16" i="2"/>
  <c r="G25" i="2" s="1"/>
  <c r="C17" i="2"/>
  <c r="C18" i="2"/>
  <c r="C19" i="2"/>
  <c r="C20" i="2"/>
  <c r="H25" i="2" l="1"/>
  <c r="C22" i="2"/>
  <c r="H22" i="2"/>
  <c r="D22" i="2"/>
  <c r="E23" i="2"/>
  <c r="I29" i="2"/>
  <c r="E29" i="2"/>
  <c r="H28" i="2"/>
  <c r="D28" i="2"/>
  <c r="G27" i="2"/>
  <c r="C27" i="2"/>
  <c r="F26" i="2"/>
  <c r="I24" i="2"/>
  <c r="E24" i="2"/>
  <c r="G22" i="2"/>
  <c r="I23" i="2"/>
  <c r="D23" i="2"/>
  <c r="H29" i="2"/>
  <c r="D29" i="2"/>
  <c r="G28" i="2"/>
  <c r="C28" i="2"/>
  <c r="F27" i="2"/>
  <c r="I26" i="2"/>
  <c r="E26" i="2"/>
  <c r="H24" i="2"/>
  <c r="D24" i="2"/>
  <c r="F22" i="2"/>
  <c r="G23" i="2"/>
  <c r="C23" i="2"/>
  <c r="G29" i="2"/>
  <c r="C29" i="2"/>
  <c r="F28" i="2"/>
  <c r="I27" i="2"/>
  <c r="E27" i="2"/>
  <c r="H26" i="2"/>
  <c r="D26" i="2"/>
  <c r="G24" i="2"/>
  <c r="C24" i="2"/>
  <c r="E22" i="2"/>
  <c r="F23" i="2"/>
  <c r="H23" i="2"/>
  <c r="F29" i="2"/>
  <c r="I28" i="2"/>
  <c r="E28" i="2"/>
  <c r="H27" i="2"/>
  <c r="D27" i="2"/>
  <c r="G26" i="2"/>
  <c r="C26" i="2"/>
  <c r="F24" i="2"/>
  <c r="AG41" i="1"/>
  <c r="AA49" i="1" s="1"/>
  <c r="AG49" i="1" s="1"/>
  <c r="AA57" i="1" s="1"/>
  <c r="AG57" i="1" s="1"/>
  <c r="AG62" i="1"/>
  <c r="W67" i="1"/>
  <c r="W68" i="1"/>
  <c r="AG44" i="1"/>
  <c r="AA52" i="1" s="1"/>
  <c r="AG43" i="1"/>
  <c r="AA51" i="1" s="1"/>
  <c r="AG53" i="1"/>
  <c r="AA61" i="1" s="1"/>
  <c r="AG40" i="1"/>
  <c r="AA48" i="1" s="1"/>
  <c r="AG39" i="1"/>
  <c r="AA47" i="1" s="1"/>
  <c r="I25" i="2"/>
  <c r="C25" i="2"/>
  <c r="C34" i="2"/>
  <c r="F25" i="2"/>
  <c r="E25" i="2"/>
  <c r="D25" i="2"/>
  <c r="Q7" i="1"/>
  <c r="Q8" i="1"/>
  <c r="Q9" i="1"/>
  <c r="Q10" i="1"/>
  <c r="Q11" i="1"/>
  <c r="Q12" i="1"/>
  <c r="X68" i="1" l="1"/>
  <c r="AB48" i="1"/>
  <c r="AC48" i="1"/>
  <c r="AG48" i="1"/>
  <c r="AA56" i="1" s="1"/>
  <c r="AD48" i="1"/>
  <c r="AG61" i="1"/>
  <c r="AG52" i="1"/>
  <c r="AA60" i="1" s="1"/>
  <c r="AG60" i="1" s="1"/>
  <c r="AA68" i="1" s="1"/>
  <c r="AG47" i="1"/>
  <c r="AA55" i="1" s="1"/>
  <c r="AG51" i="1"/>
  <c r="AA59" i="1" s="1"/>
  <c r="U62" i="1"/>
  <c r="T62" i="1"/>
  <c r="AB62" i="1" s="1"/>
  <c r="T61" i="1"/>
  <c r="U61" i="1" s="1"/>
  <c r="T58" i="1"/>
  <c r="AB58" i="1" s="1"/>
  <c r="U57" i="1"/>
  <c r="AC57" i="1" s="1"/>
  <c r="T57" i="1"/>
  <c r="AB57" i="1" s="1"/>
  <c r="U56" i="1"/>
  <c r="V56" i="1" s="1"/>
  <c r="W56" i="1" s="1"/>
  <c r="X56" i="1" s="1"/>
  <c r="T56" i="1"/>
  <c r="T55" i="1"/>
  <c r="U55" i="1" s="1"/>
  <c r="V55" i="1" s="1"/>
  <c r="W55" i="1" s="1"/>
  <c r="X55" i="1" s="1"/>
  <c r="T54" i="1"/>
  <c r="AB54" i="1" s="1"/>
  <c r="U53" i="1"/>
  <c r="AC53" i="1" s="1"/>
  <c r="T53" i="1"/>
  <c r="AB53" i="1" s="1"/>
  <c r="U50" i="1"/>
  <c r="T50" i="1"/>
  <c r="AB50" i="1" s="1"/>
  <c r="T49" i="1"/>
  <c r="AB49" i="1" s="1"/>
  <c r="T48" i="1"/>
  <c r="U48" i="1" s="1"/>
  <c r="V48" i="1" s="1"/>
  <c r="W48" i="1" s="1"/>
  <c r="X48" i="1" s="1"/>
  <c r="AF48" i="1" s="1"/>
  <c r="T47" i="1"/>
  <c r="U47" i="1" s="1"/>
  <c r="V47" i="1" s="1"/>
  <c r="W47" i="1" s="1"/>
  <c r="X47" i="1" s="1"/>
  <c r="AF47" i="1" s="1"/>
  <c r="T46" i="1"/>
  <c r="AB46" i="1" s="1"/>
  <c r="U45" i="1"/>
  <c r="AC45" i="1" s="1"/>
  <c r="T45" i="1"/>
  <c r="AB45" i="1" s="1"/>
  <c r="U42" i="1"/>
  <c r="T42" i="1"/>
  <c r="AB42" i="1" s="1"/>
  <c r="T41" i="1"/>
  <c r="AB41" i="1" s="1"/>
  <c r="T40" i="1"/>
  <c r="T39" i="1"/>
  <c r="T38" i="1"/>
  <c r="AB38" i="1" s="1"/>
  <c r="U37" i="1"/>
  <c r="AC37" i="1" s="1"/>
  <c r="T37" i="1"/>
  <c r="AB37" i="1" s="1"/>
  <c r="U34" i="1"/>
  <c r="T34" i="1"/>
  <c r="AB34" i="1" s="1"/>
  <c r="T33" i="1"/>
  <c r="AB33" i="1" s="1"/>
  <c r="T32" i="1"/>
  <c r="T31" i="1"/>
  <c r="T30" i="1"/>
  <c r="AB30" i="1" s="1"/>
  <c r="U29" i="1"/>
  <c r="AC29" i="1" s="1"/>
  <c r="T29" i="1"/>
  <c r="AB29" i="1" s="1"/>
  <c r="U26" i="1"/>
  <c r="T26" i="1"/>
  <c r="AB26" i="1" s="1"/>
  <c r="T25" i="1"/>
  <c r="AB25" i="1" s="1"/>
  <c r="T24" i="1"/>
  <c r="AB24" i="1" s="1"/>
  <c r="T23" i="1"/>
  <c r="U22" i="1"/>
  <c r="T22" i="1"/>
  <c r="AB22" i="1" s="1"/>
  <c r="T21" i="1"/>
  <c r="AB21" i="1" s="1"/>
  <c r="T18" i="1"/>
  <c r="AB18" i="1" s="1"/>
  <c r="U17" i="1"/>
  <c r="AC17" i="1" s="1"/>
  <c r="T17" i="1"/>
  <c r="AB17" i="1" s="1"/>
  <c r="T16" i="1"/>
  <c r="T15" i="1"/>
  <c r="Q46" i="1"/>
  <c r="Q45" i="1"/>
  <c r="Z45" i="1" s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7" i="1"/>
  <c r="Z8" i="1"/>
  <c r="Z9" i="1"/>
  <c r="Z10" i="1"/>
  <c r="Z11" i="1"/>
  <c r="Z12" i="1"/>
  <c r="Z13" i="1"/>
  <c r="Z14" i="1"/>
  <c r="Q13" i="1"/>
  <c r="T14" i="1"/>
  <c r="U14" i="1" s="1"/>
  <c r="V14" i="1" s="1"/>
  <c r="W14" i="1" s="1"/>
  <c r="X14" i="1" s="1"/>
  <c r="Y14" i="1" s="1"/>
  <c r="T13" i="1"/>
  <c r="U13" i="1" s="1"/>
  <c r="V13" i="1" s="1"/>
  <c r="W13" i="1" s="1"/>
  <c r="X13" i="1" s="1"/>
  <c r="Y13" i="1" s="1"/>
  <c r="T12" i="1"/>
  <c r="U12" i="1" s="1"/>
  <c r="V12" i="1" s="1"/>
  <c r="W12" i="1" s="1"/>
  <c r="X12" i="1" s="1"/>
  <c r="Y12" i="1" s="1"/>
  <c r="T11" i="1"/>
  <c r="U11" i="1" s="1"/>
  <c r="V11" i="1" s="1"/>
  <c r="W11" i="1" s="1"/>
  <c r="X11" i="1" s="1"/>
  <c r="Y11" i="1" s="1"/>
  <c r="U10" i="1"/>
  <c r="V10" i="1" s="1"/>
  <c r="W10" i="1" s="1"/>
  <c r="X10" i="1" s="1"/>
  <c r="Y10" i="1" s="1"/>
  <c r="U9" i="1"/>
  <c r="W9" i="1" s="1"/>
  <c r="X9" i="1" s="1"/>
  <c r="Y9" i="1" s="1"/>
  <c r="T8" i="1"/>
  <c r="U8" i="1" s="1"/>
  <c r="V8" i="1" s="1"/>
  <c r="W8" i="1" s="1"/>
  <c r="X8" i="1" s="1"/>
  <c r="Y8" i="1" s="1"/>
  <c r="T7" i="1"/>
  <c r="U7" i="1" s="1"/>
  <c r="V7" i="1" s="1"/>
  <c r="W7" i="1" s="1"/>
  <c r="X7" i="1" s="1"/>
  <c r="Y7" i="1" s="1"/>
  <c r="R13" i="1"/>
  <c r="R12" i="1"/>
  <c r="R11" i="1"/>
  <c r="R10" i="1"/>
  <c r="R9" i="1"/>
  <c r="R8" i="1"/>
  <c r="R7" i="1"/>
  <c r="R14" i="1"/>
  <c r="R17" i="1"/>
  <c r="R16" i="1"/>
  <c r="R15" i="1"/>
  <c r="Q14" i="1"/>
  <c r="Z3" i="1"/>
  <c r="Z4" i="1"/>
  <c r="Z5" i="1"/>
  <c r="Z6" i="1"/>
  <c r="AF68" i="1" l="1"/>
  <c r="V61" i="1"/>
  <c r="AC61" i="1"/>
  <c r="V22" i="1"/>
  <c r="AC22" i="1"/>
  <c r="U31" i="1"/>
  <c r="AB31" i="1"/>
  <c r="U39" i="1"/>
  <c r="AB39" i="1"/>
  <c r="V17" i="1"/>
  <c r="U21" i="1"/>
  <c r="U23" i="1"/>
  <c r="AB23" i="1"/>
  <c r="V29" i="1"/>
  <c r="U32" i="1"/>
  <c r="AB32" i="1"/>
  <c r="V37" i="1"/>
  <c r="U40" i="1"/>
  <c r="AB40" i="1"/>
  <c r="V45" i="1"/>
  <c r="V53" i="1"/>
  <c r="U58" i="1"/>
  <c r="AD47" i="1"/>
  <c r="AB47" i="1"/>
  <c r="AG68" i="1"/>
  <c r="AB68" i="1"/>
  <c r="AC68" i="1"/>
  <c r="AD68" i="1"/>
  <c r="AE68" i="1"/>
  <c r="V42" i="1"/>
  <c r="AC42" i="1"/>
  <c r="V62" i="1"/>
  <c r="AC62" i="1"/>
  <c r="V26" i="1"/>
  <c r="AC26" i="1"/>
  <c r="V34" i="1"/>
  <c r="AC34" i="1"/>
  <c r="V50" i="1"/>
  <c r="AC50" i="1"/>
  <c r="AE47" i="1"/>
  <c r="AB61" i="1"/>
  <c r="U18" i="1"/>
  <c r="U24" i="1"/>
  <c r="U25" i="1"/>
  <c r="U30" i="1"/>
  <c r="U33" i="1"/>
  <c r="U38" i="1"/>
  <c r="U41" i="1"/>
  <c r="U46" i="1"/>
  <c r="U49" i="1"/>
  <c r="U54" i="1"/>
  <c r="V57" i="1"/>
  <c r="AC47" i="1"/>
  <c r="AE48" i="1"/>
  <c r="U16" i="1"/>
  <c r="AB16" i="1"/>
  <c r="U15" i="1"/>
  <c r="AB15" i="1"/>
  <c r="AB56" i="1"/>
  <c r="AF56" i="1"/>
  <c r="AC56" i="1"/>
  <c r="AG56" i="1"/>
  <c r="AD56" i="1"/>
  <c r="AE56" i="1"/>
  <c r="AE55" i="1"/>
  <c r="AB55" i="1"/>
  <c r="AF55" i="1"/>
  <c r="AC55" i="1"/>
  <c r="AG55" i="1"/>
  <c r="AD55" i="1"/>
  <c r="AG59" i="1"/>
  <c r="R62" i="1"/>
  <c r="Y62" i="1" s="1"/>
  <c r="R61" i="1"/>
  <c r="Y61" i="1" s="1"/>
  <c r="R60" i="1"/>
  <c r="R59" i="1"/>
  <c r="R58" i="1"/>
  <c r="Y58" i="1" s="1"/>
  <c r="R57" i="1"/>
  <c r="Y57" i="1" s="1"/>
  <c r="R56" i="1"/>
  <c r="Y56" i="1" s="1"/>
  <c r="R55" i="1"/>
  <c r="Y55" i="1" s="1"/>
  <c r="R54" i="1"/>
  <c r="Y54" i="1" s="1"/>
  <c r="R53" i="1"/>
  <c r="Y53" i="1" s="1"/>
  <c r="R52" i="1"/>
  <c r="R51" i="1"/>
  <c r="R50" i="1"/>
  <c r="Y50" i="1" s="1"/>
  <c r="R49" i="1"/>
  <c r="Y49" i="1" s="1"/>
  <c r="R48" i="1"/>
  <c r="Y48" i="1" s="1"/>
  <c r="R47" i="1"/>
  <c r="Y47" i="1" s="1"/>
  <c r="R46" i="1"/>
  <c r="Y46" i="1" s="1"/>
  <c r="R45" i="1"/>
  <c r="Y45" i="1" s="1"/>
  <c r="R44" i="1"/>
  <c r="R43" i="1"/>
  <c r="R42" i="1"/>
  <c r="Y42" i="1" s="1"/>
  <c r="R41" i="1"/>
  <c r="Y41" i="1" s="1"/>
  <c r="R40" i="1"/>
  <c r="Y40" i="1" s="1"/>
  <c r="R39" i="1"/>
  <c r="Y39" i="1" s="1"/>
  <c r="A22" i="1"/>
  <c r="A30" i="1" s="1"/>
  <c r="A38" i="1" s="1"/>
  <c r="A46" i="1" s="1"/>
  <c r="A54" i="1" s="1"/>
  <c r="A62" i="1" s="1"/>
  <c r="A21" i="1"/>
  <c r="A29" i="1" s="1"/>
  <c r="A37" i="1" s="1"/>
  <c r="A45" i="1" s="1"/>
  <c r="A53" i="1" s="1"/>
  <c r="A61" i="1" s="1"/>
  <c r="A28" i="1"/>
  <c r="A36" i="1" s="1"/>
  <c r="A44" i="1" s="1"/>
  <c r="A52" i="1" s="1"/>
  <c r="A60" i="1" s="1"/>
  <c r="A27" i="1"/>
  <c r="A35" i="1" s="1"/>
  <c r="A43" i="1" s="1"/>
  <c r="A51" i="1" s="1"/>
  <c r="A59" i="1" s="1"/>
  <c r="A18" i="1"/>
  <c r="A26" i="1" s="1"/>
  <c r="A34" i="1" s="1"/>
  <c r="A42" i="1" s="1"/>
  <c r="A50" i="1" s="1"/>
  <c r="A58" i="1" s="1"/>
  <c r="A17" i="1"/>
  <c r="A25" i="1" s="1"/>
  <c r="A33" i="1" s="1"/>
  <c r="A41" i="1" s="1"/>
  <c r="A49" i="1" s="1"/>
  <c r="A57" i="1" s="1"/>
  <c r="A16" i="1"/>
  <c r="A24" i="1" s="1"/>
  <c r="A32" i="1" s="1"/>
  <c r="A40" i="1" s="1"/>
  <c r="A48" i="1" s="1"/>
  <c r="A56" i="1" s="1"/>
  <c r="A15" i="1"/>
  <c r="A23" i="1" s="1"/>
  <c r="A31" i="1" s="1"/>
  <c r="A39" i="1" s="1"/>
  <c r="A47" i="1" s="1"/>
  <c r="A55" i="1" s="1"/>
  <c r="R38" i="1"/>
  <c r="Y38" i="1" s="1"/>
  <c r="R37" i="1"/>
  <c r="R36" i="1"/>
  <c r="R35" i="1"/>
  <c r="R34" i="1"/>
  <c r="Y34" i="1" s="1"/>
  <c r="R33" i="1"/>
  <c r="R32" i="1"/>
  <c r="R31" i="1"/>
  <c r="Y31" i="1" s="1"/>
  <c r="R30" i="1"/>
  <c r="Y30" i="1" s="1"/>
  <c r="R29" i="1"/>
  <c r="R28" i="1"/>
  <c r="R27" i="1"/>
  <c r="T27" i="1" s="1"/>
  <c r="R26" i="1"/>
  <c r="Y26" i="1" s="1"/>
  <c r="R25" i="1"/>
  <c r="R24" i="1"/>
  <c r="Y24" i="1" s="1"/>
  <c r="R23" i="1"/>
  <c r="R22" i="1"/>
  <c r="R21" i="1"/>
  <c r="R20" i="1"/>
  <c r="R19" i="1"/>
  <c r="R18" i="1"/>
  <c r="R3" i="1"/>
  <c r="Y3" i="1" s="1"/>
  <c r="R4" i="1"/>
  <c r="S4" i="1" s="1"/>
  <c r="R6" i="1"/>
  <c r="Y6" i="1" s="1"/>
  <c r="R5" i="1"/>
  <c r="Y5" i="1" s="1"/>
  <c r="U27" i="1" l="1"/>
  <c r="AB27" i="1"/>
  <c r="V18" i="1"/>
  <c r="AC18" i="1"/>
  <c r="AG67" i="1"/>
  <c r="AC67" i="1"/>
  <c r="AD67" i="1"/>
  <c r="AE67" i="1"/>
  <c r="V46" i="1"/>
  <c r="AC46" i="1"/>
  <c r="V30" i="1"/>
  <c r="AC30" i="1"/>
  <c r="W53" i="1"/>
  <c r="AD53" i="1"/>
  <c r="W37" i="1"/>
  <c r="AD37" i="1"/>
  <c r="AC41" i="1"/>
  <c r="V41" i="1"/>
  <c r="W34" i="1"/>
  <c r="AD34" i="1"/>
  <c r="W62" i="1"/>
  <c r="AD62" i="1"/>
  <c r="W45" i="1"/>
  <c r="AD45" i="1"/>
  <c r="V23" i="1"/>
  <c r="AC23" i="1"/>
  <c r="V39" i="1"/>
  <c r="AC39" i="1"/>
  <c r="W22" i="1"/>
  <c r="AD22" i="1"/>
  <c r="W57" i="1"/>
  <c r="AD57" i="1"/>
  <c r="AC25" i="1"/>
  <c r="V25" i="1"/>
  <c r="AF67" i="1"/>
  <c r="V54" i="1"/>
  <c r="AC54" i="1"/>
  <c r="V38" i="1"/>
  <c r="AC38" i="1"/>
  <c r="AC24" i="1"/>
  <c r="V24" i="1"/>
  <c r="V32" i="1"/>
  <c r="AC32" i="1"/>
  <c r="AC21" i="1"/>
  <c r="V21" i="1"/>
  <c r="U19" i="1"/>
  <c r="AB19" i="1"/>
  <c r="AC49" i="1"/>
  <c r="V49" i="1"/>
  <c r="AC33" i="1"/>
  <c r="V33" i="1"/>
  <c r="W50" i="1"/>
  <c r="AD50" i="1"/>
  <c r="W26" i="1"/>
  <c r="AD26" i="1"/>
  <c r="W42" i="1"/>
  <c r="AD42" i="1"/>
  <c r="V58" i="1"/>
  <c r="AC58" i="1"/>
  <c r="V40" i="1"/>
  <c r="AC40" i="1"/>
  <c r="W29" i="1"/>
  <c r="AD29" i="1"/>
  <c r="W17" i="1"/>
  <c r="AD17" i="1"/>
  <c r="V31" i="1"/>
  <c r="AC31" i="1"/>
  <c r="W61" i="1"/>
  <c r="AD61" i="1"/>
  <c r="V16" i="1"/>
  <c r="AC16" i="1"/>
  <c r="V15" i="1"/>
  <c r="AC15" i="1"/>
  <c r="Y33" i="1"/>
  <c r="T36" i="1"/>
  <c r="Y32" i="1"/>
  <c r="S3" i="1"/>
  <c r="S6" i="1"/>
  <c r="Y4" i="1"/>
  <c r="S5" i="1"/>
  <c r="Y29" i="1"/>
  <c r="T59" i="1"/>
  <c r="T60" i="1"/>
  <c r="T43" i="1"/>
  <c r="T44" i="1"/>
  <c r="T51" i="1"/>
  <c r="T52" i="1"/>
  <c r="Y25" i="1"/>
  <c r="T28" i="1"/>
  <c r="Y37" i="1"/>
  <c r="T35" i="1"/>
  <c r="Y23" i="1"/>
  <c r="T20" i="1"/>
  <c r="U44" i="1" l="1"/>
  <c r="AB44" i="1"/>
  <c r="W49" i="1"/>
  <c r="AD49" i="1"/>
  <c r="W25" i="1"/>
  <c r="AD25" i="1"/>
  <c r="W41" i="1"/>
  <c r="AD41" i="1"/>
  <c r="W18" i="1"/>
  <c r="AD18" i="1"/>
  <c r="U35" i="1"/>
  <c r="AB35" i="1"/>
  <c r="U43" i="1"/>
  <c r="AB43" i="1"/>
  <c r="X61" i="1"/>
  <c r="AF61" i="1" s="1"/>
  <c r="AE61" i="1"/>
  <c r="X17" i="1"/>
  <c r="AF17" i="1" s="1"/>
  <c r="AE17" i="1"/>
  <c r="W40" i="1"/>
  <c r="AD40" i="1"/>
  <c r="X42" i="1"/>
  <c r="AF42" i="1" s="1"/>
  <c r="AE42" i="1"/>
  <c r="X50" i="1"/>
  <c r="AF50" i="1" s="1"/>
  <c r="AE50" i="1"/>
  <c r="W21" i="1"/>
  <c r="AD21" i="1"/>
  <c r="AD24" i="1"/>
  <c r="W24" i="1"/>
  <c r="X22" i="1"/>
  <c r="AF22" i="1" s="1"/>
  <c r="AE22" i="1"/>
  <c r="W23" i="1"/>
  <c r="AD23" i="1"/>
  <c r="X62" i="1"/>
  <c r="AF62" i="1" s="1"/>
  <c r="AE62" i="1"/>
  <c r="X53" i="1"/>
  <c r="AF53" i="1" s="1"/>
  <c r="AE53" i="1"/>
  <c r="W46" i="1"/>
  <c r="AD46" i="1"/>
  <c r="W32" i="1"/>
  <c r="AD32" i="1"/>
  <c r="U52" i="1"/>
  <c r="AB52" i="1"/>
  <c r="W33" i="1"/>
  <c r="AD33" i="1"/>
  <c r="W54" i="1"/>
  <c r="AD54" i="1"/>
  <c r="U28" i="1"/>
  <c r="AB28" i="1"/>
  <c r="V19" i="1"/>
  <c r="AC19" i="1"/>
  <c r="W38" i="1"/>
  <c r="AD38" i="1"/>
  <c r="U20" i="1"/>
  <c r="AB20" i="1"/>
  <c r="U60" i="1"/>
  <c r="AB60" i="1"/>
  <c r="U36" i="1"/>
  <c r="AB36" i="1"/>
  <c r="U51" i="1"/>
  <c r="AB51" i="1"/>
  <c r="U59" i="1"/>
  <c r="AB59" i="1"/>
  <c r="W31" i="1"/>
  <c r="AD31" i="1"/>
  <c r="X29" i="1"/>
  <c r="AF29" i="1" s="1"/>
  <c r="AE29" i="1"/>
  <c r="W58" i="1"/>
  <c r="AD58" i="1"/>
  <c r="X26" i="1"/>
  <c r="AF26" i="1" s="1"/>
  <c r="AE26" i="1"/>
  <c r="X57" i="1"/>
  <c r="AF57" i="1" s="1"/>
  <c r="AE57" i="1"/>
  <c r="W39" i="1"/>
  <c r="AD39" i="1"/>
  <c r="X45" i="1"/>
  <c r="AF45" i="1" s="1"/>
  <c r="AE45" i="1"/>
  <c r="X34" i="1"/>
  <c r="AF34" i="1" s="1"/>
  <c r="AE34" i="1"/>
  <c r="X37" i="1"/>
  <c r="AF37" i="1" s="1"/>
  <c r="AE37" i="1"/>
  <c r="W30" i="1"/>
  <c r="AD30" i="1"/>
  <c r="V27" i="1"/>
  <c r="AC27" i="1"/>
  <c r="W16" i="1"/>
  <c r="AD16" i="1"/>
  <c r="W15" i="1"/>
  <c r="AD15" i="1"/>
  <c r="V36" i="1" l="1"/>
  <c r="AC36" i="1"/>
  <c r="W27" i="1"/>
  <c r="AD27" i="1"/>
  <c r="X58" i="1"/>
  <c r="AF58" i="1" s="1"/>
  <c r="AE58" i="1"/>
  <c r="X31" i="1"/>
  <c r="AF31" i="1" s="1"/>
  <c r="AE31" i="1"/>
  <c r="V51" i="1"/>
  <c r="AC51" i="1"/>
  <c r="V20" i="1"/>
  <c r="AC20" i="1"/>
  <c r="V28" i="1"/>
  <c r="AC28" i="1"/>
  <c r="X33" i="1"/>
  <c r="AF33" i="1" s="1"/>
  <c r="AE33" i="1"/>
  <c r="X32" i="1"/>
  <c r="AF32" i="1" s="1"/>
  <c r="AE32" i="1"/>
  <c r="X23" i="1"/>
  <c r="AF23" i="1" s="1"/>
  <c r="AE23" i="1"/>
  <c r="X40" i="1"/>
  <c r="AF40" i="1" s="1"/>
  <c r="AE40" i="1"/>
  <c r="V35" i="1"/>
  <c r="AC35" i="1"/>
  <c r="X41" i="1"/>
  <c r="AF41" i="1" s="1"/>
  <c r="AE41" i="1"/>
  <c r="X49" i="1"/>
  <c r="AF49" i="1" s="1"/>
  <c r="AE49" i="1"/>
  <c r="V60" i="1"/>
  <c r="AC60" i="1"/>
  <c r="W19" i="1"/>
  <c r="AD19" i="1"/>
  <c r="X30" i="1"/>
  <c r="AF30" i="1" s="1"/>
  <c r="AE30" i="1"/>
  <c r="X39" i="1"/>
  <c r="AF39" i="1" s="1"/>
  <c r="AE39" i="1"/>
  <c r="V59" i="1"/>
  <c r="AC59" i="1"/>
  <c r="X38" i="1"/>
  <c r="AF38" i="1" s="1"/>
  <c r="AE38" i="1"/>
  <c r="X54" i="1"/>
  <c r="AF54" i="1" s="1"/>
  <c r="AE54" i="1"/>
  <c r="V52" i="1"/>
  <c r="AC52" i="1"/>
  <c r="X46" i="1"/>
  <c r="AF46" i="1" s="1"/>
  <c r="AE46" i="1"/>
  <c r="X21" i="1"/>
  <c r="AF21" i="1" s="1"/>
  <c r="AE21" i="1"/>
  <c r="V43" i="1"/>
  <c r="AC43" i="1"/>
  <c r="X24" i="1"/>
  <c r="AF24" i="1" s="1"/>
  <c r="AE24" i="1"/>
  <c r="X18" i="1"/>
  <c r="AF18" i="1" s="1"/>
  <c r="AE18" i="1"/>
  <c r="X25" i="1"/>
  <c r="AF25" i="1" s="1"/>
  <c r="AE25" i="1"/>
  <c r="V44" i="1"/>
  <c r="AC44" i="1"/>
  <c r="X16" i="1"/>
  <c r="AF16" i="1" s="1"/>
  <c r="AE16" i="1"/>
  <c r="X15" i="1"/>
  <c r="AF15" i="1" s="1"/>
  <c r="AE15" i="1"/>
  <c r="X19" i="1" l="1"/>
  <c r="AE19" i="1"/>
  <c r="W28" i="1"/>
  <c r="AD28" i="1"/>
  <c r="X27" i="1"/>
  <c r="AE27" i="1"/>
  <c r="W44" i="1"/>
  <c r="AD44" i="1"/>
  <c r="W59" i="1"/>
  <c r="AD59" i="1"/>
  <c r="W51" i="1"/>
  <c r="AD51" i="1"/>
  <c r="W43" i="1"/>
  <c r="AD43" i="1"/>
  <c r="W35" i="1"/>
  <c r="AD35" i="1"/>
  <c r="W60" i="1"/>
  <c r="AD60" i="1"/>
  <c r="W52" i="1"/>
  <c r="AD52" i="1"/>
  <c r="W20" i="1"/>
  <c r="AD20" i="1"/>
  <c r="W36" i="1"/>
  <c r="AD36" i="1"/>
  <c r="X36" i="1" l="1"/>
  <c r="AE36" i="1"/>
  <c r="X59" i="1"/>
  <c r="AF59" i="1" s="1"/>
  <c r="AE59" i="1"/>
  <c r="X28" i="1"/>
  <c r="AE28" i="1"/>
  <c r="X52" i="1"/>
  <c r="AF52" i="1" s="1"/>
  <c r="AE52" i="1"/>
  <c r="AF27" i="1"/>
  <c r="X35" i="1"/>
  <c r="AE35" i="1"/>
  <c r="X51" i="1"/>
  <c r="AF51" i="1" s="1"/>
  <c r="AE51" i="1"/>
  <c r="X44" i="1"/>
  <c r="AF44" i="1" s="1"/>
  <c r="AE44" i="1"/>
  <c r="X43" i="1"/>
  <c r="AF43" i="1" s="1"/>
  <c r="AE43" i="1"/>
  <c r="X20" i="1"/>
  <c r="AE20" i="1"/>
  <c r="X60" i="1"/>
  <c r="AF60" i="1" s="1"/>
  <c r="AE60" i="1"/>
  <c r="AF19" i="1"/>
  <c r="AF20" i="1" l="1"/>
  <c r="AF28" i="1"/>
  <c r="AF35" i="1"/>
  <c r="AF36" i="1"/>
</calcChain>
</file>

<file path=xl/comments1.xml><?xml version="1.0" encoding="utf-8"?>
<comments xmlns="http://schemas.openxmlformats.org/spreadsheetml/2006/main">
  <authors>
    <author>adritrias</author>
  </authors>
  <commentList>
    <comment ref="U2" authorId="0">
      <text>
        <r>
          <rPr>
            <b/>
            <sz val="9"/>
            <color indexed="81"/>
            <rFont val="Tahoma"/>
            <charset val="1"/>
          </rPr>
          <t>Adri:
This coordinates don't account for flange thickness variation!</t>
        </r>
      </text>
    </comment>
    <comment ref="AC2" authorId="0">
      <text>
        <r>
          <rPr>
            <b/>
            <sz val="9"/>
            <color indexed="81"/>
            <rFont val="Tahoma"/>
            <charset val="1"/>
          </rPr>
          <t>Adri:
This coordinates don't account for flange thickness variation!</t>
        </r>
      </text>
    </comment>
  </commentList>
</comments>
</file>

<file path=xl/sharedStrings.xml><?xml version="1.0" encoding="utf-8"?>
<sst xmlns="http://schemas.openxmlformats.org/spreadsheetml/2006/main" count="53" uniqueCount="29">
  <si>
    <t>Span</t>
  </si>
  <si>
    <t>Girder</t>
  </si>
  <si>
    <t>Total</t>
  </si>
  <si>
    <t>Scan</t>
  </si>
  <si>
    <t>Theoretical</t>
  </si>
  <si>
    <t>A</t>
  </si>
  <si>
    <t>B</t>
  </si>
  <si>
    <t>C</t>
  </si>
  <si>
    <t>D</t>
  </si>
  <si>
    <t>E</t>
  </si>
  <si>
    <t>Section Length (ft)</t>
  </si>
  <si>
    <t>Section Delta (in)</t>
  </si>
  <si>
    <t>Vertical Coordinates (in)</t>
  </si>
  <si>
    <t>R Support</t>
  </si>
  <si>
    <t>L Support</t>
  </si>
  <si>
    <t>Bottom Flange Difference</t>
  </si>
  <si>
    <t>Elevation</t>
  </si>
  <si>
    <t>Girder 1</t>
  </si>
  <si>
    <t>Girder 2</t>
  </si>
  <si>
    <t>Girder 3</t>
  </si>
  <si>
    <t>Girder 4</t>
  </si>
  <si>
    <t>Girder 5</t>
  </si>
  <si>
    <t>Girder 6</t>
  </si>
  <si>
    <t>Girder 7</t>
  </si>
  <si>
    <t>Girder 8</t>
  </si>
  <si>
    <t>Adjusted Elevation</t>
  </si>
  <si>
    <t>Distance</t>
  </si>
  <si>
    <t>Elevation w/o grade</t>
  </si>
  <si>
    <t>Vertical Coordinates (in)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</si>
</sst>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5" fontId="0" fillId="0" borderId="12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Sheet2!$B$13</c:f>
              <c:strCache>
                <c:ptCount val="1"/>
                <c:pt idx="0">
                  <c:v>Girder 1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Sheet2!$C$13:$I$13</c:f>
              <c:numCache>
                <c:formatCode>0.00</c:formatCode>
                <c:ptCount val="7"/>
                <c:pt idx="0">
                  <c:v>0</c:v>
                </c:pt>
                <c:pt idx="1">
                  <c:v>7.5602999999999998</c:v>
                </c:pt>
                <c:pt idx="2">
                  <c:v>13.837499999999999</c:v>
                </c:pt>
                <c:pt idx="3">
                  <c:v>18.8218</c:v>
                </c:pt>
                <c:pt idx="4">
                  <c:v>23.886299999999999</c:v>
                </c:pt>
                <c:pt idx="5">
                  <c:v>28.649799999999999</c:v>
                </c:pt>
                <c:pt idx="6">
                  <c:v>32.887299999999996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Sheet2!$B$14</c:f>
              <c:strCache>
                <c:ptCount val="1"/>
                <c:pt idx="0">
                  <c:v>Girder 2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Sheet2!$C$14:$I$14</c:f>
              <c:numCache>
                <c:formatCode>0.00</c:formatCode>
                <c:ptCount val="7"/>
                <c:pt idx="0">
                  <c:v>0</c:v>
                </c:pt>
                <c:pt idx="1">
                  <c:v>7.3917999999999999</c:v>
                </c:pt>
                <c:pt idx="2">
                  <c:v>13.885400000000001</c:v>
                </c:pt>
                <c:pt idx="3">
                  <c:v>19.300899999999999</c:v>
                </c:pt>
                <c:pt idx="4">
                  <c:v>24.406399999999998</c:v>
                </c:pt>
                <c:pt idx="5">
                  <c:v>29.045499999999997</c:v>
                </c:pt>
                <c:pt idx="6">
                  <c:v>33.358999999999995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Sheet2!$B$15</c:f>
              <c:strCache>
                <c:ptCount val="1"/>
                <c:pt idx="0">
                  <c:v>Girder 3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Sheet2!$C$15:$I$15</c:f>
              <c:numCache>
                <c:formatCode>0.00</c:formatCode>
                <c:ptCount val="7"/>
                <c:pt idx="0">
                  <c:v>0</c:v>
                </c:pt>
                <c:pt idx="1">
                  <c:v>7.4368999999999996</c:v>
                </c:pt>
                <c:pt idx="2">
                  <c:v>14.238299999999999</c:v>
                </c:pt>
                <c:pt idx="3">
                  <c:v>20.067399999999999</c:v>
                </c:pt>
                <c:pt idx="4">
                  <c:v>25.750999999999998</c:v>
                </c:pt>
                <c:pt idx="5">
                  <c:v>31.260399999999997</c:v>
                </c:pt>
                <c:pt idx="6">
                  <c:v>35.885499999999993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Sheet2!$B$16</c:f>
              <c:strCache>
                <c:ptCount val="1"/>
                <c:pt idx="0">
                  <c:v>Girder 4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Sheet2!$C$16:$I$16</c:f>
              <c:numCache>
                <c:formatCode>0.00</c:formatCode>
                <c:ptCount val="7"/>
                <c:pt idx="0">
                  <c:v>0</c:v>
                </c:pt>
                <c:pt idx="1">
                  <c:v>7.2888999999999999</c:v>
                </c:pt>
                <c:pt idx="2">
                  <c:v>14.198599999999999</c:v>
                </c:pt>
                <c:pt idx="3">
                  <c:v>20.9026</c:v>
                </c:pt>
                <c:pt idx="4">
                  <c:v>27.240500000000001</c:v>
                </c:pt>
                <c:pt idx="5">
                  <c:v>33.1783</c:v>
                </c:pt>
                <c:pt idx="6">
                  <c:v>38.4953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Sheet2!$B$17</c:f>
              <c:strCache>
                <c:ptCount val="1"/>
                <c:pt idx="0">
                  <c:v>Girder 5</c:v>
                </c:pt>
              </c:strCache>
            </c:strRef>
          </c:tx>
          <c:xVal>
            <c:numRef>
              <c:f>Sheet2!$C$2:$BF$2</c:f>
              <c:numCache>
                <c:formatCode>0.00</c:formatCode>
                <c:ptCount val="56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  <c:pt idx="7" formatCode="General">
                  <c:v>1340</c:v>
                </c:pt>
                <c:pt idx="8">
                  <c:v>1620</c:v>
                </c:pt>
                <c:pt idx="9">
                  <c:v>1900</c:v>
                </c:pt>
                <c:pt idx="10">
                  <c:v>2180</c:v>
                </c:pt>
                <c:pt idx="11">
                  <c:v>2460</c:v>
                </c:pt>
                <c:pt idx="12">
                  <c:v>2740</c:v>
                </c:pt>
                <c:pt idx="13">
                  <c:v>3020</c:v>
                </c:pt>
                <c:pt idx="14">
                  <c:v>3020</c:v>
                </c:pt>
                <c:pt idx="15">
                  <c:v>3300</c:v>
                </c:pt>
                <c:pt idx="16">
                  <c:v>3580</c:v>
                </c:pt>
                <c:pt idx="17">
                  <c:v>3860</c:v>
                </c:pt>
                <c:pt idx="18">
                  <c:v>4140</c:v>
                </c:pt>
                <c:pt idx="19">
                  <c:v>4420</c:v>
                </c:pt>
                <c:pt idx="20">
                  <c:v>4700</c:v>
                </c:pt>
                <c:pt idx="21">
                  <c:v>4700</c:v>
                </c:pt>
                <c:pt idx="22">
                  <c:v>4980</c:v>
                </c:pt>
                <c:pt idx="23">
                  <c:v>5260</c:v>
                </c:pt>
                <c:pt idx="24">
                  <c:v>5540</c:v>
                </c:pt>
                <c:pt idx="25">
                  <c:v>5820</c:v>
                </c:pt>
                <c:pt idx="26">
                  <c:v>6100</c:v>
                </c:pt>
                <c:pt idx="27">
                  <c:v>6380</c:v>
                </c:pt>
                <c:pt idx="28">
                  <c:v>6380</c:v>
                </c:pt>
                <c:pt idx="29">
                  <c:v>6660</c:v>
                </c:pt>
                <c:pt idx="30">
                  <c:v>6940</c:v>
                </c:pt>
                <c:pt idx="31">
                  <c:v>7220</c:v>
                </c:pt>
                <c:pt idx="32">
                  <c:v>7500</c:v>
                </c:pt>
                <c:pt idx="33">
                  <c:v>7780</c:v>
                </c:pt>
                <c:pt idx="34">
                  <c:v>8060</c:v>
                </c:pt>
                <c:pt idx="35">
                  <c:v>8060</c:v>
                </c:pt>
                <c:pt idx="36">
                  <c:v>8340</c:v>
                </c:pt>
                <c:pt idx="37">
                  <c:v>8620</c:v>
                </c:pt>
                <c:pt idx="38">
                  <c:v>8900</c:v>
                </c:pt>
                <c:pt idx="39">
                  <c:v>9180</c:v>
                </c:pt>
                <c:pt idx="40">
                  <c:v>9460</c:v>
                </c:pt>
                <c:pt idx="41">
                  <c:v>9740</c:v>
                </c:pt>
                <c:pt idx="42">
                  <c:v>9740</c:v>
                </c:pt>
                <c:pt idx="43">
                  <c:v>10020</c:v>
                </c:pt>
                <c:pt idx="44">
                  <c:v>10300</c:v>
                </c:pt>
                <c:pt idx="45">
                  <c:v>10580</c:v>
                </c:pt>
                <c:pt idx="46">
                  <c:v>10860</c:v>
                </c:pt>
                <c:pt idx="47">
                  <c:v>11140</c:v>
                </c:pt>
                <c:pt idx="48">
                  <c:v>11420</c:v>
                </c:pt>
                <c:pt idx="49">
                  <c:v>11420</c:v>
                </c:pt>
                <c:pt idx="50">
                  <c:v>11700</c:v>
                </c:pt>
                <c:pt idx="51">
                  <c:v>11980</c:v>
                </c:pt>
                <c:pt idx="52">
                  <c:v>12260</c:v>
                </c:pt>
                <c:pt idx="53">
                  <c:v>12540</c:v>
                </c:pt>
                <c:pt idx="54">
                  <c:v>12820</c:v>
                </c:pt>
                <c:pt idx="55">
                  <c:v>13100</c:v>
                </c:pt>
              </c:numCache>
            </c:numRef>
          </c:xVal>
          <c:yVal>
            <c:numRef>
              <c:f>Sheet2!$C$17:$BF$17</c:f>
              <c:numCache>
                <c:formatCode>0.00</c:formatCode>
                <c:ptCount val="56"/>
                <c:pt idx="0">
                  <c:v>0</c:v>
                </c:pt>
                <c:pt idx="1">
                  <c:v>6.8758999999999997</c:v>
                </c:pt>
                <c:pt idx="2">
                  <c:v>13.637799999999999</c:v>
                </c:pt>
                <c:pt idx="3">
                  <c:v>20.241699999999998</c:v>
                </c:pt>
                <c:pt idx="4">
                  <c:v>26.916499999999999</c:v>
                </c:pt>
                <c:pt idx="5">
                  <c:v>32.322499999999998</c:v>
                </c:pt>
                <c:pt idx="6">
                  <c:v>38.651600000000002</c:v>
                </c:pt>
                <c:pt idx="7">
                  <c:v>38.651600000000002</c:v>
                </c:pt>
                <c:pt idx="8">
                  <c:v>46.523099999999999</c:v>
                </c:pt>
                <c:pt idx="9">
                  <c:v>54.614600000000003</c:v>
                </c:pt>
                <c:pt idx="10">
                  <c:v>63.219100000000005</c:v>
                </c:pt>
                <c:pt idx="11">
                  <c:v>71.691800000000001</c:v>
                </c:pt>
                <c:pt idx="12">
                  <c:v>80.844799999999992</c:v>
                </c:pt>
                <c:pt idx="13">
                  <c:v>89.967799999999997</c:v>
                </c:pt>
                <c:pt idx="14">
                  <c:v>89.967799999999997</c:v>
                </c:pt>
                <c:pt idx="15">
                  <c:v>99.224899999999991</c:v>
                </c:pt>
                <c:pt idx="16">
                  <c:v>108.0389</c:v>
                </c:pt>
                <c:pt idx="17">
                  <c:v>116.31389999999999</c:v>
                </c:pt>
                <c:pt idx="18">
                  <c:v>124.5052</c:v>
                </c:pt>
                <c:pt idx="19">
                  <c:v>132.8451</c:v>
                </c:pt>
                <c:pt idx="20">
                  <c:v>141.61619999999999</c:v>
                </c:pt>
                <c:pt idx="21">
                  <c:v>141.61619999999999</c:v>
                </c:pt>
                <c:pt idx="22">
                  <c:v>150.5138</c:v>
                </c:pt>
                <c:pt idx="23">
                  <c:v>159.30629999999999</c:v>
                </c:pt>
                <c:pt idx="24">
                  <c:v>167.83499999999998</c:v>
                </c:pt>
                <c:pt idx="25">
                  <c:v>176.04469999999998</c:v>
                </c:pt>
                <c:pt idx="26">
                  <c:v>184.18199999999999</c:v>
                </c:pt>
                <c:pt idx="27">
                  <c:v>191.9562</c:v>
                </c:pt>
                <c:pt idx="28">
                  <c:v>191.9562</c:v>
                </c:pt>
                <c:pt idx="29">
                  <c:v>200.69549999999998</c:v>
                </c:pt>
                <c:pt idx="30">
                  <c:v>209.11099999999999</c:v>
                </c:pt>
                <c:pt idx="31">
                  <c:v>217.28980000000001</c:v>
                </c:pt>
                <c:pt idx="32">
                  <c:v>225.70150000000001</c:v>
                </c:pt>
                <c:pt idx="33">
                  <c:v>233.8802</c:v>
                </c:pt>
                <c:pt idx="34">
                  <c:v>242.29050000000001</c:v>
                </c:pt>
                <c:pt idx="35">
                  <c:v>242.29050000000001</c:v>
                </c:pt>
                <c:pt idx="36">
                  <c:v>251.14530000000002</c:v>
                </c:pt>
                <c:pt idx="37">
                  <c:v>260.01530000000002</c:v>
                </c:pt>
                <c:pt idx="38">
                  <c:v>268.66800000000001</c:v>
                </c:pt>
                <c:pt idx="39">
                  <c:v>277.0684</c:v>
                </c:pt>
                <c:pt idx="40">
                  <c:v>285.39359999999999</c:v>
                </c:pt>
                <c:pt idx="41">
                  <c:v>293.64589999999998</c:v>
                </c:pt>
                <c:pt idx="42">
                  <c:v>293.64589999999998</c:v>
                </c:pt>
                <c:pt idx="43">
                  <c:v>302.11809999999997</c:v>
                </c:pt>
                <c:pt idx="44">
                  <c:v>310.59309999999999</c:v>
                </c:pt>
                <c:pt idx="45">
                  <c:v>319.08069999999998</c:v>
                </c:pt>
                <c:pt idx="46">
                  <c:v>327.37169999999998</c:v>
                </c:pt>
                <c:pt idx="47">
                  <c:v>335.63349999999997</c:v>
                </c:pt>
                <c:pt idx="48">
                  <c:v>344.84499999999997</c:v>
                </c:pt>
                <c:pt idx="49">
                  <c:v>344.84499999999997</c:v>
                </c:pt>
                <c:pt idx="50">
                  <c:v>354.12279999999998</c:v>
                </c:pt>
                <c:pt idx="51">
                  <c:v>363.30759999999998</c:v>
                </c:pt>
                <c:pt idx="52">
                  <c:v>371.86059999999998</c:v>
                </c:pt>
                <c:pt idx="53">
                  <c:v>380.02119999999996</c:v>
                </c:pt>
                <c:pt idx="54">
                  <c:v>387.41679999999997</c:v>
                </c:pt>
                <c:pt idx="55">
                  <c:v>394.99709999999999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Sheet2!$B$18</c:f>
              <c:strCache>
                <c:ptCount val="1"/>
                <c:pt idx="0">
                  <c:v>Girder 6</c:v>
                </c:pt>
              </c:strCache>
            </c:strRef>
          </c:tx>
          <c:xVal>
            <c:numRef>
              <c:f>Sheet2!$C$2:$BF$2</c:f>
              <c:numCache>
                <c:formatCode>0.00</c:formatCode>
                <c:ptCount val="56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  <c:pt idx="7" formatCode="General">
                  <c:v>1340</c:v>
                </c:pt>
                <c:pt idx="8">
                  <c:v>1620</c:v>
                </c:pt>
                <c:pt idx="9">
                  <c:v>1900</c:v>
                </c:pt>
                <c:pt idx="10">
                  <c:v>2180</c:v>
                </c:pt>
                <c:pt idx="11">
                  <c:v>2460</c:v>
                </c:pt>
                <c:pt idx="12">
                  <c:v>2740</c:v>
                </c:pt>
                <c:pt idx="13">
                  <c:v>3020</c:v>
                </c:pt>
                <c:pt idx="14">
                  <c:v>3020</c:v>
                </c:pt>
                <c:pt idx="15">
                  <c:v>3300</c:v>
                </c:pt>
                <c:pt idx="16">
                  <c:v>3580</c:v>
                </c:pt>
                <c:pt idx="17">
                  <c:v>3860</c:v>
                </c:pt>
                <c:pt idx="18">
                  <c:v>4140</c:v>
                </c:pt>
                <c:pt idx="19">
                  <c:v>4420</c:v>
                </c:pt>
                <c:pt idx="20">
                  <c:v>4700</c:v>
                </c:pt>
                <c:pt idx="21">
                  <c:v>4700</c:v>
                </c:pt>
                <c:pt idx="22">
                  <c:v>4980</c:v>
                </c:pt>
                <c:pt idx="23">
                  <c:v>5260</c:v>
                </c:pt>
                <c:pt idx="24">
                  <c:v>5540</c:v>
                </c:pt>
                <c:pt idx="25">
                  <c:v>5820</c:v>
                </c:pt>
                <c:pt idx="26">
                  <c:v>6100</c:v>
                </c:pt>
                <c:pt idx="27">
                  <c:v>6380</c:v>
                </c:pt>
                <c:pt idx="28">
                  <c:v>6380</c:v>
                </c:pt>
                <c:pt idx="29">
                  <c:v>6660</c:v>
                </c:pt>
                <c:pt idx="30">
                  <c:v>6940</c:v>
                </c:pt>
                <c:pt idx="31">
                  <c:v>7220</c:v>
                </c:pt>
                <c:pt idx="32">
                  <c:v>7500</c:v>
                </c:pt>
                <c:pt idx="33">
                  <c:v>7780</c:v>
                </c:pt>
                <c:pt idx="34">
                  <c:v>8060</c:v>
                </c:pt>
                <c:pt idx="35">
                  <c:v>8060</c:v>
                </c:pt>
                <c:pt idx="36">
                  <c:v>8340</c:v>
                </c:pt>
                <c:pt idx="37">
                  <c:v>8620</c:v>
                </c:pt>
                <c:pt idx="38">
                  <c:v>8900</c:v>
                </c:pt>
                <c:pt idx="39">
                  <c:v>9180</c:v>
                </c:pt>
                <c:pt idx="40">
                  <c:v>9460</c:v>
                </c:pt>
                <c:pt idx="41">
                  <c:v>9740</c:v>
                </c:pt>
                <c:pt idx="42">
                  <c:v>9740</c:v>
                </c:pt>
                <c:pt idx="43">
                  <c:v>10020</c:v>
                </c:pt>
                <c:pt idx="44">
                  <c:v>10300</c:v>
                </c:pt>
                <c:pt idx="45">
                  <c:v>10580</c:v>
                </c:pt>
                <c:pt idx="46">
                  <c:v>10860</c:v>
                </c:pt>
                <c:pt idx="47">
                  <c:v>11140</c:v>
                </c:pt>
                <c:pt idx="48">
                  <c:v>11420</c:v>
                </c:pt>
                <c:pt idx="49">
                  <c:v>11420</c:v>
                </c:pt>
                <c:pt idx="50">
                  <c:v>11700</c:v>
                </c:pt>
                <c:pt idx="51">
                  <c:v>11980</c:v>
                </c:pt>
                <c:pt idx="52">
                  <c:v>12260</c:v>
                </c:pt>
                <c:pt idx="53">
                  <c:v>12540</c:v>
                </c:pt>
                <c:pt idx="54">
                  <c:v>12820</c:v>
                </c:pt>
                <c:pt idx="55">
                  <c:v>13100</c:v>
                </c:pt>
              </c:numCache>
            </c:numRef>
          </c:xVal>
          <c:yVal>
            <c:numRef>
              <c:f>Sheet2!$C$18:$BF$18</c:f>
              <c:numCache>
                <c:formatCode>0.00</c:formatCode>
                <c:ptCount val="56"/>
                <c:pt idx="0">
                  <c:v>0</c:v>
                </c:pt>
                <c:pt idx="1">
                  <c:v>6.8014000000000001</c:v>
                </c:pt>
                <c:pt idx="2">
                  <c:v>13.73</c:v>
                </c:pt>
                <c:pt idx="3">
                  <c:v>20.607900000000001</c:v>
                </c:pt>
                <c:pt idx="4">
                  <c:v>27.096700000000002</c:v>
                </c:pt>
                <c:pt idx="5">
                  <c:v>33.485900000000001</c:v>
                </c:pt>
                <c:pt idx="6">
                  <c:v>39.4133</c:v>
                </c:pt>
                <c:pt idx="7">
                  <c:v>39.4133</c:v>
                </c:pt>
                <c:pt idx="8">
                  <c:v>48.288800000000002</c:v>
                </c:pt>
                <c:pt idx="9">
                  <c:v>56.791200000000003</c:v>
                </c:pt>
                <c:pt idx="10">
                  <c:v>65.4178</c:v>
                </c:pt>
                <c:pt idx="11">
                  <c:v>73.903500000000008</c:v>
                </c:pt>
                <c:pt idx="12">
                  <c:v>82.542599999999993</c:v>
                </c:pt>
                <c:pt idx="13">
                  <c:v>91.765999999999991</c:v>
                </c:pt>
                <c:pt idx="14">
                  <c:v>91.765999999999991</c:v>
                </c:pt>
                <c:pt idx="15">
                  <c:v>101.87739999999999</c:v>
                </c:pt>
                <c:pt idx="16">
                  <c:v>111.28699999999999</c:v>
                </c:pt>
                <c:pt idx="17">
                  <c:v>119.9443</c:v>
                </c:pt>
                <c:pt idx="18">
                  <c:v>128.10169999999999</c:v>
                </c:pt>
                <c:pt idx="19">
                  <c:v>136.21469999999999</c:v>
                </c:pt>
                <c:pt idx="20">
                  <c:v>144.83269999999999</c:v>
                </c:pt>
                <c:pt idx="21">
                  <c:v>144.83269999999999</c:v>
                </c:pt>
                <c:pt idx="22">
                  <c:v>154.05689999999998</c:v>
                </c:pt>
                <c:pt idx="23">
                  <c:v>162.52849999999998</c:v>
                </c:pt>
                <c:pt idx="24">
                  <c:v>171.17949999999999</c:v>
                </c:pt>
                <c:pt idx="25">
                  <c:v>179.49279999999999</c:v>
                </c:pt>
                <c:pt idx="26">
                  <c:v>187.38799999999998</c:v>
                </c:pt>
                <c:pt idx="27">
                  <c:v>195.29999999999998</c:v>
                </c:pt>
                <c:pt idx="28">
                  <c:v>195.29999999999998</c:v>
                </c:pt>
                <c:pt idx="29">
                  <c:v>204.55439999999999</c:v>
                </c:pt>
                <c:pt idx="30">
                  <c:v>212.93249999999998</c:v>
                </c:pt>
                <c:pt idx="31">
                  <c:v>221.14959999999999</c:v>
                </c:pt>
                <c:pt idx="32">
                  <c:v>228.93379999999999</c:v>
                </c:pt>
                <c:pt idx="33">
                  <c:v>236.83519999999999</c:v>
                </c:pt>
                <c:pt idx="34">
                  <c:v>245.24029999999999</c:v>
                </c:pt>
                <c:pt idx="35">
                  <c:v>245.24029999999999</c:v>
                </c:pt>
                <c:pt idx="36">
                  <c:v>254.23949999999999</c:v>
                </c:pt>
                <c:pt idx="37">
                  <c:v>263.07599999999996</c:v>
                </c:pt>
                <c:pt idx="38">
                  <c:v>271.96460000000002</c:v>
                </c:pt>
                <c:pt idx="39">
                  <c:v>280.52459999999996</c:v>
                </c:pt>
                <c:pt idx="40">
                  <c:v>289.0573</c:v>
                </c:pt>
                <c:pt idx="41">
                  <c:v>296.95389999999998</c:v>
                </c:pt>
                <c:pt idx="42">
                  <c:v>296.95389999999998</c:v>
                </c:pt>
                <c:pt idx="43">
                  <c:v>306.09219999999999</c:v>
                </c:pt>
                <c:pt idx="44">
                  <c:v>314.58439999999996</c:v>
                </c:pt>
                <c:pt idx="45">
                  <c:v>322.87119999999999</c:v>
                </c:pt>
                <c:pt idx="46">
                  <c:v>330.75709999999998</c:v>
                </c:pt>
                <c:pt idx="47">
                  <c:v>338.76799999999997</c:v>
                </c:pt>
                <c:pt idx="48">
                  <c:v>347.26839999999999</c:v>
                </c:pt>
                <c:pt idx="49">
                  <c:v>347.26839999999999</c:v>
                </c:pt>
                <c:pt idx="50">
                  <c:v>356.88</c:v>
                </c:pt>
                <c:pt idx="51">
                  <c:v>365.83869999999996</c:v>
                </c:pt>
                <c:pt idx="52">
                  <c:v>374.3141</c:v>
                </c:pt>
                <c:pt idx="53">
                  <c:v>382.53399999999999</c:v>
                </c:pt>
                <c:pt idx="54">
                  <c:v>390.32679999999999</c:v>
                </c:pt>
                <c:pt idx="55">
                  <c:v>398.02799999999996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Sheet2!$B$19</c:f>
              <c:strCache>
                <c:ptCount val="1"/>
                <c:pt idx="0">
                  <c:v>Girder 7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Sheet2!$C$19:$I$19</c:f>
              <c:numCache>
                <c:formatCode>0.00</c:formatCode>
                <c:ptCount val="7"/>
                <c:pt idx="0">
                  <c:v>0</c:v>
                </c:pt>
                <c:pt idx="1">
                  <c:v>7.2236000000000002</c:v>
                </c:pt>
                <c:pt idx="2">
                  <c:v>14.121500000000001</c:v>
                </c:pt>
                <c:pt idx="3">
                  <c:v>20.916400000000003</c:v>
                </c:pt>
                <c:pt idx="4">
                  <c:v>27.514100000000003</c:v>
                </c:pt>
                <c:pt idx="5">
                  <c:v>33.392900000000004</c:v>
                </c:pt>
                <c:pt idx="6">
                  <c:v>39.212500000000006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Sheet2!$B$20</c:f>
              <c:strCache>
                <c:ptCount val="1"/>
                <c:pt idx="0">
                  <c:v>Girder 8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Sheet2!$C$20:$I$20</c:f>
              <c:numCache>
                <c:formatCode>0.00</c:formatCode>
                <c:ptCount val="7"/>
                <c:pt idx="0">
                  <c:v>0</c:v>
                </c:pt>
                <c:pt idx="1">
                  <c:v>7.4702999999999999</c:v>
                </c:pt>
                <c:pt idx="2">
                  <c:v>14.434799999999999</c:v>
                </c:pt>
                <c:pt idx="3">
                  <c:v>21.061999999999998</c:v>
                </c:pt>
                <c:pt idx="4">
                  <c:v>27.708499999999997</c:v>
                </c:pt>
                <c:pt idx="5">
                  <c:v>34.094299999999997</c:v>
                </c:pt>
                <c:pt idx="6">
                  <c:v>40.116299999999995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43392"/>
        <c:axId val="215249280"/>
      </c:scatterChart>
      <c:valAx>
        <c:axId val="215243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5249280"/>
        <c:crosses val="autoZero"/>
        <c:crossBetween val="midCat"/>
      </c:valAx>
      <c:valAx>
        <c:axId val="215249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524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w/o Grade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Sheet2!$B$22</c:f>
              <c:strCache>
                <c:ptCount val="1"/>
                <c:pt idx="0">
                  <c:v>Girder 1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Sheet2!$C$22:$I$22</c:f>
              <c:numCache>
                <c:formatCode>0.00</c:formatCode>
                <c:ptCount val="7"/>
                <c:pt idx="0">
                  <c:v>0</c:v>
                </c:pt>
                <c:pt idx="1">
                  <c:v>2.0718201159403424</c:v>
                </c:pt>
                <c:pt idx="2">
                  <c:v>2.8689450256518452</c:v>
                </c:pt>
                <c:pt idx="3">
                  <c:v>2.5656726140509001</c:v>
                </c:pt>
                <c:pt idx="4">
                  <c:v>1.9148231187660905</c:v>
                </c:pt>
                <c:pt idx="5">
                  <c:v>1.205456410324043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Sheet2!$B$23</c:f>
              <c:strCache>
                <c:ptCount val="1"/>
                <c:pt idx="0">
                  <c:v>Girder 2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Sheet2!$C$23:$I$23</c:f>
              <c:numCache>
                <c:formatCode>0.00</c:formatCode>
                <c:ptCount val="7"/>
                <c:pt idx="0">
                  <c:v>0</c:v>
                </c:pt>
                <c:pt idx="1">
                  <c:v>1.8245992735084338</c:v>
                </c:pt>
                <c:pt idx="2">
                  <c:v>2.759523890094961</c:v>
                </c:pt>
                <c:pt idx="3">
                  <c:v>2.8116122363989753</c:v>
                </c:pt>
                <c:pt idx="4">
                  <c:v>2.1197879253972829</c:v>
                </c:pt>
                <c:pt idx="5">
                  <c:v>1.2075243130934972</c:v>
                </c:pt>
                <c:pt idx="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Sheet2!$B$24</c:f>
              <c:strCache>
                <c:ptCount val="1"/>
                <c:pt idx="0">
                  <c:v>Girder 3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Sheet2!$C$24:$I$24</c:f>
              <c:numCache>
                <c:formatCode>0.00</c:formatCode>
                <c:ptCount val="7"/>
                <c:pt idx="0">
                  <c:v>0</c:v>
                </c:pt>
                <c:pt idx="1">
                  <c:v>1.448057958256749</c:v>
                </c:pt>
                <c:pt idx="2">
                  <c:v>2.269786940795667</c:v>
                </c:pt>
                <c:pt idx="3">
                  <c:v>2.3292682802031059</c:v>
                </c:pt>
                <c:pt idx="4">
                  <c:v>1.7764738570354091</c:v>
                </c:pt>
                <c:pt idx="5">
                  <c:v>1.3140683799729196</c:v>
                </c:pt>
                <c:pt idx="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Sheet2!$B$25</c:f>
              <c:strCache>
                <c:ptCount val="1"/>
                <c:pt idx="0">
                  <c:v>Girder 4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Sheet2!$C$25:$I$25</c:f>
              <c:numCache>
                <c:formatCode>0.00</c:formatCode>
                <c:ptCount val="7"/>
                <c:pt idx="0">
                  <c:v>0</c:v>
                </c:pt>
                <c:pt idx="1">
                  <c:v>0.86451491272187919</c:v>
                </c:pt>
                <c:pt idx="2">
                  <c:v>1.3596678193702569</c:v>
                </c:pt>
                <c:pt idx="3">
                  <c:v>1.8744492986555166</c:v>
                </c:pt>
                <c:pt idx="4">
                  <c:v>1.5224083966709436</c:v>
                </c:pt>
                <c:pt idx="5">
                  <c:v>1.0540988710641201</c:v>
                </c:pt>
                <c:pt idx="6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Sheet2!$B$26</c:f>
              <c:strCache>
                <c:ptCount val="1"/>
                <c:pt idx="0">
                  <c:v>Girder 5</c:v>
                </c:pt>
              </c:strCache>
            </c:strRef>
          </c:tx>
          <c:xVal>
            <c:numRef>
              <c:f>Sheet2!$C$2:$BF$2</c:f>
              <c:numCache>
                <c:formatCode>0.00</c:formatCode>
                <c:ptCount val="56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  <c:pt idx="7" formatCode="General">
                  <c:v>1340</c:v>
                </c:pt>
                <c:pt idx="8">
                  <c:v>1620</c:v>
                </c:pt>
                <c:pt idx="9">
                  <c:v>1900</c:v>
                </c:pt>
                <c:pt idx="10">
                  <c:v>2180</c:v>
                </c:pt>
                <c:pt idx="11">
                  <c:v>2460</c:v>
                </c:pt>
                <c:pt idx="12">
                  <c:v>2740</c:v>
                </c:pt>
                <c:pt idx="13">
                  <c:v>3020</c:v>
                </c:pt>
                <c:pt idx="14">
                  <c:v>3020</c:v>
                </c:pt>
                <c:pt idx="15">
                  <c:v>3300</c:v>
                </c:pt>
                <c:pt idx="16">
                  <c:v>3580</c:v>
                </c:pt>
                <c:pt idx="17">
                  <c:v>3860</c:v>
                </c:pt>
                <c:pt idx="18">
                  <c:v>4140</c:v>
                </c:pt>
                <c:pt idx="19">
                  <c:v>4420</c:v>
                </c:pt>
                <c:pt idx="20">
                  <c:v>4700</c:v>
                </c:pt>
                <c:pt idx="21">
                  <c:v>4700</c:v>
                </c:pt>
                <c:pt idx="22">
                  <c:v>4980</c:v>
                </c:pt>
                <c:pt idx="23">
                  <c:v>5260</c:v>
                </c:pt>
                <c:pt idx="24">
                  <c:v>5540</c:v>
                </c:pt>
                <c:pt idx="25">
                  <c:v>5820</c:v>
                </c:pt>
                <c:pt idx="26">
                  <c:v>6100</c:v>
                </c:pt>
                <c:pt idx="27">
                  <c:v>6380</c:v>
                </c:pt>
                <c:pt idx="28">
                  <c:v>6380</c:v>
                </c:pt>
                <c:pt idx="29">
                  <c:v>6660</c:v>
                </c:pt>
                <c:pt idx="30">
                  <c:v>6940</c:v>
                </c:pt>
                <c:pt idx="31">
                  <c:v>7220</c:v>
                </c:pt>
                <c:pt idx="32">
                  <c:v>7500</c:v>
                </c:pt>
                <c:pt idx="33">
                  <c:v>7780</c:v>
                </c:pt>
                <c:pt idx="34">
                  <c:v>8060</c:v>
                </c:pt>
                <c:pt idx="35">
                  <c:v>8060</c:v>
                </c:pt>
                <c:pt idx="36">
                  <c:v>8340</c:v>
                </c:pt>
                <c:pt idx="37">
                  <c:v>8620</c:v>
                </c:pt>
                <c:pt idx="38">
                  <c:v>8900</c:v>
                </c:pt>
                <c:pt idx="39">
                  <c:v>9180</c:v>
                </c:pt>
                <c:pt idx="40">
                  <c:v>9460</c:v>
                </c:pt>
                <c:pt idx="41">
                  <c:v>9740</c:v>
                </c:pt>
                <c:pt idx="42">
                  <c:v>9740</c:v>
                </c:pt>
                <c:pt idx="43">
                  <c:v>10020</c:v>
                </c:pt>
                <c:pt idx="44">
                  <c:v>10300</c:v>
                </c:pt>
                <c:pt idx="45">
                  <c:v>10580</c:v>
                </c:pt>
                <c:pt idx="46">
                  <c:v>10860</c:v>
                </c:pt>
                <c:pt idx="47">
                  <c:v>11140</c:v>
                </c:pt>
                <c:pt idx="48">
                  <c:v>11420</c:v>
                </c:pt>
                <c:pt idx="49">
                  <c:v>11420</c:v>
                </c:pt>
                <c:pt idx="50">
                  <c:v>11700</c:v>
                </c:pt>
                <c:pt idx="51">
                  <c:v>11980</c:v>
                </c:pt>
                <c:pt idx="52">
                  <c:v>12260</c:v>
                </c:pt>
                <c:pt idx="53">
                  <c:v>12540</c:v>
                </c:pt>
                <c:pt idx="54">
                  <c:v>12820</c:v>
                </c:pt>
                <c:pt idx="55">
                  <c:v>13100</c:v>
                </c:pt>
              </c:numCache>
            </c:numRef>
          </c:xVal>
          <c:yVal>
            <c:numRef>
              <c:f>Sheet2!$C$26:$BF$26</c:f>
              <c:numCache>
                <c:formatCode>0.00</c:formatCode>
                <c:ptCount val="56"/>
                <c:pt idx="0">
                  <c:v>0</c:v>
                </c:pt>
                <c:pt idx="1">
                  <c:v>0.42543039359508761</c:v>
                </c:pt>
                <c:pt idx="2">
                  <c:v>0.74673872569304223</c:v>
                </c:pt>
                <c:pt idx="3">
                  <c:v>1.1362905175934053</c:v>
                </c:pt>
                <c:pt idx="4">
                  <c:v>1.0939868772231058</c:v>
                </c:pt>
                <c:pt idx="5">
                  <c:v>6.7867035581535617E-2</c:v>
                </c:pt>
                <c:pt idx="6">
                  <c:v>0</c:v>
                </c:pt>
                <c:pt idx="7">
                  <c:v>0</c:v>
                </c:pt>
                <c:pt idx="8">
                  <c:v>-0.68120000000000402</c:v>
                </c:pt>
                <c:pt idx="9">
                  <c:v>-1.1424000000000021</c:v>
                </c:pt>
                <c:pt idx="10">
                  <c:v>-1.0905999999999878</c:v>
                </c:pt>
                <c:pt idx="11">
                  <c:v>-1.1706000000000074</c:v>
                </c:pt>
                <c:pt idx="12">
                  <c:v>-0.57030000000000314</c:v>
                </c:pt>
                <c:pt idx="13">
                  <c:v>0</c:v>
                </c:pt>
                <c:pt idx="14">
                  <c:v>0</c:v>
                </c:pt>
                <c:pt idx="15">
                  <c:v>0.64903333333333535</c:v>
                </c:pt>
                <c:pt idx="16">
                  <c:v>0.85496666666666954</c:v>
                </c:pt>
                <c:pt idx="17">
                  <c:v>0.52189999999998804</c:v>
                </c:pt>
                <c:pt idx="18">
                  <c:v>0.10513333333334174</c:v>
                </c:pt>
                <c:pt idx="19">
                  <c:v>-0.16303333333331693</c:v>
                </c:pt>
                <c:pt idx="20">
                  <c:v>0</c:v>
                </c:pt>
                <c:pt idx="21">
                  <c:v>0</c:v>
                </c:pt>
                <c:pt idx="22">
                  <c:v>0.50760000000002492</c:v>
                </c:pt>
                <c:pt idx="23">
                  <c:v>0.91009999999999991</c:v>
                </c:pt>
                <c:pt idx="24">
                  <c:v>1.0487999999999715</c:v>
                </c:pt>
                <c:pt idx="25">
                  <c:v>0.86849999999998317</c:v>
                </c:pt>
                <c:pt idx="26">
                  <c:v>0.61580000000000723</c:v>
                </c:pt>
                <c:pt idx="27">
                  <c:v>0</c:v>
                </c:pt>
                <c:pt idx="28">
                  <c:v>0</c:v>
                </c:pt>
                <c:pt idx="29">
                  <c:v>0.3502499999999884</c:v>
                </c:pt>
                <c:pt idx="30">
                  <c:v>0.37669999999999959</c:v>
                </c:pt>
                <c:pt idx="31">
                  <c:v>0.16644999999999754</c:v>
                </c:pt>
                <c:pt idx="32">
                  <c:v>0.18909999999999627</c:v>
                </c:pt>
                <c:pt idx="33">
                  <c:v>-2.1250000000009095E-2</c:v>
                </c:pt>
                <c:pt idx="34">
                  <c:v>0</c:v>
                </c:pt>
                <c:pt idx="35">
                  <c:v>0</c:v>
                </c:pt>
                <c:pt idx="36">
                  <c:v>0.29556666666667297</c:v>
                </c:pt>
                <c:pt idx="37">
                  <c:v>0.60633333333333894</c:v>
                </c:pt>
                <c:pt idx="38">
                  <c:v>0.69979999999998199</c:v>
                </c:pt>
                <c:pt idx="39">
                  <c:v>0.5409666666666908</c:v>
                </c:pt>
                <c:pt idx="40">
                  <c:v>0.30693333333334749</c:v>
                </c:pt>
                <c:pt idx="41">
                  <c:v>0</c:v>
                </c:pt>
                <c:pt idx="42">
                  <c:v>0</c:v>
                </c:pt>
                <c:pt idx="43">
                  <c:v>-6.0983333333354039E-2</c:v>
                </c:pt>
                <c:pt idx="44">
                  <c:v>-0.11916666666667197</c:v>
                </c:pt>
                <c:pt idx="45">
                  <c:v>-0.16475000000002638</c:v>
                </c:pt>
                <c:pt idx="46">
                  <c:v>-0.40693333333331339</c:v>
                </c:pt>
                <c:pt idx="47">
                  <c:v>-0.67831666666666024</c:v>
                </c:pt>
                <c:pt idx="48">
                  <c:v>0</c:v>
                </c:pt>
                <c:pt idx="49">
                  <c:v>0</c:v>
                </c:pt>
                <c:pt idx="50">
                  <c:v>0.91911666666669589</c:v>
                </c:pt>
                <c:pt idx="51">
                  <c:v>1.7452333333333172</c:v>
                </c:pt>
                <c:pt idx="52">
                  <c:v>1.939549999999997</c:v>
                </c:pt>
                <c:pt idx="53">
                  <c:v>1.7414666666666676</c:v>
                </c:pt>
                <c:pt idx="54">
                  <c:v>0.77838333333329501</c:v>
                </c:pt>
                <c:pt idx="5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Sheet2!$B$27</c:f>
              <c:strCache>
                <c:ptCount val="1"/>
                <c:pt idx="0">
                  <c:v>Girder 6</c:v>
                </c:pt>
              </c:strCache>
            </c:strRef>
          </c:tx>
          <c:xVal>
            <c:numRef>
              <c:f>Sheet2!$C$2:$BF$2</c:f>
              <c:numCache>
                <c:formatCode>0.00</c:formatCode>
                <c:ptCount val="56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  <c:pt idx="7" formatCode="General">
                  <c:v>1340</c:v>
                </c:pt>
                <c:pt idx="8">
                  <c:v>1620</c:v>
                </c:pt>
                <c:pt idx="9">
                  <c:v>1900</c:v>
                </c:pt>
                <c:pt idx="10">
                  <c:v>2180</c:v>
                </c:pt>
                <c:pt idx="11">
                  <c:v>2460</c:v>
                </c:pt>
                <c:pt idx="12">
                  <c:v>2740</c:v>
                </c:pt>
                <c:pt idx="13">
                  <c:v>3020</c:v>
                </c:pt>
                <c:pt idx="14">
                  <c:v>3020</c:v>
                </c:pt>
                <c:pt idx="15">
                  <c:v>3300</c:v>
                </c:pt>
                <c:pt idx="16">
                  <c:v>3580</c:v>
                </c:pt>
                <c:pt idx="17">
                  <c:v>3860</c:v>
                </c:pt>
                <c:pt idx="18">
                  <c:v>4140</c:v>
                </c:pt>
                <c:pt idx="19">
                  <c:v>4420</c:v>
                </c:pt>
                <c:pt idx="20">
                  <c:v>4700</c:v>
                </c:pt>
                <c:pt idx="21">
                  <c:v>4700</c:v>
                </c:pt>
                <c:pt idx="22">
                  <c:v>4980</c:v>
                </c:pt>
                <c:pt idx="23">
                  <c:v>5260</c:v>
                </c:pt>
                <c:pt idx="24">
                  <c:v>5540</c:v>
                </c:pt>
                <c:pt idx="25">
                  <c:v>5820</c:v>
                </c:pt>
                <c:pt idx="26">
                  <c:v>6100</c:v>
                </c:pt>
                <c:pt idx="27">
                  <c:v>6380</c:v>
                </c:pt>
                <c:pt idx="28">
                  <c:v>6380</c:v>
                </c:pt>
                <c:pt idx="29">
                  <c:v>6660</c:v>
                </c:pt>
                <c:pt idx="30">
                  <c:v>6940</c:v>
                </c:pt>
                <c:pt idx="31">
                  <c:v>7220</c:v>
                </c:pt>
                <c:pt idx="32">
                  <c:v>7500</c:v>
                </c:pt>
                <c:pt idx="33">
                  <c:v>7780</c:v>
                </c:pt>
                <c:pt idx="34">
                  <c:v>8060</c:v>
                </c:pt>
                <c:pt idx="35">
                  <c:v>8060</c:v>
                </c:pt>
                <c:pt idx="36">
                  <c:v>8340</c:v>
                </c:pt>
                <c:pt idx="37">
                  <c:v>8620</c:v>
                </c:pt>
                <c:pt idx="38">
                  <c:v>8900</c:v>
                </c:pt>
                <c:pt idx="39">
                  <c:v>9180</c:v>
                </c:pt>
                <c:pt idx="40">
                  <c:v>9460</c:v>
                </c:pt>
                <c:pt idx="41">
                  <c:v>9740</c:v>
                </c:pt>
                <c:pt idx="42">
                  <c:v>9740</c:v>
                </c:pt>
                <c:pt idx="43">
                  <c:v>10020</c:v>
                </c:pt>
                <c:pt idx="44">
                  <c:v>10300</c:v>
                </c:pt>
                <c:pt idx="45">
                  <c:v>10580</c:v>
                </c:pt>
                <c:pt idx="46">
                  <c:v>10860</c:v>
                </c:pt>
                <c:pt idx="47">
                  <c:v>11140</c:v>
                </c:pt>
                <c:pt idx="48">
                  <c:v>11420</c:v>
                </c:pt>
                <c:pt idx="49">
                  <c:v>11420</c:v>
                </c:pt>
                <c:pt idx="50">
                  <c:v>11700</c:v>
                </c:pt>
                <c:pt idx="51">
                  <c:v>11980</c:v>
                </c:pt>
                <c:pt idx="52">
                  <c:v>12260</c:v>
                </c:pt>
                <c:pt idx="53">
                  <c:v>12540</c:v>
                </c:pt>
                <c:pt idx="54">
                  <c:v>12820</c:v>
                </c:pt>
                <c:pt idx="55">
                  <c:v>13100</c:v>
                </c:pt>
              </c:numCache>
            </c:numRef>
          </c:xVal>
          <c:yVal>
            <c:numRef>
              <c:f>Sheet2!$C$27:$BF$27</c:f>
              <c:numCache>
                <c:formatCode>0.00</c:formatCode>
                <c:ptCount val="56"/>
                <c:pt idx="0">
                  <c:v>0</c:v>
                </c:pt>
                <c:pt idx="1">
                  <c:v>0.22381217082556137</c:v>
                </c:pt>
                <c:pt idx="2">
                  <c:v>0.58489694287837146</c:v>
                </c:pt>
                <c:pt idx="3">
                  <c:v>1.125983713146784</c:v>
                </c:pt>
                <c:pt idx="4">
                  <c:v>0.76530734194852101</c:v>
                </c:pt>
                <c:pt idx="5">
                  <c:v>0.5956308929898313</c:v>
                </c:pt>
                <c:pt idx="6">
                  <c:v>0</c:v>
                </c:pt>
                <c:pt idx="7">
                  <c:v>0</c:v>
                </c:pt>
                <c:pt idx="8">
                  <c:v>0.15005000000000024</c:v>
                </c:pt>
                <c:pt idx="9">
                  <c:v>-7.2999999999993292E-2</c:v>
                </c:pt>
                <c:pt idx="10">
                  <c:v>-0.17184999999999206</c:v>
                </c:pt>
                <c:pt idx="11">
                  <c:v>-0.41159999999999286</c:v>
                </c:pt>
                <c:pt idx="12">
                  <c:v>-0.497950000000003</c:v>
                </c:pt>
                <c:pt idx="13">
                  <c:v>0</c:v>
                </c:pt>
                <c:pt idx="14">
                  <c:v>0</c:v>
                </c:pt>
                <c:pt idx="15">
                  <c:v>1.2669500000000085</c:v>
                </c:pt>
                <c:pt idx="16">
                  <c:v>1.832099999999997</c:v>
                </c:pt>
                <c:pt idx="17">
                  <c:v>1.6449500000000086</c:v>
                </c:pt>
                <c:pt idx="18">
                  <c:v>0.95789999999999509</c:v>
                </c:pt>
                <c:pt idx="19">
                  <c:v>0.22644999999999982</c:v>
                </c:pt>
                <c:pt idx="20">
                  <c:v>0</c:v>
                </c:pt>
                <c:pt idx="21">
                  <c:v>0</c:v>
                </c:pt>
                <c:pt idx="22">
                  <c:v>0.81298333333333517</c:v>
                </c:pt>
                <c:pt idx="23">
                  <c:v>0.87336666666666929</c:v>
                </c:pt>
                <c:pt idx="24">
                  <c:v>1.1131499999999903</c:v>
                </c:pt>
                <c:pt idx="25">
                  <c:v>1.0152333333333274</c:v>
                </c:pt>
                <c:pt idx="26">
                  <c:v>0.49921666666665487</c:v>
                </c:pt>
                <c:pt idx="27">
                  <c:v>0</c:v>
                </c:pt>
                <c:pt idx="28">
                  <c:v>0</c:v>
                </c:pt>
                <c:pt idx="29">
                  <c:v>0.93101666666666461</c:v>
                </c:pt>
                <c:pt idx="30">
                  <c:v>0.98573333333331448</c:v>
                </c:pt>
                <c:pt idx="31">
                  <c:v>0.87944999999999141</c:v>
                </c:pt>
                <c:pt idx="32">
                  <c:v>0.34026666666667893</c:v>
                </c:pt>
                <c:pt idx="33">
                  <c:v>-8.1716666666665105E-2</c:v>
                </c:pt>
                <c:pt idx="34">
                  <c:v>0</c:v>
                </c:pt>
                <c:pt idx="35">
                  <c:v>0</c:v>
                </c:pt>
                <c:pt idx="36">
                  <c:v>0.38026666666667097</c:v>
                </c:pt>
                <c:pt idx="37">
                  <c:v>0.59783333333331257</c:v>
                </c:pt>
                <c:pt idx="38">
                  <c:v>0.86750000000006366</c:v>
                </c:pt>
                <c:pt idx="39">
                  <c:v>0.80856666666664978</c:v>
                </c:pt>
                <c:pt idx="40">
                  <c:v>0.72233333333332439</c:v>
                </c:pt>
                <c:pt idx="41">
                  <c:v>0</c:v>
                </c:pt>
                <c:pt idx="42">
                  <c:v>0</c:v>
                </c:pt>
                <c:pt idx="43">
                  <c:v>0.75254999999998518</c:v>
                </c:pt>
                <c:pt idx="44">
                  <c:v>0.85899999999998045</c:v>
                </c:pt>
                <c:pt idx="45">
                  <c:v>0.7600500000000352</c:v>
                </c:pt>
                <c:pt idx="46">
                  <c:v>0.26019999999999754</c:v>
                </c:pt>
                <c:pt idx="47">
                  <c:v>-0.11465000000004011</c:v>
                </c:pt>
                <c:pt idx="48">
                  <c:v>0</c:v>
                </c:pt>
                <c:pt idx="49">
                  <c:v>0</c:v>
                </c:pt>
                <c:pt idx="50">
                  <c:v>1.1516666666666993</c:v>
                </c:pt>
                <c:pt idx="51">
                  <c:v>1.6504333333332966</c:v>
                </c:pt>
                <c:pt idx="52">
                  <c:v>1.6659000000000219</c:v>
                </c:pt>
                <c:pt idx="53">
                  <c:v>1.4258666666667068</c:v>
                </c:pt>
                <c:pt idx="54">
                  <c:v>0.75873333333333903</c:v>
                </c:pt>
                <c:pt idx="55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Sheet2!$B$28</c:f>
              <c:strCache>
                <c:ptCount val="1"/>
                <c:pt idx="0">
                  <c:v>Girder 7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Sheet2!$C$28:$I$28</c:f>
              <c:numCache>
                <c:formatCode>0.00</c:formatCode>
                <c:ptCount val="7"/>
                <c:pt idx="0">
                  <c:v>0</c:v>
                </c:pt>
                <c:pt idx="1">
                  <c:v>0.67952318452140048</c:v>
                </c:pt>
                <c:pt idx="2">
                  <c:v>1.0433676531175546</c:v>
                </c:pt>
                <c:pt idx="3">
                  <c:v>1.5337387562515268</c:v>
                </c:pt>
                <c:pt idx="4">
                  <c:v>1.3168585966198307</c:v>
                </c:pt>
                <c:pt idx="5">
                  <c:v>0.67019783198472993</c:v>
                </c:pt>
                <c:pt idx="6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Sheet2!$B$29</c:f>
              <c:strCache>
                <c:ptCount val="1"/>
                <c:pt idx="0">
                  <c:v>Girder 8</c:v>
                </c:pt>
              </c:strCache>
            </c:strRef>
          </c:tx>
          <c:xVal>
            <c:numRef>
              <c:f>Sheet2!$C$2:$I$2</c:f>
              <c:numCache>
                <c:formatCode>0.00</c:formatCode>
                <c:ptCount val="7"/>
                <c:pt idx="0">
                  <c:v>0</c:v>
                </c:pt>
                <c:pt idx="1">
                  <c:v>220.19759999999997</c:v>
                </c:pt>
                <c:pt idx="2">
                  <c:v>440.05799999999999</c:v>
                </c:pt>
                <c:pt idx="3">
                  <c:v>652.1952</c:v>
                </c:pt>
                <c:pt idx="4">
                  <c:v>881.49479999999994</c:v>
                </c:pt>
                <c:pt idx="5">
                  <c:v>1101.0659999999998</c:v>
                </c:pt>
                <c:pt idx="6">
                  <c:v>1319.4371999999998</c:v>
                </c:pt>
              </c:numCache>
            </c:numRef>
          </c:xVal>
          <c:yVal>
            <c:numRef>
              <c:f>Sheet2!$C$29:$I$29</c:f>
              <c:numCache>
                <c:formatCode>0.00</c:formatCode>
                <c:ptCount val="7"/>
                <c:pt idx="0">
                  <c:v>0</c:v>
                </c:pt>
                <c:pt idx="1">
                  <c:v>0.77539024538644341</c:v>
                </c:pt>
                <c:pt idx="2">
                  <c:v>1.0552327531465693</c:v>
                </c:pt>
                <c:pt idx="3">
                  <c:v>1.2325922026755016</c:v>
                </c:pt>
                <c:pt idx="4">
                  <c:v>0.90744433381141576</c:v>
                </c:pt>
                <c:pt idx="5">
                  <c:v>0.61737970716605872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3888"/>
        <c:axId val="215895424"/>
      </c:scatterChart>
      <c:valAx>
        <c:axId val="215893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5895424"/>
        <c:crosses val="autoZero"/>
        <c:crossBetween val="midCat"/>
      </c:valAx>
      <c:valAx>
        <c:axId val="215895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589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</xdr:colOff>
      <xdr:row>37</xdr:row>
      <xdr:rowOff>104775</xdr:rowOff>
    </xdr:from>
    <xdr:to>
      <xdr:col>20</xdr:col>
      <xdr:colOff>598170</xdr:colOff>
      <xdr:row>52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30</xdr:row>
      <xdr:rowOff>99060</xdr:rowOff>
    </xdr:from>
    <xdr:to>
      <xdr:col>16</xdr:col>
      <xdr:colOff>152400</xdr:colOff>
      <xdr:row>54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0"/>
  <sheetViews>
    <sheetView workbookViewId="0">
      <pane xSplit="2" ySplit="6" topLeftCell="C39" activePane="bottomRight" state="frozenSplit"/>
      <selection pane="topRight" activeCell="L1" sqref="L1"/>
      <selection pane="bottomLeft" activeCell="A21" sqref="A21"/>
      <selection pane="bottomRight" activeCell="Y73" sqref="Y73"/>
    </sheetView>
  </sheetViews>
  <sheetFormatPr defaultColWidth="8.88671875" defaultRowHeight="14.4" x14ac:dyDescent="0.3"/>
  <cols>
    <col min="1" max="3" width="7.6640625" style="1" customWidth="1"/>
    <col min="4" max="17" width="10.5546875" style="1" customWidth="1"/>
    <col min="18" max="18" width="13.6640625" style="1" hidden="1" customWidth="1"/>
    <col min="19" max="26" width="10.44140625" style="1" customWidth="1"/>
    <col min="27" max="16384" width="8.88671875" style="1"/>
  </cols>
  <sheetData>
    <row r="1" spans="1:33" x14ac:dyDescent="0.3">
      <c r="A1" s="53" t="s">
        <v>0</v>
      </c>
      <c r="B1" s="56" t="s">
        <v>1</v>
      </c>
      <c r="C1" s="54" t="s">
        <v>3</v>
      </c>
      <c r="D1" s="53" t="s">
        <v>10</v>
      </c>
      <c r="E1" s="53"/>
      <c r="F1" s="53"/>
      <c r="G1" s="53"/>
      <c r="H1" s="53"/>
      <c r="I1" s="53"/>
      <c r="J1" s="53"/>
      <c r="K1" s="53" t="s">
        <v>11</v>
      </c>
      <c r="L1" s="53"/>
      <c r="M1" s="53"/>
      <c r="N1" s="53"/>
      <c r="O1" s="53"/>
      <c r="P1" s="53"/>
      <c r="Q1" s="53"/>
      <c r="R1" s="53"/>
      <c r="S1" s="53" t="s">
        <v>12</v>
      </c>
      <c r="T1" s="53"/>
      <c r="U1" s="53"/>
      <c r="V1" s="53"/>
      <c r="W1" s="53"/>
      <c r="X1" s="53"/>
      <c r="Y1" s="53"/>
      <c r="AA1" s="53" t="s">
        <v>28</v>
      </c>
      <c r="AB1" s="53"/>
      <c r="AC1" s="53"/>
      <c r="AD1" s="53"/>
      <c r="AE1" s="53"/>
      <c r="AF1" s="53"/>
      <c r="AG1" s="53"/>
    </row>
    <row r="2" spans="1:33" x14ac:dyDescent="0.3">
      <c r="A2" s="53"/>
      <c r="B2" s="56"/>
      <c r="C2" s="55"/>
      <c r="D2" s="37">
        <v>1</v>
      </c>
      <c r="E2" s="37">
        <v>2</v>
      </c>
      <c r="F2" s="37">
        <v>3</v>
      </c>
      <c r="G2" s="36">
        <v>4</v>
      </c>
      <c r="H2" s="37">
        <v>5</v>
      </c>
      <c r="I2" s="37">
        <v>6</v>
      </c>
      <c r="J2" s="36" t="s">
        <v>2</v>
      </c>
      <c r="K2" s="37">
        <v>1</v>
      </c>
      <c r="L2" s="37">
        <v>2</v>
      </c>
      <c r="M2" s="37">
        <v>3</v>
      </c>
      <c r="N2" s="36">
        <v>4</v>
      </c>
      <c r="O2" s="37">
        <v>5</v>
      </c>
      <c r="P2" s="37">
        <v>6</v>
      </c>
      <c r="Q2" s="37" t="s">
        <v>2</v>
      </c>
      <c r="R2" s="36" t="s">
        <v>4</v>
      </c>
      <c r="S2" s="37" t="s">
        <v>14</v>
      </c>
      <c r="T2" s="37" t="s">
        <v>5</v>
      </c>
      <c r="U2" s="45" t="s">
        <v>6</v>
      </c>
      <c r="V2" s="46" t="s">
        <v>7</v>
      </c>
      <c r="W2" s="45" t="s">
        <v>8</v>
      </c>
      <c r="X2" s="37" t="s">
        <v>9</v>
      </c>
      <c r="Y2" s="36" t="s">
        <v>13</v>
      </c>
      <c r="AA2" s="51" t="s">
        <v>14</v>
      </c>
      <c r="AB2" s="51" t="s">
        <v>5</v>
      </c>
      <c r="AC2" s="45" t="s">
        <v>6</v>
      </c>
      <c r="AD2" s="46" t="s">
        <v>7</v>
      </c>
      <c r="AE2" s="45" t="s">
        <v>8</v>
      </c>
      <c r="AF2" s="51" t="s">
        <v>9</v>
      </c>
      <c r="AG2" s="50" t="s">
        <v>13</v>
      </c>
    </row>
    <row r="3" spans="1:33" hidden="1" x14ac:dyDescent="0.3">
      <c r="A3" s="12">
        <v>1</v>
      </c>
      <c r="B3" s="4">
        <v>1</v>
      </c>
      <c r="C3" s="12">
        <v>1</v>
      </c>
      <c r="D3" s="6">
        <v>54.448300000000003</v>
      </c>
      <c r="E3" s="6"/>
      <c r="F3" s="6"/>
      <c r="G3" s="6"/>
      <c r="H3" s="6"/>
      <c r="I3" s="6">
        <v>55.536700000000003</v>
      </c>
      <c r="J3" s="6">
        <v>109.97750000000001</v>
      </c>
      <c r="K3" s="6">
        <v>1.5450999999999999</v>
      </c>
      <c r="L3" s="6"/>
      <c r="M3" s="6"/>
      <c r="N3" s="14">
        <v>1.2023999999999999</v>
      </c>
      <c r="O3" s="6"/>
      <c r="P3" s="6"/>
      <c r="Q3" s="6">
        <v>2.7440000000000002</v>
      </c>
      <c r="R3" s="14">
        <f t="shared" ref="R3:R4" si="0">D3*Q3/J3</f>
        <v>1.3585154708917735</v>
      </c>
      <c r="S3" s="6">
        <f>ABS(K3-R3)*12</f>
        <v>2.2390143492987171</v>
      </c>
      <c r="T3" s="6"/>
      <c r="U3" s="6"/>
      <c r="V3" s="14"/>
      <c r="W3" s="6"/>
      <c r="X3" s="6"/>
      <c r="Y3" s="14">
        <f>ABS(N3-R3)*12</f>
        <v>1.8733856507012829</v>
      </c>
      <c r="Z3" s="47">
        <f t="shared" ref="Z3:Z6" si="1">Q3/J3</f>
        <v>2.495055806869587E-2</v>
      </c>
    </row>
    <row r="4" spans="1:33" hidden="1" x14ac:dyDescent="0.3">
      <c r="A4" s="13">
        <v>1</v>
      </c>
      <c r="B4" s="3">
        <v>2</v>
      </c>
      <c r="C4" s="13">
        <v>1</v>
      </c>
      <c r="D4" s="8">
        <v>54.837200000000003</v>
      </c>
      <c r="E4" s="8"/>
      <c r="F4" s="8"/>
      <c r="G4" s="8"/>
      <c r="H4" s="8"/>
      <c r="I4" s="8">
        <v>55.024799999999999</v>
      </c>
      <c r="J4" s="8">
        <v>109.8603</v>
      </c>
      <c r="K4" s="8">
        <v>1.5837000000000001</v>
      </c>
      <c r="L4" s="8"/>
      <c r="M4" s="8"/>
      <c r="N4" s="15">
        <v>1.1927000000000001</v>
      </c>
      <c r="O4" s="8"/>
      <c r="P4" s="8"/>
      <c r="Q4" s="8">
        <v>2.78</v>
      </c>
      <c r="R4" s="15">
        <f t="shared" si="0"/>
        <v>1.3876479128493187</v>
      </c>
      <c r="S4" s="8">
        <f t="shared" ref="S4:S5" si="2">ABS(K4-R4)*12</f>
        <v>2.3526250458081774</v>
      </c>
      <c r="T4" s="8"/>
      <c r="U4" s="8"/>
      <c r="V4" s="15"/>
      <c r="W4" s="8"/>
      <c r="X4" s="8"/>
      <c r="Y4" s="15">
        <f t="shared" ref="Y4:Y6" si="3">ABS(N4-R4)*12</f>
        <v>2.3393749541918227</v>
      </c>
      <c r="Z4" s="47">
        <f t="shared" si="1"/>
        <v>2.5304864450579508E-2</v>
      </c>
    </row>
    <row r="5" spans="1:33" hidden="1" x14ac:dyDescent="0.3">
      <c r="A5" s="13">
        <v>1</v>
      </c>
      <c r="B5" s="3">
        <v>3</v>
      </c>
      <c r="C5" s="13">
        <v>1</v>
      </c>
      <c r="D5" s="8">
        <v>54.973999999999997</v>
      </c>
      <c r="E5" s="8"/>
      <c r="F5" s="8"/>
      <c r="G5" s="8"/>
      <c r="H5" s="8"/>
      <c r="I5" s="8">
        <v>54.872999999999998</v>
      </c>
      <c r="J5" s="8">
        <v>109.8468</v>
      </c>
      <c r="K5" s="8">
        <v>1.5966</v>
      </c>
      <c r="L5" s="8"/>
      <c r="M5" s="8"/>
      <c r="N5" s="15">
        <v>1.3658999999999999</v>
      </c>
      <c r="O5" s="8"/>
      <c r="P5" s="8"/>
      <c r="Q5" s="8">
        <v>2.9624999999999999</v>
      </c>
      <c r="R5" s="15">
        <f>D5*Q5/J5</f>
        <v>1.4826146505860889</v>
      </c>
      <c r="S5" s="8">
        <f t="shared" si="2"/>
        <v>1.3678241929669337</v>
      </c>
      <c r="T5" s="8"/>
      <c r="U5" s="8"/>
      <c r="V5" s="15"/>
      <c r="W5" s="8"/>
      <c r="X5" s="8"/>
      <c r="Y5" s="15">
        <f t="shared" si="3"/>
        <v>1.4005758070330678</v>
      </c>
      <c r="Z5" s="47">
        <f t="shared" si="1"/>
        <v>2.6969379171719158E-2</v>
      </c>
    </row>
    <row r="6" spans="1:33" hidden="1" x14ac:dyDescent="0.3">
      <c r="A6" s="32">
        <v>1</v>
      </c>
      <c r="B6" s="33">
        <v>4</v>
      </c>
      <c r="C6" s="32">
        <v>1</v>
      </c>
      <c r="D6" s="34">
        <v>54.9101</v>
      </c>
      <c r="E6" s="34"/>
      <c r="F6" s="34"/>
      <c r="G6" s="34"/>
      <c r="H6" s="34"/>
      <c r="I6" s="34">
        <v>54.9298</v>
      </c>
      <c r="J6" s="34">
        <v>109.8398</v>
      </c>
      <c r="K6" s="34">
        <v>1.6652</v>
      </c>
      <c r="L6" s="34"/>
      <c r="M6" s="34"/>
      <c r="N6" s="35">
        <v>1.5307999999999999</v>
      </c>
      <c r="O6" s="34"/>
      <c r="P6" s="34"/>
      <c r="Q6" s="34">
        <v>3.1959</v>
      </c>
      <c r="R6" s="35">
        <f t="shared" ref="R6:R13" si="4">D6*Q6/J6</f>
        <v>1.5976648590947906</v>
      </c>
      <c r="S6" s="34">
        <f>ABS(K6-R6)*12</f>
        <v>0.81042169086251281</v>
      </c>
      <c r="T6" s="34"/>
      <c r="U6" s="34"/>
      <c r="V6" s="35"/>
      <c r="W6" s="34"/>
      <c r="X6" s="34"/>
      <c r="Y6" s="35">
        <f t="shared" si="3"/>
        <v>0.80237830913748809</v>
      </c>
      <c r="Z6" s="47">
        <f t="shared" si="1"/>
        <v>2.9096010735634989E-2</v>
      </c>
    </row>
    <row r="7" spans="1:33" x14ac:dyDescent="0.3">
      <c r="A7" s="13">
        <v>1</v>
      </c>
      <c r="B7" s="3">
        <v>1</v>
      </c>
      <c r="C7" s="13">
        <v>0</v>
      </c>
      <c r="D7" s="8">
        <v>18.349799999999998</v>
      </c>
      <c r="E7" s="8">
        <v>18.3217</v>
      </c>
      <c r="F7" s="8">
        <v>17.678100000000001</v>
      </c>
      <c r="G7" s="8">
        <v>19.1083</v>
      </c>
      <c r="H7" s="8">
        <v>18.297599999999999</v>
      </c>
      <c r="I7" s="8">
        <v>18.197600000000001</v>
      </c>
      <c r="J7" s="8">
        <v>109.7946</v>
      </c>
      <c r="K7" s="8">
        <v>7.5602999999999998</v>
      </c>
      <c r="L7" s="8">
        <v>6.0271999999999997</v>
      </c>
      <c r="M7" s="8">
        <v>4.9843000000000002</v>
      </c>
      <c r="N7" s="15">
        <v>5.0644999999999998</v>
      </c>
      <c r="O7" s="8">
        <v>5.0134999999999996</v>
      </c>
      <c r="P7" s="8">
        <v>4.2374999999999998</v>
      </c>
      <c r="Q7" s="8">
        <f>2.744*12</f>
        <v>32.928000000000004</v>
      </c>
      <c r="R7" s="15">
        <f t="shared" si="4"/>
        <v>5.5032052068134494</v>
      </c>
      <c r="S7" s="8">
        <v>0</v>
      </c>
      <c r="T7" s="8">
        <f>S7+K7</f>
        <v>7.5602999999999998</v>
      </c>
      <c r="U7" s="8">
        <f t="shared" ref="U7:W7" si="5">T7+L7</f>
        <v>13.587499999999999</v>
      </c>
      <c r="V7" s="15">
        <f t="shared" si="5"/>
        <v>18.5718</v>
      </c>
      <c r="W7" s="8">
        <f t="shared" si="5"/>
        <v>23.636299999999999</v>
      </c>
      <c r="X7" s="8">
        <f>W7+O7</f>
        <v>28.649799999999999</v>
      </c>
      <c r="Y7" s="15">
        <f>X7+P7</f>
        <v>32.887299999999996</v>
      </c>
      <c r="Z7" s="47">
        <f t="shared" ref="Z7:Z13" si="6">(Q7/12)/J7</f>
        <v>2.4992121652613154E-2</v>
      </c>
      <c r="AA7" s="52">
        <f t="shared" ref="AA7:AA14" si="7">S7</f>
        <v>0</v>
      </c>
      <c r="AB7" s="52">
        <f>T7+$AA7</f>
        <v>7.5602999999999998</v>
      </c>
      <c r="AC7" s="52">
        <f t="shared" ref="AC7:AG7" si="8">U7+$AA7</f>
        <v>13.587499999999999</v>
      </c>
      <c r="AD7" s="52">
        <f t="shared" si="8"/>
        <v>18.5718</v>
      </c>
      <c r="AE7" s="52">
        <f t="shared" si="8"/>
        <v>23.636299999999999</v>
      </c>
      <c r="AF7" s="52">
        <f t="shared" si="8"/>
        <v>28.649799999999999</v>
      </c>
      <c r="AG7" s="52">
        <f t="shared" si="8"/>
        <v>32.887299999999996</v>
      </c>
    </row>
    <row r="8" spans="1:33" x14ac:dyDescent="0.3">
      <c r="A8" s="13">
        <v>1</v>
      </c>
      <c r="B8" s="3">
        <v>2</v>
      </c>
      <c r="C8" s="13">
        <v>0</v>
      </c>
      <c r="D8" s="8">
        <v>18.229299999999999</v>
      </c>
      <c r="E8" s="8">
        <v>18.3919</v>
      </c>
      <c r="F8" s="8">
        <v>18.3642</v>
      </c>
      <c r="G8" s="8">
        <v>18.3643</v>
      </c>
      <c r="H8" s="8">
        <v>18.4084</v>
      </c>
      <c r="I8" s="8">
        <v>18.122199999999999</v>
      </c>
      <c r="J8" s="8">
        <v>109.908</v>
      </c>
      <c r="K8" s="8">
        <v>7.3917999999999999</v>
      </c>
      <c r="L8" s="8">
        <v>6.2435999999999998</v>
      </c>
      <c r="M8" s="8">
        <v>5.4154999999999998</v>
      </c>
      <c r="N8" s="15">
        <v>5.1055000000000001</v>
      </c>
      <c r="O8" s="8">
        <v>4.8891</v>
      </c>
      <c r="P8" s="8">
        <v>4.3135000000000003</v>
      </c>
      <c r="Q8" s="8">
        <f>2.78*12</f>
        <v>33.36</v>
      </c>
      <c r="R8" s="15">
        <f t="shared" si="4"/>
        <v>5.5330771918331685</v>
      </c>
      <c r="S8" s="8">
        <v>0</v>
      </c>
      <c r="T8" s="8">
        <f t="shared" ref="T8:T15" si="9">S8+K8</f>
        <v>7.3917999999999999</v>
      </c>
      <c r="U8" s="8">
        <f t="shared" ref="U8:U15" si="10">T8+L8</f>
        <v>13.635400000000001</v>
      </c>
      <c r="V8" s="15">
        <f t="shared" ref="V8:V15" si="11">U8+M8</f>
        <v>19.050899999999999</v>
      </c>
      <c r="W8" s="8">
        <f t="shared" ref="W8:Y15" si="12">V8+N8</f>
        <v>24.156399999999998</v>
      </c>
      <c r="X8" s="8">
        <f t="shared" si="12"/>
        <v>29.045499999999997</v>
      </c>
      <c r="Y8" s="15">
        <f t="shared" si="12"/>
        <v>33.358999999999995</v>
      </c>
      <c r="Z8" s="47">
        <f t="shared" si="6"/>
        <v>2.5293882155985003E-2</v>
      </c>
      <c r="AA8" s="52">
        <f t="shared" si="7"/>
        <v>0</v>
      </c>
      <c r="AB8" s="52">
        <f t="shared" ref="AB8:AB14" si="13">T8+$AA8</f>
        <v>7.3917999999999999</v>
      </c>
      <c r="AC8" s="52">
        <f t="shared" ref="AC8:AC14" si="14">U8+$AA8</f>
        <v>13.635400000000001</v>
      </c>
      <c r="AD8" s="52">
        <f t="shared" ref="AD8:AD14" si="15">V8+$AA8</f>
        <v>19.050899999999999</v>
      </c>
      <c r="AE8" s="52">
        <f t="shared" ref="AE8:AE14" si="16">W8+$AA8</f>
        <v>24.156399999999998</v>
      </c>
      <c r="AF8" s="52">
        <f t="shared" ref="AF8:AF14" si="17">X8+$AA8</f>
        <v>29.045499999999997</v>
      </c>
      <c r="AG8" s="52">
        <f t="shared" ref="AG8:AG14" si="18">Y8+$AA8</f>
        <v>33.358999999999995</v>
      </c>
    </row>
    <row r="9" spans="1:33" x14ac:dyDescent="0.3">
      <c r="A9" s="13">
        <v>1</v>
      </c>
      <c r="B9" s="3">
        <v>3</v>
      </c>
      <c r="C9" s="13">
        <v>0</v>
      </c>
      <c r="D9" s="8">
        <v>18.349499999999999</v>
      </c>
      <c r="E9" s="8">
        <v>18.433800000000002</v>
      </c>
      <c r="F9" s="8">
        <v>18.316199999999998</v>
      </c>
      <c r="G9" s="8">
        <v>18.398399999999999</v>
      </c>
      <c r="H9" s="8">
        <v>18.532800000000002</v>
      </c>
      <c r="I9" s="8">
        <v>17.838200000000001</v>
      </c>
      <c r="J9" s="8">
        <v>109.8339</v>
      </c>
      <c r="K9" s="8">
        <v>7.4368999999999996</v>
      </c>
      <c r="L9" s="8">
        <v>6.5514000000000001</v>
      </c>
      <c r="M9" s="8">
        <v>5.8291000000000004</v>
      </c>
      <c r="N9" s="15">
        <v>5.6836000000000002</v>
      </c>
      <c r="O9" s="8">
        <v>5.7594000000000003</v>
      </c>
      <c r="P9" s="8">
        <v>4.6250999999999998</v>
      </c>
      <c r="Q9" s="8">
        <f>2.9871*12</f>
        <v>35.845199999999998</v>
      </c>
      <c r="R9" s="15">
        <f t="shared" si="4"/>
        <v>5.9885108095041693</v>
      </c>
      <c r="S9" s="8">
        <v>0</v>
      </c>
      <c r="T9" s="8">
        <f>S9+K9</f>
        <v>7.4368999999999996</v>
      </c>
      <c r="U9" s="8">
        <f t="shared" si="10"/>
        <v>13.988299999999999</v>
      </c>
      <c r="V9" s="15">
        <f>U9+M9</f>
        <v>19.817399999999999</v>
      </c>
      <c r="W9" s="8">
        <f t="shared" si="12"/>
        <v>25.500999999999998</v>
      </c>
      <c r="X9" s="8">
        <f t="shared" ref="X9:Y9" si="19">W9+O9</f>
        <v>31.260399999999997</v>
      </c>
      <c r="Y9" s="15">
        <f t="shared" si="19"/>
        <v>35.885499999999993</v>
      </c>
      <c r="Z9" s="47">
        <f t="shared" si="6"/>
        <v>2.7196521292606381E-2</v>
      </c>
      <c r="AA9" s="52">
        <f t="shared" si="7"/>
        <v>0</v>
      </c>
      <c r="AB9" s="52">
        <f t="shared" si="13"/>
        <v>7.4368999999999996</v>
      </c>
      <c r="AC9" s="52">
        <f t="shared" si="14"/>
        <v>13.988299999999999</v>
      </c>
      <c r="AD9" s="52">
        <f t="shared" si="15"/>
        <v>19.817399999999999</v>
      </c>
      <c r="AE9" s="52">
        <f t="shared" si="16"/>
        <v>25.500999999999998</v>
      </c>
      <c r="AF9" s="52">
        <f t="shared" si="17"/>
        <v>31.260399999999997</v>
      </c>
      <c r="AG9" s="52">
        <f t="shared" si="18"/>
        <v>35.885499999999993</v>
      </c>
    </row>
    <row r="10" spans="1:33" x14ac:dyDescent="0.3">
      <c r="A10" s="13">
        <v>1</v>
      </c>
      <c r="B10" s="3">
        <v>4</v>
      </c>
      <c r="C10" s="13">
        <v>0</v>
      </c>
      <c r="D10" s="8">
        <v>18.3687</v>
      </c>
      <c r="E10" s="8">
        <v>18.307200000000002</v>
      </c>
      <c r="F10" s="8">
        <v>18.413</v>
      </c>
      <c r="G10" s="8">
        <v>18.404</v>
      </c>
      <c r="H10" s="8">
        <v>18.290900000000001</v>
      </c>
      <c r="I10" s="8">
        <v>18.886900000000001</v>
      </c>
      <c r="J10" s="8">
        <v>109.7092</v>
      </c>
      <c r="K10" s="8">
        <v>7.2888999999999999</v>
      </c>
      <c r="L10" s="8">
        <v>6.6597</v>
      </c>
      <c r="M10" s="8">
        <v>6.7039999999999997</v>
      </c>
      <c r="N10" s="15">
        <v>6.3379000000000003</v>
      </c>
      <c r="O10" s="8">
        <v>6.1878000000000002</v>
      </c>
      <c r="P10" s="8">
        <v>5.3170000000000002</v>
      </c>
      <c r="Q10" s="48">
        <f>3.3131*12</f>
        <v>39.757199999999997</v>
      </c>
      <c r="R10" s="15">
        <f t="shared" si="4"/>
        <v>6.6565801194430367</v>
      </c>
      <c r="S10" s="8">
        <v>0</v>
      </c>
      <c r="T10" s="8">
        <f>S10+K10</f>
        <v>7.2888999999999999</v>
      </c>
      <c r="U10" s="8">
        <f t="shared" si="10"/>
        <v>13.948599999999999</v>
      </c>
      <c r="V10" s="15">
        <f t="shared" si="11"/>
        <v>20.6526</v>
      </c>
      <c r="W10" s="8">
        <f t="shared" si="12"/>
        <v>26.990500000000001</v>
      </c>
      <c r="X10" s="8">
        <f t="shared" ref="X10:Y10" si="20">W10+O10</f>
        <v>33.1783</v>
      </c>
      <c r="Y10" s="15">
        <f t="shared" si="20"/>
        <v>38.4953</v>
      </c>
      <c r="Z10" s="47">
        <f t="shared" si="6"/>
        <v>3.0198925887710421E-2</v>
      </c>
      <c r="AA10" s="52">
        <f t="shared" si="7"/>
        <v>0</v>
      </c>
      <c r="AB10" s="52">
        <f t="shared" si="13"/>
        <v>7.2888999999999999</v>
      </c>
      <c r="AC10" s="52">
        <f t="shared" si="14"/>
        <v>13.948599999999999</v>
      </c>
      <c r="AD10" s="52">
        <f t="shared" si="15"/>
        <v>20.6526</v>
      </c>
      <c r="AE10" s="52">
        <f t="shared" si="16"/>
        <v>26.990500000000001</v>
      </c>
      <c r="AF10" s="52">
        <f t="shared" si="17"/>
        <v>33.1783</v>
      </c>
      <c r="AG10" s="52">
        <f t="shared" si="18"/>
        <v>38.4953</v>
      </c>
    </row>
    <row r="11" spans="1:33" x14ac:dyDescent="0.3">
      <c r="A11" s="13">
        <v>1</v>
      </c>
      <c r="B11" s="3">
        <v>5</v>
      </c>
      <c r="C11" s="13">
        <v>0</v>
      </c>
      <c r="D11" s="8">
        <v>18.326899999999998</v>
      </c>
      <c r="E11" s="8">
        <v>18.321300000000001</v>
      </c>
      <c r="F11" s="8">
        <v>18.324400000000001</v>
      </c>
      <c r="G11" s="8">
        <v>18.345800000000001</v>
      </c>
      <c r="H11" s="8">
        <v>18.4819</v>
      </c>
      <c r="I11" s="8">
        <v>18.361000000000001</v>
      </c>
      <c r="J11" s="8">
        <v>110.14579999999999</v>
      </c>
      <c r="K11" s="8">
        <v>6.8758999999999997</v>
      </c>
      <c r="L11" s="8">
        <v>6.5118999999999998</v>
      </c>
      <c r="M11" s="8">
        <v>6.6039000000000003</v>
      </c>
      <c r="N11" s="15">
        <v>6.6748000000000003</v>
      </c>
      <c r="O11" s="8">
        <v>5.6559999999999997</v>
      </c>
      <c r="P11" s="8">
        <v>6.3291000000000004</v>
      </c>
      <c r="Q11" s="48">
        <f>3.3074*12</f>
        <v>39.688800000000001</v>
      </c>
      <c r="R11" s="15">
        <f t="shared" si="4"/>
        <v>6.6037258680766771</v>
      </c>
      <c r="S11" s="8">
        <v>0</v>
      </c>
      <c r="T11" s="8">
        <f t="shared" si="9"/>
        <v>6.8758999999999997</v>
      </c>
      <c r="U11" s="8">
        <f t="shared" si="10"/>
        <v>13.387799999999999</v>
      </c>
      <c r="V11" s="15">
        <f t="shared" si="11"/>
        <v>19.991699999999998</v>
      </c>
      <c r="W11" s="8">
        <f t="shared" si="12"/>
        <v>26.666499999999999</v>
      </c>
      <c r="X11" s="8">
        <f t="shared" ref="X11:Y11" si="21">W11+O11</f>
        <v>32.322499999999998</v>
      </c>
      <c r="Y11" s="15">
        <f t="shared" si="21"/>
        <v>38.651600000000002</v>
      </c>
      <c r="Z11" s="47">
        <f t="shared" si="6"/>
        <v>3.0027472677124321E-2</v>
      </c>
      <c r="AA11" s="52">
        <f t="shared" si="7"/>
        <v>0</v>
      </c>
      <c r="AB11" s="52">
        <f t="shared" si="13"/>
        <v>6.8758999999999997</v>
      </c>
      <c r="AC11" s="52">
        <f t="shared" si="14"/>
        <v>13.387799999999999</v>
      </c>
      <c r="AD11" s="52">
        <f t="shared" si="15"/>
        <v>19.991699999999998</v>
      </c>
      <c r="AE11" s="52">
        <f t="shared" si="16"/>
        <v>26.666499999999999</v>
      </c>
      <c r="AF11" s="52">
        <f t="shared" si="17"/>
        <v>32.322499999999998</v>
      </c>
      <c r="AG11" s="52">
        <f t="shared" si="18"/>
        <v>38.651600000000002</v>
      </c>
    </row>
    <row r="12" spans="1:33" x14ac:dyDescent="0.3">
      <c r="A12" s="13">
        <v>1</v>
      </c>
      <c r="B12" s="3">
        <v>6</v>
      </c>
      <c r="C12" s="13">
        <v>0</v>
      </c>
      <c r="D12" s="8">
        <v>18.366099999999999</v>
      </c>
      <c r="E12" s="8">
        <v>18.304200000000002</v>
      </c>
      <c r="F12" s="8">
        <v>18.384</v>
      </c>
      <c r="G12" s="8">
        <v>18.324300000000001</v>
      </c>
      <c r="H12" s="8">
        <v>18.6343</v>
      </c>
      <c r="I12" s="15">
        <v>18.1172</v>
      </c>
      <c r="J12" s="9">
        <v>109.8875</v>
      </c>
      <c r="K12" s="8">
        <v>6.8014000000000001</v>
      </c>
      <c r="L12" s="8">
        <v>6.6786000000000003</v>
      </c>
      <c r="M12" s="8">
        <v>6.8779000000000003</v>
      </c>
      <c r="N12" s="15">
        <v>6.4888000000000003</v>
      </c>
      <c r="O12" s="8">
        <v>6.6391999999999998</v>
      </c>
      <c r="P12" s="8">
        <v>5.9273999999999996</v>
      </c>
      <c r="Q12" s="8">
        <f>3.2768*12</f>
        <v>39.321600000000004</v>
      </c>
      <c r="R12" s="15">
        <f t="shared" si="4"/>
        <v>6.5720344694346489</v>
      </c>
      <c r="S12" s="8">
        <v>0</v>
      </c>
      <c r="T12" s="8">
        <f t="shared" si="9"/>
        <v>6.8014000000000001</v>
      </c>
      <c r="U12" s="8">
        <f t="shared" si="10"/>
        <v>13.48</v>
      </c>
      <c r="V12" s="15">
        <f t="shared" si="11"/>
        <v>20.357900000000001</v>
      </c>
      <c r="W12" s="8">
        <f t="shared" si="12"/>
        <v>26.846700000000002</v>
      </c>
      <c r="X12" s="8">
        <f t="shared" ref="X12:Y12" si="22">W12+O12</f>
        <v>33.485900000000001</v>
      </c>
      <c r="Y12" s="15">
        <f t="shared" si="22"/>
        <v>39.4133</v>
      </c>
      <c r="Z12" s="47">
        <f t="shared" si="6"/>
        <v>2.9819588215220114E-2</v>
      </c>
      <c r="AA12" s="52">
        <f t="shared" si="7"/>
        <v>0</v>
      </c>
      <c r="AB12" s="52">
        <f t="shared" si="13"/>
        <v>6.8014000000000001</v>
      </c>
      <c r="AC12" s="52">
        <f t="shared" si="14"/>
        <v>13.48</v>
      </c>
      <c r="AD12" s="52">
        <f t="shared" si="15"/>
        <v>20.357900000000001</v>
      </c>
      <c r="AE12" s="52">
        <f t="shared" si="16"/>
        <v>26.846700000000002</v>
      </c>
      <c r="AF12" s="52">
        <f t="shared" si="17"/>
        <v>33.485900000000001</v>
      </c>
      <c r="AG12" s="52">
        <f t="shared" si="18"/>
        <v>39.4133</v>
      </c>
    </row>
    <row r="13" spans="1:33" x14ac:dyDescent="0.3">
      <c r="A13" s="13">
        <v>1</v>
      </c>
      <c r="B13" s="3">
        <v>7</v>
      </c>
      <c r="C13" s="13">
        <v>0</v>
      </c>
      <c r="D13" s="8">
        <v>18.3262</v>
      </c>
      <c r="E13" s="8">
        <v>18.34</v>
      </c>
      <c r="F13" s="8">
        <v>18.2821</v>
      </c>
      <c r="G13" s="8">
        <v>18.333400000000001</v>
      </c>
      <c r="H13" s="8">
        <v>18.245200000000001</v>
      </c>
      <c r="I13" s="15">
        <v>18.537299999999998</v>
      </c>
      <c r="J13" s="9">
        <v>110.04730000000001</v>
      </c>
      <c r="K13" s="8">
        <v>7.2236000000000002</v>
      </c>
      <c r="L13" s="8">
        <v>6.6478999999999999</v>
      </c>
      <c r="M13" s="8">
        <v>6.7949000000000002</v>
      </c>
      <c r="N13" s="15">
        <v>6.5976999999999997</v>
      </c>
      <c r="O13" s="8">
        <v>6.1288</v>
      </c>
      <c r="P13" s="8">
        <v>5.8196000000000003</v>
      </c>
      <c r="Q13" s="8">
        <f>3.2644*12</f>
        <v>39.172800000000002</v>
      </c>
      <c r="R13" s="15">
        <f t="shared" si="4"/>
        <v>6.5234546177870785</v>
      </c>
      <c r="S13" s="8">
        <v>0</v>
      </c>
      <c r="T13" s="8">
        <f t="shared" si="9"/>
        <v>7.2236000000000002</v>
      </c>
      <c r="U13" s="8">
        <f t="shared" si="10"/>
        <v>13.871500000000001</v>
      </c>
      <c r="V13" s="15">
        <f t="shared" si="11"/>
        <v>20.666400000000003</v>
      </c>
      <c r="W13" s="8">
        <f t="shared" si="12"/>
        <v>27.264100000000003</v>
      </c>
      <c r="X13" s="8">
        <f t="shared" ref="X13:Y13" si="23">W13+O13</f>
        <v>33.392900000000004</v>
      </c>
      <c r="Y13" s="15">
        <f t="shared" si="23"/>
        <v>39.212500000000006</v>
      </c>
      <c r="Z13" s="47">
        <f t="shared" si="6"/>
        <v>2.9663608284801173E-2</v>
      </c>
      <c r="AA13" s="52">
        <f t="shared" si="7"/>
        <v>0</v>
      </c>
      <c r="AB13" s="52">
        <f t="shared" si="13"/>
        <v>7.2236000000000002</v>
      </c>
      <c r="AC13" s="52">
        <f t="shared" si="14"/>
        <v>13.871500000000001</v>
      </c>
      <c r="AD13" s="52">
        <f t="shared" si="15"/>
        <v>20.666400000000003</v>
      </c>
      <c r="AE13" s="52">
        <f t="shared" si="16"/>
        <v>27.264100000000003</v>
      </c>
      <c r="AF13" s="52">
        <f t="shared" si="17"/>
        <v>33.392900000000004</v>
      </c>
      <c r="AG13" s="52">
        <f t="shared" si="18"/>
        <v>39.212500000000006</v>
      </c>
    </row>
    <row r="14" spans="1:33" x14ac:dyDescent="0.3">
      <c r="A14" s="2">
        <v>1</v>
      </c>
      <c r="B14" s="5">
        <v>8</v>
      </c>
      <c r="C14" s="2">
        <v>0</v>
      </c>
      <c r="D14" s="10">
        <v>18.364799999999999</v>
      </c>
      <c r="E14" s="10">
        <v>18.325299999999999</v>
      </c>
      <c r="F14" s="10">
        <v>18.168700000000001</v>
      </c>
      <c r="G14" s="10">
        <v>18.3978</v>
      </c>
      <c r="H14" s="10">
        <v>18.2591</v>
      </c>
      <c r="I14" s="16">
        <v>18.3903</v>
      </c>
      <c r="J14" s="11">
        <v>109.9603</v>
      </c>
      <c r="K14" s="10">
        <v>7.4702999999999999</v>
      </c>
      <c r="L14" s="10">
        <v>6.7145000000000001</v>
      </c>
      <c r="M14" s="10">
        <v>6.6272000000000002</v>
      </c>
      <c r="N14" s="16">
        <v>6.6464999999999996</v>
      </c>
      <c r="O14" s="10">
        <v>6.6357999999999997</v>
      </c>
      <c r="P14" s="10">
        <v>6.0220000000000002</v>
      </c>
      <c r="Q14" s="10">
        <f>3.3566*12</f>
        <v>40.279199999999996</v>
      </c>
      <c r="R14" s="16">
        <f>D14*Q14/J14</f>
        <v>6.7271501820202362</v>
      </c>
      <c r="S14" s="10">
        <v>0</v>
      </c>
      <c r="T14" s="10">
        <f t="shared" si="9"/>
        <v>7.4702999999999999</v>
      </c>
      <c r="U14" s="10">
        <f t="shared" si="10"/>
        <v>14.184799999999999</v>
      </c>
      <c r="V14" s="16">
        <f t="shared" si="11"/>
        <v>20.811999999999998</v>
      </c>
      <c r="W14" s="10">
        <f t="shared" si="12"/>
        <v>27.458499999999997</v>
      </c>
      <c r="X14" s="10">
        <f t="shared" ref="X14:Y14" si="24">W14+O14</f>
        <v>34.094299999999997</v>
      </c>
      <c r="Y14" s="16">
        <f t="shared" si="24"/>
        <v>40.116299999999995</v>
      </c>
      <c r="Z14" s="47">
        <f>(Q14/12)/J14</f>
        <v>3.0525562407523441E-2</v>
      </c>
      <c r="AA14" s="52">
        <f t="shared" si="7"/>
        <v>0</v>
      </c>
      <c r="AB14" s="52">
        <f t="shared" si="13"/>
        <v>7.4702999999999999</v>
      </c>
      <c r="AC14" s="52">
        <f t="shared" si="14"/>
        <v>14.184799999999999</v>
      </c>
      <c r="AD14" s="52">
        <f t="shared" si="15"/>
        <v>20.811999999999998</v>
      </c>
      <c r="AE14" s="52">
        <f t="shared" si="16"/>
        <v>27.458499999999997</v>
      </c>
      <c r="AF14" s="52">
        <f t="shared" si="17"/>
        <v>34.094299999999997</v>
      </c>
      <c r="AG14" s="52">
        <f t="shared" si="18"/>
        <v>40.116299999999995</v>
      </c>
    </row>
    <row r="15" spans="1:33" x14ac:dyDescent="0.3">
      <c r="A15" s="17">
        <f>A3+1</f>
        <v>2</v>
      </c>
      <c r="B15" s="18">
        <v>1</v>
      </c>
      <c r="C15" s="17"/>
      <c r="D15" s="19"/>
      <c r="E15" s="19"/>
      <c r="F15" s="19"/>
      <c r="G15" s="19"/>
      <c r="H15" s="19"/>
      <c r="I15" s="20"/>
      <c r="J15" s="21"/>
      <c r="K15" s="19"/>
      <c r="L15" s="19"/>
      <c r="M15" s="19"/>
      <c r="N15" s="20"/>
      <c r="O15" s="19"/>
      <c r="P15" s="19"/>
      <c r="Q15" s="19"/>
      <c r="R15" s="20" t="e">
        <f>D15*Q15/J15*12</f>
        <v>#DIV/0!</v>
      </c>
      <c r="S15" s="19">
        <v>0</v>
      </c>
      <c r="T15" s="19">
        <f t="shared" si="9"/>
        <v>0</v>
      </c>
      <c r="U15" s="19">
        <f t="shared" si="10"/>
        <v>0</v>
      </c>
      <c r="V15" s="20">
        <f t="shared" si="11"/>
        <v>0</v>
      </c>
      <c r="W15" s="19">
        <f t="shared" si="12"/>
        <v>0</v>
      </c>
      <c r="X15" s="19">
        <f t="shared" ref="X15:Y62" si="25">W15+O15</f>
        <v>0</v>
      </c>
      <c r="Y15" s="19">
        <f t="shared" si="25"/>
        <v>0</v>
      </c>
      <c r="Z15" s="47" t="e">
        <f t="shared" ref="Z15:Z62" si="26">(Q15/12)/J15</f>
        <v>#DIV/0!</v>
      </c>
      <c r="AA15" s="52">
        <f>AG7</f>
        <v>32.887299999999996</v>
      </c>
      <c r="AB15" s="52">
        <f>T15-$S15+$AA15</f>
        <v>32.887299999999996</v>
      </c>
      <c r="AC15" s="52">
        <f t="shared" ref="AC15:AG15" si="27">U15-$S15+$AA15</f>
        <v>32.887299999999996</v>
      </c>
      <c r="AD15" s="52">
        <f t="shared" si="27"/>
        <v>32.887299999999996</v>
      </c>
      <c r="AE15" s="52">
        <f t="shared" si="27"/>
        <v>32.887299999999996</v>
      </c>
      <c r="AF15" s="52">
        <f t="shared" si="27"/>
        <v>32.887299999999996</v>
      </c>
      <c r="AG15" s="52">
        <f t="shared" si="27"/>
        <v>32.887299999999996</v>
      </c>
    </row>
    <row r="16" spans="1:33" x14ac:dyDescent="0.3">
      <c r="A16" s="22">
        <f>A4+1</f>
        <v>2</v>
      </c>
      <c r="B16" s="23">
        <v>2</v>
      </c>
      <c r="C16" s="22"/>
      <c r="D16" s="24"/>
      <c r="E16" s="24"/>
      <c r="F16" s="24"/>
      <c r="G16" s="24"/>
      <c r="H16" s="24"/>
      <c r="I16" s="25"/>
      <c r="J16" s="26"/>
      <c r="K16" s="24"/>
      <c r="L16" s="24"/>
      <c r="M16" s="24"/>
      <c r="N16" s="25"/>
      <c r="O16" s="24"/>
      <c r="P16" s="24"/>
      <c r="Q16" s="24"/>
      <c r="R16" s="25" t="e">
        <f>D16*Q16/J16*12</f>
        <v>#DIV/0!</v>
      </c>
      <c r="S16" s="19">
        <v>0</v>
      </c>
      <c r="T16" s="24">
        <f t="shared" ref="T16:T62" si="28">S16+K16</f>
        <v>0</v>
      </c>
      <c r="U16" s="24">
        <f t="shared" ref="U16:U62" si="29">T16+L16</f>
        <v>0</v>
      </c>
      <c r="V16" s="25">
        <f t="shared" ref="V16:V62" si="30">U16+M16</f>
        <v>0</v>
      </c>
      <c r="W16" s="24">
        <f t="shared" ref="W16:W62" si="31">V16+N16</f>
        <v>0</v>
      </c>
      <c r="X16" s="24">
        <f t="shared" si="25"/>
        <v>0</v>
      </c>
      <c r="Y16" s="24">
        <f t="shared" si="25"/>
        <v>0</v>
      </c>
      <c r="Z16" s="47" t="e">
        <f t="shared" si="26"/>
        <v>#DIV/0!</v>
      </c>
      <c r="AA16" s="52">
        <f t="shared" ref="AA16:AA22" si="32">AG8</f>
        <v>33.358999999999995</v>
      </c>
      <c r="AB16" s="52">
        <f t="shared" ref="AB16:AB22" si="33">T16-$S16+$AA16</f>
        <v>33.358999999999995</v>
      </c>
      <c r="AC16" s="52">
        <f t="shared" ref="AC16:AC22" si="34">U16-$S16+$AA16</f>
        <v>33.358999999999995</v>
      </c>
      <c r="AD16" s="52">
        <f t="shared" ref="AD16:AD22" si="35">V16-$S16+$AA16</f>
        <v>33.358999999999995</v>
      </c>
      <c r="AE16" s="52">
        <f t="shared" ref="AE16:AE22" si="36">W16-$S16+$AA16</f>
        <v>33.358999999999995</v>
      </c>
      <c r="AF16" s="52">
        <f t="shared" ref="AF16:AF22" si="37">X16-$S16+$AA16</f>
        <v>33.358999999999995</v>
      </c>
      <c r="AG16" s="52">
        <f t="shared" ref="AG16:AG22" si="38">Y16-$S16+$AA16</f>
        <v>33.358999999999995</v>
      </c>
    </row>
    <row r="17" spans="1:33" x14ac:dyDescent="0.3">
      <c r="A17" s="22">
        <f>A5+1</f>
        <v>2</v>
      </c>
      <c r="B17" s="23">
        <v>3</v>
      </c>
      <c r="C17" s="22"/>
      <c r="D17" s="24"/>
      <c r="E17" s="24"/>
      <c r="F17" s="24"/>
      <c r="G17" s="24"/>
      <c r="H17" s="24"/>
      <c r="I17" s="25"/>
      <c r="J17" s="26"/>
      <c r="K17" s="24"/>
      <c r="L17" s="24"/>
      <c r="M17" s="24"/>
      <c r="N17" s="25"/>
      <c r="O17" s="24"/>
      <c r="P17" s="24"/>
      <c r="Q17" s="24"/>
      <c r="R17" s="25" t="e">
        <f>D17*Q17/J17*12</f>
        <v>#DIV/0!</v>
      </c>
      <c r="S17" s="19">
        <v>0</v>
      </c>
      <c r="T17" s="24">
        <f t="shared" si="28"/>
        <v>0</v>
      </c>
      <c r="U17" s="24">
        <f t="shared" si="29"/>
        <v>0</v>
      </c>
      <c r="V17" s="25">
        <f t="shared" si="30"/>
        <v>0</v>
      </c>
      <c r="W17" s="24">
        <f t="shared" si="31"/>
        <v>0</v>
      </c>
      <c r="X17" s="24">
        <f t="shared" si="25"/>
        <v>0</v>
      </c>
      <c r="Y17" s="24">
        <f t="shared" si="25"/>
        <v>0</v>
      </c>
      <c r="Z17" s="47" t="e">
        <f t="shared" si="26"/>
        <v>#DIV/0!</v>
      </c>
      <c r="AA17" s="52">
        <f t="shared" si="32"/>
        <v>35.885499999999993</v>
      </c>
      <c r="AB17" s="52">
        <f t="shared" si="33"/>
        <v>35.885499999999993</v>
      </c>
      <c r="AC17" s="52">
        <f t="shared" si="34"/>
        <v>35.885499999999993</v>
      </c>
      <c r="AD17" s="52">
        <f t="shared" si="35"/>
        <v>35.885499999999993</v>
      </c>
      <c r="AE17" s="52">
        <f t="shared" si="36"/>
        <v>35.885499999999993</v>
      </c>
      <c r="AF17" s="52">
        <f t="shared" si="37"/>
        <v>35.885499999999993</v>
      </c>
      <c r="AG17" s="52">
        <f t="shared" si="38"/>
        <v>35.885499999999993</v>
      </c>
    </row>
    <row r="18" spans="1:33" x14ac:dyDescent="0.3">
      <c r="A18" s="22">
        <f>A6+1</f>
        <v>2</v>
      </c>
      <c r="B18" s="23">
        <v>4</v>
      </c>
      <c r="C18" s="22"/>
      <c r="D18" s="24"/>
      <c r="E18" s="24"/>
      <c r="F18" s="24"/>
      <c r="G18" s="24"/>
      <c r="H18" s="24"/>
      <c r="I18" s="25"/>
      <c r="J18" s="26"/>
      <c r="K18" s="24"/>
      <c r="L18" s="24"/>
      <c r="M18" s="24"/>
      <c r="N18" s="25"/>
      <c r="O18" s="24"/>
      <c r="P18" s="24"/>
      <c r="Q18" s="24"/>
      <c r="R18" s="25" t="e">
        <f t="shared" ref="R18:R24" si="39">D18*Q18/J18</f>
        <v>#DIV/0!</v>
      </c>
      <c r="S18" s="19">
        <v>0</v>
      </c>
      <c r="T18" s="24">
        <f t="shared" si="28"/>
        <v>0</v>
      </c>
      <c r="U18" s="24">
        <f t="shared" si="29"/>
        <v>0</v>
      </c>
      <c r="V18" s="25">
        <f t="shared" si="30"/>
        <v>0</v>
      </c>
      <c r="W18" s="24">
        <f t="shared" si="31"/>
        <v>0</v>
      </c>
      <c r="X18" s="24">
        <f t="shared" si="25"/>
        <v>0</v>
      </c>
      <c r="Y18" s="24">
        <f t="shared" si="25"/>
        <v>0</v>
      </c>
      <c r="Z18" s="47" t="e">
        <f t="shared" si="26"/>
        <v>#DIV/0!</v>
      </c>
      <c r="AA18" s="52">
        <f t="shared" si="32"/>
        <v>38.4953</v>
      </c>
      <c r="AB18" s="52">
        <f t="shared" si="33"/>
        <v>38.4953</v>
      </c>
      <c r="AC18" s="52">
        <f t="shared" si="34"/>
        <v>38.4953</v>
      </c>
      <c r="AD18" s="52">
        <f t="shared" si="35"/>
        <v>38.4953</v>
      </c>
      <c r="AE18" s="52">
        <f t="shared" si="36"/>
        <v>38.4953</v>
      </c>
      <c r="AF18" s="52">
        <f t="shared" si="37"/>
        <v>38.4953</v>
      </c>
      <c r="AG18" s="52">
        <f t="shared" si="38"/>
        <v>38.4953</v>
      </c>
    </row>
    <row r="19" spans="1:33" x14ac:dyDescent="0.3">
      <c r="A19" s="22">
        <f t="shared" ref="A19:A70" si="40">A11+1</f>
        <v>2</v>
      </c>
      <c r="B19" s="23">
        <v>5</v>
      </c>
      <c r="C19" s="22"/>
      <c r="D19" s="24">
        <v>22.988099999999999</v>
      </c>
      <c r="E19" s="24">
        <v>23.142199999999999</v>
      </c>
      <c r="F19" s="24">
        <v>22.895499999999998</v>
      </c>
      <c r="G19" s="24">
        <v>22.754799999999999</v>
      </c>
      <c r="H19" s="24">
        <v>22.982800000000001</v>
      </c>
      <c r="I19" s="25">
        <v>22.892199999999999</v>
      </c>
      <c r="J19" s="26">
        <v>137.65440000000001</v>
      </c>
      <c r="K19" s="24">
        <v>7.7465000000000002</v>
      </c>
      <c r="L19" s="24">
        <v>7.3414999999999999</v>
      </c>
      <c r="M19" s="24">
        <v>8.6044999999999998</v>
      </c>
      <c r="N19" s="25">
        <v>8.4726999999999997</v>
      </c>
      <c r="O19" s="24">
        <v>9.9030000000000005</v>
      </c>
      <c r="P19" s="24">
        <v>9.1229999999999993</v>
      </c>
      <c r="Q19" s="24">
        <f>4.2659*12</f>
        <v>51.190800000000003</v>
      </c>
      <c r="R19" s="25">
        <f t="shared" si="39"/>
        <v>8.5487948767347799</v>
      </c>
      <c r="S19" s="19">
        <v>0</v>
      </c>
      <c r="T19" s="24">
        <f>S19+K19</f>
        <v>7.7465000000000002</v>
      </c>
      <c r="U19" s="24">
        <f t="shared" si="29"/>
        <v>15.088000000000001</v>
      </c>
      <c r="V19" s="25">
        <f t="shared" si="30"/>
        <v>23.692500000000003</v>
      </c>
      <c r="W19" s="24">
        <f t="shared" si="31"/>
        <v>32.165199999999999</v>
      </c>
      <c r="X19" s="24">
        <f t="shared" si="25"/>
        <v>42.068199999999997</v>
      </c>
      <c r="Y19" s="24">
        <f>X19+P19</f>
        <v>51.191199999999995</v>
      </c>
      <c r="Z19" s="47">
        <f t="shared" si="26"/>
        <v>3.0989928400399842E-2</v>
      </c>
      <c r="AA19" s="52">
        <f t="shared" si="32"/>
        <v>38.651600000000002</v>
      </c>
      <c r="AB19" s="52">
        <f t="shared" si="33"/>
        <v>46.398099999999999</v>
      </c>
      <c r="AC19" s="52">
        <f t="shared" si="34"/>
        <v>53.739600000000003</v>
      </c>
      <c r="AD19" s="52">
        <f t="shared" si="35"/>
        <v>62.344100000000005</v>
      </c>
      <c r="AE19" s="52">
        <f t="shared" si="36"/>
        <v>70.816800000000001</v>
      </c>
      <c r="AF19" s="52">
        <f t="shared" si="37"/>
        <v>80.719799999999992</v>
      </c>
      <c r="AG19" s="52">
        <f t="shared" si="38"/>
        <v>89.842799999999997</v>
      </c>
    </row>
    <row r="20" spans="1:33" x14ac:dyDescent="0.3">
      <c r="A20" s="22">
        <f t="shared" si="40"/>
        <v>2</v>
      </c>
      <c r="B20" s="23">
        <v>6</v>
      </c>
      <c r="C20" s="22"/>
      <c r="D20" s="24">
        <v>22.991099999999999</v>
      </c>
      <c r="E20" s="24">
        <v>22.9678</v>
      </c>
      <c r="F20" s="24">
        <v>22.8371</v>
      </c>
      <c r="G20" s="24">
        <v>22.812100000000001</v>
      </c>
      <c r="H20" s="24">
        <v>22.959599999999998</v>
      </c>
      <c r="I20" s="25">
        <v>22.975300000000001</v>
      </c>
      <c r="J20" s="26">
        <v>137.5421</v>
      </c>
      <c r="K20" s="24">
        <v>8.7505000000000006</v>
      </c>
      <c r="L20" s="24">
        <v>7.7523999999999997</v>
      </c>
      <c r="M20" s="24">
        <v>8.6265999999999998</v>
      </c>
      <c r="N20" s="25">
        <v>8.4856999999999996</v>
      </c>
      <c r="O20" s="24">
        <v>9.3890999999999991</v>
      </c>
      <c r="P20" s="24">
        <v>9.2233999999999998</v>
      </c>
      <c r="Q20" s="24">
        <f>4.3523*12</f>
        <v>52.227599999999995</v>
      </c>
      <c r="R20" s="25">
        <f t="shared" si="39"/>
        <v>8.7301995124401905</v>
      </c>
      <c r="S20" s="19">
        <v>0</v>
      </c>
      <c r="T20" s="24">
        <f t="shared" si="28"/>
        <v>8.7505000000000006</v>
      </c>
      <c r="U20" s="24">
        <f t="shared" si="29"/>
        <v>16.5029</v>
      </c>
      <c r="V20" s="25">
        <f t="shared" si="30"/>
        <v>25.1295</v>
      </c>
      <c r="W20" s="24">
        <f t="shared" si="31"/>
        <v>33.615200000000002</v>
      </c>
      <c r="X20" s="24">
        <f t="shared" si="25"/>
        <v>43.004300000000001</v>
      </c>
      <c r="Y20" s="24">
        <f>X20+P20</f>
        <v>52.227699999999999</v>
      </c>
      <c r="Z20" s="47">
        <f t="shared" si="26"/>
        <v>3.1643402274648992E-2</v>
      </c>
      <c r="AA20" s="52">
        <f t="shared" si="32"/>
        <v>39.4133</v>
      </c>
      <c r="AB20" s="52">
        <f t="shared" si="33"/>
        <v>48.163800000000002</v>
      </c>
      <c r="AC20" s="52">
        <f t="shared" si="34"/>
        <v>55.916200000000003</v>
      </c>
      <c r="AD20" s="52">
        <f t="shared" si="35"/>
        <v>64.5428</v>
      </c>
      <c r="AE20" s="52">
        <f t="shared" si="36"/>
        <v>73.028500000000008</v>
      </c>
      <c r="AF20" s="52">
        <f t="shared" si="37"/>
        <v>82.417599999999993</v>
      </c>
      <c r="AG20" s="52">
        <f>Y20-$S20+$AA20</f>
        <v>91.640999999999991</v>
      </c>
    </row>
    <row r="21" spans="1:33" x14ac:dyDescent="0.3">
      <c r="A21" s="22">
        <f t="shared" si="40"/>
        <v>2</v>
      </c>
      <c r="B21" s="23">
        <v>7</v>
      </c>
      <c r="C21" s="22"/>
      <c r="D21" s="24"/>
      <c r="E21" s="24"/>
      <c r="F21" s="24"/>
      <c r="G21" s="24"/>
      <c r="H21" s="24"/>
      <c r="I21" s="25"/>
      <c r="J21" s="26"/>
      <c r="K21" s="24"/>
      <c r="L21" s="24"/>
      <c r="M21" s="24"/>
      <c r="N21" s="25"/>
      <c r="O21" s="24"/>
      <c r="P21" s="24"/>
      <c r="Q21" s="24"/>
      <c r="R21" s="25" t="e">
        <f t="shared" si="39"/>
        <v>#DIV/0!</v>
      </c>
      <c r="S21" s="19">
        <v>0</v>
      </c>
      <c r="T21" s="24">
        <f t="shared" si="28"/>
        <v>0</v>
      </c>
      <c r="U21" s="24">
        <f t="shared" si="29"/>
        <v>0</v>
      </c>
      <c r="V21" s="25">
        <f t="shared" si="30"/>
        <v>0</v>
      </c>
      <c r="W21" s="24">
        <f t="shared" si="31"/>
        <v>0</v>
      </c>
      <c r="X21" s="24">
        <f t="shared" si="25"/>
        <v>0</v>
      </c>
      <c r="Y21" s="24">
        <f t="shared" si="25"/>
        <v>0</v>
      </c>
      <c r="Z21" s="47" t="e">
        <f t="shared" si="26"/>
        <v>#DIV/0!</v>
      </c>
      <c r="AA21" s="52">
        <f t="shared" si="32"/>
        <v>39.212500000000006</v>
      </c>
      <c r="AB21" s="52">
        <f t="shared" si="33"/>
        <v>39.212500000000006</v>
      </c>
      <c r="AC21" s="52">
        <f t="shared" si="34"/>
        <v>39.212500000000006</v>
      </c>
      <c r="AD21" s="52">
        <f t="shared" si="35"/>
        <v>39.212500000000006</v>
      </c>
      <c r="AE21" s="52">
        <f t="shared" si="36"/>
        <v>39.212500000000006</v>
      </c>
      <c r="AF21" s="52">
        <f t="shared" si="37"/>
        <v>39.212500000000006</v>
      </c>
      <c r="AG21" s="52">
        <f t="shared" si="38"/>
        <v>39.212500000000006</v>
      </c>
    </row>
    <row r="22" spans="1:33" x14ac:dyDescent="0.3">
      <c r="A22" s="27">
        <f t="shared" si="40"/>
        <v>2</v>
      </c>
      <c r="B22" s="28">
        <v>8</v>
      </c>
      <c r="C22" s="27"/>
      <c r="D22" s="29"/>
      <c r="E22" s="29"/>
      <c r="F22" s="29"/>
      <c r="G22" s="29"/>
      <c r="H22" s="29"/>
      <c r="I22" s="30"/>
      <c r="J22" s="31"/>
      <c r="K22" s="29"/>
      <c r="L22" s="29"/>
      <c r="M22" s="29"/>
      <c r="N22" s="30"/>
      <c r="O22" s="29"/>
      <c r="P22" s="29"/>
      <c r="Q22" s="29"/>
      <c r="R22" s="30" t="e">
        <f t="shared" si="39"/>
        <v>#DIV/0!</v>
      </c>
      <c r="S22" s="19">
        <v>0</v>
      </c>
      <c r="T22" s="29">
        <f t="shared" si="28"/>
        <v>0</v>
      </c>
      <c r="U22" s="29">
        <f t="shared" si="29"/>
        <v>0</v>
      </c>
      <c r="V22" s="30">
        <f t="shared" si="30"/>
        <v>0</v>
      </c>
      <c r="W22" s="29">
        <f t="shared" si="31"/>
        <v>0</v>
      </c>
      <c r="X22" s="29">
        <f t="shared" si="25"/>
        <v>0</v>
      </c>
      <c r="Y22" s="29">
        <f t="shared" si="25"/>
        <v>0</v>
      </c>
      <c r="Z22" s="47" t="e">
        <f t="shared" si="26"/>
        <v>#DIV/0!</v>
      </c>
      <c r="AA22" s="52">
        <f t="shared" si="32"/>
        <v>40.116299999999995</v>
      </c>
      <c r="AB22" s="52">
        <f t="shared" si="33"/>
        <v>40.116299999999995</v>
      </c>
      <c r="AC22" s="52">
        <f t="shared" si="34"/>
        <v>40.116299999999995</v>
      </c>
      <c r="AD22" s="52">
        <f t="shared" si="35"/>
        <v>40.116299999999995</v>
      </c>
      <c r="AE22" s="52">
        <f t="shared" si="36"/>
        <v>40.116299999999995</v>
      </c>
      <c r="AF22" s="52">
        <f t="shared" si="37"/>
        <v>40.116299999999995</v>
      </c>
      <c r="AG22" s="52">
        <f t="shared" si="38"/>
        <v>40.116299999999995</v>
      </c>
    </row>
    <row r="23" spans="1:33" x14ac:dyDescent="0.3">
      <c r="A23" s="12">
        <f t="shared" si="40"/>
        <v>3</v>
      </c>
      <c r="B23" s="4">
        <v>1</v>
      </c>
      <c r="C23" s="12"/>
      <c r="D23" s="6"/>
      <c r="E23" s="6"/>
      <c r="F23" s="6"/>
      <c r="G23" s="6"/>
      <c r="H23" s="6"/>
      <c r="I23" s="14"/>
      <c r="J23" s="7"/>
      <c r="K23" s="6"/>
      <c r="L23" s="6"/>
      <c r="M23" s="6"/>
      <c r="N23" s="14"/>
      <c r="O23" s="6"/>
      <c r="P23" s="6"/>
      <c r="Q23" s="6"/>
      <c r="R23" s="14" t="e">
        <f t="shared" si="39"/>
        <v>#DIV/0!</v>
      </c>
      <c r="S23" s="19">
        <v>0</v>
      </c>
      <c r="T23" s="6">
        <f t="shared" si="28"/>
        <v>0</v>
      </c>
      <c r="U23" s="6">
        <f t="shared" si="29"/>
        <v>0</v>
      </c>
      <c r="V23" s="14">
        <f t="shared" si="30"/>
        <v>0</v>
      </c>
      <c r="W23" s="6">
        <f t="shared" si="31"/>
        <v>0</v>
      </c>
      <c r="X23" s="6">
        <f t="shared" si="25"/>
        <v>0</v>
      </c>
      <c r="Y23" s="14" t="e">
        <f>ABS(N23-R23)*12</f>
        <v>#DIV/0!</v>
      </c>
      <c r="Z23" s="47" t="e">
        <f t="shared" si="26"/>
        <v>#DIV/0!</v>
      </c>
      <c r="AA23" s="52">
        <f>AG15</f>
        <v>32.887299999999996</v>
      </c>
      <c r="AB23" s="52">
        <f t="shared" ref="AB23:AB62" si="41">T23-$S23+$AA23</f>
        <v>32.887299999999996</v>
      </c>
      <c r="AC23" s="52">
        <f t="shared" ref="AC23:AC62" si="42">U23-$S23+$AA23</f>
        <v>32.887299999999996</v>
      </c>
      <c r="AD23" s="52">
        <f t="shared" ref="AD23:AD62" si="43">V23-$S23+$AA23</f>
        <v>32.887299999999996</v>
      </c>
      <c r="AE23" s="52">
        <f t="shared" ref="AE23:AE62" si="44">W23-$S23+$AA23</f>
        <v>32.887299999999996</v>
      </c>
      <c r="AF23" s="52">
        <f t="shared" ref="AF23:AF62" si="45">X23-$S23+$AA23</f>
        <v>32.887299999999996</v>
      </c>
      <c r="AG23" s="52" t="e">
        <f t="shared" ref="AG23:AG62" si="46">Y23-$S23+$AA23</f>
        <v>#DIV/0!</v>
      </c>
    </row>
    <row r="24" spans="1:33" x14ac:dyDescent="0.3">
      <c r="A24" s="13">
        <f t="shared" si="40"/>
        <v>3</v>
      </c>
      <c r="B24" s="3">
        <v>2</v>
      </c>
      <c r="C24" s="13"/>
      <c r="D24" s="8"/>
      <c r="E24" s="8"/>
      <c r="F24" s="8"/>
      <c r="G24" s="8"/>
      <c r="H24" s="8"/>
      <c r="I24" s="15"/>
      <c r="J24" s="9"/>
      <c r="K24" s="8"/>
      <c r="L24" s="8"/>
      <c r="M24" s="8"/>
      <c r="N24" s="15"/>
      <c r="O24" s="8"/>
      <c r="P24" s="8"/>
      <c r="Q24" s="8"/>
      <c r="R24" s="15" t="e">
        <f t="shared" si="39"/>
        <v>#DIV/0!</v>
      </c>
      <c r="S24" s="19">
        <v>0</v>
      </c>
      <c r="T24" s="8">
        <f t="shared" si="28"/>
        <v>0</v>
      </c>
      <c r="U24" s="8">
        <f t="shared" si="29"/>
        <v>0</v>
      </c>
      <c r="V24" s="15">
        <f t="shared" si="30"/>
        <v>0</v>
      </c>
      <c r="W24" s="8">
        <f t="shared" si="31"/>
        <v>0</v>
      </c>
      <c r="X24" s="8">
        <f t="shared" si="25"/>
        <v>0</v>
      </c>
      <c r="Y24" s="15" t="e">
        <f t="shared" ref="Y24:Y30" si="47">ABS(N24-R24)*12</f>
        <v>#DIV/0!</v>
      </c>
      <c r="Z24" s="47" t="e">
        <f t="shared" si="26"/>
        <v>#DIV/0!</v>
      </c>
      <c r="AA24" s="52">
        <f t="shared" ref="AA24:AA62" si="48">AG16</f>
        <v>33.358999999999995</v>
      </c>
      <c r="AB24" s="52">
        <f t="shared" si="41"/>
        <v>33.358999999999995</v>
      </c>
      <c r="AC24" s="52">
        <f t="shared" si="42"/>
        <v>33.358999999999995</v>
      </c>
      <c r="AD24" s="52">
        <f t="shared" si="43"/>
        <v>33.358999999999995</v>
      </c>
      <c r="AE24" s="52">
        <f t="shared" si="44"/>
        <v>33.358999999999995</v>
      </c>
      <c r="AF24" s="52">
        <f t="shared" si="45"/>
        <v>33.358999999999995</v>
      </c>
      <c r="AG24" s="52" t="e">
        <f t="shared" si="46"/>
        <v>#DIV/0!</v>
      </c>
    </row>
    <row r="25" spans="1:33" x14ac:dyDescent="0.3">
      <c r="A25" s="13">
        <f t="shared" si="40"/>
        <v>3</v>
      </c>
      <c r="B25" s="3">
        <v>3</v>
      </c>
      <c r="C25" s="13"/>
      <c r="D25" s="8"/>
      <c r="E25" s="8"/>
      <c r="F25" s="8"/>
      <c r="G25" s="8"/>
      <c r="H25" s="8"/>
      <c r="I25" s="15"/>
      <c r="J25" s="9"/>
      <c r="K25" s="8"/>
      <c r="L25" s="8"/>
      <c r="M25" s="8"/>
      <c r="N25" s="15"/>
      <c r="O25" s="8"/>
      <c r="P25" s="8"/>
      <c r="Q25" s="8"/>
      <c r="R25" s="15" t="e">
        <f>D25*Q25/J25</f>
        <v>#DIV/0!</v>
      </c>
      <c r="S25" s="19">
        <v>0</v>
      </c>
      <c r="T25" s="8">
        <f t="shared" si="28"/>
        <v>0</v>
      </c>
      <c r="U25" s="8">
        <f t="shared" si="29"/>
        <v>0</v>
      </c>
      <c r="V25" s="15">
        <f t="shared" si="30"/>
        <v>0</v>
      </c>
      <c r="W25" s="8">
        <f t="shared" si="31"/>
        <v>0</v>
      </c>
      <c r="X25" s="8">
        <f t="shared" si="25"/>
        <v>0</v>
      </c>
      <c r="Y25" s="15" t="e">
        <f t="shared" si="47"/>
        <v>#DIV/0!</v>
      </c>
      <c r="Z25" s="47" t="e">
        <f t="shared" si="26"/>
        <v>#DIV/0!</v>
      </c>
      <c r="AA25" s="52">
        <f t="shared" si="48"/>
        <v>35.885499999999993</v>
      </c>
      <c r="AB25" s="52">
        <f t="shared" si="41"/>
        <v>35.885499999999993</v>
      </c>
      <c r="AC25" s="52">
        <f t="shared" si="42"/>
        <v>35.885499999999993</v>
      </c>
      <c r="AD25" s="52">
        <f t="shared" si="43"/>
        <v>35.885499999999993</v>
      </c>
      <c r="AE25" s="52">
        <f t="shared" si="44"/>
        <v>35.885499999999993</v>
      </c>
      <c r="AF25" s="52">
        <f t="shared" si="45"/>
        <v>35.885499999999993</v>
      </c>
      <c r="AG25" s="52" t="e">
        <f t="shared" si="46"/>
        <v>#DIV/0!</v>
      </c>
    </row>
    <row r="26" spans="1:33" x14ac:dyDescent="0.3">
      <c r="A26" s="13">
        <f t="shared" si="40"/>
        <v>3</v>
      </c>
      <c r="B26" s="3">
        <v>4</v>
      </c>
      <c r="C26" s="13"/>
      <c r="D26" s="8"/>
      <c r="E26" s="8"/>
      <c r="F26" s="8"/>
      <c r="G26" s="8"/>
      <c r="H26" s="8"/>
      <c r="I26" s="15"/>
      <c r="J26" s="9"/>
      <c r="K26" s="8"/>
      <c r="L26" s="8"/>
      <c r="M26" s="8"/>
      <c r="N26" s="15"/>
      <c r="O26" s="8"/>
      <c r="P26" s="8"/>
      <c r="Q26" s="8"/>
      <c r="R26" s="15" t="e">
        <f t="shared" ref="R26:R32" si="49">D26*Q26/J26</f>
        <v>#DIV/0!</v>
      </c>
      <c r="S26" s="19">
        <v>0</v>
      </c>
      <c r="T26" s="8">
        <f t="shared" si="28"/>
        <v>0</v>
      </c>
      <c r="U26" s="8">
        <f t="shared" si="29"/>
        <v>0</v>
      </c>
      <c r="V26" s="15">
        <f t="shared" si="30"/>
        <v>0</v>
      </c>
      <c r="W26" s="8">
        <f t="shared" si="31"/>
        <v>0</v>
      </c>
      <c r="X26" s="8">
        <f t="shared" si="25"/>
        <v>0</v>
      </c>
      <c r="Y26" s="15" t="e">
        <f t="shared" si="47"/>
        <v>#DIV/0!</v>
      </c>
      <c r="Z26" s="47" t="e">
        <f t="shared" si="26"/>
        <v>#DIV/0!</v>
      </c>
      <c r="AA26" s="52">
        <f t="shared" si="48"/>
        <v>38.4953</v>
      </c>
      <c r="AB26" s="52">
        <f t="shared" si="41"/>
        <v>38.4953</v>
      </c>
      <c r="AC26" s="52">
        <f t="shared" si="42"/>
        <v>38.4953</v>
      </c>
      <c r="AD26" s="52">
        <f t="shared" si="43"/>
        <v>38.4953</v>
      </c>
      <c r="AE26" s="52">
        <f t="shared" si="44"/>
        <v>38.4953</v>
      </c>
      <c r="AF26" s="52">
        <f t="shared" si="45"/>
        <v>38.4953</v>
      </c>
      <c r="AG26" s="52" t="e">
        <f t="shared" si="46"/>
        <v>#DIV/0!</v>
      </c>
    </row>
    <row r="27" spans="1:33" x14ac:dyDescent="0.3">
      <c r="A27" s="13">
        <f t="shared" si="40"/>
        <v>3</v>
      </c>
      <c r="B27" s="3">
        <v>5</v>
      </c>
      <c r="C27" s="13"/>
      <c r="D27" s="8">
        <v>22.683700000000002</v>
      </c>
      <c r="E27" s="8">
        <v>23.026299999999999</v>
      </c>
      <c r="F27" s="8">
        <v>22.934200000000001</v>
      </c>
      <c r="G27" s="8">
        <v>23.008700000000001</v>
      </c>
      <c r="H27" s="8">
        <v>23.059699999999999</v>
      </c>
      <c r="I27" s="15">
        <v>22.9498</v>
      </c>
      <c r="J27" s="9">
        <v>137.66159999999999</v>
      </c>
      <c r="K27" s="8">
        <v>9.0070999999999994</v>
      </c>
      <c r="L27" s="8">
        <v>8.8140000000000001</v>
      </c>
      <c r="M27" s="8">
        <v>8.2750000000000004</v>
      </c>
      <c r="N27" s="15">
        <v>8.1913</v>
      </c>
      <c r="O27" s="8">
        <v>8.3399000000000001</v>
      </c>
      <c r="P27" s="8">
        <v>8.2711000000000006</v>
      </c>
      <c r="Q27" s="8">
        <f>4.2415*12</f>
        <v>50.898000000000003</v>
      </c>
      <c r="R27" s="15">
        <f t="shared" si="49"/>
        <v>8.3869064619327407</v>
      </c>
      <c r="S27" s="19">
        <v>0</v>
      </c>
      <c r="T27" s="8">
        <f t="shared" si="28"/>
        <v>9.0070999999999994</v>
      </c>
      <c r="U27" s="8">
        <f t="shared" si="29"/>
        <v>17.821100000000001</v>
      </c>
      <c r="V27" s="15">
        <f t="shared" si="30"/>
        <v>26.0961</v>
      </c>
      <c r="W27" s="8">
        <f t="shared" si="31"/>
        <v>34.287399999999998</v>
      </c>
      <c r="X27" s="8">
        <f t="shared" si="25"/>
        <v>42.627299999999998</v>
      </c>
      <c r="Y27" s="8">
        <f t="shared" si="25"/>
        <v>50.898399999999995</v>
      </c>
      <c r="Z27" s="47">
        <f t="shared" si="26"/>
        <v>3.0811061327196548E-2</v>
      </c>
      <c r="AA27" s="52">
        <f>AG19</f>
        <v>89.842799999999997</v>
      </c>
      <c r="AB27" s="52">
        <f t="shared" si="41"/>
        <v>98.849899999999991</v>
      </c>
      <c r="AC27" s="52">
        <f t="shared" si="42"/>
        <v>107.6639</v>
      </c>
      <c r="AD27" s="52">
        <f t="shared" si="43"/>
        <v>115.93889999999999</v>
      </c>
      <c r="AE27" s="52">
        <f t="shared" si="44"/>
        <v>124.1302</v>
      </c>
      <c r="AF27" s="52">
        <f t="shared" si="45"/>
        <v>132.4701</v>
      </c>
      <c r="AG27" s="52">
        <f t="shared" si="46"/>
        <v>140.74119999999999</v>
      </c>
    </row>
    <row r="28" spans="1:33" x14ac:dyDescent="0.3">
      <c r="A28" s="13">
        <f t="shared" si="40"/>
        <v>3</v>
      </c>
      <c r="B28" s="3">
        <v>6</v>
      </c>
      <c r="C28" s="13"/>
      <c r="D28" s="8">
        <v>22.730399999999999</v>
      </c>
      <c r="E28" s="8">
        <v>23.0305</v>
      </c>
      <c r="F28" s="8">
        <v>23.003699999999998</v>
      </c>
      <c r="G28" s="8">
        <v>22.927299999999999</v>
      </c>
      <c r="H28" s="8">
        <v>22.9438</v>
      </c>
      <c r="I28" s="15">
        <v>22.936399999999999</v>
      </c>
      <c r="J28" s="9">
        <v>137.56120000000001</v>
      </c>
      <c r="K28" s="8">
        <v>9.8613999999999997</v>
      </c>
      <c r="L28" s="8">
        <v>9.4095999999999993</v>
      </c>
      <c r="M28" s="8">
        <v>8.6572999999999993</v>
      </c>
      <c r="N28" s="15">
        <v>8.1574000000000009</v>
      </c>
      <c r="O28" s="8">
        <v>8.1129999999999995</v>
      </c>
      <c r="P28" s="8">
        <v>8.1180000000000003</v>
      </c>
      <c r="Q28" s="8">
        <f>4.3597*12</f>
        <v>52.316400000000002</v>
      </c>
      <c r="R28" s="15">
        <f t="shared" si="49"/>
        <v>8.6446810478536094</v>
      </c>
      <c r="S28" s="19">
        <v>0</v>
      </c>
      <c r="T28" s="8">
        <f t="shared" si="28"/>
        <v>9.8613999999999997</v>
      </c>
      <c r="U28" s="8">
        <f t="shared" si="29"/>
        <v>19.271000000000001</v>
      </c>
      <c r="V28" s="15">
        <f t="shared" si="30"/>
        <v>27.9283</v>
      </c>
      <c r="W28" s="8">
        <f t="shared" si="31"/>
        <v>36.085700000000003</v>
      </c>
      <c r="X28" s="8">
        <f t="shared" si="25"/>
        <v>44.198700000000002</v>
      </c>
      <c r="Y28" s="8">
        <f t="shared" si="25"/>
        <v>52.316700000000004</v>
      </c>
      <c r="Z28" s="47">
        <f t="shared" si="26"/>
        <v>3.169280291244915E-2</v>
      </c>
      <c r="AA28" s="52">
        <f t="shared" si="48"/>
        <v>91.640999999999991</v>
      </c>
      <c r="AB28" s="52">
        <f t="shared" si="41"/>
        <v>101.50239999999999</v>
      </c>
      <c r="AC28" s="52">
        <f t="shared" si="42"/>
        <v>110.91199999999999</v>
      </c>
      <c r="AD28" s="52">
        <f t="shared" si="43"/>
        <v>119.5693</v>
      </c>
      <c r="AE28" s="52">
        <f t="shared" si="44"/>
        <v>127.72669999999999</v>
      </c>
      <c r="AF28" s="52">
        <f t="shared" si="45"/>
        <v>135.83969999999999</v>
      </c>
      <c r="AG28" s="52">
        <f t="shared" si="46"/>
        <v>143.95769999999999</v>
      </c>
    </row>
    <row r="29" spans="1:33" x14ac:dyDescent="0.3">
      <c r="A29" s="13">
        <f t="shared" si="40"/>
        <v>3</v>
      </c>
      <c r="B29" s="3">
        <v>7</v>
      </c>
      <c r="C29" s="13"/>
      <c r="D29" s="8"/>
      <c r="E29" s="8"/>
      <c r="F29" s="8"/>
      <c r="G29" s="8"/>
      <c r="H29" s="8"/>
      <c r="I29" s="15"/>
      <c r="J29" s="9"/>
      <c r="K29" s="8"/>
      <c r="L29" s="8"/>
      <c r="M29" s="8"/>
      <c r="N29" s="15"/>
      <c r="O29" s="8"/>
      <c r="P29" s="8"/>
      <c r="Q29" s="8"/>
      <c r="R29" s="15" t="e">
        <f t="shared" si="49"/>
        <v>#DIV/0!</v>
      </c>
      <c r="S29" s="19">
        <v>0</v>
      </c>
      <c r="T29" s="8">
        <f t="shared" si="28"/>
        <v>0</v>
      </c>
      <c r="U29" s="8">
        <f t="shared" si="29"/>
        <v>0</v>
      </c>
      <c r="V29" s="15">
        <f t="shared" si="30"/>
        <v>0</v>
      </c>
      <c r="W29" s="8">
        <f t="shared" si="31"/>
        <v>0</v>
      </c>
      <c r="X29" s="8">
        <f t="shared" si="25"/>
        <v>0</v>
      </c>
      <c r="Y29" s="15" t="e">
        <f t="shared" si="47"/>
        <v>#DIV/0!</v>
      </c>
      <c r="Z29" s="47" t="e">
        <f t="shared" si="26"/>
        <v>#DIV/0!</v>
      </c>
      <c r="AA29" s="52">
        <f t="shared" si="48"/>
        <v>39.212500000000006</v>
      </c>
      <c r="AB29" s="52">
        <f t="shared" si="41"/>
        <v>39.212500000000006</v>
      </c>
      <c r="AC29" s="52">
        <f t="shared" si="42"/>
        <v>39.212500000000006</v>
      </c>
      <c r="AD29" s="52">
        <f t="shared" si="43"/>
        <v>39.212500000000006</v>
      </c>
      <c r="AE29" s="52">
        <f t="shared" si="44"/>
        <v>39.212500000000006</v>
      </c>
      <c r="AF29" s="52">
        <f t="shared" si="45"/>
        <v>39.212500000000006</v>
      </c>
      <c r="AG29" s="52" t="e">
        <f t="shared" si="46"/>
        <v>#DIV/0!</v>
      </c>
    </row>
    <row r="30" spans="1:33" x14ac:dyDescent="0.3">
      <c r="A30" s="2">
        <f t="shared" si="40"/>
        <v>3</v>
      </c>
      <c r="B30" s="5">
        <v>8</v>
      </c>
      <c r="C30" s="2"/>
      <c r="D30" s="10"/>
      <c r="E30" s="10"/>
      <c r="F30" s="10"/>
      <c r="G30" s="10"/>
      <c r="H30" s="10"/>
      <c r="I30" s="16"/>
      <c r="J30" s="11"/>
      <c r="K30" s="10"/>
      <c r="L30" s="10"/>
      <c r="M30" s="10"/>
      <c r="N30" s="16"/>
      <c r="O30" s="10"/>
      <c r="P30" s="10"/>
      <c r="Q30" s="10"/>
      <c r="R30" s="16" t="e">
        <f t="shared" si="49"/>
        <v>#DIV/0!</v>
      </c>
      <c r="S30" s="19">
        <v>0</v>
      </c>
      <c r="T30" s="10">
        <f t="shared" si="28"/>
        <v>0</v>
      </c>
      <c r="U30" s="10">
        <f t="shared" si="29"/>
        <v>0</v>
      </c>
      <c r="V30" s="16">
        <f t="shared" si="30"/>
        <v>0</v>
      </c>
      <c r="W30" s="10">
        <f t="shared" si="31"/>
        <v>0</v>
      </c>
      <c r="X30" s="10">
        <f t="shared" si="25"/>
        <v>0</v>
      </c>
      <c r="Y30" s="16" t="e">
        <f t="shared" si="47"/>
        <v>#DIV/0!</v>
      </c>
      <c r="Z30" s="47" t="e">
        <f t="shared" si="26"/>
        <v>#DIV/0!</v>
      </c>
      <c r="AA30" s="52">
        <f t="shared" si="48"/>
        <v>40.116299999999995</v>
      </c>
      <c r="AB30" s="52">
        <f t="shared" si="41"/>
        <v>40.116299999999995</v>
      </c>
      <c r="AC30" s="52">
        <f t="shared" si="42"/>
        <v>40.116299999999995</v>
      </c>
      <c r="AD30" s="52">
        <f t="shared" si="43"/>
        <v>40.116299999999995</v>
      </c>
      <c r="AE30" s="52">
        <f t="shared" si="44"/>
        <v>40.116299999999995</v>
      </c>
      <c r="AF30" s="52">
        <f t="shared" si="45"/>
        <v>40.116299999999995</v>
      </c>
      <c r="AG30" s="52" t="e">
        <f t="shared" si="46"/>
        <v>#DIV/0!</v>
      </c>
    </row>
    <row r="31" spans="1:33" x14ac:dyDescent="0.3">
      <c r="A31" s="17">
        <f t="shared" si="40"/>
        <v>4</v>
      </c>
      <c r="B31" s="18">
        <v>1</v>
      </c>
      <c r="C31" s="17"/>
      <c r="D31" s="19"/>
      <c r="E31" s="19"/>
      <c r="F31" s="19"/>
      <c r="G31" s="19"/>
      <c r="H31" s="19"/>
      <c r="I31" s="20"/>
      <c r="J31" s="21"/>
      <c r="K31" s="19"/>
      <c r="L31" s="19"/>
      <c r="M31" s="19"/>
      <c r="N31" s="20"/>
      <c r="O31" s="19"/>
      <c r="P31" s="19"/>
      <c r="Q31" s="19"/>
      <c r="R31" s="20" t="e">
        <f t="shared" si="49"/>
        <v>#DIV/0!</v>
      </c>
      <c r="S31" s="19">
        <v>0</v>
      </c>
      <c r="T31" s="19">
        <f t="shared" si="28"/>
        <v>0</v>
      </c>
      <c r="U31" s="19">
        <f t="shared" si="29"/>
        <v>0</v>
      </c>
      <c r="V31" s="20">
        <f t="shared" si="30"/>
        <v>0</v>
      </c>
      <c r="W31" s="19">
        <f t="shared" si="31"/>
        <v>0</v>
      </c>
      <c r="X31" s="19">
        <f t="shared" si="25"/>
        <v>0</v>
      </c>
      <c r="Y31" s="20" t="e">
        <f>ABS(N31-R31)*12</f>
        <v>#DIV/0!</v>
      </c>
      <c r="Z31" s="47" t="e">
        <f t="shared" si="26"/>
        <v>#DIV/0!</v>
      </c>
      <c r="AA31" s="52" t="e">
        <f t="shared" si="48"/>
        <v>#DIV/0!</v>
      </c>
      <c r="AB31" s="52" t="e">
        <f t="shared" si="41"/>
        <v>#DIV/0!</v>
      </c>
      <c r="AC31" s="52" t="e">
        <f t="shared" si="42"/>
        <v>#DIV/0!</v>
      </c>
      <c r="AD31" s="52" t="e">
        <f t="shared" si="43"/>
        <v>#DIV/0!</v>
      </c>
      <c r="AE31" s="52" t="e">
        <f t="shared" si="44"/>
        <v>#DIV/0!</v>
      </c>
      <c r="AF31" s="52" t="e">
        <f t="shared" si="45"/>
        <v>#DIV/0!</v>
      </c>
      <c r="AG31" s="52" t="e">
        <f t="shared" si="46"/>
        <v>#DIV/0!</v>
      </c>
    </row>
    <row r="32" spans="1:33" x14ac:dyDescent="0.3">
      <c r="A32" s="22">
        <f t="shared" si="40"/>
        <v>4</v>
      </c>
      <c r="B32" s="23">
        <v>2</v>
      </c>
      <c r="C32" s="22"/>
      <c r="D32" s="24"/>
      <c r="E32" s="24"/>
      <c r="F32" s="24"/>
      <c r="G32" s="24"/>
      <c r="H32" s="24"/>
      <c r="I32" s="25"/>
      <c r="J32" s="26"/>
      <c r="K32" s="24"/>
      <c r="L32" s="24"/>
      <c r="M32" s="24"/>
      <c r="N32" s="25"/>
      <c r="O32" s="24"/>
      <c r="P32" s="24"/>
      <c r="Q32" s="24"/>
      <c r="R32" s="25" t="e">
        <f t="shared" si="49"/>
        <v>#DIV/0!</v>
      </c>
      <c r="S32" s="19">
        <v>0</v>
      </c>
      <c r="T32" s="24">
        <f t="shared" si="28"/>
        <v>0</v>
      </c>
      <c r="U32" s="24">
        <f t="shared" si="29"/>
        <v>0</v>
      </c>
      <c r="V32" s="25">
        <f t="shared" si="30"/>
        <v>0</v>
      </c>
      <c r="W32" s="24">
        <f t="shared" si="31"/>
        <v>0</v>
      </c>
      <c r="X32" s="24">
        <f t="shared" si="25"/>
        <v>0</v>
      </c>
      <c r="Y32" s="25" t="e">
        <f t="shared" ref="Y32:Y38" si="50">ABS(N32-R32)*12</f>
        <v>#DIV/0!</v>
      </c>
      <c r="Z32" s="47" t="e">
        <f t="shared" si="26"/>
        <v>#DIV/0!</v>
      </c>
      <c r="AA32" s="52" t="e">
        <f t="shared" si="48"/>
        <v>#DIV/0!</v>
      </c>
      <c r="AB32" s="52" t="e">
        <f t="shared" si="41"/>
        <v>#DIV/0!</v>
      </c>
      <c r="AC32" s="52" t="e">
        <f t="shared" si="42"/>
        <v>#DIV/0!</v>
      </c>
      <c r="AD32" s="52" t="e">
        <f t="shared" si="43"/>
        <v>#DIV/0!</v>
      </c>
      <c r="AE32" s="52" t="e">
        <f t="shared" si="44"/>
        <v>#DIV/0!</v>
      </c>
      <c r="AF32" s="52" t="e">
        <f t="shared" si="45"/>
        <v>#DIV/0!</v>
      </c>
      <c r="AG32" s="52" t="e">
        <f t="shared" si="46"/>
        <v>#DIV/0!</v>
      </c>
    </row>
    <row r="33" spans="1:33" x14ac:dyDescent="0.3">
      <c r="A33" s="22">
        <f t="shared" si="40"/>
        <v>4</v>
      </c>
      <c r="B33" s="23">
        <v>3</v>
      </c>
      <c r="C33" s="22"/>
      <c r="D33" s="24"/>
      <c r="E33" s="24"/>
      <c r="F33" s="24"/>
      <c r="G33" s="24"/>
      <c r="H33" s="24"/>
      <c r="I33" s="25"/>
      <c r="J33" s="26"/>
      <c r="K33" s="24"/>
      <c r="L33" s="24"/>
      <c r="M33" s="24"/>
      <c r="N33" s="25"/>
      <c r="O33" s="24"/>
      <c r="P33" s="24"/>
      <c r="Q33" s="24"/>
      <c r="R33" s="25" t="e">
        <f>D33*Q33/J33</f>
        <v>#DIV/0!</v>
      </c>
      <c r="S33" s="19">
        <v>0</v>
      </c>
      <c r="T33" s="24">
        <f t="shared" si="28"/>
        <v>0</v>
      </c>
      <c r="U33" s="24">
        <f t="shared" si="29"/>
        <v>0</v>
      </c>
      <c r="V33" s="25">
        <f t="shared" si="30"/>
        <v>0</v>
      </c>
      <c r="W33" s="24">
        <f t="shared" si="31"/>
        <v>0</v>
      </c>
      <c r="X33" s="24">
        <f t="shared" si="25"/>
        <v>0</v>
      </c>
      <c r="Y33" s="25" t="e">
        <f t="shared" si="50"/>
        <v>#DIV/0!</v>
      </c>
      <c r="Z33" s="47" t="e">
        <f t="shared" si="26"/>
        <v>#DIV/0!</v>
      </c>
      <c r="AA33" s="52" t="e">
        <f t="shared" si="48"/>
        <v>#DIV/0!</v>
      </c>
      <c r="AB33" s="52" t="e">
        <f t="shared" si="41"/>
        <v>#DIV/0!</v>
      </c>
      <c r="AC33" s="52" t="e">
        <f t="shared" si="42"/>
        <v>#DIV/0!</v>
      </c>
      <c r="AD33" s="52" t="e">
        <f t="shared" si="43"/>
        <v>#DIV/0!</v>
      </c>
      <c r="AE33" s="52" t="e">
        <f t="shared" si="44"/>
        <v>#DIV/0!</v>
      </c>
      <c r="AF33" s="52" t="e">
        <f t="shared" si="45"/>
        <v>#DIV/0!</v>
      </c>
      <c r="AG33" s="52" t="e">
        <f t="shared" si="46"/>
        <v>#DIV/0!</v>
      </c>
    </row>
    <row r="34" spans="1:33" x14ac:dyDescent="0.3">
      <c r="A34" s="22">
        <f t="shared" si="40"/>
        <v>4</v>
      </c>
      <c r="B34" s="23">
        <v>4</v>
      </c>
      <c r="C34" s="22"/>
      <c r="D34" s="24"/>
      <c r="E34" s="24"/>
      <c r="F34" s="24"/>
      <c r="G34" s="24"/>
      <c r="H34" s="24"/>
      <c r="I34" s="25"/>
      <c r="J34" s="26"/>
      <c r="K34" s="24"/>
      <c r="L34" s="24"/>
      <c r="M34" s="24"/>
      <c r="N34" s="25"/>
      <c r="O34" s="24"/>
      <c r="P34" s="24"/>
      <c r="Q34" s="24"/>
      <c r="R34" s="25" t="e">
        <f t="shared" ref="R34:R40" si="51">D34*Q34/J34</f>
        <v>#DIV/0!</v>
      </c>
      <c r="S34" s="19">
        <v>0</v>
      </c>
      <c r="T34" s="24">
        <f t="shared" si="28"/>
        <v>0</v>
      </c>
      <c r="U34" s="24">
        <f t="shared" si="29"/>
        <v>0</v>
      </c>
      <c r="V34" s="25">
        <f t="shared" si="30"/>
        <v>0</v>
      </c>
      <c r="W34" s="24">
        <f t="shared" si="31"/>
        <v>0</v>
      </c>
      <c r="X34" s="24">
        <f t="shared" si="25"/>
        <v>0</v>
      </c>
      <c r="Y34" s="25" t="e">
        <f t="shared" si="50"/>
        <v>#DIV/0!</v>
      </c>
      <c r="Z34" s="47" t="e">
        <f t="shared" si="26"/>
        <v>#DIV/0!</v>
      </c>
      <c r="AA34" s="52" t="e">
        <f t="shared" si="48"/>
        <v>#DIV/0!</v>
      </c>
      <c r="AB34" s="52" t="e">
        <f t="shared" si="41"/>
        <v>#DIV/0!</v>
      </c>
      <c r="AC34" s="52" t="e">
        <f t="shared" si="42"/>
        <v>#DIV/0!</v>
      </c>
      <c r="AD34" s="52" t="e">
        <f t="shared" si="43"/>
        <v>#DIV/0!</v>
      </c>
      <c r="AE34" s="52" t="e">
        <f t="shared" si="44"/>
        <v>#DIV/0!</v>
      </c>
      <c r="AF34" s="52" t="e">
        <f t="shared" si="45"/>
        <v>#DIV/0!</v>
      </c>
      <c r="AG34" s="52" t="e">
        <f t="shared" si="46"/>
        <v>#DIV/0!</v>
      </c>
    </row>
    <row r="35" spans="1:33" x14ac:dyDescent="0.3">
      <c r="A35" s="22">
        <f t="shared" si="40"/>
        <v>4</v>
      </c>
      <c r="B35" s="23">
        <v>5</v>
      </c>
      <c r="C35" s="22"/>
      <c r="D35" s="24">
        <v>22.6281</v>
      </c>
      <c r="E35" s="24">
        <v>23.034600000000001</v>
      </c>
      <c r="F35" s="24">
        <v>23.163799999999998</v>
      </c>
      <c r="G35" s="24">
        <v>22.996200000000002</v>
      </c>
      <c r="H35" s="24">
        <v>22.9071</v>
      </c>
      <c r="I35" s="25">
        <v>23.020499999999998</v>
      </c>
      <c r="J35" s="26">
        <v>137.749</v>
      </c>
      <c r="K35" s="24">
        <v>8.6476000000000006</v>
      </c>
      <c r="L35" s="24">
        <v>8.7925000000000004</v>
      </c>
      <c r="M35" s="24">
        <v>8.5287000000000006</v>
      </c>
      <c r="N35" s="25">
        <v>8.2096999999999998</v>
      </c>
      <c r="O35" s="24">
        <v>8.1372999999999998</v>
      </c>
      <c r="P35" s="24">
        <v>7.7742000000000004</v>
      </c>
      <c r="Q35" s="24">
        <f>4.1742*12</f>
        <v>50.090400000000002</v>
      </c>
      <c r="R35" s="25">
        <f t="shared" si="51"/>
        <v>8.228376106106035</v>
      </c>
      <c r="S35" s="19">
        <v>0</v>
      </c>
      <c r="T35" s="24">
        <f t="shared" si="28"/>
        <v>8.6476000000000006</v>
      </c>
      <c r="U35" s="24">
        <f t="shared" si="29"/>
        <v>17.440100000000001</v>
      </c>
      <c r="V35" s="25">
        <f t="shared" si="30"/>
        <v>25.968800000000002</v>
      </c>
      <c r="W35" s="24">
        <f t="shared" si="31"/>
        <v>34.1785</v>
      </c>
      <c r="X35" s="24">
        <f t="shared" si="25"/>
        <v>42.315799999999996</v>
      </c>
      <c r="Y35" s="24">
        <f t="shared" si="25"/>
        <v>50.089999999999996</v>
      </c>
      <c r="Z35" s="47">
        <f t="shared" si="26"/>
        <v>3.030294230811113E-2</v>
      </c>
      <c r="AA35" s="52">
        <f t="shared" si="48"/>
        <v>140.74119999999999</v>
      </c>
      <c r="AB35" s="52">
        <f t="shared" si="41"/>
        <v>149.3888</v>
      </c>
      <c r="AC35" s="52">
        <f t="shared" si="42"/>
        <v>158.18129999999999</v>
      </c>
      <c r="AD35" s="52">
        <f t="shared" si="43"/>
        <v>166.70999999999998</v>
      </c>
      <c r="AE35" s="52">
        <f t="shared" si="44"/>
        <v>174.91969999999998</v>
      </c>
      <c r="AF35" s="52">
        <f t="shared" si="45"/>
        <v>183.05699999999999</v>
      </c>
      <c r="AG35" s="52">
        <f t="shared" si="46"/>
        <v>190.8312</v>
      </c>
    </row>
    <row r="36" spans="1:33" x14ac:dyDescent="0.3">
      <c r="A36" s="22">
        <f t="shared" si="40"/>
        <v>4</v>
      </c>
      <c r="B36" s="23">
        <v>6</v>
      </c>
      <c r="C36" s="22"/>
      <c r="D36" s="24">
        <v>23.135100000000001</v>
      </c>
      <c r="E36" s="24">
        <v>22.808900000000001</v>
      </c>
      <c r="F36" s="24">
        <v>23.155899999999999</v>
      </c>
      <c r="G36" s="24">
        <v>22.819700000000001</v>
      </c>
      <c r="H36" s="24">
        <v>22.6999</v>
      </c>
      <c r="I36" s="25">
        <v>23.070399999999999</v>
      </c>
      <c r="J36" s="26">
        <v>137.68940000000001</v>
      </c>
      <c r="K36" s="24">
        <v>8.9741999999999997</v>
      </c>
      <c r="L36" s="24">
        <v>8.4716000000000005</v>
      </c>
      <c r="M36" s="24">
        <v>8.6509999999999998</v>
      </c>
      <c r="N36" s="25">
        <v>8.3132999999999999</v>
      </c>
      <c r="O36" s="24">
        <v>7.8952</v>
      </c>
      <c r="P36" s="24">
        <v>7.9119999999999999</v>
      </c>
      <c r="Q36" s="24">
        <f>4.1848*12</f>
        <v>50.217600000000004</v>
      </c>
      <c r="R36" s="25">
        <f t="shared" si="51"/>
        <v>8.4377533619871983</v>
      </c>
      <c r="S36" s="19">
        <v>0</v>
      </c>
      <c r="T36" s="24">
        <f t="shared" si="28"/>
        <v>8.9741999999999997</v>
      </c>
      <c r="U36" s="24">
        <f t="shared" si="29"/>
        <v>17.445799999999998</v>
      </c>
      <c r="V36" s="25">
        <f t="shared" si="30"/>
        <v>26.096799999999998</v>
      </c>
      <c r="W36" s="24">
        <f t="shared" si="31"/>
        <v>34.4101</v>
      </c>
      <c r="X36" s="24">
        <f t="shared" si="25"/>
        <v>42.305300000000003</v>
      </c>
      <c r="Y36" s="24">
        <f t="shared" si="25"/>
        <v>50.217300000000002</v>
      </c>
      <c r="Z36" s="47">
        <f t="shared" si="26"/>
        <v>3.0393044054226395E-2</v>
      </c>
      <c r="AA36" s="52">
        <f t="shared" si="48"/>
        <v>143.95769999999999</v>
      </c>
      <c r="AB36" s="52">
        <f t="shared" si="41"/>
        <v>152.93189999999998</v>
      </c>
      <c r="AC36" s="52">
        <f t="shared" si="42"/>
        <v>161.40349999999998</v>
      </c>
      <c r="AD36" s="52">
        <f t="shared" si="43"/>
        <v>170.05449999999999</v>
      </c>
      <c r="AE36" s="52">
        <f t="shared" si="44"/>
        <v>178.36779999999999</v>
      </c>
      <c r="AF36" s="52">
        <f t="shared" si="45"/>
        <v>186.26299999999998</v>
      </c>
      <c r="AG36" s="52">
        <f t="shared" si="46"/>
        <v>194.17499999999998</v>
      </c>
    </row>
    <row r="37" spans="1:33" x14ac:dyDescent="0.3">
      <c r="A37" s="22">
        <f t="shared" si="40"/>
        <v>4</v>
      </c>
      <c r="B37" s="23">
        <v>7</v>
      </c>
      <c r="C37" s="22"/>
      <c r="D37" s="24"/>
      <c r="E37" s="24"/>
      <c r="F37" s="24"/>
      <c r="G37" s="24"/>
      <c r="H37" s="24"/>
      <c r="I37" s="25"/>
      <c r="J37" s="26"/>
      <c r="K37" s="24"/>
      <c r="L37" s="24"/>
      <c r="M37" s="24"/>
      <c r="N37" s="25"/>
      <c r="O37" s="24"/>
      <c r="P37" s="24"/>
      <c r="Q37" s="24"/>
      <c r="R37" s="25" t="e">
        <f t="shared" si="51"/>
        <v>#DIV/0!</v>
      </c>
      <c r="S37" s="19">
        <v>0</v>
      </c>
      <c r="T37" s="24">
        <f t="shared" si="28"/>
        <v>0</v>
      </c>
      <c r="U37" s="24">
        <f t="shared" si="29"/>
        <v>0</v>
      </c>
      <c r="V37" s="25">
        <f t="shared" si="30"/>
        <v>0</v>
      </c>
      <c r="W37" s="24">
        <f t="shared" si="31"/>
        <v>0</v>
      </c>
      <c r="X37" s="24">
        <f t="shared" si="25"/>
        <v>0</v>
      </c>
      <c r="Y37" s="25" t="e">
        <f t="shared" si="50"/>
        <v>#DIV/0!</v>
      </c>
      <c r="Z37" s="47" t="e">
        <f t="shared" si="26"/>
        <v>#DIV/0!</v>
      </c>
      <c r="AA37" s="52" t="e">
        <f t="shared" si="48"/>
        <v>#DIV/0!</v>
      </c>
      <c r="AB37" s="52" t="e">
        <f t="shared" si="41"/>
        <v>#DIV/0!</v>
      </c>
      <c r="AC37" s="52" t="e">
        <f t="shared" si="42"/>
        <v>#DIV/0!</v>
      </c>
      <c r="AD37" s="52" t="e">
        <f t="shared" si="43"/>
        <v>#DIV/0!</v>
      </c>
      <c r="AE37" s="52" t="e">
        <f t="shared" si="44"/>
        <v>#DIV/0!</v>
      </c>
      <c r="AF37" s="52" t="e">
        <f t="shared" si="45"/>
        <v>#DIV/0!</v>
      </c>
      <c r="AG37" s="52" t="e">
        <f t="shared" si="46"/>
        <v>#DIV/0!</v>
      </c>
    </row>
    <row r="38" spans="1:33" x14ac:dyDescent="0.3">
      <c r="A38" s="27">
        <f t="shared" si="40"/>
        <v>4</v>
      </c>
      <c r="B38" s="28">
        <v>8</v>
      </c>
      <c r="C38" s="27"/>
      <c r="D38" s="29"/>
      <c r="E38" s="29"/>
      <c r="F38" s="29"/>
      <c r="G38" s="29"/>
      <c r="H38" s="29"/>
      <c r="I38" s="30"/>
      <c r="J38" s="31"/>
      <c r="K38" s="29"/>
      <c r="L38" s="29"/>
      <c r="M38" s="29"/>
      <c r="N38" s="30"/>
      <c r="O38" s="29"/>
      <c r="P38" s="29"/>
      <c r="Q38" s="29"/>
      <c r="R38" s="30" t="e">
        <f t="shared" si="51"/>
        <v>#DIV/0!</v>
      </c>
      <c r="S38" s="19">
        <v>0</v>
      </c>
      <c r="T38" s="29">
        <f t="shared" si="28"/>
        <v>0</v>
      </c>
      <c r="U38" s="29">
        <f t="shared" si="29"/>
        <v>0</v>
      </c>
      <c r="V38" s="30">
        <f t="shared" si="30"/>
        <v>0</v>
      </c>
      <c r="W38" s="29">
        <f t="shared" si="31"/>
        <v>0</v>
      </c>
      <c r="X38" s="29">
        <f t="shared" si="25"/>
        <v>0</v>
      </c>
      <c r="Y38" s="30" t="e">
        <f t="shared" si="50"/>
        <v>#DIV/0!</v>
      </c>
      <c r="Z38" s="47" t="e">
        <f t="shared" si="26"/>
        <v>#DIV/0!</v>
      </c>
      <c r="AA38" s="52" t="e">
        <f t="shared" si="48"/>
        <v>#DIV/0!</v>
      </c>
      <c r="AB38" s="52" t="e">
        <f t="shared" si="41"/>
        <v>#DIV/0!</v>
      </c>
      <c r="AC38" s="52" t="e">
        <f t="shared" si="42"/>
        <v>#DIV/0!</v>
      </c>
      <c r="AD38" s="52" t="e">
        <f t="shared" si="43"/>
        <v>#DIV/0!</v>
      </c>
      <c r="AE38" s="52" t="e">
        <f t="shared" si="44"/>
        <v>#DIV/0!</v>
      </c>
      <c r="AF38" s="52" t="e">
        <f t="shared" si="45"/>
        <v>#DIV/0!</v>
      </c>
      <c r="AG38" s="52" t="e">
        <f t="shared" si="46"/>
        <v>#DIV/0!</v>
      </c>
    </row>
    <row r="39" spans="1:33" x14ac:dyDescent="0.3">
      <c r="A39" s="12">
        <f t="shared" si="40"/>
        <v>5</v>
      </c>
      <c r="B39" s="4">
        <v>1</v>
      </c>
      <c r="C39" s="13"/>
      <c r="D39" s="38"/>
      <c r="E39" s="38"/>
      <c r="F39" s="38"/>
      <c r="G39" s="38"/>
      <c r="H39" s="38"/>
      <c r="I39" s="39"/>
      <c r="J39" s="40"/>
      <c r="K39" s="38"/>
      <c r="L39" s="38"/>
      <c r="M39" s="38"/>
      <c r="N39" s="39"/>
      <c r="O39" s="38"/>
      <c r="P39" s="38"/>
      <c r="Q39" s="8"/>
      <c r="R39" s="14" t="e">
        <f t="shared" si="51"/>
        <v>#DIV/0!</v>
      </c>
      <c r="S39" s="19">
        <v>0</v>
      </c>
      <c r="T39" s="38">
        <f t="shared" si="28"/>
        <v>0</v>
      </c>
      <c r="U39" s="38">
        <f t="shared" si="29"/>
        <v>0</v>
      </c>
      <c r="V39" s="39">
        <f t="shared" si="30"/>
        <v>0</v>
      </c>
      <c r="W39" s="38">
        <f t="shared" si="31"/>
        <v>0</v>
      </c>
      <c r="X39" s="38">
        <f t="shared" si="25"/>
        <v>0</v>
      </c>
      <c r="Y39" s="39" t="e">
        <f>ABS(N39-R39)*12</f>
        <v>#DIV/0!</v>
      </c>
      <c r="Z39" s="47" t="e">
        <f t="shared" si="26"/>
        <v>#DIV/0!</v>
      </c>
      <c r="AA39" s="52" t="e">
        <f t="shared" si="48"/>
        <v>#DIV/0!</v>
      </c>
      <c r="AB39" s="52" t="e">
        <f t="shared" si="41"/>
        <v>#DIV/0!</v>
      </c>
      <c r="AC39" s="52" t="e">
        <f t="shared" si="42"/>
        <v>#DIV/0!</v>
      </c>
      <c r="AD39" s="52" t="e">
        <f t="shared" si="43"/>
        <v>#DIV/0!</v>
      </c>
      <c r="AE39" s="52" t="e">
        <f t="shared" si="44"/>
        <v>#DIV/0!</v>
      </c>
      <c r="AF39" s="52" t="e">
        <f t="shared" si="45"/>
        <v>#DIV/0!</v>
      </c>
      <c r="AG39" s="52" t="e">
        <f t="shared" si="46"/>
        <v>#DIV/0!</v>
      </c>
    </row>
    <row r="40" spans="1:33" x14ac:dyDescent="0.3">
      <c r="A40" s="13">
        <f t="shared" si="40"/>
        <v>5</v>
      </c>
      <c r="B40" s="3">
        <v>2</v>
      </c>
      <c r="C40" s="13"/>
      <c r="D40" s="38"/>
      <c r="E40" s="38"/>
      <c r="F40" s="38"/>
      <c r="G40" s="38"/>
      <c r="H40" s="38"/>
      <c r="I40" s="39"/>
      <c r="J40" s="40"/>
      <c r="K40" s="38"/>
      <c r="L40" s="38"/>
      <c r="M40" s="38"/>
      <c r="N40" s="39"/>
      <c r="O40" s="38"/>
      <c r="P40" s="38"/>
      <c r="Q40" s="8"/>
      <c r="R40" s="15" t="e">
        <f t="shared" si="51"/>
        <v>#DIV/0!</v>
      </c>
      <c r="S40" s="19">
        <v>0</v>
      </c>
      <c r="T40" s="38">
        <f t="shared" si="28"/>
        <v>0</v>
      </c>
      <c r="U40" s="38">
        <f t="shared" si="29"/>
        <v>0</v>
      </c>
      <c r="V40" s="39">
        <f t="shared" si="30"/>
        <v>0</v>
      </c>
      <c r="W40" s="38">
        <f t="shared" si="31"/>
        <v>0</v>
      </c>
      <c r="X40" s="38">
        <f t="shared" si="25"/>
        <v>0</v>
      </c>
      <c r="Y40" s="39" t="e">
        <f t="shared" ref="Y40:Y46" si="52">ABS(N40-R40)*12</f>
        <v>#DIV/0!</v>
      </c>
      <c r="Z40" s="47" t="e">
        <f t="shared" si="26"/>
        <v>#DIV/0!</v>
      </c>
      <c r="AA40" s="52" t="e">
        <f t="shared" si="48"/>
        <v>#DIV/0!</v>
      </c>
      <c r="AB40" s="52" t="e">
        <f t="shared" si="41"/>
        <v>#DIV/0!</v>
      </c>
      <c r="AC40" s="52" t="e">
        <f t="shared" si="42"/>
        <v>#DIV/0!</v>
      </c>
      <c r="AD40" s="52" t="e">
        <f t="shared" si="43"/>
        <v>#DIV/0!</v>
      </c>
      <c r="AE40" s="52" t="e">
        <f t="shared" si="44"/>
        <v>#DIV/0!</v>
      </c>
      <c r="AF40" s="52" t="e">
        <f t="shared" si="45"/>
        <v>#DIV/0!</v>
      </c>
      <c r="AG40" s="52" t="e">
        <f t="shared" si="46"/>
        <v>#DIV/0!</v>
      </c>
    </row>
    <row r="41" spans="1:33" x14ac:dyDescent="0.3">
      <c r="A41" s="13">
        <f t="shared" si="40"/>
        <v>5</v>
      </c>
      <c r="B41" s="3">
        <v>3</v>
      </c>
      <c r="C41" s="13"/>
      <c r="D41" s="38"/>
      <c r="E41" s="38"/>
      <c r="F41" s="38"/>
      <c r="G41" s="38"/>
      <c r="H41" s="38"/>
      <c r="I41" s="39"/>
      <c r="J41" s="40"/>
      <c r="K41" s="38"/>
      <c r="L41" s="38"/>
      <c r="M41" s="38"/>
      <c r="N41" s="39"/>
      <c r="O41" s="38"/>
      <c r="P41" s="38"/>
      <c r="Q41" s="8"/>
      <c r="R41" s="15" t="e">
        <f>D41*Q41/J41</f>
        <v>#DIV/0!</v>
      </c>
      <c r="S41" s="19">
        <v>0</v>
      </c>
      <c r="T41" s="38">
        <f t="shared" si="28"/>
        <v>0</v>
      </c>
      <c r="U41" s="38">
        <f t="shared" si="29"/>
        <v>0</v>
      </c>
      <c r="V41" s="39">
        <f t="shared" si="30"/>
        <v>0</v>
      </c>
      <c r="W41" s="38">
        <f t="shared" si="31"/>
        <v>0</v>
      </c>
      <c r="X41" s="38">
        <f t="shared" si="25"/>
        <v>0</v>
      </c>
      <c r="Y41" s="39" t="e">
        <f t="shared" si="52"/>
        <v>#DIV/0!</v>
      </c>
      <c r="Z41" s="47" t="e">
        <f t="shared" si="26"/>
        <v>#DIV/0!</v>
      </c>
      <c r="AA41" s="52" t="e">
        <f t="shared" si="48"/>
        <v>#DIV/0!</v>
      </c>
      <c r="AB41" s="52" t="e">
        <f t="shared" si="41"/>
        <v>#DIV/0!</v>
      </c>
      <c r="AC41" s="52" t="e">
        <f t="shared" si="42"/>
        <v>#DIV/0!</v>
      </c>
      <c r="AD41" s="52" t="e">
        <f t="shared" si="43"/>
        <v>#DIV/0!</v>
      </c>
      <c r="AE41" s="52" t="e">
        <f t="shared" si="44"/>
        <v>#DIV/0!</v>
      </c>
      <c r="AF41" s="52" t="e">
        <f t="shared" si="45"/>
        <v>#DIV/0!</v>
      </c>
      <c r="AG41" s="52" t="e">
        <f t="shared" si="46"/>
        <v>#DIV/0!</v>
      </c>
    </row>
    <row r="42" spans="1:33" x14ac:dyDescent="0.3">
      <c r="A42" s="13">
        <f t="shared" si="40"/>
        <v>5</v>
      </c>
      <c r="B42" s="3">
        <v>4</v>
      </c>
      <c r="C42" s="13"/>
      <c r="D42" s="38"/>
      <c r="E42" s="38"/>
      <c r="F42" s="38"/>
      <c r="G42" s="38"/>
      <c r="H42" s="38"/>
      <c r="I42" s="39"/>
      <c r="J42" s="40"/>
      <c r="K42" s="38"/>
      <c r="L42" s="38"/>
      <c r="M42" s="38"/>
      <c r="N42" s="39"/>
      <c r="O42" s="38"/>
      <c r="P42" s="38"/>
      <c r="Q42" s="8"/>
      <c r="R42" s="15" t="e">
        <f t="shared" ref="R42:R48" si="53">D42*Q42/J42</f>
        <v>#DIV/0!</v>
      </c>
      <c r="S42" s="19">
        <v>0</v>
      </c>
      <c r="T42" s="38">
        <f t="shared" si="28"/>
        <v>0</v>
      </c>
      <c r="U42" s="38">
        <f t="shared" si="29"/>
        <v>0</v>
      </c>
      <c r="V42" s="39">
        <f t="shared" si="30"/>
        <v>0</v>
      </c>
      <c r="W42" s="38">
        <f t="shared" si="31"/>
        <v>0</v>
      </c>
      <c r="X42" s="38">
        <f t="shared" si="25"/>
        <v>0</v>
      </c>
      <c r="Y42" s="39" t="e">
        <f t="shared" si="52"/>
        <v>#DIV/0!</v>
      </c>
      <c r="Z42" s="47" t="e">
        <f t="shared" si="26"/>
        <v>#DIV/0!</v>
      </c>
      <c r="AA42" s="52" t="e">
        <f t="shared" si="48"/>
        <v>#DIV/0!</v>
      </c>
      <c r="AB42" s="52" t="e">
        <f t="shared" si="41"/>
        <v>#DIV/0!</v>
      </c>
      <c r="AC42" s="52" t="e">
        <f t="shared" si="42"/>
        <v>#DIV/0!</v>
      </c>
      <c r="AD42" s="52" t="e">
        <f t="shared" si="43"/>
        <v>#DIV/0!</v>
      </c>
      <c r="AE42" s="52" t="e">
        <f t="shared" si="44"/>
        <v>#DIV/0!</v>
      </c>
      <c r="AF42" s="52" t="e">
        <f t="shared" si="45"/>
        <v>#DIV/0!</v>
      </c>
      <c r="AG42" s="52" t="e">
        <f t="shared" si="46"/>
        <v>#DIV/0!</v>
      </c>
    </row>
    <row r="43" spans="1:33" x14ac:dyDescent="0.3">
      <c r="A43" s="13">
        <f t="shared" si="40"/>
        <v>5</v>
      </c>
      <c r="B43" s="3">
        <v>5</v>
      </c>
      <c r="C43" s="13">
        <v>8</v>
      </c>
      <c r="D43" s="38">
        <v>22.889700000000001</v>
      </c>
      <c r="E43" s="38">
        <v>22.940899999999999</v>
      </c>
      <c r="F43" s="38">
        <v>22.955200000000001</v>
      </c>
      <c r="G43" s="38">
        <v>22.867100000000001</v>
      </c>
      <c r="H43" s="38">
        <v>22.942499999999999</v>
      </c>
      <c r="I43" s="39">
        <v>23.078800000000001</v>
      </c>
      <c r="J43" s="40">
        <v>137.66919999999999</v>
      </c>
      <c r="K43" s="8">
        <v>8.4893000000000001</v>
      </c>
      <c r="L43" s="8">
        <v>8.4154999999999998</v>
      </c>
      <c r="M43" s="8">
        <v>8.1788000000000007</v>
      </c>
      <c r="N43" s="15">
        <v>8.4116999999999997</v>
      </c>
      <c r="O43" s="8">
        <v>8.1786999999999992</v>
      </c>
      <c r="P43" s="8">
        <v>7.9103000000000003</v>
      </c>
      <c r="Q43" s="8">
        <f>4.132*12</f>
        <v>49.583999999999996</v>
      </c>
      <c r="R43" s="15">
        <f t="shared" si="53"/>
        <v>8.2441307481993071</v>
      </c>
      <c r="S43" s="19">
        <v>0</v>
      </c>
      <c r="T43" s="38">
        <f t="shared" si="28"/>
        <v>8.4893000000000001</v>
      </c>
      <c r="U43" s="38">
        <f t="shared" si="29"/>
        <v>16.904800000000002</v>
      </c>
      <c r="V43" s="39">
        <f t="shared" si="30"/>
        <v>25.083600000000004</v>
      </c>
      <c r="W43" s="38">
        <f t="shared" si="31"/>
        <v>33.4953</v>
      </c>
      <c r="X43" s="38">
        <f t="shared" si="25"/>
        <v>41.673999999999999</v>
      </c>
      <c r="Y43" s="38">
        <f t="shared" si="25"/>
        <v>49.584299999999999</v>
      </c>
      <c r="Z43" s="47">
        <f t="shared" si="26"/>
        <v>3.0013975529748122E-2</v>
      </c>
      <c r="AA43" s="52">
        <f t="shared" si="48"/>
        <v>190.8312</v>
      </c>
      <c r="AB43" s="52">
        <f t="shared" si="41"/>
        <v>199.32049999999998</v>
      </c>
      <c r="AC43" s="52">
        <f t="shared" si="42"/>
        <v>207.73599999999999</v>
      </c>
      <c r="AD43" s="52">
        <f t="shared" si="43"/>
        <v>215.91480000000001</v>
      </c>
      <c r="AE43" s="52">
        <f t="shared" si="44"/>
        <v>224.32650000000001</v>
      </c>
      <c r="AF43" s="52">
        <f t="shared" si="45"/>
        <v>232.5052</v>
      </c>
      <c r="AG43" s="52">
        <f t="shared" si="46"/>
        <v>240.41550000000001</v>
      </c>
    </row>
    <row r="44" spans="1:33" x14ac:dyDescent="0.3">
      <c r="A44" s="13">
        <f t="shared" si="40"/>
        <v>5</v>
      </c>
      <c r="B44" s="3">
        <v>6</v>
      </c>
      <c r="C44" s="13">
        <v>8</v>
      </c>
      <c r="D44" s="38">
        <v>22.9695</v>
      </c>
      <c r="E44" s="38">
        <v>23.0152</v>
      </c>
      <c r="F44" s="38">
        <v>22.922599999999999</v>
      </c>
      <c r="G44" s="38">
        <v>22.900200000000002</v>
      </c>
      <c r="H44" s="38">
        <v>22.899000000000001</v>
      </c>
      <c r="I44" s="39">
        <v>23.007200000000001</v>
      </c>
      <c r="J44" s="40">
        <v>137.7122</v>
      </c>
      <c r="K44" s="8">
        <v>9.0044000000000004</v>
      </c>
      <c r="L44" s="8">
        <v>8.3780999999999999</v>
      </c>
      <c r="M44" s="8">
        <v>8.2171000000000003</v>
      </c>
      <c r="N44" s="15">
        <v>7.7842000000000002</v>
      </c>
      <c r="O44" s="8">
        <v>7.9013999999999998</v>
      </c>
      <c r="P44" s="8">
        <v>7.9051</v>
      </c>
      <c r="Q44" s="8">
        <f>4.0992*12</f>
        <v>49.190399999999997</v>
      </c>
      <c r="R44" s="15">
        <f t="shared" si="53"/>
        <v>8.2046390428734703</v>
      </c>
      <c r="S44" s="19">
        <v>0</v>
      </c>
      <c r="T44" s="38">
        <f t="shared" si="28"/>
        <v>9.0044000000000004</v>
      </c>
      <c r="U44" s="38">
        <f t="shared" si="29"/>
        <v>17.3825</v>
      </c>
      <c r="V44" s="39">
        <f t="shared" si="30"/>
        <v>25.599600000000002</v>
      </c>
      <c r="W44" s="38">
        <f t="shared" si="31"/>
        <v>33.383800000000001</v>
      </c>
      <c r="X44" s="38">
        <f t="shared" si="25"/>
        <v>41.285200000000003</v>
      </c>
      <c r="Y44" s="38">
        <f t="shared" si="25"/>
        <v>49.190300000000001</v>
      </c>
      <c r="Z44" s="47">
        <f t="shared" si="26"/>
        <v>2.976642592304821E-2</v>
      </c>
      <c r="AA44" s="52">
        <f t="shared" si="48"/>
        <v>194.17499999999998</v>
      </c>
      <c r="AB44" s="52">
        <f t="shared" si="41"/>
        <v>203.17939999999999</v>
      </c>
      <c r="AC44" s="52">
        <f t="shared" si="42"/>
        <v>211.55749999999998</v>
      </c>
      <c r="AD44" s="52">
        <f t="shared" si="43"/>
        <v>219.77459999999999</v>
      </c>
      <c r="AE44" s="52">
        <f t="shared" si="44"/>
        <v>227.55879999999999</v>
      </c>
      <c r="AF44" s="52">
        <f t="shared" si="45"/>
        <v>235.46019999999999</v>
      </c>
      <c r="AG44" s="52">
        <f t="shared" si="46"/>
        <v>243.36529999999999</v>
      </c>
    </row>
    <row r="45" spans="1:33" x14ac:dyDescent="0.3">
      <c r="A45" s="13">
        <f t="shared" si="40"/>
        <v>5</v>
      </c>
      <c r="B45" s="3">
        <v>7</v>
      </c>
      <c r="C45" s="13">
        <v>8</v>
      </c>
      <c r="D45" s="38"/>
      <c r="E45" s="38"/>
      <c r="F45" s="38"/>
      <c r="G45" s="38"/>
      <c r="H45" s="38"/>
      <c r="I45" s="39"/>
      <c r="J45" s="40">
        <v>137.69380000000001</v>
      </c>
      <c r="K45" s="38"/>
      <c r="L45" s="38"/>
      <c r="M45" s="38"/>
      <c r="N45" s="39"/>
      <c r="O45" s="38"/>
      <c r="P45" s="38"/>
      <c r="Q45" s="8">
        <f>4.0992*12</f>
        <v>49.190399999999997</v>
      </c>
      <c r="R45" s="15">
        <f t="shared" si="53"/>
        <v>0</v>
      </c>
      <c r="S45" s="19">
        <v>0</v>
      </c>
      <c r="T45" s="38">
        <f t="shared" si="28"/>
        <v>0</v>
      </c>
      <c r="U45" s="38">
        <f t="shared" si="29"/>
        <v>0</v>
      </c>
      <c r="V45" s="39">
        <f t="shared" si="30"/>
        <v>0</v>
      </c>
      <c r="W45" s="38">
        <f t="shared" si="31"/>
        <v>0</v>
      </c>
      <c r="X45" s="38">
        <f t="shared" si="25"/>
        <v>0</v>
      </c>
      <c r="Y45" s="39">
        <f t="shared" si="52"/>
        <v>0</v>
      </c>
      <c r="Z45" s="47">
        <f t="shared" si="26"/>
        <v>2.9770403605681589E-2</v>
      </c>
      <c r="AA45" s="52" t="e">
        <f t="shared" si="48"/>
        <v>#DIV/0!</v>
      </c>
      <c r="AB45" s="52" t="e">
        <f t="shared" si="41"/>
        <v>#DIV/0!</v>
      </c>
      <c r="AC45" s="52" t="e">
        <f t="shared" si="42"/>
        <v>#DIV/0!</v>
      </c>
      <c r="AD45" s="52" t="e">
        <f t="shared" si="43"/>
        <v>#DIV/0!</v>
      </c>
      <c r="AE45" s="52" t="e">
        <f t="shared" si="44"/>
        <v>#DIV/0!</v>
      </c>
      <c r="AF45" s="52" t="e">
        <f t="shared" si="45"/>
        <v>#DIV/0!</v>
      </c>
      <c r="AG45" s="52" t="e">
        <f t="shared" si="46"/>
        <v>#DIV/0!</v>
      </c>
    </row>
    <row r="46" spans="1:33" x14ac:dyDescent="0.3">
      <c r="A46" s="2">
        <f t="shared" si="40"/>
        <v>5</v>
      </c>
      <c r="B46" s="5">
        <v>8</v>
      </c>
      <c r="C46" s="2">
        <v>8</v>
      </c>
      <c r="D46" s="41"/>
      <c r="E46" s="44"/>
      <c r="F46" s="44"/>
      <c r="G46" s="44"/>
      <c r="H46" s="44"/>
      <c r="I46" s="42"/>
      <c r="J46" s="43">
        <v>137.74940000000001</v>
      </c>
      <c r="K46" s="42"/>
      <c r="L46" s="42"/>
      <c r="M46" s="42"/>
      <c r="N46" s="43"/>
      <c r="O46" s="42"/>
      <c r="P46" s="42"/>
      <c r="Q46" s="10">
        <f>4.0994*12</f>
        <v>49.192800000000005</v>
      </c>
      <c r="R46" s="16">
        <f t="shared" si="53"/>
        <v>0</v>
      </c>
      <c r="S46" s="19">
        <v>0</v>
      </c>
      <c r="T46" s="42">
        <f t="shared" si="28"/>
        <v>0</v>
      </c>
      <c r="U46" s="42">
        <f t="shared" si="29"/>
        <v>0</v>
      </c>
      <c r="V46" s="43">
        <f t="shared" si="30"/>
        <v>0</v>
      </c>
      <c r="W46" s="42">
        <f t="shared" si="31"/>
        <v>0</v>
      </c>
      <c r="X46" s="42">
        <f t="shared" si="25"/>
        <v>0</v>
      </c>
      <c r="Y46" s="43">
        <f t="shared" si="52"/>
        <v>0</v>
      </c>
      <c r="Z46" s="47">
        <f t="shared" si="26"/>
        <v>2.9759839244308868E-2</v>
      </c>
      <c r="AA46" s="52" t="e">
        <f t="shared" si="48"/>
        <v>#DIV/0!</v>
      </c>
      <c r="AB46" s="52" t="e">
        <f t="shared" si="41"/>
        <v>#DIV/0!</v>
      </c>
      <c r="AC46" s="52" t="e">
        <f t="shared" si="42"/>
        <v>#DIV/0!</v>
      </c>
      <c r="AD46" s="52" t="e">
        <f t="shared" si="43"/>
        <v>#DIV/0!</v>
      </c>
      <c r="AE46" s="52" t="e">
        <f t="shared" si="44"/>
        <v>#DIV/0!</v>
      </c>
      <c r="AF46" s="52" t="e">
        <f t="shared" si="45"/>
        <v>#DIV/0!</v>
      </c>
      <c r="AG46" s="52" t="e">
        <f t="shared" si="46"/>
        <v>#DIV/0!</v>
      </c>
    </row>
    <row r="47" spans="1:33" x14ac:dyDescent="0.3">
      <c r="A47" s="17">
        <f t="shared" si="40"/>
        <v>6</v>
      </c>
      <c r="B47" s="18">
        <v>1</v>
      </c>
      <c r="C47" s="17"/>
      <c r="D47" s="19"/>
      <c r="E47" s="19"/>
      <c r="F47" s="19"/>
      <c r="G47" s="19"/>
      <c r="H47" s="19"/>
      <c r="I47" s="20"/>
      <c r="J47" s="21"/>
      <c r="K47" s="19"/>
      <c r="L47" s="19"/>
      <c r="M47" s="19"/>
      <c r="N47" s="20"/>
      <c r="O47" s="19"/>
      <c r="P47" s="19"/>
      <c r="Q47" s="19"/>
      <c r="R47" s="20" t="e">
        <f t="shared" si="53"/>
        <v>#DIV/0!</v>
      </c>
      <c r="S47" s="19">
        <v>0</v>
      </c>
      <c r="T47" s="19">
        <f t="shared" si="28"/>
        <v>0</v>
      </c>
      <c r="U47" s="19">
        <f t="shared" si="29"/>
        <v>0</v>
      </c>
      <c r="V47" s="20">
        <f t="shared" si="30"/>
        <v>0</v>
      </c>
      <c r="W47" s="19">
        <f t="shared" si="31"/>
        <v>0</v>
      </c>
      <c r="X47" s="19">
        <f t="shared" si="25"/>
        <v>0</v>
      </c>
      <c r="Y47" s="20" t="e">
        <f>ABS(N47-R47)*12</f>
        <v>#DIV/0!</v>
      </c>
      <c r="Z47" s="47" t="e">
        <f t="shared" si="26"/>
        <v>#DIV/0!</v>
      </c>
      <c r="AA47" s="52" t="e">
        <f t="shared" si="48"/>
        <v>#DIV/0!</v>
      </c>
      <c r="AB47" s="52" t="e">
        <f t="shared" si="41"/>
        <v>#DIV/0!</v>
      </c>
      <c r="AC47" s="52" t="e">
        <f t="shared" si="42"/>
        <v>#DIV/0!</v>
      </c>
      <c r="AD47" s="52" t="e">
        <f t="shared" si="43"/>
        <v>#DIV/0!</v>
      </c>
      <c r="AE47" s="52" t="e">
        <f t="shared" si="44"/>
        <v>#DIV/0!</v>
      </c>
      <c r="AF47" s="52" t="e">
        <f t="shared" si="45"/>
        <v>#DIV/0!</v>
      </c>
      <c r="AG47" s="52" t="e">
        <f t="shared" si="46"/>
        <v>#DIV/0!</v>
      </c>
    </row>
    <row r="48" spans="1:33" x14ac:dyDescent="0.3">
      <c r="A48" s="22">
        <f t="shared" si="40"/>
        <v>6</v>
      </c>
      <c r="B48" s="23">
        <v>2</v>
      </c>
      <c r="C48" s="22"/>
      <c r="D48" s="24"/>
      <c r="E48" s="24"/>
      <c r="F48" s="24"/>
      <c r="G48" s="24"/>
      <c r="H48" s="24"/>
      <c r="I48" s="25"/>
      <c r="J48" s="26"/>
      <c r="K48" s="24"/>
      <c r="L48" s="24"/>
      <c r="M48" s="24"/>
      <c r="N48" s="25"/>
      <c r="O48" s="24"/>
      <c r="P48" s="24"/>
      <c r="Q48" s="24"/>
      <c r="R48" s="25" t="e">
        <f t="shared" si="53"/>
        <v>#DIV/0!</v>
      </c>
      <c r="S48" s="19">
        <v>0</v>
      </c>
      <c r="T48" s="24">
        <f t="shared" si="28"/>
        <v>0</v>
      </c>
      <c r="U48" s="24">
        <f t="shared" si="29"/>
        <v>0</v>
      </c>
      <c r="V48" s="25">
        <f t="shared" si="30"/>
        <v>0</v>
      </c>
      <c r="W48" s="24">
        <f t="shared" si="31"/>
        <v>0</v>
      </c>
      <c r="X48" s="24">
        <f t="shared" si="25"/>
        <v>0</v>
      </c>
      <c r="Y48" s="25" t="e">
        <f t="shared" ref="Y48:Y54" si="54">ABS(N48-R48)*12</f>
        <v>#DIV/0!</v>
      </c>
      <c r="Z48" s="47" t="e">
        <f t="shared" si="26"/>
        <v>#DIV/0!</v>
      </c>
      <c r="AA48" s="52" t="e">
        <f t="shared" si="48"/>
        <v>#DIV/0!</v>
      </c>
      <c r="AB48" s="52" t="e">
        <f t="shared" si="41"/>
        <v>#DIV/0!</v>
      </c>
      <c r="AC48" s="52" t="e">
        <f t="shared" si="42"/>
        <v>#DIV/0!</v>
      </c>
      <c r="AD48" s="52" t="e">
        <f t="shared" si="43"/>
        <v>#DIV/0!</v>
      </c>
      <c r="AE48" s="52" t="e">
        <f t="shared" si="44"/>
        <v>#DIV/0!</v>
      </c>
      <c r="AF48" s="52" t="e">
        <f t="shared" si="45"/>
        <v>#DIV/0!</v>
      </c>
      <c r="AG48" s="52" t="e">
        <f t="shared" si="46"/>
        <v>#DIV/0!</v>
      </c>
    </row>
    <row r="49" spans="1:33" x14ac:dyDescent="0.3">
      <c r="A49" s="22">
        <f t="shared" si="40"/>
        <v>6</v>
      </c>
      <c r="B49" s="23">
        <v>3</v>
      </c>
      <c r="C49" s="22"/>
      <c r="D49" s="24"/>
      <c r="E49" s="24"/>
      <c r="F49" s="24"/>
      <c r="G49" s="24"/>
      <c r="H49" s="24"/>
      <c r="I49" s="25"/>
      <c r="J49" s="26"/>
      <c r="K49" s="24"/>
      <c r="L49" s="24"/>
      <c r="M49" s="24"/>
      <c r="N49" s="25"/>
      <c r="O49" s="24"/>
      <c r="P49" s="24"/>
      <c r="Q49" s="24"/>
      <c r="R49" s="25" t="e">
        <f>D49*Q49/J49</f>
        <v>#DIV/0!</v>
      </c>
      <c r="S49" s="19">
        <v>0</v>
      </c>
      <c r="T49" s="24">
        <f t="shared" si="28"/>
        <v>0</v>
      </c>
      <c r="U49" s="24">
        <f t="shared" si="29"/>
        <v>0</v>
      </c>
      <c r="V49" s="25">
        <f t="shared" si="30"/>
        <v>0</v>
      </c>
      <c r="W49" s="24">
        <f t="shared" si="31"/>
        <v>0</v>
      </c>
      <c r="X49" s="24">
        <f t="shared" si="25"/>
        <v>0</v>
      </c>
      <c r="Y49" s="25" t="e">
        <f t="shared" si="54"/>
        <v>#DIV/0!</v>
      </c>
      <c r="Z49" s="47" t="e">
        <f t="shared" si="26"/>
        <v>#DIV/0!</v>
      </c>
      <c r="AA49" s="52" t="e">
        <f t="shared" si="48"/>
        <v>#DIV/0!</v>
      </c>
      <c r="AB49" s="52" t="e">
        <f t="shared" si="41"/>
        <v>#DIV/0!</v>
      </c>
      <c r="AC49" s="52" t="e">
        <f t="shared" si="42"/>
        <v>#DIV/0!</v>
      </c>
      <c r="AD49" s="52" t="e">
        <f t="shared" si="43"/>
        <v>#DIV/0!</v>
      </c>
      <c r="AE49" s="52" t="e">
        <f t="shared" si="44"/>
        <v>#DIV/0!</v>
      </c>
      <c r="AF49" s="52" t="e">
        <f t="shared" si="45"/>
        <v>#DIV/0!</v>
      </c>
      <c r="AG49" s="52" t="e">
        <f t="shared" si="46"/>
        <v>#DIV/0!</v>
      </c>
    </row>
    <row r="50" spans="1:33" x14ac:dyDescent="0.3">
      <c r="A50" s="22">
        <f t="shared" si="40"/>
        <v>6</v>
      </c>
      <c r="B50" s="23">
        <v>4</v>
      </c>
      <c r="C50" s="22"/>
      <c r="D50" s="24"/>
      <c r="E50" s="24"/>
      <c r="F50" s="24"/>
      <c r="G50" s="24"/>
      <c r="H50" s="24"/>
      <c r="I50" s="25"/>
      <c r="J50" s="26"/>
      <c r="K50" s="24"/>
      <c r="L50" s="24"/>
      <c r="M50" s="24"/>
      <c r="N50" s="25"/>
      <c r="O50" s="24"/>
      <c r="P50" s="24"/>
      <c r="Q50" s="24"/>
      <c r="R50" s="25" t="e">
        <f t="shared" ref="R50:R56" si="55">D50*Q50/J50</f>
        <v>#DIV/0!</v>
      </c>
      <c r="S50" s="19">
        <v>0</v>
      </c>
      <c r="T50" s="24">
        <f t="shared" si="28"/>
        <v>0</v>
      </c>
      <c r="U50" s="24">
        <f t="shared" si="29"/>
        <v>0</v>
      </c>
      <c r="V50" s="25">
        <f t="shared" si="30"/>
        <v>0</v>
      </c>
      <c r="W50" s="24">
        <f t="shared" si="31"/>
        <v>0</v>
      </c>
      <c r="X50" s="24">
        <f t="shared" si="25"/>
        <v>0</v>
      </c>
      <c r="Y50" s="25" t="e">
        <f t="shared" si="54"/>
        <v>#DIV/0!</v>
      </c>
      <c r="Z50" s="47" t="e">
        <f t="shared" si="26"/>
        <v>#DIV/0!</v>
      </c>
      <c r="AA50" s="52" t="e">
        <f t="shared" si="48"/>
        <v>#DIV/0!</v>
      </c>
      <c r="AB50" s="52" t="e">
        <f t="shared" si="41"/>
        <v>#DIV/0!</v>
      </c>
      <c r="AC50" s="52" t="e">
        <f t="shared" si="42"/>
        <v>#DIV/0!</v>
      </c>
      <c r="AD50" s="52" t="e">
        <f t="shared" si="43"/>
        <v>#DIV/0!</v>
      </c>
      <c r="AE50" s="52" t="e">
        <f t="shared" si="44"/>
        <v>#DIV/0!</v>
      </c>
      <c r="AF50" s="52" t="e">
        <f t="shared" si="45"/>
        <v>#DIV/0!</v>
      </c>
      <c r="AG50" s="52" t="e">
        <f t="shared" si="46"/>
        <v>#DIV/0!</v>
      </c>
    </row>
    <row r="51" spans="1:33" x14ac:dyDescent="0.3">
      <c r="A51" s="22">
        <f t="shared" si="40"/>
        <v>6</v>
      </c>
      <c r="B51" s="23">
        <v>5</v>
      </c>
      <c r="C51" s="22"/>
      <c r="D51" s="24">
        <v>22.966899999999999</v>
      </c>
      <c r="E51" s="24">
        <v>22.9268</v>
      </c>
      <c r="F51" s="24">
        <v>22.993600000000001</v>
      </c>
      <c r="G51" s="24">
        <v>22.828900000000001</v>
      </c>
      <c r="H51" s="24">
        <v>22.915299999999998</v>
      </c>
      <c r="I51" s="25">
        <v>22.994199999999999</v>
      </c>
      <c r="J51" s="26">
        <v>137.62540000000001</v>
      </c>
      <c r="K51" s="24">
        <v>8.6047999999999991</v>
      </c>
      <c r="L51" s="24">
        <v>8.8699999999999992</v>
      </c>
      <c r="M51" s="24">
        <v>8.6526999999999994</v>
      </c>
      <c r="N51" s="25">
        <v>8.4003999999999994</v>
      </c>
      <c r="O51" s="24">
        <v>8.3252000000000006</v>
      </c>
      <c r="P51" s="24">
        <v>8.2523</v>
      </c>
      <c r="Q51" s="24">
        <f>4.2588*12</f>
        <v>51.105599999999995</v>
      </c>
      <c r="R51" s="25">
        <f t="shared" si="55"/>
        <v>8.5284925939543115</v>
      </c>
      <c r="S51" s="19">
        <v>0</v>
      </c>
      <c r="T51" s="24">
        <f t="shared" si="28"/>
        <v>8.6047999999999991</v>
      </c>
      <c r="U51" s="24">
        <f t="shared" si="29"/>
        <v>17.474799999999998</v>
      </c>
      <c r="V51" s="25">
        <f t="shared" si="30"/>
        <v>26.127499999999998</v>
      </c>
      <c r="W51" s="24">
        <f t="shared" si="31"/>
        <v>34.527899999999995</v>
      </c>
      <c r="X51" s="24">
        <f t="shared" si="25"/>
        <v>42.853099999999998</v>
      </c>
      <c r="Y51" s="24">
        <f t="shared" si="25"/>
        <v>51.105399999999996</v>
      </c>
      <c r="Z51" s="47">
        <f t="shared" si="26"/>
        <v>3.0944869188391094E-2</v>
      </c>
      <c r="AA51" s="52">
        <f t="shared" si="48"/>
        <v>240.41550000000001</v>
      </c>
      <c r="AB51" s="52">
        <f t="shared" si="41"/>
        <v>249.02030000000002</v>
      </c>
      <c r="AC51" s="52">
        <f t="shared" si="42"/>
        <v>257.89030000000002</v>
      </c>
      <c r="AD51" s="52">
        <f t="shared" si="43"/>
        <v>266.54300000000001</v>
      </c>
      <c r="AE51" s="52">
        <f t="shared" si="44"/>
        <v>274.9434</v>
      </c>
      <c r="AF51" s="52">
        <f t="shared" si="45"/>
        <v>283.26859999999999</v>
      </c>
      <c r="AG51" s="52">
        <f t="shared" si="46"/>
        <v>291.52089999999998</v>
      </c>
    </row>
    <row r="52" spans="1:33" x14ac:dyDescent="0.3">
      <c r="A52" s="22">
        <f t="shared" si="40"/>
        <v>6</v>
      </c>
      <c r="B52" s="23">
        <v>6</v>
      </c>
      <c r="C52" s="22"/>
      <c r="D52" s="24">
        <v>22.8916</v>
      </c>
      <c r="E52" s="24">
        <v>22.918299999999999</v>
      </c>
      <c r="F52" s="24">
        <v>23.001999999999999</v>
      </c>
      <c r="G52" s="24">
        <v>22.936399999999999</v>
      </c>
      <c r="H52" s="24">
        <v>23.018699999999999</v>
      </c>
      <c r="I52" s="25">
        <v>22.9072</v>
      </c>
      <c r="J52" s="26">
        <v>137.6739</v>
      </c>
      <c r="K52" s="24">
        <v>8.7492000000000001</v>
      </c>
      <c r="L52" s="24">
        <v>8.8364999999999991</v>
      </c>
      <c r="M52" s="24">
        <v>8.8886000000000003</v>
      </c>
      <c r="N52" s="25">
        <v>8.56</v>
      </c>
      <c r="O52" s="24">
        <v>8.5327000000000002</v>
      </c>
      <c r="P52" s="24">
        <v>7.8966000000000003</v>
      </c>
      <c r="Q52" s="24">
        <f>4.2886*12</f>
        <v>51.463200000000001</v>
      </c>
      <c r="R52" s="25">
        <f t="shared" si="55"/>
        <v>8.5569958366836421</v>
      </c>
      <c r="S52" s="19">
        <v>0</v>
      </c>
      <c r="T52" s="24">
        <f t="shared" si="28"/>
        <v>8.7492000000000001</v>
      </c>
      <c r="U52" s="24">
        <f t="shared" si="29"/>
        <v>17.585699999999999</v>
      </c>
      <c r="V52" s="25">
        <f t="shared" si="30"/>
        <v>26.474299999999999</v>
      </c>
      <c r="W52" s="24">
        <f t="shared" si="31"/>
        <v>35.034300000000002</v>
      </c>
      <c r="X52" s="24">
        <f t="shared" si="25"/>
        <v>43.567</v>
      </c>
      <c r="Y52" s="24">
        <f t="shared" si="25"/>
        <v>51.4636</v>
      </c>
      <c r="Z52" s="47">
        <f t="shared" si="26"/>
        <v>3.1150421394323832E-2</v>
      </c>
      <c r="AA52" s="52">
        <f t="shared" si="48"/>
        <v>243.36529999999999</v>
      </c>
      <c r="AB52" s="52">
        <f t="shared" si="41"/>
        <v>252.11449999999999</v>
      </c>
      <c r="AC52" s="52">
        <f t="shared" si="42"/>
        <v>260.95099999999996</v>
      </c>
      <c r="AD52" s="52">
        <f t="shared" si="43"/>
        <v>269.83960000000002</v>
      </c>
      <c r="AE52" s="52">
        <f t="shared" si="44"/>
        <v>278.39959999999996</v>
      </c>
      <c r="AF52" s="52">
        <f t="shared" si="45"/>
        <v>286.9323</v>
      </c>
      <c r="AG52" s="52">
        <f t="shared" si="46"/>
        <v>294.82889999999998</v>
      </c>
    </row>
    <row r="53" spans="1:33" x14ac:dyDescent="0.3">
      <c r="A53" s="22">
        <f t="shared" si="40"/>
        <v>6</v>
      </c>
      <c r="B53" s="23">
        <v>7</v>
      </c>
      <c r="C53" s="22"/>
      <c r="D53" s="24"/>
      <c r="E53" s="24"/>
      <c r="F53" s="24"/>
      <c r="G53" s="24"/>
      <c r="H53" s="24"/>
      <c r="I53" s="25"/>
      <c r="J53" s="26"/>
      <c r="K53" s="24"/>
      <c r="L53" s="24"/>
      <c r="M53" s="24"/>
      <c r="N53" s="25"/>
      <c r="O53" s="24"/>
      <c r="P53" s="24"/>
      <c r="Q53" s="24"/>
      <c r="R53" s="25" t="e">
        <f t="shared" si="55"/>
        <v>#DIV/0!</v>
      </c>
      <c r="S53" s="19">
        <v>0</v>
      </c>
      <c r="T53" s="24">
        <f t="shared" si="28"/>
        <v>0</v>
      </c>
      <c r="U53" s="24">
        <f t="shared" si="29"/>
        <v>0</v>
      </c>
      <c r="V53" s="25">
        <f t="shared" si="30"/>
        <v>0</v>
      </c>
      <c r="W53" s="24">
        <f t="shared" si="31"/>
        <v>0</v>
      </c>
      <c r="X53" s="24">
        <f t="shared" si="25"/>
        <v>0</v>
      </c>
      <c r="Y53" s="25" t="e">
        <f t="shared" si="54"/>
        <v>#DIV/0!</v>
      </c>
      <c r="Z53" s="47" t="e">
        <f t="shared" si="26"/>
        <v>#DIV/0!</v>
      </c>
      <c r="AA53" s="52" t="e">
        <f t="shared" si="48"/>
        <v>#DIV/0!</v>
      </c>
      <c r="AB53" s="52" t="e">
        <f t="shared" si="41"/>
        <v>#DIV/0!</v>
      </c>
      <c r="AC53" s="52" t="e">
        <f t="shared" si="42"/>
        <v>#DIV/0!</v>
      </c>
      <c r="AD53" s="52" t="e">
        <f t="shared" si="43"/>
        <v>#DIV/0!</v>
      </c>
      <c r="AE53" s="52" t="e">
        <f t="shared" si="44"/>
        <v>#DIV/0!</v>
      </c>
      <c r="AF53" s="52" t="e">
        <f t="shared" si="45"/>
        <v>#DIV/0!</v>
      </c>
      <c r="AG53" s="52" t="e">
        <f t="shared" si="46"/>
        <v>#DIV/0!</v>
      </c>
    </row>
    <row r="54" spans="1:33" x14ac:dyDescent="0.3">
      <c r="A54" s="27">
        <f t="shared" si="40"/>
        <v>6</v>
      </c>
      <c r="B54" s="28">
        <v>8</v>
      </c>
      <c r="C54" s="27"/>
      <c r="D54" s="29"/>
      <c r="E54" s="29"/>
      <c r="F54" s="29"/>
      <c r="G54" s="29"/>
      <c r="H54" s="29"/>
      <c r="I54" s="30"/>
      <c r="J54" s="31"/>
      <c r="K54" s="29"/>
      <c r="L54" s="29"/>
      <c r="M54" s="29"/>
      <c r="N54" s="30"/>
      <c r="O54" s="29"/>
      <c r="P54" s="29"/>
      <c r="Q54" s="29"/>
      <c r="R54" s="30" t="e">
        <f t="shared" si="55"/>
        <v>#DIV/0!</v>
      </c>
      <c r="S54" s="19">
        <v>0</v>
      </c>
      <c r="T54" s="29">
        <f t="shared" si="28"/>
        <v>0</v>
      </c>
      <c r="U54" s="29">
        <f t="shared" si="29"/>
        <v>0</v>
      </c>
      <c r="V54" s="30">
        <f t="shared" si="30"/>
        <v>0</v>
      </c>
      <c r="W54" s="29">
        <f t="shared" si="31"/>
        <v>0</v>
      </c>
      <c r="X54" s="29">
        <f t="shared" si="25"/>
        <v>0</v>
      </c>
      <c r="Y54" s="30" t="e">
        <f t="shared" si="54"/>
        <v>#DIV/0!</v>
      </c>
      <c r="Z54" s="47" t="e">
        <f t="shared" si="26"/>
        <v>#DIV/0!</v>
      </c>
      <c r="AA54" s="52" t="e">
        <f t="shared" si="48"/>
        <v>#DIV/0!</v>
      </c>
      <c r="AB54" s="52" t="e">
        <f t="shared" si="41"/>
        <v>#DIV/0!</v>
      </c>
      <c r="AC54" s="52" t="e">
        <f t="shared" si="42"/>
        <v>#DIV/0!</v>
      </c>
      <c r="AD54" s="52" t="e">
        <f t="shared" si="43"/>
        <v>#DIV/0!</v>
      </c>
      <c r="AE54" s="52" t="e">
        <f t="shared" si="44"/>
        <v>#DIV/0!</v>
      </c>
      <c r="AF54" s="52" t="e">
        <f t="shared" si="45"/>
        <v>#DIV/0!</v>
      </c>
      <c r="AG54" s="52" t="e">
        <f t="shared" si="46"/>
        <v>#DIV/0!</v>
      </c>
    </row>
    <row r="55" spans="1:33" x14ac:dyDescent="0.3">
      <c r="A55" s="12">
        <f t="shared" si="40"/>
        <v>7</v>
      </c>
      <c r="B55" s="4">
        <v>1</v>
      </c>
      <c r="C55" s="12"/>
      <c r="D55" s="6"/>
      <c r="E55" s="6"/>
      <c r="F55" s="6"/>
      <c r="G55" s="6"/>
      <c r="H55" s="6"/>
      <c r="I55" s="14"/>
      <c r="J55" s="7"/>
      <c r="K55" s="6"/>
      <c r="L55" s="6"/>
      <c r="M55" s="6"/>
      <c r="N55" s="14"/>
      <c r="O55" s="6"/>
      <c r="P55" s="6"/>
      <c r="Q55" s="6"/>
      <c r="R55" s="14" t="e">
        <f t="shared" si="55"/>
        <v>#DIV/0!</v>
      </c>
      <c r="S55" s="19">
        <v>0</v>
      </c>
      <c r="T55" s="6">
        <f t="shared" si="28"/>
        <v>0</v>
      </c>
      <c r="U55" s="6">
        <f t="shared" si="29"/>
        <v>0</v>
      </c>
      <c r="V55" s="14">
        <f t="shared" si="30"/>
        <v>0</v>
      </c>
      <c r="W55" s="6">
        <f t="shared" si="31"/>
        <v>0</v>
      </c>
      <c r="X55" s="6">
        <f t="shared" si="25"/>
        <v>0</v>
      </c>
      <c r="Y55" s="14" t="e">
        <f>ABS(N55-R55)*12</f>
        <v>#DIV/0!</v>
      </c>
      <c r="Z55" s="47" t="e">
        <f t="shared" si="26"/>
        <v>#DIV/0!</v>
      </c>
      <c r="AA55" s="52" t="e">
        <f t="shared" si="48"/>
        <v>#DIV/0!</v>
      </c>
      <c r="AB55" s="52" t="e">
        <f t="shared" si="41"/>
        <v>#DIV/0!</v>
      </c>
      <c r="AC55" s="52" t="e">
        <f t="shared" si="42"/>
        <v>#DIV/0!</v>
      </c>
      <c r="AD55" s="52" t="e">
        <f t="shared" si="43"/>
        <v>#DIV/0!</v>
      </c>
      <c r="AE55" s="52" t="e">
        <f t="shared" si="44"/>
        <v>#DIV/0!</v>
      </c>
      <c r="AF55" s="52" t="e">
        <f t="shared" si="45"/>
        <v>#DIV/0!</v>
      </c>
      <c r="AG55" s="52" t="e">
        <f t="shared" si="46"/>
        <v>#DIV/0!</v>
      </c>
    </row>
    <row r="56" spans="1:33" x14ac:dyDescent="0.3">
      <c r="A56" s="13">
        <f t="shared" si="40"/>
        <v>7</v>
      </c>
      <c r="B56" s="3">
        <v>2</v>
      </c>
      <c r="C56" s="13"/>
      <c r="D56" s="8"/>
      <c r="E56" s="8"/>
      <c r="F56" s="8"/>
      <c r="G56" s="8"/>
      <c r="H56" s="8"/>
      <c r="I56" s="15"/>
      <c r="J56" s="9"/>
      <c r="K56" s="8"/>
      <c r="L56" s="8"/>
      <c r="M56" s="8"/>
      <c r="N56" s="15"/>
      <c r="O56" s="8"/>
      <c r="P56" s="8"/>
      <c r="Q56" s="8"/>
      <c r="R56" s="15" t="e">
        <f t="shared" si="55"/>
        <v>#DIV/0!</v>
      </c>
      <c r="S56" s="19">
        <v>0</v>
      </c>
      <c r="T56" s="8">
        <f t="shared" si="28"/>
        <v>0</v>
      </c>
      <c r="U56" s="8">
        <f t="shared" si="29"/>
        <v>0</v>
      </c>
      <c r="V56" s="15">
        <f t="shared" si="30"/>
        <v>0</v>
      </c>
      <c r="W56" s="8">
        <f t="shared" si="31"/>
        <v>0</v>
      </c>
      <c r="X56" s="8">
        <f t="shared" si="25"/>
        <v>0</v>
      </c>
      <c r="Y56" s="15" t="e">
        <f t="shared" ref="Y56:Y62" si="56">ABS(N56-R56)*12</f>
        <v>#DIV/0!</v>
      </c>
      <c r="Z56" s="47" t="e">
        <f t="shared" si="26"/>
        <v>#DIV/0!</v>
      </c>
      <c r="AA56" s="52" t="e">
        <f t="shared" si="48"/>
        <v>#DIV/0!</v>
      </c>
      <c r="AB56" s="52" t="e">
        <f t="shared" si="41"/>
        <v>#DIV/0!</v>
      </c>
      <c r="AC56" s="52" t="e">
        <f t="shared" si="42"/>
        <v>#DIV/0!</v>
      </c>
      <c r="AD56" s="52" t="e">
        <f t="shared" si="43"/>
        <v>#DIV/0!</v>
      </c>
      <c r="AE56" s="52" t="e">
        <f t="shared" si="44"/>
        <v>#DIV/0!</v>
      </c>
      <c r="AF56" s="52" t="e">
        <f t="shared" si="45"/>
        <v>#DIV/0!</v>
      </c>
      <c r="AG56" s="52" t="e">
        <f t="shared" si="46"/>
        <v>#DIV/0!</v>
      </c>
    </row>
    <row r="57" spans="1:33" x14ac:dyDescent="0.3">
      <c r="A57" s="13">
        <f t="shared" si="40"/>
        <v>7</v>
      </c>
      <c r="B57" s="3">
        <v>3</v>
      </c>
      <c r="C57" s="13"/>
      <c r="D57" s="8"/>
      <c r="E57" s="8"/>
      <c r="F57" s="8"/>
      <c r="G57" s="8"/>
      <c r="H57" s="8"/>
      <c r="I57" s="15"/>
      <c r="J57" s="9"/>
      <c r="K57" s="8"/>
      <c r="L57" s="8"/>
      <c r="M57" s="8"/>
      <c r="N57" s="15"/>
      <c r="O57" s="8"/>
      <c r="P57" s="8"/>
      <c r="Q57" s="8"/>
      <c r="R57" s="15" t="e">
        <f>D57*Q57/J57</f>
        <v>#DIV/0!</v>
      </c>
      <c r="S57" s="19">
        <v>0</v>
      </c>
      <c r="T57" s="8">
        <f t="shared" si="28"/>
        <v>0</v>
      </c>
      <c r="U57" s="8">
        <f t="shared" si="29"/>
        <v>0</v>
      </c>
      <c r="V57" s="15">
        <f t="shared" si="30"/>
        <v>0</v>
      </c>
      <c r="W57" s="8">
        <f t="shared" si="31"/>
        <v>0</v>
      </c>
      <c r="X57" s="8">
        <f t="shared" si="25"/>
        <v>0</v>
      </c>
      <c r="Y57" s="15" t="e">
        <f t="shared" si="56"/>
        <v>#DIV/0!</v>
      </c>
      <c r="Z57" s="47" t="e">
        <f t="shared" si="26"/>
        <v>#DIV/0!</v>
      </c>
      <c r="AA57" s="52" t="e">
        <f t="shared" si="48"/>
        <v>#DIV/0!</v>
      </c>
      <c r="AB57" s="52" t="e">
        <f t="shared" si="41"/>
        <v>#DIV/0!</v>
      </c>
      <c r="AC57" s="52" t="e">
        <f t="shared" si="42"/>
        <v>#DIV/0!</v>
      </c>
      <c r="AD57" s="52" t="e">
        <f t="shared" si="43"/>
        <v>#DIV/0!</v>
      </c>
      <c r="AE57" s="52" t="e">
        <f t="shared" si="44"/>
        <v>#DIV/0!</v>
      </c>
      <c r="AF57" s="52" t="e">
        <f t="shared" si="45"/>
        <v>#DIV/0!</v>
      </c>
      <c r="AG57" s="52" t="e">
        <f t="shared" si="46"/>
        <v>#DIV/0!</v>
      </c>
    </row>
    <row r="58" spans="1:33" x14ac:dyDescent="0.3">
      <c r="A58" s="13">
        <f t="shared" si="40"/>
        <v>7</v>
      </c>
      <c r="B58" s="3">
        <v>4</v>
      </c>
      <c r="C58" s="13"/>
      <c r="D58" s="8"/>
      <c r="E58" s="8"/>
      <c r="F58" s="8"/>
      <c r="G58" s="8"/>
      <c r="H58" s="8"/>
      <c r="I58" s="15"/>
      <c r="J58" s="9"/>
      <c r="K58" s="8"/>
      <c r="L58" s="8"/>
      <c r="M58" s="8"/>
      <c r="N58" s="15"/>
      <c r="O58" s="8"/>
      <c r="P58" s="8"/>
      <c r="Q58" s="8"/>
      <c r="R58" s="15" t="e">
        <f t="shared" ref="R58:R62" si="57">D58*Q58/J58</f>
        <v>#DIV/0!</v>
      </c>
      <c r="S58" s="19">
        <v>0</v>
      </c>
      <c r="T58" s="8">
        <f t="shared" si="28"/>
        <v>0</v>
      </c>
      <c r="U58" s="8">
        <f t="shared" si="29"/>
        <v>0</v>
      </c>
      <c r="V58" s="15">
        <f t="shared" si="30"/>
        <v>0</v>
      </c>
      <c r="W58" s="8">
        <f t="shared" si="31"/>
        <v>0</v>
      </c>
      <c r="X58" s="8">
        <f t="shared" si="25"/>
        <v>0</v>
      </c>
      <c r="Y58" s="15" t="e">
        <f t="shared" si="56"/>
        <v>#DIV/0!</v>
      </c>
      <c r="Z58" s="47" t="e">
        <f t="shared" si="26"/>
        <v>#DIV/0!</v>
      </c>
      <c r="AA58" s="52" t="e">
        <f t="shared" si="48"/>
        <v>#DIV/0!</v>
      </c>
      <c r="AB58" s="52" t="e">
        <f t="shared" si="41"/>
        <v>#DIV/0!</v>
      </c>
      <c r="AC58" s="52" t="e">
        <f t="shared" si="42"/>
        <v>#DIV/0!</v>
      </c>
      <c r="AD58" s="52" t="e">
        <f t="shared" si="43"/>
        <v>#DIV/0!</v>
      </c>
      <c r="AE58" s="52" t="e">
        <f t="shared" si="44"/>
        <v>#DIV/0!</v>
      </c>
      <c r="AF58" s="52" t="e">
        <f t="shared" si="45"/>
        <v>#DIV/0!</v>
      </c>
      <c r="AG58" s="52" t="e">
        <f t="shared" si="46"/>
        <v>#DIV/0!</v>
      </c>
    </row>
    <row r="59" spans="1:33" x14ac:dyDescent="0.3">
      <c r="A59" s="13">
        <f t="shared" si="40"/>
        <v>7</v>
      </c>
      <c r="B59" s="3">
        <v>5</v>
      </c>
      <c r="C59" s="13"/>
      <c r="D59" s="8">
        <v>22.5809</v>
      </c>
      <c r="E59" s="8">
        <v>22.9953</v>
      </c>
      <c r="F59" s="8">
        <v>23.0031</v>
      </c>
      <c r="G59" s="8">
        <v>22.9175</v>
      </c>
      <c r="H59" s="8">
        <v>22.957899999999999</v>
      </c>
      <c r="I59" s="15">
        <v>22.933599999999998</v>
      </c>
      <c r="J59" s="9">
        <v>137.3879</v>
      </c>
      <c r="K59" s="8">
        <v>8.2222000000000008</v>
      </c>
      <c r="L59" s="8">
        <v>8.4749999999999996</v>
      </c>
      <c r="M59" s="8">
        <v>8.4876000000000005</v>
      </c>
      <c r="N59" s="15">
        <v>8.2910000000000004</v>
      </c>
      <c r="O59" s="8">
        <v>8.2617999999999991</v>
      </c>
      <c r="P59" s="8">
        <v>8.7114999999999991</v>
      </c>
      <c r="Q59" s="8">
        <f>4.2041*12</f>
        <v>50.449200000000005</v>
      </c>
      <c r="R59" s="15">
        <f t="shared" si="57"/>
        <v>8.2917661619400267</v>
      </c>
      <c r="S59" s="19">
        <v>0</v>
      </c>
      <c r="T59" s="8">
        <f t="shared" si="28"/>
        <v>8.2222000000000008</v>
      </c>
      <c r="U59" s="8">
        <f t="shared" si="29"/>
        <v>16.697200000000002</v>
      </c>
      <c r="V59" s="15">
        <f t="shared" si="30"/>
        <v>25.184800000000003</v>
      </c>
      <c r="W59" s="8">
        <f t="shared" si="31"/>
        <v>33.475800000000007</v>
      </c>
      <c r="X59" s="8">
        <f t="shared" si="25"/>
        <v>41.737600000000008</v>
      </c>
      <c r="Y59" s="8">
        <f>X59+P59</f>
        <v>50.449100000000008</v>
      </c>
      <c r="Z59" s="47">
        <f t="shared" si="26"/>
        <v>3.0600220252292962E-2</v>
      </c>
      <c r="AA59" s="52">
        <f t="shared" si="48"/>
        <v>291.52089999999998</v>
      </c>
      <c r="AB59" s="52">
        <f t="shared" si="41"/>
        <v>299.74309999999997</v>
      </c>
      <c r="AC59" s="52">
        <f t="shared" si="42"/>
        <v>308.21809999999999</v>
      </c>
      <c r="AD59" s="52">
        <f t="shared" si="43"/>
        <v>316.70569999999998</v>
      </c>
      <c r="AE59" s="52">
        <f t="shared" si="44"/>
        <v>324.99669999999998</v>
      </c>
      <c r="AF59" s="52">
        <f t="shared" si="45"/>
        <v>333.25849999999997</v>
      </c>
      <c r="AG59" s="52">
        <f t="shared" si="46"/>
        <v>341.96999999999997</v>
      </c>
    </row>
    <row r="60" spans="1:33" x14ac:dyDescent="0.3">
      <c r="A60" s="13">
        <f t="shared" si="40"/>
        <v>7</v>
      </c>
      <c r="B60" s="3">
        <v>6</v>
      </c>
      <c r="C60" s="13"/>
      <c r="D60" s="8">
        <v>22.841000000000001</v>
      </c>
      <c r="E60" s="8">
        <v>22.948</v>
      </c>
      <c r="F60" s="8">
        <v>23.054600000000001</v>
      </c>
      <c r="G60" s="8">
        <v>22.961200000000002</v>
      </c>
      <c r="H60" s="8">
        <v>22.9589</v>
      </c>
      <c r="I60" s="15">
        <v>22.8904</v>
      </c>
      <c r="J60" s="9">
        <v>137.65289999999999</v>
      </c>
      <c r="K60" s="8">
        <v>8.8882999999999992</v>
      </c>
      <c r="L60" s="8">
        <v>8.4922000000000004</v>
      </c>
      <c r="M60" s="8">
        <v>8.2867999999999995</v>
      </c>
      <c r="N60" s="15">
        <v>7.8859000000000004</v>
      </c>
      <c r="O60" s="8">
        <v>8.0108999999999995</v>
      </c>
      <c r="P60" s="8">
        <v>8.0004000000000008</v>
      </c>
      <c r="Q60" s="8">
        <f>4.1211*12</f>
        <v>49.453200000000002</v>
      </c>
      <c r="R60" s="15">
        <f t="shared" si="57"/>
        <v>8.2058608369311532</v>
      </c>
      <c r="S60" s="19">
        <v>0</v>
      </c>
      <c r="T60" s="8">
        <f t="shared" si="28"/>
        <v>8.8882999999999992</v>
      </c>
      <c r="U60" s="8">
        <f t="shared" si="29"/>
        <v>17.380499999999998</v>
      </c>
      <c r="V60" s="15">
        <f t="shared" si="30"/>
        <v>25.667299999999997</v>
      </c>
      <c r="W60" s="8">
        <f t="shared" si="31"/>
        <v>33.553199999999997</v>
      </c>
      <c r="X60" s="8">
        <f t="shared" si="25"/>
        <v>41.564099999999996</v>
      </c>
      <c r="Y60" s="8">
        <f>X60+P60</f>
        <v>49.564499999999995</v>
      </c>
      <c r="Z60" s="47">
        <f t="shared" si="26"/>
        <v>2.993834492408079E-2</v>
      </c>
      <c r="AA60" s="52">
        <f t="shared" si="48"/>
        <v>294.82889999999998</v>
      </c>
      <c r="AB60" s="52">
        <f t="shared" si="41"/>
        <v>303.71719999999999</v>
      </c>
      <c r="AC60" s="52">
        <f t="shared" si="42"/>
        <v>312.20939999999996</v>
      </c>
      <c r="AD60" s="52">
        <f t="shared" si="43"/>
        <v>320.49619999999999</v>
      </c>
      <c r="AE60" s="52">
        <f t="shared" si="44"/>
        <v>328.38209999999998</v>
      </c>
      <c r="AF60" s="52">
        <f t="shared" si="45"/>
        <v>336.39299999999997</v>
      </c>
      <c r="AG60" s="52">
        <f>Y60-$S60+$AA60</f>
        <v>344.39339999999999</v>
      </c>
    </row>
    <row r="61" spans="1:33" x14ac:dyDescent="0.3">
      <c r="A61" s="13">
        <f t="shared" si="40"/>
        <v>7</v>
      </c>
      <c r="B61" s="3">
        <v>7</v>
      </c>
      <c r="C61" s="13"/>
      <c r="D61" s="8"/>
      <c r="E61" s="8"/>
      <c r="F61" s="8"/>
      <c r="G61" s="8"/>
      <c r="H61" s="8"/>
      <c r="I61" s="15"/>
      <c r="J61" s="9"/>
      <c r="K61" s="8"/>
      <c r="L61" s="8"/>
      <c r="M61" s="8"/>
      <c r="N61" s="15"/>
      <c r="O61" s="8"/>
      <c r="P61" s="8"/>
      <c r="Q61" s="8"/>
      <c r="R61" s="15" t="e">
        <f t="shared" si="57"/>
        <v>#DIV/0!</v>
      </c>
      <c r="S61" s="19">
        <v>0</v>
      </c>
      <c r="T61" s="8">
        <f t="shared" si="28"/>
        <v>0</v>
      </c>
      <c r="U61" s="8">
        <f t="shared" si="29"/>
        <v>0</v>
      </c>
      <c r="V61" s="15">
        <f t="shared" si="30"/>
        <v>0</v>
      </c>
      <c r="W61" s="8">
        <f t="shared" si="31"/>
        <v>0</v>
      </c>
      <c r="X61" s="8">
        <f t="shared" si="25"/>
        <v>0</v>
      </c>
      <c r="Y61" s="15" t="e">
        <f t="shared" si="56"/>
        <v>#DIV/0!</v>
      </c>
      <c r="Z61" s="47" t="e">
        <f t="shared" si="26"/>
        <v>#DIV/0!</v>
      </c>
      <c r="AA61" s="52" t="e">
        <f t="shared" si="48"/>
        <v>#DIV/0!</v>
      </c>
      <c r="AB61" s="52" t="e">
        <f t="shared" si="41"/>
        <v>#DIV/0!</v>
      </c>
      <c r="AC61" s="52" t="e">
        <f t="shared" si="42"/>
        <v>#DIV/0!</v>
      </c>
      <c r="AD61" s="52" t="e">
        <f t="shared" si="43"/>
        <v>#DIV/0!</v>
      </c>
      <c r="AE61" s="52" t="e">
        <f t="shared" si="44"/>
        <v>#DIV/0!</v>
      </c>
      <c r="AF61" s="52" t="e">
        <f t="shared" si="45"/>
        <v>#DIV/0!</v>
      </c>
      <c r="AG61" s="52" t="e">
        <f t="shared" si="46"/>
        <v>#DIV/0!</v>
      </c>
    </row>
    <row r="62" spans="1:33" x14ac:dyDescent="0.3">
      <c r="A62" s="2">
        <f t="shared" si="40"/>
        <v>7</v>
      </c>
      <c r="B62" s="5">
        <v>8</v>
      </c>
      <c r="C62" s="2"/>
      <c r="D62" s="10"/>
      <c r="E62" s="10"/>
      <c r="F62" s="10"/>
      <c r="G62" s="10"/>
      <c r="H62" s="10"/>
      <c r="I62" s="16"/>
      <c r="J62" s="11"/>
      <c r="K62" s="10"/>
      <c r="L62" s="10"/>
      <c r="M62" s="10"/>
      <c r="N62" s="16"/>
      <c r="O62" s="10"/>
      <c r="P62" s="10"/>
      <c r="Q62" s="10"/>
      <c r="R62" s="16" t="e">
        <f t="shared" si="57"/>
        <v>#DIV/0!</v>
      </c>
      <c r="S62" s="19">
        <v>0</v>
      </c>
      <c r="T62" s="10">
        <f t="shared" si="28"/>
        <v>0</v>
      </c>
      <c r="U62" s="10">
        <f t="shared" si="29"/>
        <v>0</v>
      </c>
      <c r="V62" s="16">
        <f t="shared" si="30"/>
        <v>0</v>
      </c>
      <c r="W62" s="10">
        <f t="shared" si="31"/>
        <v>0</v>
      </c>
      <c r="X62" s="10">
        <f t="shared" si="25"/>
        <v>0</v>
      </c>
      <c r="Y62" s="16" t="e">
        <f t="shared" si="56"/>
        <v>#DIV/0!</v>
      </c>
      <c r="Z62" s="47" t="e">
        <f t="shared" si="26"/>
        <v>#DIV/0!</v>
      </c>
      <c r="AA62" s="52" t="e">
        <f t="shared" si="48"/>
        <v>#DIV/0!</v>
      </c>
      <c r="AB62" s="52" t="e">
        <f t="shared" si="41"/>
        <v>#DIV/0!</v>
      </c>
      <c r="AC62" s="52" t="e">
        <f t="shared" si="42"/>
        <v>#DIV/0!</v>
      </c>
      <c r="AD62" s="52" t="e">
        <f t="shared" si="43"/>
        <v>#DIV/0!</v>
      </c>
      <c r="AE62" s="52" t="e">
        <f t="shared" si="44"/>
        <v>#DIV/0!</v>
      </c>
      <c r="AF62" s="52" t="e">
        <f t="shared" si="45"/>
        <v>#DIV/0!</v>
      </c>
      <c r="AG62" s="52" t="e">
        <f t="shared" si="46"/>
        <v>#DIV/0!</v>
      </c>
    </row>
    <row r="63" spans="1:33" x14ac:dyDescent="0.3">
      <c r="A63" s="17">
        <f t="shared" si="40"/>
        <v>8</v>
      </c>
      <c r="B63" s="18">
        <v>1</v>
      </c>
      <c r="C63" s="17">
        <f t="shared" ref="C63:C70" si="58">C55+2</f>
        <v>2</v>
      </c>
      <c r="D63" s="19"/>
      <c r="E63" s="19"/>
      <c r="F63" s="19"/>
      <c r="G63" s="19"/>
      <c r="H63" s="19"/>
      <c r="I63" s="20"/>
      <c r="J63" s="21"/>
      <c r="K63" s="19"/>
      <c r="L63" s="19"/>
      <c r="M63" s="19"/>
      <c r="N63" s="20"/>
      <c r="O63" s="19"/>
      <c r="P63" s="19"/>
      <c r="Q63" s="19"/>
      <c r="S63" s="19">
        <v>0</v>
      </c>
    </row>
    <row r="64" spans="1:33" x14ac:dyDescent="0.3">
      <c r="A64" s="22">
        <f t="shared" si="40"/>
        <v>8</v>
      </c>
      <c r="B64" s="23">
        <v>2</v>
      </c>
      <c r="C64" s="22">
        <f t="shared" si="58"/>
        <v>2</v>
      </c>
      <c r="D64" s="24"/>
      <c r="E64" s="24"/>
      <c r="F64" s="24"/>
      <c r="G64" s="24"/>
      <c r="H64" s="24"/>
      <c r="I64" s="25"/>
      <c r="J64" s="26"/>
      <c r="K64" s="24"/>
      <c r="L64" s="24"/>
      <c r="M64" s="24"/>
      <c r="N64" s="25"/>
      <c r="O64" s="24"/>
      <c r="P64" s="24"/>
      <c r="Q64" s="24"/>
      <c r="S64" s="19">
        <v>0</v>
      </c>
    </row>
    <row r="65" spans="1:33" x14ac:dyDescent="0.3">
      <c r="A65" s="22">
        <f t="shared" si="40"/>
        <v>8</v>
      </c>
      <c r="B65" s="23">
        <v>3</v>
      </c>
      <c r="C65" s="22">
        <f t="shared" si="58"/>
        <v>2</v>
      </c>
      <c r="D65" s="24"/>
      <c r="E65" s="24"/>
      <c r="F65" s="24"/>
      <c r="G65" s="24"/>
      <c r="H65" s="24"/>
      <c r="I65" s="25"/>
      <c r="J65" s="26"/>
      <c r="K65" s="24"/>
      <c r="L65" s="24"/>
      <c r="M65" s="24"/>
      <c r="N65" s="25"/>
      <c r="O65" s="24"/>
      <c r="P65" s="24"/>
      <c r="Q65" s="24"/>
      <c r="S65" s="19">
        <v>0</v>
      </c>
    </row>
    <row r="66" spans="1:33" x14ac:dyDescent="0.3">
      <c r="A66" s="22">
        <f t="shared" si="40"/>
        <v>8</v>
      </c>
      <c r="B66" s="23">
        <v>4</v>
      </c>
      <c r="C66" s="22">
        <f t="shared" si="58"/>
        <v>2</v>
      </c>
      <c r="D66" s="24"/>
      <c r="E66" s="24"/>
      <c r="F66" s="24"/>
      <c r="G66" s="24"/>
      <c r="H66" s="24"/>
      <c r="I66" s="25"/>
      <c r="J66" s="26"/>
      <c r="K66" s="24"/>
      <c r="L66" s="24"/>
      <c r="M66" s="24"/>
      <c r="N66" s="25"/>
      <c r="O66" s="24"/>
      <c r="P66" s="24"/>
      <c r="Q66" s="24"/>
      <c r="S66" s="19">
        <v>0</v>
      </c>
    </row>
    <row r="67" spans="1:33" x14ac:dyDescent="0.3">
      <c r="A67" s="22">
        <f t="shared" si="40"/>
        <v>8</v>
      </c>
      <c r="B67" s="23">
        <v>5</v>
      </c>
      <c r="C67" s="22">
        <f t="shared" si="58"/>
        <v>2</v>
      </c>
      <c r="D67" s="24">
        <v>22.9985</v>
      </c>
      <c r="E67" s="24">
        <v>22.933</v>
      </c>
      <c r="F67" s="24">
        <v>22.916499999999999</v>
      </c>
      <c r="G67" s="24">
        <v>22.9556</v>
      </c>
      <c r="H67" s="24">
        <v>22.9358</v>
      </c>
      <c r="I67" s="25">
        <v>22.941400000000002</v>
      </c>
      <c r="J67" s="26">
        <v>137.68</v>
      </c>
      <c r="K67" s="24">
        <v>9.0277999999999992</v>
      </c>
      <c r="L67" s="24">
        <v>9.1847999999999992</v>
      </c>
      <c r="M67" s="24">
        <v>8.5530000000000008</v>
      </c>
      <c r="N67" s="25">
        <v>8.1606000000000005</v>
      </c>
      <c r="O67" s="24">
        <v>7.3956</v>
      </c>
      <c r="P67" s="24">
        <v>7.5803000000000003</v>
      </c>
      <c r="Q67" s="24">
        <f>4.1585*12</f>
        <v>49.902000000000001</v>
      </c>
      <c r="S67" s="19">
        <v>0</v>
      </c>
      <c r="T67" s="8">
        <f>S67+K67</f>
        <v>9.0277999999999992</v>
      </c>
      <c r="U67" s="8">
        <f>T67+L67</f>
        <v>18.212599999999998</v>
      </c>
      <c r="V67" s="15">
        <f t="shared" ref="V67:V68" si="59">U67+M67</f>
        <v>26.765599999999999</v>
      </c>
      <c r="W67" s="8">
        <f t="shared" ref="W67:W68" si="60">V67+N67</f>
        <v>34.926200000000001</v>
      </c>
      <c r="X67" s="8">
        <f>W67+O67</f>
        <v>42.321800000000003</v>
      </c>
      <c r="Y67" s="8">
        <f>X67+P67</f>
        <v>49.902100000000004</v>
      </c>
      <c r="Z67" s="47">
        <f t="shared" ref="Z67:Z68" si="61">(Q67/12)/J67</f>
        <v>3.0204096455549098E-2</v>
      </c>
      <c r="AA67" s="52">
        <f>AG59</f>
        <v>341.96999999999997</v>
      </c>
      <c r="AB67" s="52">
        <f>T67-$S67+$AA67</f>
        <v>350.99779999999998</v>
      </c>
      <c r="AC67" s="52">
        <f t="shared" ref="AC67:AC68" si="62">U67-$S67+$AA67</f>
        <v>360.18259999999998</v>
      </c>
      <c r="AD67" s="52">
        <f t="shared" ref="AD67:AD68" si="63">V67-$S67+$AA67</f>
        <v>368.73559999999998</v>
      </c>
      <c r="AE67" s="52">
        <f t="shared" ref="AE67:AE68" si="64">W67-$S67+$AA67</f>
        <v>376.89619999999996</v>
      </c>
      <c r="AF67" s="52">
        <f t="shared" ref="AF67:AF68" si="65">X67-$S67+$AA67</f>
        <v>384.29179999999997</v>
      </c>
      <c r="AG67" s="52">
        <f t="shared" ref="AG67" si="66">Y67-$S67+$AA67</f>
        <v>391.87209999999999</v>
      </c>
    </row>
    <row r="68" spans="1:33" x14ac:dyDescent="0.3">
      <c r="A68" s="22">
        <f t="shared" si="40"/>
        <v>8</v>
      </c>
      <c r="B68" s="23">
        <v>6</v>
      </c>
      <c r="C68" s="22">
        <f t="shared" si="58"/>
        <v>2</v>
      </c>
      <c r="D68" s="24">
        <v>22.9819</v>
      </c>
      <c r="E68" s="24">
        <v>22.932400000000001</v>
      </c>
      <c r="F68" s="24">
        <v>22.956499999999998</v>
      </c>
      <c r="G68" s="24">
        <v>22.952300000000001</v>
      </c>
      <c r="H68" s="24">
        <v>22.966100000000001</v>
      </c>
      <c r="I68" s="25">
        <v>22.899000000000001</v>
      </c>
      <c r="J68" s="26">
        <v>137.68700000000001</v>
      </c>
      <c r="K68" s="24">
        <v>9.3615999999999993</v>
      </c>
      <c r="L68" s="24">
        <v>8.9587000000000003</v>
      </c>
      <c r="M68" s="24">
        <v>8.4754000000000005</v>
      </c>
      <c r="N68" s="25">
        <v>8.2199000000000009</v>
      </c>
      <c r="O68" s="24">
        <v>7.7927999999999997</v>
      </c>
      <c r="P68" s="24">
        <v>7.7012</v>
      </c>
      <c r="Q68" s="24">
        <f>4.2091*12</f>
        <v>50.509200000000007</v>
      </c>
      <c r="S68" s="19">
        <v>0</v>
      </c>
      <c r="T68" s="8">
        <f t="shared" ref="T67:T68" si="67">S68+K68</f>
        <v>9.3615999999999993</v>
      </c>
      <c r="U68" s="8">
        <f t="shared" ref="U67:U68" si="68">T68+L68</f>
        <v>18.3203</v>
      </c>
      <c r="V68" s="15">
        <f t="shared" si="59"/>
        <v>26.7957</v>
      </c>
      <c r="W68" s="8">
        <f t="shared" si="60"/>
        <v>35.015599999999999</v>
      </c>
      <c r="X68" s="8">
        <f t="shared" ref="X67:Y68" si="69">W68+O68</f>
        <v>42.808399999999999</v>
      </c>
      <c r="Y68" s="8">
        <f t="shared" si="69"/>
        <v>50.509599999999999</v>
      </c>
      <c r="Z68" s="47">
        <f t="shared" si="61"/>
        <v>3.0570061080566792E-2</v>
      </c>
      <c r="AA68" s="52">
        <f t="shared" ref="AA68" si="70">AG60</f>
        <v>344.39339999999999</v>
      </c>
      <c r="AB68" s="52">
        <f t="shared" ref="AB68" si="71">T68-$S68+$AA68</f>
        <v>353.755</v>
      </c>
      <c r="AC68" s="52">
        <f t="shared" si="62"/>
        <v>362.71369999999996</v>
      </c>
      <c r="AD68" s="52">
        <f t="shared" si="63"/>
        <v>371.1891</v>
      </c>
      <c r="AE68" s="52">
        <f t="shared" si="64"/>
        <v>379.40899999999999</v>
      </c>
      <c r="AF68" s="52">
        <f t="shared" si="65"/>
        <v>387.20179999999999</v>
      </c>
      <c r="AG68" s="52">
        <f>Y68-$S68+$AA68</f>
        <v>394.90299999999996</v>
      </c>
    </row>
    <row r="69" spans="1:33" x14ac:dyDescent="0.3">
      <c r="A69" s="22">
        <f t="shared" si="40"/>
        <v>8</v>
      </c>
      <c r="B69" s="23">
        <v>7</v>
      </c>
      <c r="C69" s="22">
        <f t="shared" si="58"/>
        <v>2</v>
      </c>
      <c r="D69" s="24"/>
      <c r="E69" s="24"/>
      <c r="F69" s="24"/>
      <c r="G69" s="24"/>
      <c r="H69" s="24"/>
      <c r="I69" s="25"/>
      <c r="J69" s="26">
        <v>137.81700000000001</v>
      </c>
      <c r="K69" s="24"/>
      <c r="L69" s="24"/>
      <c r="M69" s="24"/>
      <c r="N69" s="25"/>
      <c r="O69" s="24"/>
      <c r="P69" s="24"/>
      <c r="Q69" s="24"/>
      <c r="S69" s="19">
        <v>0</v>
      </c>
    </row>
    <row r="70" spans="1:33" x14ac:dyDescent="0.3">
      <c r="A70" s="27">
        <f t="shared" si="40"/>
        <v>8</v>
      </c>
      <c r="B70" s="28">
        <v>8</v>
      </c>
      <c r="C70" s="27">
        <f t="shared" si="58"/>
        <v>2</v>
      </c>
      <c r="D70" s="29"/>
      <c r="E70" s="29"/>
      <c r="F70" s="29"/>
      <c r="G70" s="29"/>
      <c r="H70" s="29"/>
      <c r="I70" s="30"/>
      <c r="J70" s="31">
        <v>137.6585</v>
      </c>
      <c r="K70" s="29"/>
      <c r="L70" s="29"/>
      <c r="M70" s="29"/>
      <c r="N70" s="30"/>
      <c r="O70" s="29"/>
      <c r="P70" s="29"/>
      <c r="Q70" s="29"/>
      <c r="S70" s="19">
        <v>0</v>
      </c>
    </row>
  </sheetData>
  <mergeCells count="7">
    <mergeCell ref="AA1:AG1"/>
    <mergeCell ref="A1:A2"/>
    <mergeCell ref="C1:C2"/>
    <mergeCell ref="D1:J1"/>
    <mergeCell ref="S1:Y1"/>
    <mergeCell ref="K1:R1"/>
    <mergeCell ref="B1:B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4"/>
  <sheetViews>
    <sheetView tabSelected="1" topLeftCell="A25" workbookViewId="0">
      <selection activeCell="C26" sqref="C26:BF26"/>
    </sheetView>
  </sheetViews>
  <sheetFormatPr defaultRowHeight="14.4" x14ac:dyDescent="0.3"/>
  <cols>
    <col min="1" max="1" width="11.5546875" customWidth="1"/>
  </cols>
  <sheetData>
    <row r="1" spans="1:79" ht="15" x14ac:dyDescent="0.25">
      <c r="D1">
        <f>(111*12+8)/6+C1</f>
        <v>223.33333333333334</v>
      </c>
    </row>
    <row r="2" spans="1:79" ht="15" x14ac:dyDescent="0.25">
      <c r="A2" t="s">
        <v>26</v>
      </c>
      <c r="C2" s="49">
        <v>0</v>
      </c>
      <c r="D2" s="49">
        <f>Sheet1!D7*12+C2</f>
        <v>220.19759999999997</v>
      </c>
      <c r="E2" s="49">
        <f>Sheet1!E7*12+D2</f>
        <v>440.05799999999999</v>
      </c>
      <c r="F2" s="49">
        <f>Sheet1!F7*12+E2</f>
        <v>652.1952</v>
      </c>
      <c r="G2" s="49">
        <f>Sheet1!G7*12+F2</f>
        <v>881.49479999999994</v>
      </c>
      <c r="H2" s="49">
        <f>Sheet1!H7*12+G2</f>
        <v>1101.0659999999998</v>
      </c>
      <c r="I2" s="49">
        <f>Sheet1!I7*12+H2</f>
        <v>1319.4371999999998</v>
      </c>
      <c r="J2">
        <f>111*12+8</f>
        <v>1340</v>
      </c>
      <c r="K2" s="49">
        <f>J2+140*12/6</f>
        <v>1620</v>
      </c>
      <c r="L2" s="49">
        <f t="shared" ref="L2:P2" si="0">K2+140*12/6</f>
        <v>1900</v>
      </c>
      <c r="M2" s="49">
        <f t="shared" si="0"/>
        <v>2180</v>
      </c>
      <c r="N2" s="49">
        <f t="shared" si="0"/>
        <v>2460</v>
      </c>
      <c r="O2" s="49">
        <f t="shared" si="0"/>
        <v>2740</v>
      </c>
      <c r="P2" s="49">
        <f t="shared" si="0"/>
        <v>3020</v>
      </c>
      <c r="Q2" s="49">
        <f>P2</f>
        <v>3020</v>
      </c>
      <c r="R2" s="49">
        <f>Q2+140*12/6</f>
        <v>3300</v>
      </c>
      <c r="S2" s="49">
        <f t="shared" ref="S2:W2" si="1">R2+140*12/6</f>
        <v>3580</v>
      </c>
      <c r="T2" s="49">
        <f t="shared" si="1"/>
        <v>3860</v>
      </c>
      <c r="U2" s="49">
        <f t="shared" si="1"/>
        <v>4140</v>
      </c>
      <c r="V2" s="49">
        <f t="shared" si="1"/>
        <v>4420</v>
      </c>
      <c r="W2" s="49">
        <f t="shared" si="1"/>
        <v>4700</v>
      </c>
      <c r="X2" s="49">
        <f>W2</f>
        <v>4700</v>
      </c>
      <c r="Y2" s="49">
        <f>X2+140*12/6</f>
        <v>4980</v>
      </c>
      <c r="Z2" s="49">
        <f t="shared" ref="Z2:AD2" si="2">Y2+140*12/6</f>
        <v>5260</v>
      </c>
      <c r="AA2" s="49">
        <f t="shared" si="2"/>
        <v>5540</v>
      </c>
      <c r="AB2" s="49">
        <f t="shared" si="2"/>
        <v>5820</v>
      </c>
      <c r="AC2" s="49">
        <f t="shared" si="2"/>
        <v>6100</v>
      </c>
      <c r="AD2" s="49">
        <f t="shared" si="2"/>
        <v>6380</v>
      </c>
      <c r="AE2" s="49">
        <f>AD2</f>
        <v>6380</v>
      </c>
      <c r="AF2" s="49">
        <f>AE2+140*12/6</f>
        <v>6660</v>
      </c>
      <c r="AG2" s="49">
        <f t="shared" ref="AG2:AK2" si="3">AF2+140*12/6</f>
        <v>6940</v>
      </c>
      <c r="AH2" s="49">
        <f t="shared" si="3"/>
        <v>7220</v>
      </c>
      <c r="AI2" s="49">
        <f t="shared" si="3"/>
        <v>7500</v>
      </c>
      <c r="AJ2" s="49">
        <f t="shared" si="3"/>
        <v>7780</v>
      </c>
      <c r="AK2" s="49">
        <f t="shared" si="3"/>
        <v>8060</v>
      </c>
      <c r="AL2" s="49">
        <f>AK2</f>
        <v>8060</v>
      </c>
      <c r="AM2" s="49">
        <f>AL2+140*12/6</f>
        <v>8340</v>
      </c>
      <c r="AN2" s="49">
        <f t="shared" ref="AN2:AR2" si="4">AM2+140*12/6</f>
        <v>8620</v>
      </c>
      <c r="AO2" s="49">
        <f t="shared" si="4"/>
        <v>8900</v>
      </c>
      <c r="AP2" s="49">
        <f t="shared" si="4"/>
        <v>9180</v>
      </c>
      <c r="AQ2" s="49">
        <f t="shared" si="4"/>
        <v>9460</v>
      </c>
      <c r="AR2" s="49">
        <f t="shared" si="4"/>
        <v>9740</v>
      </c>
      <c r="AS2" s="49">
        <f>AR2</f>
        <v>9740</v>
      </c>
      <c r="AT2" s="49">
        <f>AS2+140*12/6</f>
        <v>10020</v>
      </c>
      <c r="AU2" s="49">
        <f t="shared" ref="AU2:AY2" si="5">AT2+140*12/6</f>
        <v>10300</v>
      </c>
      <c r="AV2" s="49">
        <f t="shared" si="5"/>
        <v>10580</v>
      </c>
      <c r="AW2" s="49">
        <f t="shared" si="5"/>
        <v>10860</v>
      </c>
      <c r="AX2" s="49">
        <f t="shared" si="5"/>
        <v>11140</v>
      </c>
      <c r="AY2" s="49">
        <f t="shared" si="5"/>
        <v>11420</v>
      </c>
      <c r="AZ2" s="49">
        <f>AY2</f>
        <v>11420</v>
      </c>
      <c r="BA2" s="49">
        <f>AZ2+140*12/6</f>
        <v>11700</v>
      </c>
      <c r="BB2" s="49">
        <f t="shared" ref="BB2:BF2" si="6">BA2+140*12/6</f>
        <v>11980</v>
      </c>
      <c r="BC2" s="49">
        <f t="shared" si="6"/>
        <v>12260</v>
      </c>
      <c r="BD2" s="49">
        <f t="shared" si="6"/>
        <v>12540</v>
      </c>
      <c r="BE2" s="49">
        <f t="shared" si="6"/>
        <v>12820</v>
      </c>
      <c r="BF2" s="49">
        <f t="shared" si="6"/>
        <v>13100</v>
      </c>
    </row>
    <row r="3" spans="1:79" ht="15" x14ac:dyDescent="0.25">
      <c r="A3" t="s">
        <v>15</v>
      </c>
      <c r="C3">
        <v>0</v>
      </c>
      <c r="D3">
        <v>0</v>
      </c>
      <c r="E3">
        <v>0.25</v>
      </c>
      <c r="F3">
        <v>0.25</v>
      </c>
      <c r="G3">
        <v>0.25</v>
      </c>
      <c r="H3">
        <v>0</v>
      </c>
      <c r="I3">
        <v>0</v>
      </c>
      <c r="J3">
        <v>0.125</v>
      </c>
      <c r="K3">
        <v>0.125</v>
      </c>
      <c r="L3">
        <v>0.875</v>
      </c>
      <c r="M3">
        <v>0.875</v>
      </c>
      <c r="N3">
        <v>0.875</v>
      </c>
      <c r="O3">
        <v>0.125</v>
      </c>
      <c r="P3">
        <v>0.125</v>
      </c>
      <c r="Q3">
        <v>0.25</v>
      </c>
      <c r="R3">
        <v>0.25</v>
      </c>
      <c r="S3">
        <v>0.25</v>
      </c>
      <c r="T3">
        <v>0.25</v>
      </c>
      <c r="U3">
        <v>0.25</v>
      </c>
      <c r="V3">
        <v>0.25</v>
      </c>
      <c r="W3">
        <v>0.75</v>
      </c>
      <c r="X3">
        <v>0.75</v>
      </c>
      <c r="Y3">
        <v>0.25</v>
      </c>
      <c r="Z3">
        <v>0.25</v>
      </c>
      <c r="AA3">
        <v>0.25</v>
      </c>
      <c r="AB3">
        <v>0.25</v>
      </c>
      <c r="AC3">
        <v>0.25</v>
      </c>
      <c r="AD3">
        <v>0.25</v>
      </c>
      <c r="AE3">
        <v>0.25</v>
      </c>
      <c r="AF3">
        <v>0.25</v>
      </c>
      <c r="AG3">
        <v>0.25</v>
      </c>
      <c r="AH3">
        <v>0.25</v>
      </c>
      <c r="AI3">
        <v>0.25</v>
      </c>
      <c r="AJ3">
        <v>0.25</v>
      </c>
      <c r="AK3">
        <v>0.75</v>
      </c>
      <c r="AL3">
        <v>0.75</v>
      </c>
      <c r="AM3">
        <v>0.25</v>
      </c>
      <c r="AN3">
        <v>0.25</v>
      </c>
      <c r="AO3">
        <v>0.25</v>
      </c>
      <c r="AP3">
        <v>0.25</v>
      </c>
      <c r="AQ3">
        <v>0.25</v>
      </c>
      <c r="AR3">
        <v>0.25</v>
      </c>
      <c r="AS3">
        <v>0.25</v>
      </c>
      <c r="AT3">
        <v>0.25</v>
      </c>
      <c r="AU3">
        <v>0.25</v>
      </c>
      <c r="AV3">
        <v>0.25</v>
      </c>
      <c r="AW3">
        <v>0.25</v>
      </c>
      <c r="AX3">
        <v>0.25</v>
      </c>
      <c r="AY3">
        <v>0.75</v>
      </c>
      <c r="AZ3">
        <v>0.75</v>
      </c>
      <c r="BA3">
        <v>0.25</v>
      </c>
      <c r="BB3">
        <v>0.25</v>
      </c>
      <c r="BC3">
        <v>0.25</v>
      </c>
      <c r="BD3">
        <v>0.25</v>
      </c>
      <c r="BE3">
        <v>0.25</v>
      </c>
      <c r="BF3">
        <v>0.25</v>
      </c>
      <c r="BG3">
        <v>0.25</v>
      </c>
      <c r="BH3">
        <v>0.25</v>
      </c>
      <c r="BI3">
        <v>0.25</v>
      </c>
      <c r="BJ3">
        <v>0.25</v>
      </c>
      <c r="BK3">
        <v>0.25</v>
      </c>
      <c r="BL3">
        <v>0.25</v>
      </c>
      <c r="BM3">
        <v>0.75</v>
      </c>
      <c r="BN3">
        <v>0.75</v>
      </c>
      <c r="BO3">
        <v>0.25</v>
      </c>
      <c r="BP3">
        <v>0.25</v>
      </c>
      <c r="BQ3">
        <v>0.25</v>
      </c>
      <c r="BR3">
        <v>0.25</v>
      </c>
      <c r="BS3">
        <v>0.25</v>
      </c>
      <c r="BT3">
        <v>0.25</v>
      </c>
      <c r="BU3">
        <v>0</v>
      </c>
      <c r="BV3">
        <v>0</v>
      </c>
      <c r="BW3">
        <v>0.25</v>
      </c>
      <c r="BX3">
        <v>0.25</v>
      </c>
      <c r="BY3">
        <v>0.25</v>
      </c>
      <c r="BZ3">
        <v>0</v>
      </c>
      <c r="CA3">
        <v>0</v>
      </c>
    </row>
    <row r="4" spans="1:79" x14ac:dyDescent="0.3">
      <c r="A4" s="57" t="s">
        <v>16</v>
      </c>
      <c r="B4" t="s">
        <v>17</v>
      </c>
      <c r="C4" s="49">
        <f>Sheet1!S7</f>
        <v>0</v>
      </c>
      <c r="D4" s="49">
        <f>Sheet1!T7</f>
        <v>7.5602999999999998</v>
      </c>
      <c r="E4" s="49">
        <f>Sheet1!U7</f>
        <v>13.587499999999999</v>
      </c>
      <c r="F4" s="49">
        <f>Sheet1!V7</f>
        <v>18.5718</v>
      </c>
      <c r="G4" s="49">
        <f>Sheet1!W7</f>
        <v>23.636299999999999</v>
      </c>
      <c r="H4" s="49">
        <f>Sheet1!X7</f>
        <v>28.649799999999999</v>
      </c>
      <c r="I4" s="49">
        <f>Sheet1!Y7</f>
        <v>32.887299999999996</v>
      </c>
      <c r="J4" s="49">
        <f>Sheet1!S15</f>
        <v>0</v>
      </c>
      <c r="K4" s="49">
        <f>Sheet1!T15</f>
        <v>0</v>
      </c>
      <c r="L4" s="49">
        <f>Sheet1!U15</f>
        <v>0</v>
      </c>
      <c r="M4" s="49">
        <f>Sheet1!V15</f>
        <v>0</v>
      </c>
      <c r="N4" s="49">
        <f>Sheet1!W15</f>
        <v>0</v>
      </c>
      <c r="O4" s="49">
        <f>Sheet1!X15</f>
        <v>0</v>
      </c>
      <c r="P4" s="49">
        <f>Sheet1!Y15</f>
        <v>0</v>
      </c>
      <c r="Q4" s="49">
        <f>Sheet1!S23</f>
        <v>0</v>
      </c>
      <c r="R4" s="49">
        <f>Sheet1!T23</f>
        <v>0</v>
      </c>
      <c r="S4" s="49">
        <f>Sheet1!U23</f>
        <v>0</v>
      </c>
      <c r="T4" s="49">
        <f>Sheet1!V23</f>
        <v>0</v>
      </c>
      <c r="U4" s="49">
        <f>Sheet1!W23</f>
        <v>0</v>
      </c>
      <c r="V4" s="49">
        <f>Sheet1!X23</f>
        <v>0</v>
      </c>
      <c r="W4" s="49" t="e">
        <f>Sheet1!Y23</f>
        <v>#DIV/0!</v>
      </c>
      <c r="X4" s="49">
        <f>Sheet1!S31</f>
        <v>0</v>
      </c>
      <c r="Y4" s="49">
        <f>Sheet1!T31</f>
        <v>0</v>
      </c>
      <c r="Z4" s="49">
        <f>Sheet1!U31</f>
        <v>0</v>
      </c>
      <c r="AA4" s="49">
        <f>Sheet1!V31</f>
        <v>0</v>
      </c>
      <c r="AB4" s="49">
        <f>Sheet1!W31</f>
        <v>0</v>
      </c>
      <c r="AC4" s="49">
        <f>Sheet1!X31</f>
        <v>0</v>
      </c>
      <c r="AD4" s="49" t="e">
        <f>Sheet1!Y31</f>
        <v>#DIV/0!</v>
      </c>
      <c r="AE4" s="49">
        <f>Sheet1!S39</f>
        <v>0</v>
      </c>
      <c r="AF4" s="49">
        <f>Sheet1!T39</f>
        <v>0</v>
      </c>
      <c r="AG4" s="49">
        <f>Sheet1!U39</f>
        <v>0</v>
      </c>
      <c r="AH4" s="49">
        <f>Sheet1!V39</f>
        <v>0</v>
      </c>
      <c r="AI4" s="49">
        <f>Sheet1!W39</f>
        <v>0</v>
      </c>
      <c r="AJ4" s="49">
        <f>Sheet1!X39</f>
        <v>0</v>
      </c>
      <c r="AK4" s="49" t="e">
        <f>Sheet1!Y39</f>
        <v>#DIV/0!</v>
      </c>
      <c r="AL4" s="49">
        <f>Sheet1!S47</f>
        <v>0</v>
      </c>
      <c r="AM4" s="49">
        <f>Sheet1!T47</f>
        <v>0</v>
      </c>
      <c r="AN4" s="49">
        <f>Sheet1!U47</f>
        <v>0</v>
      </c>
      <c r="AO4" s="49">
        <f>Sheet1!V47</f>
        <v>0</v>
      </c>
      <c r="AP4" s="49">
        <f>Sheet1!W47</f>
        <v>0</v>
      </c>
      <c r="AQ4" s="49">
        <f>Sheet1!X47</f>
        <v>0</v>
      </c>
      <c r="AR4" s="49" t="e">
        <f>Sheet1!Y47</f>
        <v>#DIV/0!</v>
      </c>
      <c r="AS4" s="49">
        <f>Sheet1!S55</f>
        <v>0</v>
      </c>
      <c r="AT4" s="49">
        <f>Sheet1!T55</f>
        <v>0</v>
      </c>
      <c r="AU4" s="49">
        <f>Sheet1!U55</f>
        <v>0</v>
      </c>
      <c r="AV4" s="49">
        <f>Sheet1!V55</f>
        <v>0</v>
      </c>
      <c r="AW4" s="49">
        <f>Sheet1!W55</f>
        <v>0</v>
      </c>
      <c r="AX4" s="49">
        <f>Sheet1!X55</f>
        <v>0</v>
      </c>
      <c r="AY4" s="49" t="e">
        <f>Sheet1!Y55</f>
        <v>#DIV/0!</v>
      </c>
      <c r="AZ4" s="49">
        <f>Sheet1!S63</f>
        <v>0</v>
      </c>
      <c r="BA4" s="49">
        <f>Sheet1!T63</f>
        <v>0</v>
      </c>
      <c r="BB4" s="49">
        <f>Sheet1!U63</f>
        <v>0</v>
      </c>
      <c r="BC4" s="49">
        <f>Sheet1!V63</f>
        <v>0</v>
      </c>
      <c r="BD4" s="49">
        <f>Sheet1!W63</f>
        <v>0</v>
      </c>
      <c r="BE4" s="49">
        <f>Sheet1!X63</f>
        <v>0</v>
      </c>
      <c r="BF4" s="49">
        <f>Sheet1!Y63</f>
        <v>0</v>
      </c>
    </row>
    <row r="5" spans="1:79" x14ac:dyDescent="0.3">
      <c r="A5" s="57"/>
      <c r="B5" t="s">
        <v>18</v>
      </c>
      <c r="C5" s="49">
        <f>Sheet1!S8</f>
        <v>0</v>
      </c>
      <c r="D5" s="49">
        <f>Sheet1!T8</f>
        <v>7.3917999999999999</v>
      </c>
      <c r="E5" s="49">
        <f>Sheet1!U8</f>
        <v>13.635400000000001</v>
      </c>
      <c r="F5" s="49">
        <f>Sheet1!V8</f>
        <v>19.050899999999999</v>
      </c>
      <c r="G5" s="49">
        <f>Sheet1!W8</f>
        <v>24.156399999999998</v>
      </c>
      <c r="H5" s="49">
        <f>Sheet1!X8</f>
        <v>29.045499999999997</v>
      </c>
      <c r="I5" s="49">
        <f>Sheet1!Y8</f>
        <v>33.358999999999995</v>
      </c>
      <c r="J5" s="49">
        <f>Sheet1!S16</f>
        <v>0</v>
      </c>
      <c r="K5" s="49">
        <f>Sheet1!T16</f>
        <v>0</v>
      </c>
      <c r="L5" s="49">
        <f>Sheet1!U16</f>
        <v>0</v>
      </c>
      <c r="M5" s="49">
        <f>Sheet1!V16</f>
        <v>0</v>
      </c>
      <c r="N5" s="49">
        <f>Sheet1!W16</f>
        <v>0</v>
      </c>
      <c r="O5" s="49">
        <f>Sheet1!X16</f>
        <v>0</v>
      </c>
      <c r="P5" s="49">
        <f>Sheet1!Y16</f>
        <v>0</v>
      </c>
      <c r="Q5" s="49">
        <f>Sheet1!S24</f>
        <v>0</v>
      </c>
      <c r="R5" s="49">
        <f>Sheet1!T24</f>
        <v>0</v>
      </c>
      <c r="S5" s="49">
        <f>Sheet1!U24</f>
        <v>0</v>
      </c>
      <c r="T5" s="49">
        <f>Sheet1!V24</f>
        <v>0</v>
      </c>
      <c r="U5" s="49">
        <f>Sheet1!W24</f>
        <v>0</v>
      </c>
      <c r="V5" s="49">
        <f>Sheet1!X24</f>
        <v>0</v>
      </c>
      <c r="W5" s="49" t="e">
        <f>Sheet1!Y24</f>
        <v>#DIV/0!</v>
      </c>
      <c r="X5" s="49">
        <f>Sheet1!S32</f>
        <v>0</v>
      </c>
      <c r="Y5" s="49">
        <f>Sheet1!T32</f>
        <v>0</v>
      </c>
      <c r="Z5" s="49">
        <f>Sheet1!U32</f>
        <v>0</v>
      </c>
      <c r="AA5" s="49">
        <f>Sheet1!V32</f>
        <v>0</v>
      </c>
      <c r="AB5" s="49">
        <f>Sheet1!W32</f>
        <v>0</v>
      </c>
      <c r="AC5" s="49">
        <f>Sheet1!X32</f>
        <v>0</v>
      </c>
      <c r="AD5" s="49" t="e">
        <f>Sheet1!Y32</f>
        <v>#DIV/0!</v>
      </c>
      <c r="AE5" s="49">
        <f>Sheet1!S40</f>
        <v>0</v>
      </c>
      <c r="AF5" s="49">
        <f>Sheet1!T40</f>
        <v>0</v>
      </c>
      <c r="AG5" s="49">
        <f>Sheet1!U40</f>
        <v>0</v>
      </c>
      <c r="AH5" s="49">
        <f>Sheet1!V40</f>
        <v>0</v>
      </c>
      <c r="AI5" s="49">
        <f>Sheet1!W40</f>
        <v>0</v>
      </c>
      <c r="AJ5" s="49">
        <f>Sheet1!X40</f>
        <v>0</v>
      </c>
      <c r="AK5" s="49" t="e">
        <f>Sheet1!Y40</f>
        <v>#DIV/0!</v>
      </c>
      <c r="AL5" s="49">
        <f>Sheet1!S48</f>
        <v>0</v>
      </c>
      <c r="AM5" s="49">
        <f>Sheet1!T48</f>
        <v>0</v>
      </c>
      <c r="AN5" s="49">
        <f>Sheet1!U48</f>
        <v>0</v>
      </c>
      <c r="AO5" s="49">
        <f>Sheet1!V48</f>
        <v>0</v>
      </c>
      <c r="AP5" s="49">
        <f>Sheet1!W48</f>
        <v>0</v>
      </c>
      <c r="AQ5" s="49">
        <f>Sheet1!X48</f>
        <v>0</v>
      </c>
      <c r="AR5" s="49" t="e">
        <f>Sheet1!Y48</f>
        <v>#DIV/0!</v>
      </c>
      <c r="AS5" s="49">
        <f>Sheet1!S56</f>
        <v>0</v>
      </c>
      <c r="AT5" s="49">
        <f>Sheet1!T56</f>
        <v>0</v>
      </c>
      <c r="AU5" s="49">
        <f>Sheet1!U56</f>
        <v>0</v>
      </c>
      <c r="AV5" s="49">
        <f>Sheet1!V56</f>
        <v>0</v>
      </c>
      <c r="AW5" s="49">
        <f>Sheet1!W56</f>
        <v>0</v>
      </c>
      <c r="AX5" s="49">
        <f>Sheet1!X56</f>
        <v>0</v>
      </c>
      <c r="AY5" s="49" t="e">
        <f>Sheet1!Y56</f>
        <v>#DIV/0!</v>
      </c>
      <c r="AZ5" s="49">
        <f>Sheet1!S64</f>
        <v>0</v>
      </c>
      <c r="BA5" s="49">
        <f>Sheet1!T64</f>
        <v>0</v>
      </c>
      <c r="BB5" s="49">
        <f>Sheet1!U64</f>
        <v>0</v>
      </c>
      <c r="BC5" s="49">
        <f>Sheet1!V64</f>
        <v>0</v>
      </c>
      <c r="BD5" s="49">
        <f>Sheet1!W64</f>
        <v>0</v>
      </c>
      <c r="BE5" s="49">
        <f>Sheet1!X64</f>
        <v>0</v>
      </c>
      <c r="BF5" s="49">
        <f>Sheet1!Y64</f>
        <v>0</v>
      </c>
    </row>
    <row r="6" spans="1:79" x14ac:dyDescent="0.3">
      <c r="A6" s="57"/>
      <c r="B6" t="s">
        <v>19</v>
      </c>
      <c r="C6" s="49">
        <f>Sheet1!S9</f>
        <v>0</v>
      </c>
      <c r="D6" s="49">
        <f>Sheet1!T9</f>
        <v>7.4368999999999996</v>
      </c>
      <c r="E6" s="49">
        <f>Sheet1!U9</f>
        <v>13.988299999999999</v>
      </c>
      <c r="F6" s="49">
        <f>Sheet1!V9</f>
        <v>19.817399999999999</v>
      </c>
      <c r="G6" s="49">
        <f>Sheet1!W9</f>
        <v>25.500999999999998</v>
      </c>
      <c r="H6" s="49">
        <f>Sheet1!X9</f>
        <v>31.260399999999997</v>
      </c>
      <c r="I6" s="49">
        <f>Sheet1!Y9</f>
        <v>35.885499999999993</v>
      </c>
      <c r="J6" s="49">
        <f>Sheet1!S17</f>
        <v>0</v>
      </c>
      <c r="K6" s="49">
        <f>Sheet1!T17</f>
        <v>0</v>
      </c>
      <c r="L6" s="49">
        <f>Sheet1!U17</f>
        <v>0</v>
      </c>
      <c r="M6" s="49">
        <f>Sheet1!V17</f>
        <v>0</v>
      </c>
      <c r="N6" s="49">
        <f>Sheet1!W17</f>
        <v>0</v>
      </c>
      <c r="O6" s="49">
        <f>Sheet1!X17</f>
        <v>0</v>
      </c>
      <c r="P6" s="49">
        <f>Sheet1!Y17</f>
        <v>0</v>
      </c>
      <c r="Q6" s="49">
        <f>Sheet1!S25</f>
        <v>0</v>
      </c>
      <c r="R6" s="49">
        <f>Sheet1!T25</f>
        <v>0</v>
      </c>
      <c r="S6" s="49">
        <f>Sheet1!U25</f>
        <v>0</v>
      </c>
      <c r="T6" s="49">
        <f>Sheet1!V25</f>
        <v>0</v>
      </c>
      <c r="U6" s="49">
        <f>Sheet1!W25</f>
        <v>0</v>
      </c>
      <c r="V6" s="49">
        <f>Sheet1!X25</f>
        <v>0</v>
      </c>
      <c r="W6" s="49" t="e">
        <f>Sheet1!Y25</f>
        <v>#DIV/0!</v>
      </c>
      <c r="X6" s="49">
        <f>Sheet1!S33</f>
        <v>0</v>
      </c>
      <c r="Y6" s="49">
        <f>Sheet1!T33</f>
        <v>0</v>
      </c>
      <c r="Z6" s="49">
        <f>Sheet1!U33</f>
        <v>0</v>
      </c>
      <c r="AA6" s="49">
        <f>Sheet1!V33</f>
        <v>0</v>
      </c>
      <c r="AB6" s="49">
        <f>Sheet1!W33</f>
        <v>0</v>
      </c>
      <c r="AC6" s="49">
        <f>Sheet1!X33</f>
        <v>0</v>
      </c>
      <c r="AD6" s="49" t="e">
        <f>Sheet1!Y33</f>
        <v>#DIV/0!</v>
      </c>
      <c r="AE6" s="49">
        <f>Sheet1!S41</f>
        <v>0</v>
      </c>
      <c r="AF6" s="49">
        <f>Sheet1!T41</f>
        <v>0</v>
      </c>
      <c r="AG6" s="49">
        <f>Sheet1!U41</f>
        <v>0</v>
      </c>
      <c r="AH6" s="49">
        <f>Sheet1!V41</f>
        <v>0</v>
      </c>
      <c r="AI6" s="49">
        <f>Sheet1!W41</f>
        <v>0</v>
      </c>
      <c r="AJ6" s="49">
        <f>Sheet1!X41</f>
        <v>0</v>
      </c>
      <c r="AK6" s="49" t="e">
        <f>Sheet1!Y41</f>
        <v>#DIV/0!</v>
      </c>
      <c r="AL6" s="49">
        <f>Sheet1!S49</f>
        <v>0</v>
      </c>
      <c r="AM6" s="49">
        <f>Sheet1!T49</f>
        <v>0</v>
      </c>
      <c r="AN6" s="49">
        <f>Sheet1!U49</f>
        <v>0</v>
      </c>
      <c r="AO6" s="49">
        <f>Sheet1!V49</f>
        <v>0</v>
      </c>
      <c r="AP6" s="49">
        <f>Sheet1!W49</f>
        <v>0</v>
      </c>
      <c r="AQ6" s="49">
        <f>Sheet1!X49</f>
        <v>0</v>
      </c>
      <c r="AR6" s="49" t="e">
        <f>Sheet1!Y49</f>
        <v>#DIV/0!</v>
      </c>
      <c r="AS6" s="49">
        <f>Sheet1!S57</f>
        <v>0</v>
      </c>
      <c r="AT6" s="49">
        <f>Sheet1!T57</f>
        <v>0</v>
      </c>
      <c r="AU6" s="49">
        <f>Sheet1!U57</f>
        <v>0</v>
      </c>
      <c r="AV6" s="49">
        <f>Sheet1!V57</f>
        <v>0</v>
      </c>
      <c r="AW6" s="49">
        <f>Sheet1!W57</f>
        <v>0</v>
      </c>
      <c r="AX6" s="49">
        <f>Sheet1!X57</f>
        <v>0</v>
      </c>
      <c r="AY6" s="49" t="e">
        <f>Sheet1!Y57</f>
        <v>#DIV/0!</v>
      </c>
      <c r="AZ6" s="49">
        <f>Sheet1!S65</f>
        <v>0</v>
      </c>
      <c r="BA6" s="49">
        <f>Sheet1!T65</f>
        <v>0</v>
      </c>
      <c r="BB6" s="49">
        <f>Sheet1!U65</f>
        <v>0</v>
      </c>
      <c r="BC6" s="49">
        <f>Sheet1!V65</f>
        <v>0</v>
      </c>
      <c r="BD6" s="49">
        <f>Sheet1!W65</f>
        <v>0</v>
      </c>
      <c r="BE6" s="49">
        <f>Sheet1!X65</f>
        <v>0</v>
      </c>
      <c r="BF6" s="49">
        <f>Sheet1!Y65</f>
        <v>0</v>
      </c>
    </row>
    <row r="7" spans="1:79" x14ac:dyDescent="0.3">
      <c r="A7" s="57"/>
      <c r="B7" t="s">
        <v>20</v>
      </c>
      <c r="C7" s="49">
        <f>Sheet1!S10</f>
        <v>0</v>
      </c>
      <c r="D7" s="49">
        <f>Sheet1!T10</f>
        <v>7.2888999999999999</v>
      </c>
      <c r="E7" s="49">
        <f>Sheet1!U10</f>
        <v>13.948599999999999</v>
      </c>
      <c r="F7" s="49">
        <f>Sheet1!V10</f>
        <v>20.6526</v>
      </c>
      <c r="G7" s="49">
        <f>Sheet1!W10</f>
        <v>26.990500000000001</v>
      </c>
      <c r="H7" s="49">
        <f>Sheet1!X10</f>
        <v>33.1783</v>
      </c>
      <c r="I7" s="49">
        <f>Sheet1!Y10</f>
        <v>38.4953</v>
      </c>
      <c r="J7" s="49">
        <f>Sheet1!S18</f>
        <v>0</v>
      </c>
      <c r="K7" s="49">
        <f>Sheet1!T18</f>
        <v>0</v>
      </c>
      <c r="L7" s="49">
        <f>Sheet1!U18</f>
        <v>0</v>
      </c>
      <c r="M7" s="49">
        <f>Sheet1!V18</f>
        <v>0</v>
      </c>
      <c r="N7" s="49">
        <f>Sheet1!W18</f>
        <v>0</v>
      </c>
      <c r="O7" s="49">
        <f>Sheet1!X18</f>
        <v>0</v>
      </c>
      <c r="P7" s="49">
        <f>Sheet1!Y18</f>
        <v>0</v>
      </c>
      <c r="Q7" s="49">
        <f>Sheet1!S26</f>
        <v>0</v>
      </c>
      <c r="R7" s="49">
        <f>Sheet1!T26</f>
        <v>0</v>
      </c>
      <c r="S7" s="49">
        <f>Sheet1!U26</f>
        <v>0</v>
      </c>
      <c r="T7" s="49">
        <f>Sheet1!V26</f>
        <v>0</v>
      </c>
      <c r="U7" s="49">
        <f>Sheet1!W26</f>
        <v>0</v>
      </c>
      <c r="V7" s="49">
        <f>Sheet1!X26</f>
        <v>0</v>
      </c>
      <c r="W7" s="49" t="e">
        <f>Sheet1!Y26</f>
        <v>#DIV/0!</v>
      </c>
      <c r="X7" s="49">
        <f>Sheet1!S34</f>
        <v>0</v>
      </c>
      <c r="Y7" s="49">
        <f>Sheet1!T34</f>
        <v>0</v>
      </c>
      <c r="Z7" s="49">
        <f>Sheet1!U34</f>
        <v>0</v>
      </c>
      <c r="AA7" s="49">
        <f>Sheet1!V34</f>
        <v>0</v>
      </c>
      <c r="AB7" s="49">
        <f>Sheet1!W34</f>
        <v>0</v>
      </c>
      <c r="AC7" s="49">
        <f>Sheet1!X34</f>
        <v>0</v>
      </c>
      <c r="AD7" s="49" t="e">
        <f>Sheet1!Y34</f>
        <v>#DIV/0!</v>
      </c>
      <c r="AE7" s="49">
        <f>Sheet1!S42</f>
        <v>0</v>
      </c>
      <c r="AF7" s="49">
        <f>Sheet1!T42</f>
        <v>0</v>
      </c>
      <c r="AG7" s="49">
        <f>Sheet1!U42</f>
        <v>0</v>
      </c>
      <c r="AH7" s="49">
        <f>Sheet1!V42</f>
        <v>0</v>
      </c>
      <c r="AI7" s="49">
        <f>Sheet1!W42</f>
        <v>0</v>
      </c>
      <c r="AJ7" s="49">
        <f>Sheet1!X42</f>
        <v>0</v>
      </c>
      <c r="AK7" s="49" t="e">
        <f>Sheet1!Y42</f>
        <v>#DIV/0!</v>
      </c>
      <c r="AL7" s="49">
        <f>Sheet1!S50</f>
        <v>0</v>
      </c>
      <c r="AM7" s="49">
        <f>Sheet1!T50</f>
        <v>0</v>
      </c>
      <c r="AN7" s="49">
        <f>Sheet1!U50</f>
        <v>0</v>
      </c>
      <c r="AO7" s="49">
        <f>Sheet1!V50</f>
        <v>0</v>
      </c>
      <c r="AP7" s="49">
        <f>Sheet1!W50</f>
        <v>0</v>
      </c>
      <c r="AQ7" s="49">
        <f>Sheet1!X50</f>
        <v>0</v>
      </c>
      <c r="AR7" s="49" t="e">
        <f>Sheet1!Y50</f>
        <v>#DIV/0!</v>
      </c>
      <c r="AS7" s="49">
        <f>Sheet1!S58</f>
        <v>0</v>
      </c>
      <c r="AT7" s="49">
        <f>Sheet1!T58</f>
        <v>0</v>
      </c>
      <c r="AU7" s="49">
        <f>Sheet1!U58</f>
        <v>0</v>
      </c>
      <c r="AV7" s="49">
        <f>Sheet1!V58</f>
        <v>0</v>
      </c>
      <c r="AW7" s="49">
        <f>Sheet1!W58</f>
        <v>0</v>
      </c>
      <c r="AX7" s="49">
        <f>Sheet1!X58</f>
        <v>0</v>
      </c>
      <c r="AY7" s="49" t="e">
        <f>Sheet1!Y58</f>
        <v>#DIV/0!</v>
      </c>
      <c r="AZ7" s="49">
        <f>Sheet1!S66</f>
        <v>0</v>
      </c>
      <c r="BA7" s="49">
        <f>Sheet1!T66</f>
        <v>0</v>
      </c>
      <c r="BB7" s="49">
        <f>Sheet1!U66</f>
        <v>0</v>
      </c>
      <c r="BC7" s="49">
        <f>Sheet1!V66</f>
        <v>0</v>
      </c>
      <c r="BD7" s="49">
        <f>Sheet1!W66</f>
        <v>0</v>
      </c>
      <c r="BE7" s="49">
        <f>Sheet1!X66</f>
        <v>0</v>
      </c>
      <c r="BF7" s="49">
        <f>Sheet1!Y66</f>
        <v>0</v>
      </c>
    </row>
    <row r="8" spans="1:79" x14ac:dyDescent="0.3">
      <c r="A8" s="57"/>
      <c r="B8" t="s">
        <v>21</v>
      </c>
      <c r="C8" s="49">
        <f>Sheet1!S11</f>
        <v>0</v>
      </c>
      <c r="D8" s="49">
        <f>Sheet1!T11</f>
        <v>6.8758999999999997</v>
      </c>
      <c r="E8" s="49">
        <f>Sheet1!U11</f>
        <v>13.387799999999999</v>
      </c>
      <c r="F8" s="49">
        <f>Sheet1!V11</f>
        <v>19.991699999999998</v>
      </c>
      <c r="G8" s="49">
        <f>Sheet1!W11</f>
        <v>26.666499999999999</v>
      </c>
      <c r="H8" s="49">
        <f>Sheet1!X11</f>
        <v>32.322499999999998</v>
      </c>
      <c r="I8" s="49">
        <f>Sheet1!Y11</f>
        <v>38.651600000000002</v>
      </c>
      <c r="J8" s="49">
        <f>Sheet1!S19</f>
        <v>0</v>
      </c>
      <c r="K8" s="49">
        <f>Sheet1!T19</f>
        <v>7.7465000000000002</v>
      </c>
      <c r="L8" s="49">
        <f>Sheet1!U19</f>
        <v>15.088000000000001</v>
      </c>
      <c r="M8" s="49">
        <f>Sheet1!V19</f>
        <v>23.692500000000003</v>
      </c>
      <c r="N8" s="49">
        <f>Sheet1!W19</f>
        <v>32.165199999999999</v>
      </c>
      <c r="O8" s="49">
        <f>Sheet1!X19</f>
        <v>42.068199999999997</v>
      </c>
      <c r="P8" s="49">
        <f>Sheet1!Y19</f>
        <v>51.191199999999995</v>
      </c>
      <c r="Q8" s="49">
        <f>Sheet1!S27</f>
        <v>0</v>
      </c>
      <c r="R8" s="49">
        <f>Sheet1!T27</f>
        <v>9.0070999999999994</v>
      </c>
      <c r="S8" s="49">
        <f>Sheet1!U27</f>
        <v>17.821100000000001</v>
      </c>
      <c r="T8" s="49">
        <f>Sheet1!V27</f>
        <v>26.0961</v>
      </c>
      <c r="U8" s="49">
        <f>Sheet1!W27</f>
        <v>34.287399999999998</v>
      </c>
      <c r="V8" s="49">
        <f>Sheet1!X27</f>
        <v>42.627299999999998</v>
      </c>
      <c r="W8" s="49">
        <f>Sheet1!Y27</f>
        <v>50.898399999999995</v>
      </c>
      <c r="X8" s="49">
        <f>Sheet1!S35</f>
        <v>0</v>
      </c>
      <c r="Y8" s="49">
        <f>Sheet1!T35</f>
        <v>8.6476000000000006</v>
      </c>
      <c r="Z8" s="49">
        <f>Sheet1!U35</f>
        <v>17.440100000000001</v>
      </c>
      <c r="AA8" s="49">
        <f>Sheet1!V35</f>
        <v>25.968800000000002</v>
      </c>
      <c r="AB8" s="49">
        <f>Sheet1!W35</f>
        <v>34.1785</v>
      </c>
      <c r="AC8" s="49">
        <f>Sheet1!X35</f>
        <v>42.315799999999996</v>
      </c>
      <c r="AD8" s="49">
        <f>Sheet1!Y35</f>
        <v>50.089999999999996</v>
      </c>
      <c r="AE8" s="49">
        <f>Sheet1!S43</f>
        <v>0</v>
      </c>
      <c r="AF8" s="49">
        <f>Sheet1!T43</f>
        <v>8.4893000000000001</v>
      </c>
      <c r="AG8" s="49">
        <f>Sheet1!U43</f>
        <v>16.904800000000002</v>
      </c>
      <c r="AH8" s="49">
        <f>Sheet1!V43</f>
        <v>25.083600000000004</v>
      </c>
      <c r="AI8" s="49">
        <f>Sheet1!W43</f>
        <v>33.4953</v>
      </c>
      <c r="AJ8" s="49">
        <f>Sheet1!X43</f>
        <v>41.673999999999999</v>
      </c>
      <c r="AK8" s="49">
        <f>Sheet1!Y43</f>
        <v>49.584299999999999</v>
      </c>
      <c r="AL8" s="49">
        <f>Sheet1!S51</f>
        <v>0</v>
      </c>
      <c r="AM8" s="49">
        <f>Sheet1!T51</f>
        <v>8.6047999999999991</v>
      </c>
      <c r="AN8" s="49">
        <f>Sheet1!U51</f>
        <v>17.474799999999998</v>
      </c>
      <c r="AO8" s="49">
        <f>Sheet1!V51</f>
        <v>26.127499999999998</v>
      </c>
      <c r="AP8" s="49">
        <f>Sheet1!W51</f>
        <v>34.527899999999995</v>
      </c>
      <c r="AQ8" s="49">
        <f>Sheet1!X51</f>
        <v>42.853099999999998</v>
      </c>
      <c r="AR8" s="49">
        <f>Sheet1!Y51</f>
        <v>51.105399999999996</v>
      </c>
      <c r="AS8" s="49">
        <f>Sheet1!S59</f>
        <v>0</v>
      </c>
      <c r="AT8" s="49">
        <f>Sheet1!T59</f>
        <v>8.2222000000000008</v>
      </c>
      <c r="AU8" s="49">
        <f>Sheet1!U59</f>
        <v>16.697200000000002</v>
      </c>
      <c r="AV8" s="49">
        <f>Sheet1!V59</f>
        <v>25.184800000000003</v>
      </c>
      <c r="AW8" s="49">
        <f>Sheet1!W59</f>
        <v>33.475800000000007</v>
      </c>
      <c r="AX8" s="49">
        <f>Sheet1!X59</f>
        <v>41.737600000000008</v>
      </c>
      <c r="AY8" s="49">
        <f>Sheet1!Y59</f>
        <v>50.449100000000008</v>
      </c>
      <c r="AZ8" s="49">
        <f>Sheet1!S67</f>
        <v>0</v>
      </c>
      <c r="BA8" s="49">
        <f>Sheet1!T67</f>
        <v>9.0277999999999992</v>
      </c>
      <c r="BB8" s="49">
        <f>Sheet1!U67</f>
        <v>18.212599999999998</v>
      </c>
      <c r="BC8" s="49">
        <f>Sheet1!V67</f>
        <v>26.765599999999999</v>
      </c>
      <c r="BD8" s="49">
        <f>Sheet1!W67</f>
        <v>34.926200000000001</v>
      </c>
      <c r="BE8" s="49">
        <f>Sheet1!X67</f>
        <v>42.321800000000003</v>
      </c>
      <c r="BF8" s="49">
        <f>Sheet1!Y67</f>
        <v>49.902100000000004</v>
      </c>
    </row>
    <row r="9" spans="1:79" x14ac:dyDescent="0.3">
      <c r="A9" s="57"/>
      <c r="B9" t="s">
        <v>22</v>
      </c>
      <c r="C9" s="49">
        <f>Sheet1!S12</f>
        <v>0</v>
      </c>
      <c r="D9" s="49">
        <f>Sheet1!T12</f>
        <v>6.8014000000000001</v>
      </c>
      <c r="E9" s="49">
        <f>Sheet1!U12</f>
        <v>13.48</v>
      </c>
      <c r="F9" s="49">
        <f>Sheet1!V12</f>
        <v>20.357900000000001</v>
      </c>
      <c r="G9" s="49">
        <f>Sheet1!W12</f>
        <v>26.846700000000002</v>
      </c>
      <c r="H9" s="49">
        <f>Sheet1!X12</f>
        <v>33.485900000000001</v>
      </c>
      <c r="I9" s="49">
        <f>Sheet1!Y12</f>
        <v>39.4133</v>
      </c>
      <c r="J9" s="49">
        <f>Sheet1!S20</f>
        <v>0</v>
      </c>
      <c r="K9" s="49">
        <f>Sheet1!T20</f>
        <v>8.7505000000000006</v>
      </c>
      <c r="L9" s="49">
        <f>Sheet1!U20</f>
        <v>16.5029</v>
      </c>
      <c r="M9" s="49">
        <f>Sheet1!V20</f>
        <v>25.1295</v>
      </c>
      <c r="N9" s="49">
        <f>Sheet1!W20</f>
        <v>33.615200000000002</v>
      </c>
      <c r="O9" s="49">
        <f>Sheet1!X20</f>
        <v>43.004300000000001</v>
      </c>
      <c r="P9" s="49">
        <f>Sheet1!Y20</f>
        <v>52.227699999999999</v>
      </c>
      <c r="Q9" s="49">
        <f>Sheet1!S28</f>
        <v>0</v>
      </c>
      <c r="R9" s="49">
        <f>Sheet1!T28</f>
        <v>9.8613999999999997</v>
      </c>
      <c r="S9" s="49">
        <f>Sheet1!U28</f>
        <v>19.271000000000001</v>
      </c>
      <c r="T9" s="49">
        <f>Sheet1!V28</f>
        <v>27.9283</v>
      </c>
      <c r="U9" s="49">
        <f>Sheet1!W28</f>
        <v>36.085700000000003</v>
      </c>
      <c r="V9" s="49">
        <f>Sheet1!X28</f>
        <v>44.198700000000002</v>
      </c>
      <c r="W9" s="49">
        <f>Sheet1!Y28</f>
        <v>52.316700000000004</v>
      </c>
      <c r="X9" s="49">
        <f>Sheet1!S36</f>
        <v>0</v>
      </c>
      <c r="Y9" s="49">
        <f>Sheet1!T36</f>
        <v>8.9741999999999997</v>
      </c>
      <c r="Z9" s="49">
        <f>Sheet1!U36</f>
        <v>17.445799999999998</v>
      </c>
      <c r="AA9" s="49">
        <f>Sheet1!V36</f>
        <v>26.096799999999998</v>
      </c>
      <c r="AB9" s="49">
        <f>Sheet1!W36</f>
        <v>34.4101</v>
      </c>
      <c r="AC9" s="49">
        <f>Sheet1!X36</f>
        <v>42.305300000000003</v>
      </c>
      <c r="AD9" s="49">
        <f>Sheet1!Y36</f>
        <v>50.217300000000002</v>
      </c>
      <c r="AE9" s="49">
        <f>Sheet1!S44</f>
        <v>0</v>
      </c>
      <c r="AF9" s="49">
        <f>Sheet1!T44</f>
        <v>9.0044000000000004</v>
      </c>
      <c r="AG9" s="49">
        <f>Sheet1!U44</f>
        <v>17.3825</v>
      </c>
      <c r="AH9" s="49">
        <f>Sheet1!V44</f>
        <v>25.599600000000002</v>
      </c>
      <c r="AI9" s="49">
        <f>Sheet1!W44</f>
        <v>33.383800000000001</v>
      </c>
      <c r="AJ9" s="49">
        <f>Sheet1!X44</f>
        <v>41.285200000000003</v>
      </c>
      <c r="AK9" s="49">
        <f>Sheet1!Y44</f>
        <v>49.190300000000001</v>
      </c>
      <c r="AL9" s="49">
        <f>Sheet1!S52</f>
        <v>0</v>
      </c>
      <c r="AM9" s="49">
        <f>Sheet1!T52</f>
        <v>8.7492000000000001</v>
      </c>
      <c r="AN9" s="49">
        <f>Sheet1!U52</f>
        <v>17.585699999999999</v>
      </c>
      <c r="AO9" s="49">
        <f>Sheet1!V52</f>
        <v>26.474299999999999</v>
      </c>
      <c r="AP9" s="49">
        <f>Sheet1!W52</f>
        <v>35.034300000000002</v>
      </c>
      <c r="AQ9" s="49">
        <f>Sheet1!X52</f>
        <v>43.567</v>
      </c>
      <c r="AR9" s="49">
        <f>Sheet1!Y52</f>
        <v>51.4636</v>
      </c>
      <c r="AS9" s="49">
        <f>Sheet1!S60</f>
        <v>0</v>
      </c>
      <c r="AT9" s="49">
        <f>Sheet1!T60</f>
        <v>8.8882999999999992</v>
      </c>
      <c r="AU9" s="49">
        <f>Sheet1!U60</f>
        <v>17.380499999999998</v>
      </c>
      <c r="AV9" s="49">
        <f>Sheet1!V60</f>
        <v>25.667299999999997</v>
      </c>
      <c r="AW9" s="49">
        <f>Sheet1!W60</f>
        <v>33.553199999999997</v>
      </c>
      <c r="AX9" s="49">
        <f>Sheet1!X60</f>
        <v>41.564099999999996</v>
      </c>
      <c r="AY9" s="49">
        <f>Sheet1!Y60</f>
        <v>49.564499999999995</v>
      </c>
      <c r="AZ9" s="49">
        <f>Sheet1!S68</f>
        <v>0</v>
      </c>
      <c r="BA9" s="49">
        <f>Sheet1!T68</f>
        <v>9.3615999999999993</v>
      </c>
      <c r="BB9" s="49">
        <f>Sheet1!U68</f>
        <v>18.3203</v>
      </c>
      <c r="BC9" s="49">
        <f>Sheet1!V68</f>
        <v>26.7957</v>
      </c>
      <c r="BD9" s="49">
        <f>Sheet1!W68</f>
        <v>35.015599999999999</v>
      </c>
      <c r="BE9" s="49">
        <f>Sheet1!X68</f>
        <v>42.808399999999999</v>
      </c>
      <c r="BF9" s="49">
        <f>Sheet1!Y68</f>
        <v>50.509599999999999</v>
      </c>
    </row>
    <row r="10" spans="1:79" x14ac:dyDescent="0.3">
      <c r="A10" s="57"/>
      <c r="B10" t="s">
        <v>23</v>
      </c>
      <c r="C10" s="49">
        <f>Sheet1!S13</f>
        <v>0</v>
      </c>
      <c r="D10" s="49">
        <f>Sheet1!T13</f>
        <v>7.2236000000000002</v>
      </c>
      <c r="E10" s="49">
        <f>Sheet1!U13</f>
        <v>13.871500000000001</v>
      </c>
      <c r="F10" s="49">
        <f>Sheet1!V13</f>
        <v>20.666400000000003</v>
      </c>
      <c r="G10" s="49">
        <f>Sheet1!W13</f>
        <v>27.264100000000003</v>
      </c>
      <c r="H10" s="49">
        <f>Sheet1!X13</f>
        <v>33.392900000000004</v>
      </c>
      <c r="I10" s="49">
        <f>Sheet1!Y13</f>
        <v>39.212500000000006</v>
      </c>
      <c r="J10" s="49">
        <f>Sheet1!S21</f>
        <v>0</v>
      </c>
      <c r="K10" s="49">
        <f>Sheet1!T21</f>
        <v>0</v>
      </c>
      <c r="L10" s="49">
        <f>Sheet1!U21</f>
        <v>0</v>
      </c>
      <c r="M10" s="49">
        <f>Sheet1!V21</f>
        <v>0</v>
      </c>
      <c r="N10" s="49">
        <f>Sheet1!W21</f>
        <v>0</v>
      </c>
      <c r="O10" s="49">
        <f>Sheet1!X21</f>
        <v>0</v>
      </c>
      <c r="P10" s="49">
        <f>Sheet1!Y21</f>
        <v>0</v>
      </c>
      <c r="Q10" s="49">
        <f>Sheet1!S29</f>
        <v>0</v>
      </c>
      <c r="R10" s="49">
        <f>Sheet1!T29</f>
        <v>0</v>
      </c>
      <c r="S10" s="49">
        <f>Sheet1!U29</f>
        <v>0</v>
      </c>
      <c r="T10" s="49">
        <f>Sheet1!V29</f>
        <v>0</v>
      </c>
      <c r="U10" s="49">
        <f>Sheet1!W29</f>
        <v>0</v>
      </c>
      <c r="V10" s="49">
        <f>Sheet1!X29</f>
        <v>0</v>
      </c>
      <c r="W10" s="49" t="e">
        <f>Sheet1!Y29</f>
        <v>#DIV/0!</v>
      </c>
      <c r="X10" s="49">
        <f>Sheet1!S37</f>
        <v>0</v>
      </c>
      <c r="Y10" s="49">
        <f>Sheet1!T37</f>
        <v>0</v>
      </c>
      <c r="Z10" s="49">
        <f>Sheet1!U37</f>
        <v>0</v>
      </c>
      <c r="AA10" s="49">
        <f>Sheet1!V37</f>
        <v>0</v>
      </c>
      <c r="AB10" s="49">
        <f>Sheet1!W37</f>
        <v>0</v>
      </c>
      <c r="AC10" s="49">
        <f>Sheet1!X37</f>
        <v>0</v>
      </c>
      <c r="AD10" s="49" t="e">
        <f>Sheet1!Y37</f>
        <v>#DIV/0!</v>
      </c>
      <c r="AE10" s="49">
        <f>Sheet1!S45</f>
        <v>0</v>
      </c>
      <c r="AF10" s="49">
        <f>Sheet1!T45</f>
        <v>0</v>
      </c>
      <c r="AG10" s="49">
        <f>Sheet1!U45</f>
        <v>0</v>
      </c>
      <c r="AH10" s="49">
        <f>Sheet1!V45</f>
        <v>0</v>
      </c>
      <c r="AI10" s="49">
        <f>Sheet1!W45</f>
        <v>0</v>
      </c>
      <c r="AJ10" s="49">
        <f>Sheet1!X45</f>
        <v>0</v>
      </c>
      <c r="AK10" s="49">
        <f>Sheet1!Y45</f>
        <v>0</v>
      </c>
      <c r="AL10" s="49">
        <f>Sheet1!S53</f>
        <v>0</v>
      </c>
      <c r="AM10" s="49">
        <f>Sheet1!T53</f>
        <v>0</v>
      </c>
      <c r="AN10" s="49">
        <f>Sheet1!U53</f>
        <v>0</v>
      </c>
      <c r="AO10" s="49">
        <f>Sheet1!V53</f>
        <v>0</v>
      </c>
      <c r="AP10" s="49">
        <f>Sheet1!W53</f>
        <v>0</v>
      </c>
      <c r="AQ10" s="49">
        <f>Sheet1!X53</f>
        <v>0</v>
      </c>
      <c r="AR10" s="49" t="e">
        <f>Sheet1!Y53</f>
        <v>#DIV/0!</v>
      </c>
      <c r="AS10" s="49">
        <f>Sheet1!S61</f>
        <v>0</v>
      </c>
      <c r="AT10" s="49">
        <f>Sheet1!T61</f>
        <v>0</v>
      </c>
      <c r="AU10" s="49">
        <f>Sheet1!U61</f>
        <v>0</v>
      </c>
      <c r="AV10" s="49">
        <f>Sheet1!V61</f>
        <v>0</v>
      </c>
      <c r="AW10" s="49">
        <f>Sheet1!W61</f>
        <v>0</v>
      </c>
      <c r="AX10" s="49">
        <f>Sheet1!X61</f>
        <v>0</v>
      </c>
      <c r="AY10" s="49" t="e">
        <f>Sheet1!Y61</f>
        <v>#DIV/0!</v>
      </c>
      <c r="AZ10" s="49">
        <f>Sheet1!S69</f>
        <v>0</v>
      </c>
      <c r="BA10" s="49">
        <f>Sheet1!T69</f>
        <v>0</v>
      </c>
      <c r="BB10" s="49">
        <f>Sheet1!U69</f>
        <v>0</v>
      </c>
      <c r="BC10" s="49">
        <f>Sheet1!V69</f>
        <v>0</v>
      </c>
      <c r="BD10" s="49">
        <f>Sheet1!W69</f>
        <v>0</v>
      </c>
      <c r="BE10" s="49">
        <f>Sheet1!X69</f>
        <v>0</v>
      </c>
      <c r="BF10" s="49">
        <f>Sheet1!Y69</f>
        <v>0</v>
      </c>
    </row>
    <row r="11" spans="1:79" x14ac:dyDescent="0.3">
      <c r="A11" s="57"/>
      <c r="B11" t="s">
        <v>24</v>
      </c>
      <c r="C11" s="49">
        <f>Sheet1!S14</f>
        <v>0</v>
      </c>
      <c r="D11" s="49">
        <f>Sheet1!T14</f>
        <v>7.4702999999999999</v>
      </c>
      <c r="E11" s="49">
        <f>Sheet1!U14</f>
        <v>14.184799999999999</v>
      </c>
      <c r="F11" s="49">
        <f>Sheet1!V14</f>
        <v>20.811999999999998</v>
      </c>
      <c r="G11" s="49">
        <f>Sheet1!W14</f>
        <v>27.458499999999997</v>
      </c>
      <c r="H11" s="49">
        <f>Sheet1!X14</f>
        <v>34.094299999999997</v>
      </c>
      <c r="I11" s="49">
        <f>Sheet1!Y14</f>
        <v>40.116299999999995</v>
      </c>
      <c r="J11" s="49">
        <f>Sheet1!S22</f>
        <v>0</v>
      </c>
      <c r="K11" s="49">
        <f>Sheet1!T22</f>
        <v>0</v>
      </c>
      <c r="L11" s="49">
        <f>Sheet1!U22</f>
        <v>0</v>
      </c>
      <c r="M11" s="49">
        <f>Sheet1!V22</f>
        <v>0</v>
      </c>
      <c r="N11" s="49">
        <f>Sheet1!W22</f>
        <v>0</v>
      </c>
      <c r="O11" s="49">
        <f>Sheet1!X22</f>
        <v>0</v>
      </c>
      <c r="P11" s="49">
        <f>Sheet1!Y22</f>
        <v>0</v>
      </c>
      <c r="Q11" s="49">
        <f>Sheet1!S30</f>
        <v>0</v>
      </c>
      <c r="R11" s="49">
        <f>Sheet1!T30</f>
        <v>0</v>
      </c>
      <c r="S11" s="49">
        <f>Sheet1!U30</f>
        <v>0</v>
      </c>
      <c r="T11" s="49">
        <f>Sheet1!V30</f>
        <v>0</v>
      </c>
      <c r="U11" s="49">
        <f>Sheet1!W30</f>
        <v>0</v>
      </c>
      <c r="V11" s="49">
        <f>Sheet1!X30</f>
        <v>0</v>
      </c>
      <c r="W11" s="49" t="e">
        <f>Sheet1!Y30</f>
        <v>#DIV/0!</v>
      </c>
      <c r="X11" s="49">
        <f>Sheet1!S38</f>
        <v>0</v>
      </c>
      <c r="Y11" s="49">
        <f>Sheet1!T38</f>
        <v>0</v>
      </c>
      <c r="Z11" s="49">
        <f>Sheet1!U38</f>
        <v>0</v>
      </c>
      <c r="AA11" s="49">
        <f>Sheet1!V38</f>
        <v>0</v>
      </c>
      <c r="AB11" s="49">
        <f>Sheet1!W38</f>
        <v>0</v>
      </c>
      <c r="AC11" s="49">
        <f>Sheet1!X38</f>
        <v>0</v>
      </c>
      <c r="AD11" s="49" t="e">
        <f>Sheet1!Y38</f>
        <v>#DIV/0!</v>
      </c>
      <c r="AE11" s="49">
        <f>Sheet1!S46</f>
        <v>0</v>
      </c>
      <c r="AF11" s="49">
        <f>Sheet1!T46</f>
        <v>0</v>
      </c>
      <c r="AG11" s="49">
        <f>Sheet1!U46</f>
        <v>0</v>
      </c>
      <c r="AH11" s="49">
        <f>Sheet1!V46</f>
        <v>0</v>
      </c>
      <c r="AI11" s="49">
        <f>Sheet1!W46</f>
        <v>0</v>
      </c>
      <c r="AJ11" s="49">
        <f>Sheet1!X46</f>
        <v>0</v>
      </c>
      <c r="AK11" s="49">
        <f>Sheet1!Y46</f>
        <v>0</v>
      </c>
      <c r="AL11" s="49">
        <f>Sheet1!S54</f>
        <v>0</v>
      </c>
      <c r="AM11" s="49">
        <f>Sheet1!T54</f>
        <v>0</v>
      </c>
      <c r="AN11" s="49">
        <f>Sheet1!U54</f>
        <v>0</v>
      </c>
      <c r="AO11" s="49">
        <f>Sheet1!V54</f>
        <v>0</v>
      </c>
      <c r="AP11" s="49">
        <f>Sheet1!W54</f>
        <v>0</v>
      </c>
      <c r="AQ11" s="49">
        <f>Sheet1!X54</f>
        <v>0</v>
      </c>
      <c r="AR11" s="49" t="e">
        <f>Sheet1!Y54</f>
        <v>#DIV/0!</v>
      </c>
      <c r="AS11" s="49">
        <f>Sheet1!S62</f>
        <v>0</v>
      </c>
      <c r="AT11" s="49">
        <f>Sheet1!T62</f>
        <v>0</v>
      </c>
      <c r="AU11" s="49">
        <f>Sheet1!U62</f>
        <v>0</v>
      </c>
      <c r="AV11" s="49">
        <f>Sheet1!V62</f>
        <v>0</v>
      </c>
      <c r="AW11" s="49">
        <f>Sheet1!W62</f>
        <v>0</v>
      </c>
      <c r="AX11" s="49">
        <f>Sheet1!X62</f>
        <v>0</v>
      </c>
      <c r="AY11" s="49" t="e">
        <f>Sheet1!Y62</f>
        <v>#DIV/0!</v>
      </c>
      <c r="AZ11" s="49">
        <f>Sheet1!S70</f>
        <v>0</v>
      </c>
      <c r="BA11" s="49">
        <f>Sheet1!T70</f>
        <v>0</v>
      </c>
      <c r="BB11" s="49">
        <f>Sheet1!U70</f>
        <v>0</v>
      </c>
      <c r="BC11" s="49">
        <f>Sheet1!V70</f>
        <v>0</v>
      </c>
      <c r="BD11" s="49">
        <f>Sheet1!W70</f>
        <v>0</v>
      </c>
      <c r="BE11" s="49">
        <f>Sheet1!X70</f>
        <v>0</v>
      </c>
      <c r="BF11" s="49">
        <f>Sheet1!Y70</f>
        <v>0</v>
      </c>
    </row>
    <row r="13" spans="1:79" x14ac:dyDescent="0.3">
      <c r="A13" s="57" t="s">
        <v>25</v>
      </c>
      <c r="B13" t="s">
        <v>17</v>
      </c>
      <c r="C13" s="49">
        <f>C4+C$3</f>
        <v>0</v>
      </c>
      <c r="D13" s="49">
        <f t="shared" ref="D13:I13" si="7">D4+D$3</f>
        <v>7.5602999999999998</v>
      </c>
      <c r="E13" s="49">
        <f t="shared" si="7"/>
        <v>13.837499999999999</v>
      </c>
      <c r="F13" s="49">
        <f t="shared" si="7"/>
        <v>18.8218</v>
      </c>
      <c r="G13" s="49">
        <f t="shared" si="7"/>
        <v>23.886299999999999</v>
      </c>
      <c r="H13" s="49">
        <f t="shared" si="7"/>
        <v>28.649799999999999</v>
      </c>
      <c r="I13" s="49">
        <f t="shared" si="7"/>
        <v>32.887299999999996</v>
      </c>
      <c r="J13" s="49">
        <f>I13</f>
        <v>32.887299999999996</v>
      </c>
      <c r="K13" s="49">
        <f>K4+K$3+J13</f>
        <v>33.012299999999996</v>
      </c>
      <c r="L13" s="49">
        <f>L4+L$3+J13</f>
        <v>33.762299999999996</v>
      </c>
      <c r="M13" s="49">
        <f>M4+M$3+J13</f>
        <v>33.762299999999996</v>
      </c>
      <c r="N13" s="49">
        <f>N4+N$3+J13</f>
        <v>33.762299999999996</v>
      </c>
      <c r="O13" s="49">
        <f>O4+O$3+J13</f>
        <v>33.012299999999996</v>
      </c>
      <c r="P13" s="49">
        <f>P4+P$3+J13</f>
        <v>33.012299999999996</v>
      </c>
      <c r="Q13" s="49">
        <f>P13</f>
        <v>33.012299999999996</v>
      </c>
      <c r="R13" s="49">
        <f>R4+R$3+Q13</f>
        <v>33.262299999999996</v>
      </c>
      <c r="S13" s="49">
        <f>S4+S$3+Q13</f>
        <v>33.262299999999996</v>
      </c>
      <c r="T13" s="49">
        <f>T4+T$3+Q13</f>
        <v>33.262299999999996</v>
      </c>
      <c r="U13" s="49">
        <f>U4+U$3+Q13</f>
        <v>33.262299999999996</v>
      </c>
      <c r="V13" s="49">
        <f>V4+V$3+Q13</f>
        <v>33.262299999999996</v>
      </c>
      <c r="W13" s="49" t="e">
        <f>W4+W$3+Q13</f>
        <v>#DIV/0!</v>
      </c>
      <c r="X13" s="49" t="e">
        <f>W13</f>
        <v>#DIV/0!</v>
      </c>
      <c r="Y13" s="49" t="e">
        <f>Y4+Y$3+X13</f>
        <v>#DIV/0!</v>
      </c>
      <c r="Z13" s="49" t="e">
        <f>Z4+Z$3+X13</f>
        <v>#DIV/0!</v>
      </c>
      <c r="AA13" s="49" t="e">
        <f>AA4+AA$3+X13</f>
        <v>#DIV/0!</v>
      </c>
      <c r="AB13" s="49" t="e">
        <f>AB4+AB$3+X13</f>
        <v>#DIV/0!</v>
      </c>
      <c r="AC13" s="49" t="e">
        <f>AC4+AC$3+X13</f>
        <v>#DIV/0!</v>
      </c>
      <c r="AD13" s="49" t="e">
        <f>AD4+AD$3+X13</f>
        <v>#DIV/0!</v>
      </c>
      <c r="AE13" s="49" t="e">
        <f>AD13</f>
        <v>#DIV/0!</v>
      </c>
      <c r="AF13" s="49" t="e">
        <f>AF4+AF$3+AE13</f>
        <v>#DIV/0!</v>
      </c>
      <c r="AG13" s="49" t="e">
        <f>AG4+AG$3+AE13</f>
        <v>#DIV/0!</v>
      </c>
      <c r="AH13" s="49" t="e">
        <f>AH4+AH$3+AE13</f>
        <v>#DIV/0!</v>
      </c>
      <c r="AI13" s="49" t="e">
        <f>AI4+AI$3+AE13</f>
        <v>#DIV/0!</v>
      </c>
      <c r="AJ13" s="49" t="e">
        <f>AJ4+AJ$3+AE13</f>
        <v>#DIV/0!</v>
      </c>
      <c r="AK13" s="49" t="e">
        <f>AK4+AK$3+AE13</f>
        <v>#DIV/0!</v>
      </c>
      <c r="AL13" s="49" t="e">
        <f>AK13</f>
        <v>#DIV/0!</v>
      </c>
      <c r="AM13" s="49" t="e">
        <f>AM4+AM$3+AL13</f>
        <v>#DIV/0!</v>
      </c>
      <c r="AN13" s="49" t="e">
        <f>AN4+AN$3+AL13</f>
        <v>#DIV/0!</v>
      </c>
      <c r="AO13" s="49" t="e">
        <f>AO4+AO$3+AL13</f>
        <v>#DIV/0!</v>
      </c>
      <c r="AP13" s="49" t="e">
        <f>AP4+AP$3+AL13</f>
        <v>#DIV/0!</v>
      </c>
      <c r="AQ13" s="49" t="e">
        <f>AQ4+AQ$3+AL13</f>
        <v>#DIV/0!</v>
      </c>
      <c r="AR13" s="49" t="e">
        <f>AR4+AR$3+AL13</f>
        <v>#DIV/0!</v>
      </c>
      <c r="AS13" s="49" t="e">
        <f>AR13</f>
        <v>#DIV/0!</v>
      </c>
      <c r="AT13" s="49" t="e">
        <f>AT4+AT$3+AS13</f>
        <v>#DIV/0!</v>
      </c>
      <c r="AU13" s="49" t="e">
        <f>AU4+AU$3+AS13</f>
        <v>#DIV/0!</v>
      </c>
      <c r="AV13" s="49" t="e">
        <f>AV4+AV$3+AS13</f>
        <v>#DIV/0!</v>
      </c>
      <c r="AW13" s="49" t="e">
        <f>AW4+AW$3+AS13</f>
        <v>#DIV/0!</v>
      </c>
      <c r="AX13" s="49" t="e">
        <f>AX4+AX$3+AS13</f>
        <v>#DIV/0!</v>
      </c>
      <c r="AY13" s="49" t="e">
        <f>AY4+AY$3+AS13</f>
        <v>#DIV/0!</v>
      </c>
      <c r="AZ13" s="49" t="e">
        <f>AY13</f>
        <v>#DIV/0!</v>
      </c>
      <c r="BA13" s="49" t="e">
        <f>BA4+BA$3+AZ13</f>
        <v>#DIV/0!</v>
      </c>
      <c r="BB13" s="49" t="e">
        <f>BB4+BB$3+AZ13</f>
        <v>#DIV/0!</v>
      </c>
      <c r="BC13" s="49" t="e">
        <f>BC4+BC$3+AZ13</f>
        <v>#DIV/0!</v>
      </c>
      <c r="BD13" s="49" t="e">
        <f>BD4+BD$3+AZ13</f>
        <v>#DIV/0!</v>
      </c>
      <c r="BE13" s="49" t="e">
        <f>BE4+BE$3+AZ13</f>
        <v>#DIV/0!</v>
      </c>
      <c r="BF13" s="49" t="e">
        <f>BF4+BF$3+AZ13</f>
        <v>#DIV/0!</v>
      </c>
      <c r="BG13" s="49">
        <f t="shared" ref="BG13:BU13" si="8">BG4+BG$3</f>
        <v>0.25</v>
      </c>
      <c r="BH13" s="49">
        <f t="shared" si="8"/>
        <v>0.25</v>
      </c>
      <c r="BI13" s="49">
        <f t="shared" si="8"/>
        <v>0.25</v>
      </c>
      <c r="BJ13" s="49">
        <f t="shared" si="8"/>
        <v>0.25</v>
      </c>
      <c r="BK13" s="49">
        <f t="shared" si="8"/>
        <v>0.25</v>
      </c>
      <c r="BL13" s="49">
        <f t="shared" si="8"/>
        <v>0.25</v>
      </c>
      <c r="BM13" s="49">
        <f t="shared" si="8"/>
        <v>0.75</v>
      </c>
      <c r="BN13" s="49">
        <f t="shared" si="8"/>
        <v>0.75</v>
      </c>
      <c r="BO13" s="49">
        <f t="shared" si="8"/>
        <v>0.25</v>
      </c>
      <c r="BP13" s="49">
        <f t="shared" si="8"/>
        <v>0.25</v>
      </c>
      <c r="BQ13" s="49">
        <f t="shared" si="8"/>
        <v>0.25</v>
      </c>
      <c r="BR13" s="49">
        <f t="shared" si="8"/>
        <v>0.25</v>
      </c>
      <c r="BS13" s="49">
        <f t="shared" si="8"/>
        <v>0.25</v>
      </c>
      <c r="BT13" s="49">
        <f t="shared" si="8"/>
        <v>0.25</v>
      </c>
      <c r="BU13" s="49">
        <f t="shared" si="8"/>
        <v>0</v>
      </c>
      <c r="BV13" s="49">
        <f t="shared" ref="BV13:CA13" si="9">BV4+BV$3</f>
        <v>0</v>
      </c>
      <c r="BW13" s="49">
        <f t="shared" si="9"/>
        <v>0.25</v>
      </c>
      <c r="BX13" s="49">
        <f t="shared" si="9"/>
        <v>0.25</v>
      </c>
      <c r="BY13" s="49">
        <f t="shared" si="9"/>
        <v>0.25</v>
      </c>
      <c r="BZ13" s="49">
        <f t="shared" si="9"/>
        <v>0</v>
      </c>
      <c r="CA13" s="49">
        <f t="shared" si="9"/>
        <v>0</v>
      </c>
    </row>
    <row r="14" spans="1:79" x14ac:dyDescent="0.3">
      <c r="A14" s="57"/>
      <c r="B14" t="s">
        <v>18</v>
      </c>
      <c r="C14" s="49">
        <f t="shared" ref="C14:I20" si="10">C5+C$3</f>
        <v>0</v>
      </c>
      <c r="D14" s="49">
        <f t="shared" si="10"/>
        <v>7.3917999999999999</v>
      </c>
      <c r="E14" s="49">
        <f t="shared" si="10"/>
        <v>13.885400000000001</v>
      </c>
      <c r="F14" s="49">
        <f t="shared" si="10"/>
        <v>19.300899999999999</v>
      </c>
      <c r="G14" s="49">
        <f t="shared" si="10"/>
        <v>24.406399999999998</v>
      </c>
      <c r="H14" s="49">
        <f t="shared" si="10"/>
        <v>29.045499999999997</v>
      </c>
      <c r="I14" s="49">
        <f t="shared" si="10"/>
        <v>33.358999999999995</v>
      </c>
      <c r="J14" s="49">
        <f t="shared" ref="J14:J20" si="11">I14</f>
        <v>33.358999999999995</v>
      </c>
      <c r="K14" s="49">
        <f t="shared" ref="K14:K20" si="12">K5+K$3+J14</f>
        <v>33.483999999999995</v>
      </c>
      <c r="L14" s="49">
        <f t="shared" ref="L14:L20" si="13">L5+L$3+J14</f>
        <v>34.233999999999995</v>
      </c>
      <c r="M14" s="49">
        <f t="shared" ref="M14:M20" si="14">M5+M$3+J14</f>
        <v>34.233999999999995</v>
      </c>
      <c r="N14" s="49">
        <f t="shared" ref="N14:N20" si="15">N5+N$3+J14</f>
        <v>34.233999999999995</v>
      </c>
      <c r="O14" s="49">
        <f t="shared" ref="O14:O20" si="16">O5+O$3+J14</f>
        <v>33.483999999999995</v>
      </c>
      <c r="P14" s="49">
        <f t="shared" ref="P14:P20" si="17">P5+P$3+J14</f>
        <v>33.483999999999995</v>
      </c>
      <c r="Q14" s="49">
        <f t="shared" ref="Q14:Q20" si="18">P14</f>
        <v>33.483999999999995</v>
      </c>
      <c r="R14" s="49">
        <f t="shared" ref="R14:R20" si="19">R5+R$3+Q14</f>
        <v>33.733999999999995</v>
      </c>
      <c r="S14" s="49">
        <f t="shared" ref="S14:S20" si="20">S5+S$3+Q14</f>
        <v>33.733999999999995</v>
      </c>
      <c r="T14" s="49">
        <f t="shared" ref="T14:T20" si="21">T5+T$3+Q14</f>
        <v>33.733999999999995</v>
      </c>
      <c r="U14" s="49">
        <f t="shared" ref="U14:U20" si="22">U5+U$3+Q14</f>
        <v>33.733999999999995</v>
      </c>
      <c r="V14" s="49">
        <f t="shared" ref="V14:V20" si="23">V5+V$3+Q14</f>
        <v>33.733999999999995</v>
      </c>
      <c r="W14" s="49" t="e">
        <f t="shared" ref="W14:W16" si="24">W5+W$3+Q14</f>
        <v>#DIV/0!</v>
      </c>
      <c r="X14" s="49" t="e">
        <f t="shared" ref="X14:X20" si="25">W14</f>
        <v>#DIV/0!</v>
      </c>
      <c r="Y14" s="49" t="e">
        <f t="shared" ref="Y14:Y20" si="26">Y5+Y$3+X14</f>
        <v>#DIV/0!</v>
      </c>
      <c r="Z14" s="49" t="e">
        <f t="shared" ref="Z14:Z20" si="27">Z5+Z$3+X14</f>
        <v>#DIV/0!</v>
      </c>
      <c r="AA14" s="49" t="e">
        <f t="shared" ref="AA14:AA20" si="28">AA5+AA$3+X14</f>
        <v>#DIV/0!</v>
      </c>
      <c r="AB14" s="49" t="e">
        <f t="shared" ref="AB14:AB20" si="29">AB5+AB$3+X14</f>
        <v>#DIV/0!</v>
      </c>
      <c r="AC14" s="49" t="e">
        <f t="shared" ref="AC14:AC20" si="30">AC5+AC$3+X14</f>
        <v>#DIV/0!</v>
      </c>
      <c r="AD14" s="49" t="e">
        <f t="shared" ref="AD14:AD16" si="31">AD5+AD$3+X14</f>
        <v>#DIV/0!</v>
      </c>
      <c r="AE14" s="49" t="e">
        <f t="shared" ref="AE14:AE20" si="32">AD14</f>
        <v>#DIV/0!</v>
      </c>
      <c r="AF14" s="49" t="e">
        <f t="shared" ref="AF14:AF20" si="33">AF5+AF$3+AE14</f>
        <v>#DIV/0!</v>
      </c>
      <c r="AG14" s="49" t="e">
        <f t="shared" ref="AG14:AG20" si="34">AG5+AG$3+AE14</f>
        <v>#DIV/0!</v>
      </c>
      <c r="AH14" s="49" t="e">
        <f t="shared" ref="AH14:AH20" si="35">AH5+AH$3+AE14</f>
        <v>#DIV/0!</v>
      </c>
      <c r="AI14" s="49" t="e">
        <f t="shared" ref="AI14:AI20" si="36">AI5+AI$3+AE14</f>
        <v>#DIV/0!</v>
      </c>
      <c r="AJ14" s="49" t="e">
        <f t="shared" ref="AJ14:AJ20" si="37">AJ5+AJ$3+AE14</f>
        <v>#DIV/0!</v>
      </c>
      <c r="AK14" s="49" t="e">
        <f t="shared" ref="AK14:AK16" si="38">AK5+AK$3+AE14</f>
        <v>#DIV/0!</v>
      </c>
      <c r="AL14" s="49" t="e">
        <f t="shared" ref="AL14:AL20" si="39">AK14</f>
        <v>#DIV/0!</v>
      </c>
      <c r="AM14" s="49" t="e">
        <f t="shared" ref="AM14:AM20" si="40">AM5+AM$3+AL14</f>
        <v>#DIV/0!</v>
      </c>
      <c r="AN14" s="49" t="e">
        <f t="shared" ref="AN14:AN20" si="41">AN5+AN$3+AL14</f>
        <v>#DIV/0!</v>
      </c>
      <c r="AO14" s="49" t="e">
        <f t="shared" ref="AO14:AO20" si="42">AO5+AO$3+AL14</f>
        <v>#DIV/0!</v>
      </c>
      <c r="AP14" s="49" t="e">
        <f t="shared" ref="AP14:AP20" si="43">AP5+AP$3+AL14</f>
        <v>#DIV/0!</v>
      </c>
      <c r="AQ14" s="49" t="e">
        <f t="shared" ref="AQ14:AQ20" si="44">AQ5+AQ$3+AL14</f>
        <v>#DIV/0!</v>
      </c>
      <c r="AR14" s="49" t="e">
        <f t="shared" ref="AR14:AR16" si="45">AR5+AR$3+AL14</f>
        <v>#DIV/0!</v>
      </c>
      <c r="AS14" s="49" t="e">
        <f t="shared" ref="AS14:AS20" si="46">AR14</f>
        <v>#DIV/0!</v>
      </c>
      <c r="AT14" s="49" t="e">
        <f t="shared" ref="AT14:AT20" si="47">AT5+AT$3+AS14</f>
        <v>#DIV/0!</v>
      </c>
      <c r="AU14" s="49" t="e">
        <f t="shared" ref="AU14:AU20" si="48">AU5+AU$3+AS14</f>
        <v>#DIV/0!</v>
      </c>
      <c r="AV14" s="49" t="e">
        <f t="shared" ref="AV14:AV20" si="49">AV5+AV$3+AS14</f>
        <v>#DIV/0!</v>
      </c>
      <c r="AW14" s="49" t="e">
        <f t="shared" ref="AW14:AW20" si="50">AW5+AW$3+AS14</f>
        <v>#DIV/0!</v>
      </c>
      <c r="AX14" s="49" t="e">
        <f t="shared" ref="AX14:AX20" si="51">AX5+AX$3+AS14</f>
        <v>#DIV/0!</v>
      </c>
      <c r="AY14" s="49" t="e">
        <f t="shared" ref="AY14:AY16" si="52">AY5+AY$3+AS14</f>
        <v>#DIV/0!</v>
      </c>
      <c r="AZ14" s="49" t="e">
        <f t="shared" ref="AZ14:AZ20" si="53">AY14</f>
        <v>#DIV/0!</v>
      </c>
      <c r="BA14" s="49" t="e">
        <f t="shared" ref="BA14:BA20" si="54">BA5+BA$3+AZ14</f>
        <v>#DIV/0!</v>
      </c>
      <c r="BB14" s="49" t="e">
        <f t="shared" ref="BB14:BB20" si="55">BB5+BB$3+AZ14</f>
        <v>#DIV/0!</v>
      </c>
      <c r="BC14" s="49" t="e">
        <f t="shared" ref="BC14:BC20" si="56">BC5+BC$3+AZ14</f>
        <v>#DIV/0!</v>
      </c>
      <c r="BD14" s="49" t="e">
        <f t="shared" ref="BD14:BD20" si="57">BD5+BD$3+AZ14</f>
        <v>#DIV/0!</v>
      </c>
      <c r="BE14" s="49" t="e">
        <f t="shared" ref="BE14:BE20" si="58">BE5+BE$3+AZ14</f>
        <v>#DIV/0!</v>
      </c>
      <c r="BF14" s="49" t="e">
        <f t="shared" ref="BF14:BF16" si="59">BF5+BF$3+AZ14</f>
        <v>#DIV/0!</v>
      </c>
      <c r="BG14" s="49">
        <f t="shared" ref="BG14:BU14" si="60">BG5+BG$3</f>
        <v>0.25</v>
      </c>
      <c r="BH14" s="49">
        <f t="shared" si="60"/>
        <v>0.25</v>
      </c>
      <c r="BI14" s="49">
        <f t="shared" si="60"/>
        <v>0.25</v>
      </c>
      <c r="BJ14" s="49">
        <f t="shared" si="60"/>
        <v>0.25</v>
      </c>
      <c r="BK14" s="49">
        <f t="shared" si="60"/>
        <v>0.25</v>
      </c>
      <c r="BL14" s="49">
        <f t="shared" si="60"/>
        <v>0.25</v>
      </c>
      <c r="BM14" s="49">
        <f t="shared" si="60"/>
        <v>0.75</v>
      </c>
      <c r="BN14" s="49">
        <f t="shared" si="60"/>
        <v>0.75</v>
      </c>
      <c r="BO14" s="49">
        <f t="shared" si="60"/>
        <v>0.25</v>
      </c>
      <c r="BP14" s="49">
        <f t="shared" si="60"/>
        <v>0.25</v>
      </c>
      <c r="BQ14" s="49">
        <f t="shared" si="60"/>
        <v>0.25</v>
      </c>
      <c r="BR14" s="49">
        <f t="shared" si="60"/>
        <v>0.25</v>
      </c>
      <c r="BS14" s="49">
        <f t="shared" si="60"/>
        <v>0.25</v>
      </c>
      <c r="BT14" s="49">
        <f t="shared" si="60"/>
        <v>0.25</v>
      </c>
      <c r="BU14" s="49">
        <f t="shared" si="60"/>
        <v>0</v>
      </c>
      <c r="BV14" s="49">
        <f t="shared" ref="BV14:CA14" si="61">BV5+BV$3</f>
        <v>0</v>
      </c>
      <c r="BW14" s="49">
        <f t="shared" si="61"/>
        <v>0.25</v>
      </c>
      <c r="BX14" s="49">
        <f t="shared" si="61"/>
        <v>0.25</v>
      </c>
      <c r="BY14" s="49">
        <f t="shared" si="61"/>
        <v>0.25</v>
      </c>
      <c r="BZ14" s="49">
        <f t="shared" si="61"/>
        <v>0</v>
      </c>
      <c r="CA14" s="49">
        <f t="shared" si="61"/>
        <v>0</v>
      </c>
    </row>
    <row r="15" spans="1:79" x14ac:dyDescent="0.3">
      <c r="A15" s="57"/>
      <c r="B15" t="s">
        <v>19</v>
      </c>
      <c r="C15" s="49">
        <f t="shared" si="10"/>
        <v>0</v>
      </c>
      <c r="D15" s="49">
        <f t="shared" si="10"/>
        <v>7.4368999999999996</v>
      </c>
      <c r="E15" s="49">
        <f t="shared" si="10"/>
        <v>14.238299999999999</v>
      </c>
      <c r="F15" s="49">
        <f t="shared" si="10"/>
        <v>20.067399999999999</v>
      </c>
      <c r="G15" s="49">
        <f t="shared" si="10"/>
        <v>25.750999999999998</v>
      </c>
      <c r="H15" s="49">
        <f t="shared" si="10"/>
        <v>31.260399999999997</v>
      </c>
      <c r="I15" s="49">
        <f t="shared" si="10"/>
        <v>35.885499999999993</v>
      </c>
      <c r="J15" s="49">
        <f t="shared" si="11"/>
        <v>35.885499999999993</v>
      </c>
      <c r="K15" s="49">
        <f t="shared" si="12"/>
        <v>36.010499999999993</v>
      </c>
      <c r="L15" s="49">
        <f t="shared" si="13"/>
        <v>36.760499999999993</v>
      </c>
      <c r="M15" s="49">
        <f t="shared" si="14"/>
        <v>36.760499999999993</v>
      </c>
      <c r="N15" s="49">
        <f t="shared" si="15"/>
        <v>36.760499999999993</v>
      </c>
      <c r="O15" s="49">
        <f t="shared" si="16"/>
        <v>36.010499999999993</v>
      </c>
      <c r="P15" s="49">
        <f t="shared" si="17"/>
        <v>36.010499999999993</v>
      </c>
      <c r="Q15" s="49">
        <f t="shared" si="18"/>
        <v>36.010499999999993</v>
      </c>
      <c r="R15" s="49">
        <f t="shared" si="19"/>
        <v>36.260499999999993</v>
      </c>
      <c r="S15" s="49">
        <f t="shared" si="20"/>
        <v>36.260499999999993</v>
      </c>
      <c r="T15" s="49">
        <f t="shared" si="21"/>
        <v>36.260499999999993</v>
      </c>
      <c r="U15" s="49">
        <f t="shared" si="22"/>
        <v>36.260499999999993</v>
      </c>
      <c r="V15" s="49">
        <f t="shared" si="23"/>
        <v>36.260499999999993</v>
      </c>
      <c r="W15" s="49" t="e">
        <f t="shared" si="24"/>
        <v>#DIV/0!</v>
      </c>
      <c r="X15" s="49" t="e">
        <f t="shared" si="25"/>
        <v>#DIV/0!</v>
      </c>
      <c r="Y15" s="49" t="e">
        <f t="shared" si="26"/>
        <v>#DIV/0!</v>
      </c>
      <c r="Z15" s="49" t="e">
        <f t="shared" si="27"/>
        <v>#DIV/0!</v>
      </c>
      <c r="AA15" s="49" t="e">
        <f t="shared" si="28"/>
        <v>#DIV/0!</v>
      </c>
      <c r="AB15" s="49" t="e">
        <f t="shared" si="29"/>
        <v>#DIV/0!</v>
      </c>
      <c r="AC15" s="49" t="e">
        <f t="shared" si="30"/>
        <v>#DIV/0!</v>
      </c>
      <c r="AD15" s="49" t="e">
        <f t="shared" si="31"/>
        <v>#DIV/0!</v>
      </c>
      <c r="AE15" s="49" t="e">
        <f t="shared" si="32"/>
        <v>#DIV/0!</v>
      </c>
      <c r="AF15" s="49" t="e">
        <f t="shared" si="33"/>
        <v>#DIV/0!</v>
      </c>
      <c r="AG15" s="49" t="e">
        <f t="shared" si="34"/>
        <v>#DIV/0!</v>
      </c>
      <c r="AH15" s="49" t="e">
        <f t="shared" si="35"/>
        <v>#DIV/0!</v>
      </c>
      <c r="AI15" s="49" t="e">
        <f t="shared" si="36"/>
        <v>#DIV/0!</v>
      </c>
      <c r="AJ15" s="49" t="e">
        <f t="shared" si="37"/>
        <v>#DIV/0!</v>
      </c>
      <c r="AK15" s="49" t="e">
        <f t="shared" si="38"/>
        <v>#DIV/0!</v>
      </c>
      <c r="AL15" s="49" t="e">
        <f t="shared" si="39"/>
        <v>#DIV/0!</v>
      </c>
      <c r="AM15" s="49" t="e">
        <f t="shared" si="40"/>
        <v>#DIV/0!</v>
      </c>
      <c r="AN15" s="49" t="e">
        <f t="shared" si="41"/>
        <v>#DIV/0!</v>
      </c>
      <c r="AO15" s="49" t="e">
        <f t="shared" si="42"/>
        <v>#DIV/0!</v>
      </c>
      <c r="AP15" s="49" t="e">
        <f t="shared" si="43"/>
        <v>#DIV/0!</v>
      </c>
      <c r="AQ15" s="49" t="e">
        <f t="shared" si="44"/>
        <v>#DIV/0!</v>
      </c>
      <c r="AR15" s="49" t="e">
        <f t="shared" si="45"/>
        <v>#DIV/0!</v>
      </c>
      <c r="AS15" s="49" t="e">
        <f t="shared" si="46"/>
        <v>#DIV/0!</v>
      </c>
      <c r="AT15" s="49" t="e">
        <f t="shared" si="47"/>
        <v>#DIV/0!</v>
      </c>
      <c r="AU15" s="49" t="e">
        <f t="shared" si="48"/>
        <v>#DIV/0!</v>
      </c>
      <c r="AV15" s="49" t="e">
        <f t="shared" si="49"/>
        <v>#DIV/0!</v>
      </c>
      <c r="AW15" s="49" t="e">
        <f t="shared" si="50"/>
        <v>#DIV/0!</v>
      </c>
      <c r="AX15" s="49" t="e">
        <f t="shared" si="51"/>
        <v>#DIV/0!</v>
      </c>
      <c r="AY15" s="49" t="e">
        <f t="shared" si="52"/>
        <v>#DIV/0!</v>
      </c>
      <c r="AZ15" s="49" t="e">
        <f t="shared" si="53"/>
        <v>#DIV/0!</v>
      </c>
      <c r="BA15" s="49" t="e">
        <f t="shared" si="54"/>
        <v>#DIV/0!</v>
      </c>
      <c r="BB15" s="49" t="e">
        <f t="shared" si="55"/>
        <v>#DIV/0!</v>
      </c>
      <c r="BC15" s="49" t="e">
        <f t="shared" si="56"/>
        <v>#DIV/0!</v>
      </c>
      <c r="BD15" s="49" t="e">
        <f t="shared" si="57"/>
        <v>#DIV/0!</v>
      </c>
      <c r="BE15" s="49" t="e">
        <f t="shared" si="58"/>
        <v>#DIV/0!</v>
      </c>
      <c r="BF15" s="49" t="e">
        <f t="shared" si="59"/>
        <v>#DIV/0!</v>
      </c>
      <c r="BG15" s="49">
        <f t="shared" ref="BG15:BU15" si="62">BG6+BG$3</f>
        <v>0.25</v>
      </c>
      <c r="BH15" s="49">
        <f t="shared" si="62"/>
        <v>0.25</v>
      </c>
      <c r="BI15" s="49">
        <f t="shared" si="62"/>
        <v>0.25</v>
      </c>
      <c r="BJ15" s="49">
        <f t="shared" si="62"/>
        <v>0.25</v>
      </c>
      <c r="BK15" s="49">
        <f t="shared" si="62"/>
        <v>0.25</v>
      </c>
      <c r="BL15" s="49">
        <f t="shared" si="62"/>
        <v>0.25</v>
      </c>
      <c r="BM15" s="49">
        <f t="shared" si="62"/>
        <v>0.75</v>
      </c>
      <c r="BN15" s="49">
        <f t="shared" si="62"/>
        <v>0.75</v>
      </c>
      <c r="BO15" s="49">
        <f t="shared" si="62"/>
        <v>0.25</v>
      </c>
      <c r="BP15" s="49">
        <f t="shared" si="62"/>
        <v>0.25</v>
      </c>
      <c r="BQ15" s="49">
        <f t="shared" si="62"/>
        <v>0.25</v>
      </c>
      <c r="BR15" s="49">
        <f t="shared" si="62"/>
        <v>0.25</v>
      </c>
      <c r="BS15" s="49">
        <f t="shared" si="62"/>
        <v>0.25</v>
      </c>
      <c r="BT15" s="49">
        <f t="shared" si="62"/>
        <v>0.25</v>
      </c>
      <c r="BU15" s="49">
        <f t="shared" si="62"/>
        <v>0</v>
      </c>
      <c r="BV15" s="49">
        <f t="shared" ref="BV15:CA15" si="63">BV6+BV$3</f>
        <v>0</v>
      </c>
      <c r="BW15" s="49">
        <f t="shared" si="63"/>
        <v>0.25</v>
      </c>
      <c r="BX15" s="49">
        <f t="shared" si="63"/>
        <v>0.25</v>
      </c>
      <c r="BY15" s="49">
        <f t="shared" si="63"/>
        <v>0.25</v>
      </c>
      <c r="BZ15" s="49">
        <f t="shared" si="63"/>
        <v>0</v>
      </c>
      <c r="CA15" s="49">
        <f t="shared" si="63"/>
        <v>0</v>
      </c>
    </row>
    <row r="16" spans="1:79" x14ac:dyDescent="0.3">
      <c r="A16" s="57"/>
      <c r="B16" t="s">
        <v>20</v>
      </c>
      <c r="C16" s="49">
        <f t="shared" si="10"/>
        <v>0</v>
      </c>
      <c r="D16" s="49">
        <f>D7+D$3</f>
        <v>7.2888999999999999</v>
      </c>
      <c r="E16" s="49">
        <f t="shared" si="10"/>
        <v>14.198599999999999</v>
      </c>
      <c r="F16" s="49">
        <f t="shared" si="10"/>
        <v>20.9026</v>
      </c>
      <c r="G16" s="49">
        <f t="shared" si="10"/>
        <v>27.240500000000001</v>
      </c>
      <c r="H16" s="49">
        <f t="shared" si="10"/>
        <v>33.1783</v>
      </c>
      <c r="I16" s="49">
        <f t="shared" si="10"/>
        <v>38.4953</v>
      </c>
      <c r="J16" s="49">
        <f>I16</f>
        <v>38.4953</v>
      </c>
      <c r="K16" s="49">
        <f t="shared" si="12"/>
        <v>38.6203</v>
      </c>
      <c r="L16" s="49">
        <f t="shared" si="13"/>
        <v>39.3703</v>
      </c>
      <c r="M16" s="49">
        <f t="shared" si="14"/>
        <v>39.3703</v>
      </c>
      <c r="N16" s="49">
        <f t="shared" si="15"/>
        <v>39.3703</v>
      </c>
      <c r="O16" s="49">
        <f t="shared" si="16"/>
        <v>38.6203</v>
      </c>
      <c r="P16" s="49">
        <f t="shared" si="17"/>
        <v>38.6203</v>
      </c>
      <c r="Q16" s="49">
        <f t="shared" si="18"/>
        <v>38.6203</v>
      </c>
      <c r="R16" s="49">
        <f t="shared" si="19"/>
        <v>38.8703</v>
      </c>
      <c r="S16" s="49">
        <f t="shared" si="20"/>
        <v>38.8703</v>
      </c>
      <c r="T16" s="49">
        <f t="shared" si="21"/>
        <v>38.8703</v>
      </c>
      <c r="U16" s="49">
        <f t="shared" si="22"/>
        <v>38.8703</v>
      </c>
      <c r="V16" s="49">
        <f t="shared" si="23"/>
        <v>38.8703</v>
      </c>
      <c r="W16" s="49" t="e">
        <f t="shared" si="24"/>
        <v>#DIV/0!</v>
      </c>
      <c r="X16" s="49" t="e">
        <f t="shared" si="25"/>
        <v>#DIV/0!</v>
      </c>
      <c r="Y16" s="49" t="e">
        <f t="shared" si="26"/>
        <v>#DIV/0!</v>
      </c>
      <c r="Z16" s="49" t="e">
        <f t="shared" si="27"/>
        <v>#DIV/0!</v>
      </c>
      <c r="AA16" s="49" t="e">
        <f t="shared" si="28"/>
        <v>#DIV/0!</v>
      </c>
      <c r="AB16" s="49" t="e">
        <f t="shared" si="29"/>
        <v>#DIV/0!</v>
      </c>
      <c r="AC16" s="49" t="e">
        <f t="shared" si="30"/>
        <v>#DIV/0!</v>
      </c>
      <c r="AD16" s="49" t="e">
        <f t="shared" si="31"/>
        <v>#DIV/0!</v>
      </c>
      <c r="AE16" s="49" t="e">
        <f t="shared" si="32"/>
        <v>#DIV/0!</v>
      </c>
      <c r="AF16" s="49" t="e">
        <f t="shared" si="33"/>
        <v>#DIV/0!</v>
      </c>
      <c r="AG16" s="49" t="e">
        <f t="shared" si="34"/>
        <v>#DIV/0!</v>
      </c>
      <c r="AH16" s="49" t="e">
        <f t="shared" si="35"/>
        <v>#DIV/0!</v>
      </c>
      <c r="AI16" s="49" t="e">
        <f t="shared" si="36"/>
        <v>#DIV/0!</v>
      </c>
      <c r="AJ16" s="49" t="e">
        <f t="shared" si="37"/>
        <v>#DIV/0!</v>
      </c>
      <c r="AK16" s="49" t="e">
        <f t="shared" si="38"/>
        <v>#DIV/0!</v>
      </c>
      <c r="AL16" s="49" t="e">
        <f t="shared" si="39"/>
        <v>#DIV/0!</v>
      </c>
      <c r="AM16" s="49" t="e">
        <f t="shared" si="40"/>
        <v>#DIV/0!</v>
      </c>
      <c r="AN16" s="49" t="e">
        <f t="shared" si="41"/>
        <v>#DIV/0!</v>
      </c>
      <c r="AO16" s="49" t="e">
        <f t="shared" si="42"/>
        <v>#DIV/0!</v>
      </c>
      <c r="AP16" s="49" t="e">
        <f t="shared" si="43"/>
        <v>#DIV/0!</v>
      </c>
      <c r="AQ16" s="49" t="e">
        <f t="shared" si="44"/>
        <v>#DIV/0!</v>
      </c>
      <c r="AR16" s="49" t="e">
        <f t="shared" si="45"/>
        <v>#DIV/0!</v>
      </c>
      <c r="AS16" s="49" t="e">
        <f t="shared" si="46"/>
        <v>#DIV/0!</v>
      </c>
      <c r="AT16" s="49" t="e">
        <f t="shared" si="47"/>
        <v>#DIV/0!</v>
      </c>
      <c r="AU16" s="49" t="e">
        <f t="shared" si="48"/>
        <v>#DIV/0!</v>
      </c>
      <c r="AV16" s="49" t="e">
        <f t="shared" si="49"/>
        <v>#DIV/0!</v>
      </c>
      <c r="AW16" s="49" t="e">
        <f t="shared" si="50"/>
        <v>#DIV/0!</v>
      </c>
      <c r="AX16" s="49" t="e">
        <f t="shared" si="51"/>
        <v>#DIV/0!</v>
      </c>
      <c r="AY16" s="49" t="e">
        <f t="shared" si="52"/>
        <v>#DIV/0!</v>
      </c>
      <c r="AZ16" s="49" t="e">
        <f t="shared" si="53"/>
        <v>#DIV/0!</v>
      </c>
      <c r="BA16" s="49" t="e">
        <f t="shared" si="54"/>
        <v>#DIV/0!</v>
      </c>
      <c r="BB16" s="49" t="e">
        <f t="shared" si="55"/>
        <v>#DIV/0!</v>
      </c>
      <c r="BC16" s="49" t="e">
        <f t="shared" si="56"/>
        <v>#DIV/0!</v>
      </c>
      <c r="BD16" s="49" t="e">
        <f t="shared" si="57"/>
        <v>#DIV/0!</v>
      </c>
      <c r="BE16" s="49" t="e">
        <f t="shared" si="58"/>
        <v>#DIV/0!</v>
      </c>
      <c r="BF16" s="49" t="e">
        <f t="shared" si="59"/>
        <v>#DIV/0!</v>
      </c>
      <c r="BG16" s="49">
        <f t="shared" ref="BG16:BU16" si="64">BG7+BG$3</f>
        <v>0.25</v>
      </c>
      <c r="BH16" s="49">
        <f t="shared" si="64"/>
        <v>0.25</v>
      </c>
      <c r="BI16" s="49">
        <f t="shared" si="64"/>
        <v>0.25</v>
      </c>
      <c r="BJ16" s="49">
        <f t="shared" si="64"/>
        <v>0.25</v>
      </c>
      <c r="BK16" s="49">
        <f t="shared" si="64"/>
        <v>0.25</v>
      </c>
      <c r="BL16" s="49">
        <f t="shared" si="64"/>
        <v>0.25</v>
      </c>
      <c r="BM16" s="49">
        <f t="shared" si="64"/>
        <v>0.75</v>
      </c>
      <c r="BN16" s="49">
        <f t="shared" si="64"/>
        <v>0.75</v>
      </c>
      <c r="BO16" s="49">
        <f t="shared" si="64"/>
        <v>0.25</v>
      </c>
      <c r="BP16" s="49">
        <f t="shared" si="64"/>
        <v>0.25</v>
      </c>
      <c r="BQ16" s="49">
        <f t="shared" si="64"/>
        <v>0.25</v>
      </c>
      <c r="BR16" s="49">
        <f t="shared" si="64"/>
        <v>0.25</v>
      </c>
      <c r="BS16" s="49">
        <f t="shared" si="64"/>
        <v>0.25</v>
      </c>
      <c r="BT16" s="49">
        <f t="shared" si="64"/>
        <v>0.25</v>
      </c>
      <c r="BU16" s="49">
        <f t="shared" si="64"/>
        <v>0</v>
      </c>
      <c r="BV16" s="49">
        <f t="shared" ref="BV16:CA16" si="65">BV7+BV$3</f>
        <v>0</v>
      </c>
      <c r="BW16" s="49">
        <f t="shared" si="65"/>
        <v>0.25</v>
      </c>
      <c r="BX16" s="49">
        <f t="shared" si="65"/>
        <v>0.25</v>
      </c>
      <c r="BY16" s="49">
        <f t="shared" si="65"/>
        <v>0.25</v>
      </c>
      <c r="BZ16" s="49">
        <f t="shared" si="65"/>
        <v>0</v>
      </c>
      <c r="CA16" s="49">
        <f t="shared" si="65"/>
        <v>0</v>
      </c>
    </row>
    <row r="17" spans="1:79" x14ac:dyDescent="0.3">
      <c r="A17" s="57"/>
      <c r="B17" t="s">
        <v>21</v>
      </c>
      <c r="C17" s="49">
        <f t="shared" si="10"/>
        <v>0</v>
      </c>
      <c r="D17" s="49">
        <f t="shared" si="10"/>
        <v>6.8758999999999997</v>
      </c>
      <c r="E17" s="49">
        <f t="shared" si="10"/>
        <v>13.637799999999999</v>
      </c>
      <c r="F17" s="49">
        <f t="shared" si="10"/>
        <v>20.241699999999998</v>
      </c>
      <c r="G17" s="49">
        <f t="shared" si="10"/>
        <v>26.916499999999999</v>
      </c>
      <c r="H17" s="49">
        <f t="shared" si="10"/>
        <v>32.322499999999998</v>
      </c>
      <c r="I17" s="49">
        <f t="shared" si="10"/>
        <v>38.651600000000002</v>
      </c>
      <c r="J17" s="49">
        <f t="shared" si="11"/>
        <v>38.651600000000002</v>
      </c>
      <c r="K17" s="49">
        <f>K8+K$3+J17</f>
        <v>46.523099999999999</v>
      </c>
      <c r="L17" s="49">
        <f t="shared" si="13"/>
        <v>54.614600000000003</v>
      </c>
      <c r="M17" s="49">
        <f t="shared" si="14"/>
        <v>63.219100000000005</v>
      </c>
      <c r="N17" s="49">
        <f t="shared" si="15"/>
        <v>71.691800000000001</v>
      </c>
      <c r="O17" s="49">
        <f t="shared" si="16"/>
        <v>80.844799999999992</v>
      </c>
      <c r="P17" s="49">
        <f>P8+P$3+J17</f>
        <v>89.967799999999997</v>
      </c>
      <c r="Q17" s="49">
        <f t="shared" si="18"/>
        <v>89.967799999999997</v>
      </c>
      <c r="R17" s="49">
        <f>R8+R$3+Q17</f>
        <v>99.224899999999991</v>
      </c>
      <c r="S17" s="49">
        <f t="shared" si="20"/>
        <v>108.0389</v>
      </c>
      <c r="T17" s="49">
        <f t="shared" si="21"/>
        <v>116.31389999999999</v>
      </c>
      <c r="U17" s="49">
        <f t="shared" si="22"/>
        <v>124.5052</v>
      </c>
      <c r="V17" s="49">
        <f t="shared" si="23"/>
        <v>132.8451</v>
      </c>
      <c r="W17" s="49">
        <f>W8+W$3+Q17</f>
        <v>141.61619999999999</v>
      </c>
      <c r="X17" s="49">
        <f t="shared" si="25"/>
        <v>141.61619999999999</v>
      </c>
      <c r="Y17" s="49">
        <f t="shared" si="26"/>
        <v>150.5138</v>
      </c>
      <c r="Z17" s="49">
        <f t="shared" si="27"/>
        <v>159.30629999999999</v>
      </c>
      <c r="AA17" s="49">
        <f t="shared" si="28"/>
        <v>167.83499999999998</v>
      </c>
      <c r="AB17" s="49">
        <f t="shared" si="29"/>
        <v>176.04469999999998</v>
      </c>
      <c r="AC17" s="49">
        <f t="shared" si="30"/>
        <v>184.18199999999999</v>
      </c>
      <c r="AD17" s="49">
        <f>AD8+AD$3+X17</f>
        <v>191.9562</v>
      </c>
      <c r="AE17" s="49">
        <f t="shared" si="32"/>
        <v>191.9562</v>
      </c>
      <c r="AF17" s="49">
        <f t="shared" si="33"/>
        <v>200.69549999999998</v>
      </c>
      <c r="AG17" s="49">
        <f t="shared" si="34"/>
        <v>209.11099999999999</v>
      </c>
      <c r="AH17" s="49">
        <f t="shared" si="35"/>
        <v>217.28980000000001</v>
      </c>
      <c r="AI17" s="49">
        <f t="shared" si="36"/>
        <v>225.70150000000001</v>
      </c>
      <c r="AJ17" s="49">
        <f t="shared" si="37"/>
        <v>233.8802</v>
      </c>
      <c r="AK17" s="49">
        <f>AK8+AK$3+AE17</f>
        <v>242.29050000000001</v>
      </c>
      <c r="AL17" s="49">
        <f t="shared" si="39"/>
        <v>242.29050000000001</v>
      </c>
      <c r="AM17" s="49">
        <f t="shared" si="40"/>
        <v>251.14530000000002</v>
      </c>
      <c r="AN17" s="49">
        <f t="shared" si="41"/>
        <v>260.01530000000002</v>
      </c>
      <c r="AO17" s="49">
        <f t="shared" si="42"/>
        <v>268.66800000000001</v>
      </c>
      <c r="AP17" s="49">
        <f t="shared" si="43"/>
        <v>277.0684</v>
      </c>
      <c r="AQ17" s="49">
        <f t="shared" si="44"/>
        <v>285.39359999999999</v>
      </c>
      <c r="AR17" s="49">
        <f>AR8+AR$3+AL17</f>
        <v>293.64589999999998</v>
      </c>
      <c r="AS17" s="49">
        <f t="shared" si="46"/>
        <v>293.64589999999998</v>
      </c>
      <c r="AT17" s="49">
        <f t="shared" si="47"/>
        <v>302.11809999999997</v>
      </c>
      <c r="AU17" s="49">
        <f t="shared" si="48"/>
        <v>310.59309999999999</v>
      </c>
      <c r="AV17" s="49">
        <f t="shared" si="49"/>
        <v>319.08069999999998</v>
      </c>
      <c r="AW17" s="49">
        <f t="shared" si="50"/>
        <v>327.37169999999998</v>
      </c>
      <c r="AX17" s="49">
        <f t="shared" si="51"/>
        <v>335.63349999999997</v>
      </c>
      <c r="AY17" s="49">
        <f>AY8+AY$3+AS17</f>
        <v>344.84499999999997</v>
      </c>
      <c r="AZ17" s="49">
        <f t="shared" si="53"/>
        <v>344.84499999999997</v>
      </c>
      <c r="BA17" s="49">
        <f t="shared" si="54"/>
        <v>354.12279999999998</v>
      </c>
      <c r="BB17" s="49">
        <f t="shared" si="55"/>
        <v>363.30759999999998</v>
      </c>
      <c r="BC17" s="49">
        <f t="shared" si="56"/>
        <v>371.86059999999998</v>
      </c>
      <c r="BD17" s="49">
        <f t="shared" si="57"/>
        <v>380.02119999999996</v>
      </c>
      <c r="BE17" s="49">
        <f t="shared" si="58"/>
        <v>387.41679999999997</v>
      </c>
      <c r="BF17" s="49">
        <f>BF8+BF$3+AZ17</f>
        <v>394.99709999999999</v>
      </c>
      <c r="BG17" s="49">
        <f t="shared" ref="BG17:BU17" si="66">BG8+BG$3</f>
        <v>0.25</v>
      </c>
      <c r="BH17" s="49">
        <f t="shared" si="66"/>
        <v>0.25</v>
      </c>
      <c r="BI17" s="49">
        <f t="shared" si="66"/>
        <v>0.25</v>
      </c>
      <c r="BJ17" s="49">
        <f t="shared" si="66"/>
        <v>0.25</v>
      </c>
      <c r="BK17" s="49">
        <f t="shared" si="66"/>
        <v>0.25</v>
      </c>
      <c r="BL17" s="49">
        <f t="shared" si="66"/>
        <v>0.25</v>
      </c>
      <c r="BM17" s="49">
        <f t="shared" si="66"/>
        <v>0.75</v>
      </c>
      <c r="BN17" s="49">
        <f t="shared" si="66"/>
        <v>0.75</v>
      </c>
      <c r="BO17" s="49">
        <f t="shared" si="66"/>
        <v>0.25</v>
      </c>
      <c r="BP17" s="49">
        <f t="shared" si="66"/>
        <v>0.25</v>
      </c>
      <c r="BQ17" s="49">
        <f t="shared" si="66"/>
        <v>0.25</v>
      </c>
      <c r="BR17" s="49">
        <f t="shared" si="66"/>
        <v>0.25</v>
      </c>
      <c r="BS17" s="49">
        <f t="shared" si="66"/>
        <v>0.25</v>
      </c>
      <c r="BT17" s="49">
        <f t="shared" si="66"/>
        <v>0.25</v>
      </c>
      <c r="BU17" s="49">
        <f t="shared" si="66"/>
        <v>0</v>
      </c>
      <c r="BV17" s="49">
        <f t="shared" ref="BV17:CA17" si="67">BV8+BV$3</f>
        <v>0</v>
      </c>
      <c r="BW17" s="49">
        <f t="shared" si="67"/>
        <v>0.25</v>
      </c>
      <c r="BX17" s="49">
        <f t="shared" si="67"/>
        <v>0.25</v>
      </c>
      <c r="BY17" s="49">
        <f t="shared" si="67"/>
        <v>0.25</v>
      </c>
      <c r="BZ17" s="49">
        <f t="shared" si="67"/>
        <v>0</v>
      </c>
      <c r="CA17" s="49">
        <f t="shared" si="67"/>
        <v>0</v>
      </c>
    </row>
    <row r="18" spans="1:79" x14ac:dyDescent="0.3">
      <c r="A18" s="57"/>
      <c r="B18" t="s">
        <v>22</v>
      </c>
      <c r="C18" s="49">
        <f t="shared" si="10"/>
        <v>0</v>
      </c>
      <c r="D18" s="49">
        <f t="shared" si="10"/>
        <v>6.8014000000000001</v>
      </c>
      <c r="E18" s="49">
        <f t="shared" si="10"/>
        <v>13.73</v>
      </c>
      <c r="F18" s="49">
        <f t="shared" si="10"/>
        <v>20.607900000000001</v>
      </c>
      <c r="G18" s="49">
        <f t="shared" si="10"/>
        <v>27.096700000000002</v>
      </c>
      <c r="H18" s="49">
        <f t="shared" si="10"/>
        <v>33.485900000000001</v>
      </c>
      <c r="I18" s="49">
        <f t="shared" si="10"/>
        <v>39.4133</v>
      </c>
      <c r="J18" s="49">
        <f t="shared" si="11"/>
        <v>39.4133</v>
      </c>
      <c r="K18" s="49">
        <f t="shared" si="12"/>
        <v>48.288800000000002</v>
      </c>
      <c r="L18" s="49">
        <f t="shared" si="13"/>
        <v>56.791200000000003</v>
      </c>
      <c r="M18" s="49">
        <f t="shared" si="14"/>
        <v>65.4178</v>
      </c>
      <c r="N18" s="49">
        <f t="shared" si="15"/>
        <v>73.903500000000008</v>
      </c>
      <c r="O18" s="49">
        <f t="shared" si="16"/>
        <v>82.542599999999993</v>
      </c>
      <c r="P18" s="49">
        <f t="shared" si="17"/>
        <v>91.765999999999991</v>
      </c>
      <c r="Q18" s="49">
        <f t="shared" si="18"/>
        <v>91.765999999999991</v>
      </c>
      <c r="R18" s="49">
        <f t="shared" si="19"/>
        <v>101.87739999999999</v>
      </c>
      <c r="S18" s="49">
        <f t="shared" si="20"/>
        <v>111.28699999999999</v>
      </c>
      <c r="T18" s="49">
        <f t="shared" si="21"/>
        <v>119.9443</v>
      </c>
      <c r="U18" s="49">
        <f t="shared" si="22"/>
        <v>128.10169999999999</v>
      </c>
      <c r="V18" s="49">
        <f t="shared" si="23"/>
        <v>136.21469999999999</v>
      </c>
      <c r="W18" s="49">
        <f>W9+W$3+Q18</f>
        <v>144.83269999999999</v>
      </c>
      <c r="X18" s="49">
        <f t="shared" si="25"/>
        <v>144.83269999999999</v>
      </c>
      <c r="Y18" s="49">
        <f t="shared" si="26"/>
        <v>154.05689999999998</v>
      </c>
      <c r="Z18" s="49">
        <f t="shared" si="27"/>
        <v>162.52849999999998</v>
      </c>
      <c r="AA18" s="49">
        <f t="shared" si="28"/>
        <v>171.17949999999999</v>
      </c>
      <c r="AB18" s="49">
        <f t="shared" si="29"/>
        <v>179.49279999999999</v>
      </c>
      <c r="AC18" s="49">
        <f t="shared" si="30"/>
        <v>187.38799999999998</v>
      </c>
      <c r="AD18" s="49">
        <f>AD9+AD$3+X18</f>
        <v>195.29999999999998</v>
      </c>
      <c r="AE18" s="49">
        <f t="shared" si="32"/>
        <v>195.29999999999998</v>
      </c>
      <c r="AF18" s="49">
        <f t="shared" si="33"/>
        <v>204.55439999999999</v>
      </c>
      <c r="AG18" s="49">
        <f t="shared" si="34"/>
        <v>212.93249999999998</v>
      </c>
      <c r="AH18" s="49">
        <f t="shared" si="35"/>
        <v>221.14959999999999</v>
      </c>
      <c r="AI18" s="49">
        <f t="shared" si="36"/>
        <v>228.93379999999999</v>
      </c>
      <c r="AJ18" s="49">
        <f t="shared" si="37"/>
        <v>236.83519999999999</v>
      </c>
      <c r="AK18" s="49">
        <f>AK9+AK$3+AE18</f>
        <v>245.24029999999999</v>
      </c>
      <c r="AL18" s="49">
        <f t="shared" si="39"/>
        <v>245.24029999999999</v>
      </c>
      <c r="AM18" s="49">
        <f t="shared" si="40"/>
        <v>254.23949999999999</v>
      </c>
      <c r="AN18" s="49">
        <f t="shared" si="41"/>
        <v>263.07599999999996</v>
      </c>
      <c r="AO18" s="49">
        <f t="shared" si="42"/>
        <v>271.96460000000002</v>
      </c>
      <c r="AP18" s="49">
        <f t="shared" si="43"/>
        <v>280.52459999999996</v>
      </c>
      <c r="AQ18" s="49">
        <f t="shared" si="44"/>
        <v>289.0573</v>
      </c>
      <c r="AR18" s="49">
        <f>AR9+AR$3+AL18</f>
        <v>296.95389999999998</v>
      </c>
      <c r="AS18" s="49">
        <f t="shared" si="46"/>
        <v>296.95389999999998</v>
      </c>
      <c r="AT18" s="49">
        <f t="shared" si="47"/>
        <v>306.09219999999999</v>
      </c>
      <c r="AU18" s="49">
        <f t="shared" si="48"/>
        <v>314.58439999999996</v>
      </c>
      <c r="AV18" s="49">
        <f t="shared" si="49"/>
        <v>322.87119999999999</v>
      </c>
      <c r="AW18" s="49">
        <f t="shared" si="50"/>
        <v>330.75709999999998</v>
      </c>
      <c r="AX18" s="49">
        <f t="shared" si="51"/>
        <v>338.76799999999997</v>
      </c>
      <c r="AY18" s="49">
        <f>AY9+AY$3+AS18</f>
        <v>347.26839999999999</v>
      </c>
      <c r="AZ18" s="49">
        <f t="shared" si="53"/>
        <v>347.26839999999999</v>
      </c>
      <c r="BA18" s="49">
        <f t="shared" si="54"/>
        <v>356.88</v>
      </c>
      <c r="BB18" s="49">
        <f t="shared" si="55"/>
        <v>365.83869999999996</v>
      </c>
      <c r="BC18" s="49">
        <f t="shared" si="56"/>
        <v>374.3141</v>
      </c>
      <c r="BD18" s="49">
        <f t="shared" si="57"/>
        <v>382.53399999999999</v>
      </c>
      <c r="BE18" s="49">
        <f t="shared" si="58"/>
        <v>390.32679999999999</v>
      </c>
      <c r="BF18" s="49">
        <f>BF9+BF$3+AZ18</f>
        <v>398.02799999999996</v>
      </c>
      <c r="BG18" s="49">
        <f t="shared" ref="BG18:BU18" si="68">BG9+BG$3</f>
        <v>0.25</v>
      </c>
      <c r="BH18" s="49">
        <f t="shared" si="68"/>
        <v>0.25</v>
      </c>
      <c r="BI18" s="49">
        <f t="shared" si="68"/>
        <v>0.25</v>
      </c>
      <c r="BJ18" s="49">
        <f t="shared" si="68"/>
        <v>0.25</v>
      </c>
      <c r="BK18" s="49">
        <f t="shared" si="68"/>
        <v>0.25</v>
      </c>
      <c r="BL18" s="49">
        <f t="shared" si="68"/>
        <v>0.25</v>
      </c>
      <c r="BM18" s="49">
        <f t="shared" si="68"/>
        <v>0.75</v>
      </c>
      <c r="BN18" s="49">
        <f t="shared" si="68"/>
        <v>0.75</v>
      </c>
      <c r="BO18" s="49">
        <f t="shared" si="68"/>
        <v>0.25</v>
      </c>
      <c r="BP18" s="49">
        <f t="shared" si="68"/>
        <v>0.25</v>
      </c>
      <c r="BQ18" s="49">
        <f t="shared" si="68"/>
        <v>0.25</v>
      </c>
      <c r="BR18" s="49">
        <f t="shared" si="68"/>
        <v>0.25</v>
      </c>
      <c r="BS18" s="49">
        <f t="shared" si="68"/>
        <v>0.25</v>
      </c>
      <c r="BT18" s="49">
        <f t="shared" si="68"/>
        <v>0.25</v>
      </c>
      <c r="BU18" s="49">
        <f t="shared" si="68"/>
        <v>0</v>
      </c>
      <c r="BV18" s="49">
        <f t="shared" ref="BV18:CA18" si="69">BV9+BV$3</f>
        <v>0</v>
      </c>
      <c r="BW18" s="49">
        <f t="shared" si="69"/>
        <v>0.25</v>
      </c>
      <c r="BX18" s="49">
        <f t="shared" si="69"/>
        <v>0.25</v>
      </c>
      <c r="BY18" s="49">
        <f t="shared" si="69"/>
        <v>0.25</v>
      </c>
      <c r="BZ18" s="49">
        <f t="shared" si="69"/>
        <v>0</v>
      </c>
      <c r="CA18" s="49">
        <f t="shared" si="69"/>
        <v>0</v>
      </c>
    </row>
    <row r="19" spans="1:79" x14ac:dyDescent="0.3">
      <c r="A19" s="57"/>
      <c r="B19" t="s">
        <v>23</v>
      </c>
      <c r="C19" s="49">
        <f t="shared" si="10"/>
        <v>0</v>
      </c>
      <c r="D19" s="49">
        <f t="shared" si="10"/>
        <v>7.2236000000000002</v>
      </c>
      <c r="E19" s="49">
        <f t="shared" si="10"/>
        <v>14.121500000000001</v>
      </c>
      <c r="F19" s="49">
        <f t="shared" si="10"/>
        <v>20.916400000000003</v>
      </c>
      <c r="G19" s="49">
        <f t="shared" si="10"/>
        <v>27.514100000000003</v>
      </c>
      <c r="H19" s="49">
        <f t="shared" si="10"/>
        <v>33.392900000000004</v>
      </c>
      <c r="I19" s="49">
        <f t="shared" si="10"/>
        <v>39.212500000000006</v>
      </c>
      <c r="J19" s="49">
        <f t="shared" si="11"/>
        <v>39.212500000000006</v>
      </c>
      <c r="K19" s="49">
        <f t="shared" si="12"/>
        <v>39.337500000000006</v>
      </c>
      <c r="L19" s="49">
        <f t="shared" si="13"/>
        <v>40.087500000000006</v>
      </c>
      <c r="M19" s="49">
        <f t="shared" si="14"/>
        <v>40.087500000000006</v>
      </c>
      <c r="N19" s="49">
        <f t="shared" si="15"/>
        <v>40.087500000000006</v>
      </c>
      <c r="O19" s="49">
        <f t="shared" si="16"/>
        <v>39.337500000000006</v>
      </c>
      <c r="P19" s="49">
        <f t="shared" si="17"/>
        <v>39.337500000000006</v>
      </c>
      <c r="Q19" s="49">
        <f t="shared" si="18"/>
        <v>39.337500000000006</v>
      </c>
      <c r="R19" s="49">
        <f t="shared" si="19"/>
        <v>39.587500000000006</v>
      </c>
      <c r="S19" s="49">
        <f t="shared" si="20"/>
        <v>39.587500000000006</v>
      </c>
      <c r="T19" s="49">
        <f t="shared" si="21"/>
        <v>39.587500000000006</v>
      </c>
      <c r="U19" s="49">
        <f t="shared" si="22"/>
        <v>39.587500000000006</v>
      </c>
      <c r="V19" s="49">
        <f t="shared" si="23"/>
        <v>39.587500000000006</v>
      </c>
      <c r="W19" s="49" t="e">
        <f t="shared" ref="W19:W20" si="70">W10+W$3+Q19</f>
        <v>#DIV/0!</v>
      </c>
      <c r="X19" s="49" t="e">
        <f t="shared" si="25"/>
        <v>#DIV/0!</v>
      </c>
      <c r="Y19" s="49" t="e">
        <f t="shared" si="26"/>
        <v>#DIV/0!</v>
      </c>
      <c r="Z19" s="49" t="e">
        <f t="shared" si="27"/>
        <v>#DIV/0!</v>
      </c>
      <c r="AA19" s="49" t="e">
        <f t="shared" si="28"/>
        <v>#DIV/0!</v>
      </c>
      <c r="AB19" s="49" t="e">
        <f t="shared" si="29"/>
        <v>#DIV/0!</v>
      </c>
      <c r="AC19" s="49" t="e">
        <f t="shared" si="30"/>
        <v>#DIV/0!</v>
      </c>
      <c r="AD19" s="49" t="e">
        <f t="shared" ref="AD19:AD20" si="71">AD10+AD$3+X19</f>
        <v>#DIV/0!</v>
      </c>
      <c r="AE19" s="49" t="e">
        <f t="shared" si="32"/>
        <v>#DIV/0!</v>
      </c>
      <c r="AF19" s="49" t="e">
        <f t="shared" si="33"/>
        <v>#DIV/0!</v>
      </c>
      <c r="AG19" s="49" t="e">
        <f t="shared" si="34"/>
        <v>#DIV/0!</v>
      </c>
      <c r="AH19" s="49" t="e">
        <f t="shared" si="35"/>
        <v>#DIV/0!</v>
      </c>
      <c r="AI19" s="49" t="e">
        <f t="shared" si="36"/>
        <v>#DIV/0!</v>
      </c>
      <c r="AJ19" s="49" t="e">
        <f t="shared" si="37"/>
        <v>#DIV/0!</v>
      </c>
      <c r="AK19" s="49" t="e">
        <f t="shared" ref="AK19:AK20" si="72">AK10+AK$3+AE19</f>
        <v>#DIV/0!</v>
      </c>
      <c r="AL19" s="49" t="e">
        <f t="shared" si="39"/>
        <v>#DIV/0!</v>
      </c>
      <c r="AM19" s="49" t="e">
        <f t="shared" si="40"/>
        <v>#DIV/0!</v>
      </c>
      <c r="AN19" s="49" t="e">
        <f t="shared" si="41"/>
        <v>#DIV/0!</v>
      </c>
      <c r="AO19" s="49" t="e">
        <f t="shared" si="42"/>
        <v>#DIV/0!</v>
      </c>
      <c r="AP19" s="49" t="e">
        <f t="shared" si="43"/>
        <v>#DIV/0!</v>
      </c>
      <c r="AQ19" s="49" t="e">
        <f t="shared" si="44"/>
        <v>#DIV/0!</v>
      </c>
      <c r="AR19" s="49" t="e">
        <f t="shared" ref="AR19:AR20" si="73">AR10+AR$3+AL19</f>
        <v>#DIV/0!</v>
      </c>
      <c r="AS19" s="49" t="e">
        <f t="shared" si="46"/>
        <v>#DIV/0!</v>
      </c>
      <c r="AT19" s="49" t="e">
        <f t="shared" si="47"/>
        <v>#DIV/0!</v>
      </c>
      <c r="AU19" s="49" t="e">
        <f t="shared" si="48"/>
        <v>#DIV/0!</v>
      </c>
      <c r="AV19" s="49" t="e">
        <f t="shared" si="49"/>
        <v>#DIV/0!</v>
      </c>
      <c r="AW19" s="49" t="e">
        <f t="shared" si="50"/>
        <v>#DIV/0!</v>
      </c>
      <c r="AX19" s="49" t="e">
        <f t="shared" si="51"/>
        <v>#DIV/0!</v>
      </c>
      <c r="AY19" s="49" t="e">
        <f t="shared" ref="AY19:AY20" si="74">AY10+AY$3+AS19</f>
        <v>#DIV/0!</v>
      </c>
      <c r="AZ19" s="49" t="e">
        <f t="shared" si="53"/>
        <v>#DIV/0!</v>
      </c>
      <c r="BA19" s="49" t="e">
        <f t="shared" si="54"/>
        <v>#DIV/0!</v>
      </c>
      <c r="BB19" s="49" t="e">
        <f t="shared" si="55"/>
        <v>#DIV/0!</v>
      </c>
      <c r="BC19" s="49" t="e">
        <f t="shared" si="56"/>
        <v>#DIV/0!</v>
      </c>
      <c r="BD19" s="49" t="e">
        <f t="shared" si="57"/>
        <v>#DIV/0!</v>
      </c>
      <c r="BE19" s="49" t="e">
        <f t="shared" si="58"/>
        <v>#DIV/0!</v>
      </c>
      <c r="BF19" s="49" t="e">
        <f t="shared" ref="BF19:BF20" si="75">BF10+BF$3+AZ19</f>
        <v>#DIV/0!</v>
      </c>
      <c r="BG19" s="49">
        <f t="shared" ref="BG19:BU19" si="76">BG10+BG$3</f>
        <v>0.25</v>
      </c>
      <c r="BH19" s="49">
        <f t="shared" si="76"/>
        <v>0.25</v>
      </c>
      <c r="BI19" s="49">
        <f t="shared" si="76"/>
        <v>0.25</v>
      </c>
      <c r="BJ19" s="49">
        <f t="shared" si="76"/>
        <v>0.25</v>
      </c>
      <c r="BK19" s="49">
        <f t="shared" si="76"/>
        <v>0.25</v>
      </c>
      <c r="BL19" s="49">
        <f t="shared" si="76"/>
        <v>0.25</v>
      </c>
      <c r="BM19" s="49">
        <f t="shared" si="76"/>
        <v>0.75</v>
      </c>
      <c r="BN19" s="49">
        <f t="shared" si="76"/>
        <v>0.75</v>
      </c>
      <c r="BO19" s="49">
        <f t="shared" si="76"/>
        <v>0.25</v>
      </c>
      <c r="BP19" s="49">
        <f t="shared" si="76"/>
        <v>0.25</v>
      </c>
      <c r="BQ19" s="49">
        <f t="shared" si="76"/>
        <v>0.25</v>
      </c>
      <c r="BR19" s="49">
        <f t="shared" si="76"/>
        <v>0.25</v>
      </c>
      <c r="BS19" s="49">
        <f t="shared" si="76"/>
        <v>0.25</v>
      </c>
      <c r="BT19" s="49">
        <f t="shared" si="76"/>
        <v>0.25</v>
      </c>
      <c r="BU19" s="49">
        <f t="shared" si="76"/>
        <v>0</v>
      </c>
      <c r="BV19" s="49">
        <f t="shared" ref="BV19:CA19" si="77">BV10+BV$3</f>
        <v>0</v>
      </c>
      <c r="BW19" s="49">
        <f t="shared" si="77"/>
        <v>0.25</v>
      </c>
      <c r="BX19" s="49">
        <f t="shared" si="77"/>
        <v>0.25</v>
      </c>
      <c r="BY19" s="49">
        <f t="shared" si="77"/>
        <v>0.25</v>
      </c>
      <c r="BZ19" s="49">
        <f t="shared" si="77"/>
        <v>0</v>
      </c>
      <c r="CA19" s="49">
        <f t="shared" si="77"/>
        <v>0</v>
      </c>
    </row>
    <row r="20" spans="1:79" x14ac:dyDescent="0.3">
      <c r="A20" s="57"/>
      <c r="B20" t="s">
        <v>24</v>
      </c>
      <c r="C20" s="49">
        <f t="shared" si="10"/>
        <v>0</v>
      </c>
      <c r="D20" s="49">
        <f t="shared" si="10"/>
        <v>7.4702999999999999</v>
      </c>
      <c r="E20" s="49">
        <f t="shared" si="10"/>
        <v>14.434799999999999</v>
      </c>
      <c r="F20" s="49">
        <f t="shared" si="10"/>
        <v>21.061999999999998</v>
      </c>
      <c r="G20" s="49">
        <f t="shared" si="10"/>
        <v>27.708499999999997</v>
      </c>
      <c r="H20" s="49">
        <f t="shared" si="10"/>
        <v>34.094299999999997</v>
      </c>
      <c r="I20" s="49">
        <f t="shared" si="10"/>
        <v>40.116299999999995</v>
      </c>
      <c r="J20" s="49">
        <f t="shared" si="11"/>
        <v>40.116299999999995</v>
      </c>
      <c r="K20" s="49">
        <f t="shared" si="12"/>
        <v>40.241299999999995</v>
      </c>
      <c r="L20" s="49">
        <f t="shared" si="13"/>
        <v>40.991299999999995</v>
      </c>
      <c r="M20" s="49">
        <f t="shared" si="14"/>
        <v>40.991299999999995</v>
      </c>
      <c r="N20" s="49">
        <f t="shared" si="15"/>
        <v>40.991299999999995</v>
      </c>
      <c r="O20" s="49">
        <f t="shared" si="16"/>
        <v>40.241299999999995</v>
      </c>
      <c r="P20" s="49">
        <f t="shared" si="17"/>
        <v>40.241299999999995</v>
      </c>
      <c r="Q20" s="49">
        <f t="shared" si="18"/>
        <v>40.241299999999995</v>
      </c>
      <c r="R20" s="49">
        <f t="shared" si="19"/>
        <v>40.491299999999995</v>
      </c>
      <c r="S20" s="49">
        <f t="shared" si="20"/>
        <v>40.491299999999995</v>
      </c>
      <c r="T20" s="49">
        <f t="shared" si="21"/>
        <v>40.491299999999995</v>
      </c>
      <c r="U20" s="49">
        <f t="shared" si="22"/>
        <v>40.491299999999995</v>
      </c>
      <c r="V20" s="49">
        <f t="shared" si="23"/>
        <v>40.491299999999995</v>
      </c>
      <c r="W20" s="49" t="e">
        <f t="shared" si="70"/>
        <v>#DIV/0!</v>
      </c>
      <c r="X20" s="49" t="e">
        <f t="shared" si="25"/>
        <v>#DIV/0!</v>
      </c>
      <c r="Y20" s="49" t="e">
        <f t="shared" si="26"/>
        <v>#DIV/0!</v>
      </c>
      <c r="Z20" s="49" t="e">
        <f t="shared" si="27"/>
        <v>#DIV/0!</v>
      </c>
      <c r="AA20" s="49" t="e">
        <f t="shared" si="28"/>
        <v>#DIV/0!</v>
      </c>
      <c r="AB20" s="49" t="e">
        <f t="shared" si="29"/>
        <v>#DIV/0!</v>
      </c>
      <c r="AC20" s="49" t="e">
        <f t="shared" si="30"/>
        <v>#DIV/0!</v>
      </c>
      <c r="AD20" s="49" t="e">
        <f t="shared" si="71"/>
        <v>#DIV/0!</v>
      </c>
      <c r="AE20" s="49" t="e">
        <f t="shared" si="32"/>
        <v>#DIV/0!</v>
      </c>
      <c r="AF20" s="49" t="e">
        <f t="shared" si="33"/>
        <v>#DIV/0!</v>
      </c>
      <c r="AG20" s="49" t="e">
        <f t="shared" si="34"/>
        <v>#DIV/0!</v>
      </c>
      <c r="AH20" s="49" t="e">
        <f t="shared" si="35"/>
        <v>#DIV/0!</v>
      </c>
      <c r="AI20" s="49" t="e">
        <f t="shared" si="36"/>
        <v>#DIV/0!</v>
      </c>
      <c r="AJ20" s="49" t="e">
        <f t="shared" si="37"/>
        <v>#DIV/0!</v>
      </c>
      <c r="AK20" s="49" t="e">
        <f t="shared" si="72"/>
        <v>#DIV/0!</v>
      </c>
      <c r="AL20" s="49" t="e">
        <f t="shared" si="39"/>
        <v>#DIV/0!</v>
      </c>
      <c r="AM20" s="49" t="e">
        <f t="shared" si="40"/>
        <v>#DIV/0!</v>
      </c>
      <c r="AN20" s="49" t="e">
        <f t="shared" si="41"/>
        <v>#DIV/0!</v>
      </c>
      <c r="AO20" s="49" t="e">
        <f t="shared" si="42"/>
        <v>#DIV/0!</v>
      </c>
      <c r="AP20" s="49" t="e">
        <f t="shared" si="43"/>
        <v>#DIV/0!</v>
      </c>
      <c r="AQ20" s="49" t="e">
        <f t="shared" si="44"/>
        <v>#DIV/0!</v>
      </c>
      <c r="AR20" s="49" t="e">
        <f t="shared" si="73"/>
        <v>#DIV/0!</v>
      </c>
      <c r="AS20" s="49" t="e">
        <f t="shared" si="46"/>
        <v>#DIV/0!</v>
      </c>
      <c r="AT20" s="49" t="e">
        <f t="shared" si="47"/>
        <v>#DIV/0!</v>
      </c>
      <c r="AU20" s="49" t="e">
        <f t="shared" si="48"/>
        <v>#DIV/0!</v>
      </c>
      <c r="AV20" s="49" t="e">
        <f t="shared" si="49"/>
        <v>#DIV/0!</v>
      </c>
      <c r="AW20" s="49" t="e">
        <f t="shared" si="50"/>
        <v>#DIV/0!</v>
      </c>
      <c r="AX20" s="49" t="e">
        <f t="shared" si="51"/>
        <v>#DIV/0!</v>
      </c>
      <c r="AY20" s="49" t="e">
        <f t="shared" si="74"/>
        <v>#DIV/0!</v>
      </c>
      <c r="AZ20" s="49" t="e">
        <f t="shared" si="53"/>
        <v>#DIV/0!</v>
      </c>
      <c r="BA20" s="49" t="e">
        <f t="shared" si="54"/>
        <v>#DIV/0!</v>
      </c>
      <c r="BB20" s="49" t="e">
        <f t="shared" si="55"/>
        <v>#DIV/0!</v>
      </c>
      <c r="BC20" s="49" t="e">
        <f t="shared" si="56"/>
        <v>#DIV/0!</v>
      </c>
      <c r="BD20" s="49" t="e">
        <f t="shared" si="57"/>
        <v>#DIV/0!</v>
      </c>
      <c r="BE20" s="49" t="e">
        <f t="shared" si="58"/>
        <v>#DIV/0!</v>
      </c>
      <c r="BF20" s="49" t="e">
        <f t="shared" si="75"/>
        <v>#DIV/0!</v>
      </c>
      <c r="BG20" s="49">
        <f t="shared" ref="BG20:BU20" si="78">BG11+BG$3</f>
        <v>0.25</v>
      </c>
      <c r="BH20" s="49">
        <f t="shared" si="78"/>
        <v>0.25</v>
      </c>
      <c r="BI20" s="49">
        <f t="shared" si="78"/>
        <v>0.25</v>
      </c>
      <c r="BJ20" s="49">
        <f t="shared" si="78"/>
        <v>0.25</v>
      </c>
      <c r="BK20" s="49">
        <f t="shared" si="78"/>
        <v>0.25</v>
      </c>
      <c r="BL20" s="49">
        <f t="shared" si="78"/>
        <v>0.25</v>
      </c>
      <c r="BM20" s="49">
        <f t="shared" si="78"/>
        <v>0.75</v>
      </c>
      <c r="BN20" s="49">
        <f t="shared" si="78"/>
        <v>0.75</v>
      </c>
      <c r="BO20" s="49">
        <f t="shared" si="78"/>
        <v>0.25</v>
      </c>
      <c r="BP20" s="49">
        <f t="shared" si="78"/>
        <v>0.25</v>
      </c>
      <c r="BQ20" s="49">
        <f t="shared" si="78"/>
        <v>0.25</v>
      </c>
      <c r="BR20" s="49">
        <f t="shared" si="78"/>
        <v>0.25</v>
      </c>
      <c r="BS20" s="49">
        <f t="shared" si="78"/>
        <v>0.25</v>
      </c>
      <c r="BT20" s="49">
        <f t="shared" si="78"/>
        <v>0.25</v>
      </c>
      <c r="BU20" s="49">
        <f t="shared" si="78"/>
        <v>0</v>
      </c>
      <c r="BV20" s="49">
        <f t="shared" ref="BV20:CA20" si="79">BV11+BV$3</f>
        <v>0</v>
      </c>
      <c r="BW20" s="49">
        <f t="shared" si="79"/>
        <v>0.25</v>
      </c>
      <c r="BX20" s="49">
        <f t="shared" si="79"/>
        <v>0.25</v>
      </c>
      <c r="BY20" s="49">
        <f t="shared" si="79"/>
        <v>0.25</v>
      </c>
      <c r="BZ20" s="49">
        <f t="shared" si="79"/>
        <v>0</v>
      </c>
      <c r="CA20" s="49">
        <f t="shared" si="79"/>
        <v>0</v>
      </c>
    </row>
    <row r="22" spans="1:79" x14ac:dyDescent="0.3">
      <c r="A22" s="57" t="s">
        <v>27</v>
      </c>
      <c r="B22" t="s">
        <v>17</v>
      </c>
      <c r="C22" s="49">
        <f>C13-($I13-$C13)/($I$2-$C$2)*C$2</f>
        <v>0</v>
      </c>
      <c r="D22" s="49">
        <f t="shared" ref="D22:I23" si="80">D13-($I13-$C13)/($I$2-$C$2)*D$2</f>
        <v>2.0718201159403424</v>
      </c>
      <c r="E22" s="49">
        <f t="shared" si="80"/>
        <v>2.8689450256518452</v>
      </c>
      <c r="F22" s="49">
        <f t="shared" si="80"/>
        <v>2.5656726140509001</v>
      </c>
      <c r="G22" s="49">
        <f t="shared" si="80"/>
        <v>1.9148231187660905</v>
      </c>
      <c r="H22" s="49">
        <f t="shared" si="80"/>
        <v>1.205456410324043</v>
      </c>
      <c r="I22" s="49">
        <f>I13-($I13-$C13)/($I$2-$C$2)*I$2</f>
        <v>0</v>
      </c>
      <c r="J22" s="49">
        <f>J13-((P13-J13)/(P$2-J$2)*(J$2-J$2)+J13)</f>
        <v>0</v>
      </c>
      <c r="K22" s="49">
        <f>K13-((P13-J13)/(P$2-J$2)*(K$2-J$2)+J13)</f>
        <v>0.1041666666666643</v>
      </c>
      <c r="L22" s="49">
        <f>L13-((P13-J13)/(P$2-J$2)*(L$2-J$2)+J13)</f>
        <v>0.8333333333333357</v>
      </c>
      <c r="M22" s="49">
        <f>M13-((P13-J13)/(P$2-J$2)*(M$2-J$2)+J13)</f>
        <v>0.8125</v>
      </c>
      <c r="N22" s="49">
        <f>N13-((P13-J13)/(P$2-J$2)*(N$2-J$2)+J13)</f>
        <v>0.7916666666666643</v>
      </c>
      <c r="O22" s="49">
        <f>O13-((P13-J13)/(P$2-J$2)*(O$2-J$2)+J13)</f>
        <v>2.0833333333335702E-2</v>
      </c>
      <c r="P22" s="49">
        <f>P13-((P13-J13)/(P$2-J$2)*(P$2-J$2)+J13)</f>
        <v>0</v>
      </c>
      <c r="Q22" s="49" t="e">
        <f>Q13-((W13-Q13)/(W$2-Q$2)*(Q$2-Q$2)+Q13)</f>
        <v>#DIV/0!</v>
      </c>
      <c r="R22" s="49" t="e">
        <f>R13-((W13-Q13)/(W$2-Q$2)*(R$2-Q$2)+Q13)</f>
        <v>#DIV/0!</v>
      </c>
      <c r="S22" s="49" t="e">
        <f>S13-((W13-Q13)/(W$2-Q$2)*(S$2-Q$2)+Q13)</f>
        <v>#DIV/0!</v>
      </c>
      <c r="T22" s="49" t="e">
        <f>T13-((W13-Q13)/(W$2-Q$2)*(T$2-Q$2)+Q13)</f>
        <v>#DIV/0!</v>
      </c>
      <c r="U22" s="49" t="e">
        <f>U13-((W13-Q13)/(W$2-Q$2)*(U$2-Q$2)+Q13)</f>
        <v>#DIV/0!</v>
      </c>
      <c r="V22" s="49" t="e">
        <f>V13-((W13-Q13)/(W$2-Q$2)*(V$2-Q$2)+Q13)</f>
        <v>#DIV/0!</v>
      </c>
      <c r="W22" s="49" t="e">
        <f>W13-((W13-Q13)/(W$2-Q$2)*(W$2-Q$2)+Q13)</f>
        <v>#DIV/0!</v>
      </c>
      <c r="X22" s="49" t="e">
        <f>X13-((AD13-X13)/(AD$2-X$2)*(X$2-X$2)+X13)</f>
        <v>#DIV/0!</v>
      </c>
      <c r="Y22" s="49" t="e">
        <f>Y13-((AD13-X13)/(AD$2-X$2)*(Y$2-X$2)+X13)</f>
        <v>#DIV/0!</v>
      </c>
      <c r="Z22" s="49" t="e">
        <f>Z13-((AD13-X13)/(AD$2-X$2)*(Z$2-X$2)+X13)</f>
        <v>#DIV/0!</v>
      </c>
      <c r="AA22" s="49" t="e">
        <f>AA13-((AD13-X13)/(AD$2-X$2)*(AA$2-X$2)+X13)</f>
        <v>#DIV/0!</v>
      </c>
      <c r="AB22" s="49" t="e">
        <f>AB13-((AD13-X13)/(AD$2-X$2)*(AB$2-X$2)+X13)</f>
        <v>#DIV/0!</v>
      </c>
      <c r="AC22" s="49" t="e">
        <f>AC13-((AD13-X13)/(AD$2-X$2)*(AC$2-X$2)+X13)</f>
        <v>#DIV/0!</v>
      </c>
      <c r="AD22" s="49" t="e">
        <f>AD13-((AD13-X13)/(AD$2-X$2)*(AD$2-X$2)+X13)</f>
        <v>#DIV/0!</v>
      </c>
      <c r="AE22" s="49" t="e">
        <f>AE13-((AK13-AE13)/(AK$2-AE$2)*(AE$2-AE$2)+AE13)</f>
        <v>#DIV/0!</v>
      </c>
      <c r="AF22" s="49" t="e">
        <f>AF13-((AK13-AE13)/(AK$2-AE$2)*(AF$2-AE$2)+AE13)</f>
        <v>#DIV/0!</v>
      </c>
      <c r="AG22" s="49" t="e">
        <f>AG13-((AK13-AE13)/(AK$2-AE$2)*(AG$2-AE$2)+AE13)</f>
        <v>#DIV/0!</v>
      </c>
      <c r="AH22" s="49" t="e">
        <f>AH13-((AK13-AE13)/(AK$2-AE$2)*(AH$2-AE$2)+AE13)</f>
        <v>#DIV/0!</v>
      </c>
      <c r="AI22" s="49" t="e">
        <f>AI13-((AK13-AE13)/(AK$2-AE$2)*(AI$2-AE$2)+AE13)</f>
        <v>#DIV/0!</v>
      </c>
      <c r="AJ22" s="49" t="e">
        <f>AJ13-((AK13-AE13)/(AK$2-AE$2)*(AJ$2-AE$2)+AE13)</f>
        <v>#DIV/0!</v>
      </c>
      <c r="AK22" s="49" t="e">
        <f>AK13-((AK13-AE13)/(AK$2-AE$2)*(AK$2-AE$2)+AE13)</f>
        <v>#DIV/0!</v>
      </c>
      <c r="AL22" s="49" t="e">
        <f>AL13-((AR13-AL13)/(AR$2-AL$2)*(AL$2-AL$2)+AL13)</f>
        <v>#DIV/0!</v>
      </c>
      <c r="AM22" s="49" t="e">
        <f>AM13-((AR13-AL13)/(AR$2-AL$2)*(AM$2-AL$2)+AL13)</f>
        <v>#DIV/0!</v>
      </c>
      <c r="AN22" s="49" t="e">
        <f>AN13-((AR13-AL13)/(AR$2-AL$2)*(AN$2-AL$2)+AL13)</f>
        <v>#DIV/0!</v>
      </c>
      <c r="AO22" s="49" t="e">
        <f>AO13-((AR13-AL13)/(AR$2-AL$2)*(AO$2-AL$2)+AL13)</f>
        <v>#DIV/0!</v>
      </c>
      <c r="AP22" s="49" t="e">
        <f>AP13-((AR13-AL13)/(AR$2-AL$2)*(AP$2-AL$2)+AL13)</f>
        <v>#DIV/0!</v>
      </c>
      <c r="AQ22" s="49" t="e">
        <f>AQ13-((AR13-AL13)/(AR$2-AL$2)*(AQ$2-AL$2)+AL13)</f>
        <v>#DIV/0!</v>
      </c>
      <c r="AR22" s="49" t="e">
        <f>AR13-((AR13-AL13)/(AR$2-AL$2)*(AR$2-AL$2)+AL13)</f>
        <v>#DIV/0!</v>
      </c>
      <c r="AS22" s="49" t="e">
        <f>AS13-((AY13-AS13)/(AY$2-AS$2)*(AS$2-AS$2)+AS13)</f>
        <v>#DIV/0!</v>
      </c>
      <c r="AT22" s="49" t="e">
        <f>AT13-((AY13-AS13)/(AY$2-AS$2)*(AT$2-AS$2)+AS13)</f>
        <v>#DIV/0!</v>
      </c>
      <c r="AU22" s="49" t="e">
        <f>AU13-((AY13-AS13)/(AY$2-AS$2)*(AU$2-AS$2)+AS13)</f>
        <v>#DIV/0!</v>
      </c>
      <c r="AV22" s="49" t="e">
        <f>AV13-((AY13-AS13)/(AY$2-AS$2)*(AV$2-AS$2)+AS13)</f>
        <v>#DIV/0!</v>
      </c>
      <c r="AW22" s="49" t="e">
        <f>AW13-((AY13-AS13)/(AY$2-AS$2)*(AW$2-AS$2)+AS13)</f>
        <v>#DIV/0!</v>
      </c>
      <c r="AX22" s="49" t="e">
        <f>AX13-((AY13-AS13)/(AY$2-AS$2)*(AX$2-AS$2)+AS13)</f>
        <v>#DIV/0!</v>
      </c>
      <c r="AY22" s="49" t="e">
        <f>AY13-((AY13-AS13)/(AY$2-AS$2)*(AY$2-AS$2)+AS13)</f>
        <v>#DIV/0!</v>
      </c>
    </row>
    <row r="23" spans="1:79" x14ac:dyDescent="0.3">
      <c r="A23" s="57"/>
      <c r="B23" t="s">
        <v>18</v>
      </c>
      <c r="C23" s="49">
        <f>C14-($I14-$C14)/($I$2-$C$2)*C$2</f>
        <v>0</v>
      </c>
      <c r="D23" s="49">
        <f t="shared" si="80"/>
        <v>1.8245992735084338</v>
      </c>
      <c r="E23" s="49">
        <f t="shared" si="80"/>
        <v>2.759523890094961</v>
      </c>
      <c r="F23" s="49">
        <f t="shared" si="80"/>
        <v>2.8116122363989753</v>
      </c>
      <c r="G23" s="49">
        <f t="shared" si="80"/>
        <v>2.1197879253972829</v>
      </c>
      <c r="H23" s="49">
        <f>H14-($I14-$C14)/($I$2-$C$2)*H$2</f>
        <v>1.2075243130934972</v>
      </c>
      <c r="I23" s="49">
        <f t="shared" si="80"/>
        <v>0</v>
      </c>
      <c r="J23" s="49">
        <f t="shared" ref="J23:J29" si="81">J14-((P14-J14)/(P$2-J$2)*(J$2-J$2)+J14)</f>
        <v>0</v>
      </c>
      <c r="K23" s="49">
        <f t="shared" ref="K23:K29" si="82">K14-((P14-J14)/(P$2-J$2)*(K$2-J$2)+J14)</f>
        <v>0.1041666666666643</v>
      </c>
      <c r="L23" s="49">
        <f t="shared" ref="L23:L29" si="83">L14-((P14-J14)/(P$2-J$2)*(L$2-J$2)+J14)</f>
        <v>0.8333333333333357</v>
      </c>
      <c r="M23" s="49">
        <f t="shared" ref="M23:M29" si="84">M14-((P14-J14)/(P$2-J$2)*(M$2-J$2)+J14)</f>
        <v>0.8125</v>
      </c>
      <c r="N23" s="49">
        <f t="shared" ref="N23:N29" si="85">N14-((P14-J14)/(P$2-J$2)*(N$2-J$2)+J14)</f>
        <v>0.7916666666666643</v>
      </c>
      <c r="O23" s="49">
        <f t="shared" ref="O23:O29" si="86">O14-((P14-J14)/(P$2-J$2)*(O$2-J$2)+J14)</f>
        <v>2.0833333333335702E-2</v>
      </c>
      <c r="P23" s="49">
        <f t="shared" ref="P23:P29" si="87">P14-((P14-J14)/(P$2-J$2)*(P$2-J$2)+J14)</f>
        <v>0</v>
      </c>
      <c r="Q23" s="49" t="e">
        <f t="shared" ref="Q23:Q29" si="88">Q14-((W14-Q14)/(W$2-Q$2)*(Q$2-Q$2)+Q14)</f>
        <v>#DIV/0!</v>
      </c>
      <c r="R23" s="49" t="e">
        <f t="shared" ref="R23:R29" si="89">R14-((W14-Q14)/(W$2-Q$2)*(R$2-Q$2)+Q14)</f>
        <v>#DIV/0!</v>
      </c>
      <c r="S23" s="49" t="e">
        <f t="shared" ref="S23:S29" si="90">S14-((W14-Q14)/(W$2-Q$2)*(S$2-Q$2)+Q14)</f>
        <v>#DIV/0!</v>
      </c>
      <c r="T23" s="49" t="e">
        <f t="shared" ref="T23:T29" si="91">T14-((W14-Q14)/(W$2-Q$2)*(T$2-Q$2)+Q14)</f>
        <v>#DIV/0!</v>
      </c>
      <c r="U23" s="49" t="e">
        <f t="shared" ref="U23:U29" si="92">U14-((W14-Q14)/(W$2-Q$2)*(U$2-Q$2)+Q14)</f>
        <v>#DIV/0!</v>
      </c>
      <c r="V23" s="49" t="e">
        <f t="shared" ref="V23:V29" si="93">V14-((W14-Q14)/(W$2-Q$2)*(V$2-Q$2)+Q14)</f>
        <v>#DIV/0!</v>
      </c>
      <c r="W23" s="49" t="e">
        <f t="shared" ref="W23:W29" si="94">W14-((W14-Q14)/(W$2-Q$2)*(W$2-Q$2)+Q14)</f>
        <v>#DIV/0!</v>
      </c>
      <c r="X23" s="49" t="e">
        <f t="shared" ref="X23:X29" si="95">X14-((AD14-X14)/(AD$2-X$2)*(X$2-X$2)+X14)</f>
        <v>#DIV/0!</v>
      </c>
      <c r="Y23" s="49" t="e">
        <f t="shared" ref="Y23:Y29" si="96">Y14-((AD14-X14)/(AD$2-X$2)*(Y$2-X$2)+X14)</f>
        <v>#DIV/0!</v>
      </c>
      <c r="Z23" s="49" t="e">
        <f t="shared" ref="Z23:Z29" si="97">Z14-((AD14-X14)/(AD$2-X$2)*(Z$2-X$2)+X14)</f>
        <v>#DIV/0!</v>
      </c>
      <c r="AA23" s="49" t="e">
        <f t="shared" ref="AA23:AA29" si="98">AA14-((AD14-X14)/(AD$2-X$2)*(AA$2-X$2)+X14)</f>
        <v>#DIV/0!</v>
      </c>
      <c r="AB23" s="49" t="e">
        <f t="shared" ref="AB23:AB29" si="99">AB14-((AD14-X14)/(AD$2-X$2)*(AB$2-X$2)+X14)</f>
        <v>#DIV/0!</v>
      </c>
      <c r="AC23" s="49" t="e">
        <f t="shared" ref="AC23:AC29" si="100">AC14-((AD14-X14)/(AD$2-X$2)*(AC$2-X$2)+X14)</f>
        <v>#DIV/0!</v>
      </c>
      <c r="AD23" s="49" t="e">
        <f t="shared" ref="AD23:AD29" si="101">AD14-((AD14-X14)/(AD$2-X$2)*(AD$2-X$2)+X14)</f>
        <v>#DIV/0!</v>
      </c>
      <c r="AE23" s="49" t="e">
        <f t="shared" ref="AE23:AE29" si="102">AE14-((AK14-AE14)/(AK$2-AE$2)*(AE$2-AE$2)+AE14)</f>
        <v>#DIV/0!</v>
      </c>
      <c r="AF23" s="49" t="e">
        <f t="shared" ref="AF23:AF29" si="103">AF14-((AK14-AE14)/(AK$2-AE$2)*(AF$2-AE$2)+AE14)</f>
        <v>#DIV/0!</v>
      </c>
      <c r="AG23" s="49" t="e">
        <f t="shared" ref="AG23:AG29" si="104">AG14-((AK14-AE14)/(AK$2-AE$2)*(AG$2-AE$2)+AE14)</f>
        <v>#DIV/0!</v>
      </c>
      <c r="AH23" s="49" t="e">
        <f t="shared" ref="AH23:AH29" si="105">AH14-((AK14-AE14)/(AK$2-AE$2)*(AH$2-AE$2)+AE14)</f>
        <v>#DIV/0!</v>
      </c>
      <c r="AI23" s="49" t="e">
        <f t="shared" ref="AI23:AI29" si="106">AI14-((AK14-AE14)/(AK$2-AE$2)*(AI$2-AE$2)+AE14)</f>
        <v>#DIV/0!</v>
      </c>
      <c r="AJ23" s="49" t="e">
        <f t="shared" ref="AJ23:AJ29" si="107">AJ14-((AK14-AE14)/(AK$2-AE$2)*(AJ$2-AE$2)+AE14)</f>
        <v>#DIV/0!</v>
      </c>
      <c r="AK23" s="49" t="e">
        <f t="shared" ref="AK23:AK29" si="108">AK14-((AK14-AE14)/(AK$2-AE$2)*(AK$2-AE$2)+AE14)</f>
        <v>#DIV/0!</v>
      </c>
      <c r="AL23" s="49" t="e">
        <f t="shared" ref="AL23:AL29" si="109">AL14-((AR14-AL14)/(AR$2-AL$2)*(AL$2-AL$2)+AL14)</f>
        <v>#DIV/0!</v>
      </c>
      <c r="AM23" s="49" t="e">
        <f t="shared" ref="AM23:AM29" si="110">AM14-((AR14-AL14)/(AR$2-AL$2)*(AM$2-AL$2)+AL14)</f>
        <v>#DIV/0!</v>
      </c>
      <c r="AN23" s="49" t="e">
        <f t="shared" ref="AN23:AN29" si="111">AN14-((AR14-AL14)/(AR$2-AL$2)*(AN$2-AL$2)+AL14)</f>
        <v>#DIV/0!</v>
      </c>
      <c r="AO23" s="49" t="e">
        <f t="shared" ref="AO23:AO29" si="112">AO14-((AR14-AL14)/(AR$2-AL$2)*(AO$2-AL$2)+AL14)</f>
        <v>#DIV/0!</v>
      </c>
      <c r="AP23" s="49" t="e">
        <f t="shared" ref="AP23:AP29" si="113">AP14-((AR14-AL14)/(AR$2-AL$2)*(AP$2-AL$2)+AL14)</f>
        <v>#DIV/0!</v>
      </c>
      <c r="AQ23" s="49" t="e">
        <f t="shared" ref="AQ23:AQ29" si="114">AQ14-((AR14-AL14)/(AR$2-AL$2)*(AQ$2-AL$2)+AL14)</f>
        <v>#DIV/0!</v>
      </c>
      <c r="AR23" s="49" t="e">
        <f t="shared" ref="AR23:AR29" si="115">AR14-((AR14-AL14)/(AR$2-AL$2)*(AR$2-AL$2)+AL14)</f>
        <v>#DIV/0!</v>
      </c>
      <c r="AS23" s="49" t="e">
        <f t="shared" ref="AS23:AS29" si="116">AS14-((AY14-AS14)/(AY$2-AS$2)*(AS$2-AS$2)+AS14)</f>
        <v>#DIV/0!</v>
      </c>
      <c r="AT23" s="49" t="e">
        <f t="shared" ref="AT23:AT29" si="117">AT14-((AY14-AS14)/(AY$2-AS$2)*(AT$2-AS$2)+AS14)</f>
        <v>#DIV/0!</v>
      </c>
      <c r="AU23" s="49" t="e">
        <f t="shared" ref="AU23:AU29" si="118">AU14-((AY14-AS14)/(AY$2-AS$2)*(AU$2-AS$2)+AS14)</f>
        <v>#DIV/0!</v>
      </c>
      <c r="AV23" s="49" t="e">
        <f t="shared" ref="AV23:AV29" si="119">AV14-((AY14-AS14)/(AY$2-AS$2)*(AV$2-AS$2)+AS14)</f>
        <v>#DIV/0!</v>
      </c>
      <c r="AW23" s="49" t="e">
        <f t="shared" ref="AW23:AW29" si="120">AW14-((AY14-AS14)/(AY$2-AS$2)*(AW$2-AS$2)+AS14)</f>
        <v>#DIV/0!</v>
      </c>
      <c r="AX23" s="49" t="e">
        <f t="shared" ref="AX23:AX29" si="121">AX14-((AY14-AS14)/(AY$2-AS$2)*(AX$2-AS$2)+AS14)</f>
        <v>#DIV/0!</v>
      </c>
      <c r="AY23" s="49" t="e">
        <f t="shared" ref="AY23:AY29" si="122">AY14-((AY14-AS14)/(AY$2-AS$2)*(AY$2-AS$2)+AS14)</f>
        <v>#DIV/0!</v>
      </c>
    </row>
    <row r="24" spans="1:79" x14ac:dyDescent="0.3">
      <c r="A24" s="57"/>
      <c r="B24" t="s">
        <v>19</v>
      </c>
      <c r="C24" s="49">
        <f t="shared" ref="C24:I24" si="123">C15-($I15-$C15)/($I$2-$C$2)*C$2</f>
        <v>0</v>
      </c>
      <c r="D24" s="49">
        <f t="shared" si="123"/>
        <v>1.448057958256749</v>
      </c>
      <c r="E24" s="49">
        <f t="shared" si="123"/>
        <v>2.269786940795667</v>
      </c>
      <c r="F24" s="49">
        <f t="shared" si="123"/>
        <v>2.3292682802031059</v>
      </c>
      <c r="G24" s="49">
        <f t="shared" si="123"/>
        <v>1.7764738570354091</v>
      </c>
      <c r="H24" s="49">
        <f t="shared" si="123"/>
        <v>1.3140683799729196</v>
      </c>
      <c r="I24" s="49">
        <f t="shared" si="123"/>
        <v>0</v>
      </c>
      <c r="J24" s="49">
        <f t="shared" si="81"/>
        <v>0</v>
      </c>
      <c r="K24" s="49">
        <f t="shared" si="82"/>
        <v>0.1041666666666643</v>
      </c>
      <c r="L24" s="49">
        <f t="shared" si="83"/>
        <v>0.8333333333333357</v>
      </c>
      <c r="M24" s="49">
        <f t="shared" si="84"/>
        <v>0.8125</v>
      </c>
      <c r="N24" s="49">
        <f t="shared" si="85"/>
        <v>0.7916666666666643</v>
      </c>
      <c r="O24" s="49">
        <f t="shared" si="86"/>
        <v>2.0833333333335702E-2</v>
      </c>
      <c r="P24" s="49">
        <f t="shared" si="87"/>
        <v>0</v>
      </c>
      <c r="Q24" s="49" t="e">
        <f t="shared" si="88"/>
        <v>#DIV/0!</v>
      </c>
      <c r="R24" s="49" t="e">
        <f t="shared" si="89"/>
        <v>#DIV/0!</v>
      </c>
      <c r="S24" s="49" t="e">
        <f t="shared" si="90"/>
        <v>#DIV/0!</v>
      </c>
      <c r="T24" s="49" t="e">
        <f t="shared" si="91"/>
        <v>#DIV/0!</v>
      </c>
      <c r="U24" s="49" t="e">
        <f t="shared" si="92"/>
        <v>#DIV/0!</v>
      </c>
      <c r="V24" s="49" t="e">
        <f t="shared" si="93"/>
        <v>#DIV/0!</v>
      </c>
      <c r="W24" s="49" t="e">
        <f t="shared" si="94"/>
        <v>#DIV/0!</v>
      </c>
      <c r="X24" s="49" t="e">
        <f t="shared" si="95"/>
        <v>#DIV/0!</v>
      </c>
      <c r="Y24" s="49" t="e">
        <f t="shared" si="96"/>
        <v>#DIV/0!</v>
      </c>
      <c r="Z24" s="49" t="e">
        <f t="shared" si="97"/>
        <v>#DIV/0!</v>
      </c>
      <c r="AA24" s="49" t="e">
        <f t="shared" si="98"/>
        <v>#DIV/0!</v>
      </c>
      <c r="AB24" s="49" t="e">
        <f t="shared" si="99"/>
        <v>#DIV/0!</v>
      </c>
      <c r="AC24" s="49" t="e">
        <f t="shared" si="100"/>
        <v>#DIV/0!</v>
      </c>
      <c r="AD24" s="49" t="e">
        <f t="shared" si="101"/>
        <v>#DIV/0!</v>
      </c>
      <c r="AE24" s="49" t="e">
        <f t="shared" si="102"/>
        <v>#DIV/0!</v>
      </c>
      <c r="AF24" s="49" t="e">
        <f t="shared" si="103"/>
        <v>#DIV/0!</v>
      </c>
      <c r="AG24" s="49" t="e">
        <f t="shared" si="104"/>
        <v>#DIV/0!</v>
      </c>
      <c r="AH24" s="49" t="e">
        <f t="shared" si="105"/>
        <v>#DIV/0!</v>
      </c>
      <c r="AI24" s="49" t="e">
        <f t="shared" si="106"/>
        <v>#DIV/0!</v>
      </c>
      <c r="AJ24" s="49" t="e">
        <f t="shared" si="107"/>
        <v>#DIV/0!</v>
      </c>
      <c r="AK24" s="49" t="e">
        <f t="shared" si="108"/>
        <v>#DIV/0!</v>
      </c>
      <c r="AL24" s="49" t="e">
        <f t="shared" si="109"/>
        <v>#DIV/0!</v>
      </c>
      <c r="AM24" s="49" t="e">
        <f t="shared" si="110"/>
        <v>#DIV/0!</v>
      </c>
      <c r="AN24" s="49" t="e">
        <f t="shared" si="111"/>
        <v>#DIV/0!</v>
      </c>
      <c r="AO24" s="49" t="e">
        <f t="shared" si="112"/>
        <v>#DIV/0!</v>
      </c>
      <c r="AP24" s="49" t="e">
        <f t="shared" si="113"/>
        <v>#DIV/0!</v>
      </c>
      <c r="AQ24" s="49" t="e">
        <f t="shared" si="114"/>
        <v>#DIV/0!</v>
      </c>
      <c r="AR24" s="49" t="e">
        <f t="shared" si="115"/>
        <v>#DIV/0!</v>
      </c>
      <c r="AS24" s="49" t="e">
        <f t="shared" si="116"/>
        <v>#DIV/0!</v>
      </c>
      <c r="AT24" s="49" t="e">
        <f t="shared" si="117"/>
        <v>#DIV/0!</v>
      </c>
      <c r="AU24" s="49" t="e">
        <f t="shared" si="118"/>
        <v>#DIV/0!</v>
      </c>
      <c r="AV24" s="49" t="e">
        <f t="shared" si="119"/>
        <v>#DIV/0!</v>
      </c>
      <c r="AW24" s="49" t="e">
        <f t="shared" si="120"/>
        <v>#DIV/0!</v>
      </c>
      <c r="AX24" s="49" t="e">
        <f t="shared" si="121"/>
        <v>#DIV/0!</v>
      </c>
      <c r="AY24" s="49" t="e">
        <f t="shared" si="122"/>
        <v>#DIV/0!</v>
      </c>
    </row>
    <row r="25" spans="1:79" x14ac:dyDescent="0.3">
      <c r="A25" s="57"/>
      <c r="B25" t="s">
        <v>20</v>
      </c>
      <c r="C25" s="49">
        <f t="shared" ref="C25:I25" si="124">C16-($I16-$C16)/($I$2-$C$2)*C$2</f>
        <v>0</v>
      </c>
      <c r="D25" s="49">
        <f t="shared" si="124"/>
        <v>0.86451491272187919</v>
      </c>
      <c r="E25" s="49">
        <f t="shared" si="124"/>
        <v>1.3596678193702569</v>
      </c>
      <c r="F25" s="49">
        <f>F16-($I16-$C16)/($I$2-$C$2)*F$2</f>
        <v>1.8744492986555166</v>
      </c>
      <c r="G25" s="49">
        <f t="shared" si="124"/>
        <v>1.5224083966709436</v>
      </c>
      <c r="H25" s="49">
        <f>H16-($I16-$C16)/($I$2-$C$2)*H$2</f>
        <v>1.0540988710641201</v>
      </c>
      <c r="I25" s="49">
        <f t="shared" si="124"/>
        <v>0</v>
      </c>
      <c r="J25" s="49">
        <f t="shared" si="81"/>
        <v>0</v>
      </c>
      <c r="K25" s="49">
        <f t="shared" si="82"/>
        <v>0.1041666666666643</v>
      </c>
      <c r="L25" s="49">
        <f t="shared" si="83"/>
        <v>0.8333333333333357</v>
      </c>
      <c r="M25" s="49">
        <f t="shared" si="84"/>
        <v>0.8125</v>
      </c>
      <c r="N25" s="49">
        <f t="shared" si="85"/>
        <v>0.7916666666666643</v>
      </c>
      <c r="O25" s="49">
        <f t="shared" si="86"/>
        <v>2.0833333333335702E-2</v>
      </c>
      <c r="P25" s="49">
        <f t="shared" si="87"/>
        <v>0</v>
      </c>
      <c r="Q25" s="49" t="e">
        <f t="shared" si="88"/>
        <v>#DIV/0!</v>
      </c>
      <c r="R25" s="49" t="e">
        <f t="shared" si="89"/>
        <v>#DIV/0!</v>
      </c>
      <c r="S25" s="49" t="e">
        <f t="shared" si="90"/>
        <v>#DIV/0!</v>
      </c>
      <c r="T25" s="49" t="e">
        <f t="shared" si="91"/>
        <v>#DIV/0!</v>
      </c>
      <c r="U25" s="49" t="e">
        <f t="shared" si="92"/>
        <v>#DIV/0!</v>
      </c>
      <c r="V25" s="49" t="e">
        <f t="shared" si="93"/>
        <v>#DIV/0!</v>
      </c>
      <c r="W25" s="49" t="e">
        <f t="shared" si="94"/>
        <v>#DIV/0!</v>
      </c>
      <c r="X25" s="49" t="e">
        <f t="shared" si="95"/>
        <v>#DIV/0!</v>
      </c>
      <c r="Y25" s="49" t="e">
        <f t="shared" si="96"/>
        <v>#DIV/0!</v>
      </c>
      <c r="Z25" s="49" t="e">
        <f t="shared" si="97"/>
        <v>#DIV/0!</v>
      </c>
      <c r="AA25" s="49" t="e">
        <f t="shared" si="98"/>
        <v>#DIV/0!</v>
      </c>
      <c r="AB25" s="49" t="e">
        <f t="shared" si="99"/>
        <v>#DIV/0!</v>
      </c>
      <c r="AC25" s="49" t="e">
        <f t="shared" si="100"/>
        <v>#DIV/0!</v>
      </c>
      <c r="AD25" s="49" t="e">
        <f t="shared" si="101"/>
        <v>#DIV/0!</v>
      </c>
      <c r="AE25" s="49" t="e">
        <f t="shared" si="102"/>
        <v>#DIV/0!</v>
      </c>
      <c r="AF25" s="49" t="e">
        <f t="shared" si="103"/>
        <v>#DIV/0!</v>
      </c>
      <c r="AG25" s="49" t="e">
        <f t="shared" si="104"/>
        <v>#DIV/0!</v>
      </c>
      <c r="AH25" s="49" t="e">
        <f t="shared" si="105"/>
        <v>#DIV/0!</v>
      </c>
      <c r="AI25" s="49" t="e">
        <f t="shared" si="106"/>
        <v>#DIV/0!</v>
      </c>
      <c r="AJ25" s="49" t="e">
        <f t="shared" si="107"/>
        <v>#DIV/0!</v>
      </c>
      <c r="AK25" s="49" t="e">
        <f t="shared" si="108"/>
        <v>#DIV/0!</v>
      </c>
      <c r="AL25" s="49" t="e">
        <f t="shared" si="109"/>
        <v>#DIV/0!</v>
      </c>
      <c r="AM25" s="49" t="e">
        <f t="shared" si="110"/>
        <v>#DIV/0!</v>
      </c>
      <c r="AN25" s="49" t="e">
        <f t="shared" si="111"/>
        <v>#DIV/0!</v>
      </c>
      <c r="AO25" s="49" t="e">
        <f t="shared" si="112"/>
        <v>#DIV/0!</v>
      </c>
      <c r="AP25" s="49" t="e">
        <f t="shared" si="113"/>
        <v>#DIV/0!</v>
      </c>
      <c r="AQ25" s="49" t="e">
        <f t="shared" si="114"/>
        <v>#DIV/0!</v>
      </c>
      <c r="AR25" s="49" t="e">
        <f t="shared" si="115"/>
        <v>#DIV/0!</v>
      </c>
      <c r="AS25" s="49" t="e">
        <f t="shared" si="116"/>
        <v>#DIV/0!</v>
      </c>
      <c r="AT25" s="49" t="e">
        <f t="shared" si="117"/>
        <v>#DIV/0!</v>
      </c>
      <c r="AU25" s="49" t="e">
        <f t="shared" si="118"/>
        <v>#DIV/0!</v>
      </c>
      <c r="AV25" s="49" t="e">
        <f t="shared" si="119"/>
        <v>#DIV/0!</v>
      </c>
      <c r="AW25" s="49" t="e">
        <f t="shared" si="120"/>
        <v>#DIV/0!</v>
      </c>
      <c r="AX25" s="49" t="e">
        <f t="shared" si="121"/>
        <v>#DIV/0!</v>
      </c>
      <c r="AY25" s="49" t="e">
        <f t="shared" si="122"/>
        <v>#DIV/0!</v>
      </c>
    </row>
    <row r="26" spans="1:79" x14ac:dyDescent="0.3">
      <c r="A26" s="57"/>
      <c r="B26" t="s">
        <v>21</v>
      </c>
      <c r="C26" s="49">
        <f t="shared" ref="C26:I26" si="125">C17-($I17-$C17)/($I$2-$C$2)*C$2</f>
        <v>0</v>
      </c>
      <c r="D26" s="49">
        <f t="shared" si="125"/>
        <v>0.42543039359508761</v>
      </c>
      <c r="E26" s="49">
        <f t="shared" si="125"/>
        <v>0.74673872569304223</v>
      </c>
      <c r="F26" s="49">
        <f t="shared" si="125"/>
        <v>1.1362905175934053</v>
      </c>
      <c r="G26" s="49">
        <f t="shared" si="125"/>
        <v>1.0939868772231058</v>
      </c>
      <c r="H26" s="49">
        <f t="shared" si="125"/>
        <v>6.7867035581535617E-2</v>
      </c>
      <c r="I26" s="49">
        <f t="shared" si="125"/>
        <v>0</v>
      </c>
      <c r="J26" s="49">
        <f t="shared" si="81"/>
        <v>0</v>
      </c>
      <c r="K26" s="49">
        <f t="shared" si="82"/>
        <v>-0.68120000000000402</v>
      </c>
      <c r="L26" s="49">
        <f t="shared" si="83"/>
        <v>-1.1424000000000021</v>
      </c>
      <c r="M26" s="49">
        <f t="shared" si="84"/>
        <v>-1.0905999999999878</v>
      </c>
      <c r="N26" s="49">
        <f t="shared" si="85"/>
        <v>-1.1706000000000074</v>
      </c>
      <c r="O26" s="49">
        <f t="shared" si="86"/>
        <v>-0.57030000000000314</v>
      </c>
      <c r="P26" s="49">
        <f t="shared" si="87"/>
        <v>0</v>
      </c>
      <c r="Q26" s="49">
        <f t="shared" si="88"/>
        <v>0</v>
      </c>
      <c r="R26" s="49">
        <f t="shared" si="89"/>
        <v>0.64903333333333535</v>
      </c>
      <c r="S26" s="49">
        <f t="shared" si="90"/>
        <v>0.85496666666666954</v>
      </c>
      <c r="T26" s="49">
        <f t="shared" si="91"/>
        <v>0.52189999999998804</v>
      </c>
      <c r="U26" s="49">
        <f t="shared" si="92"/>
        <v>0.10513333333334174</v>
      </c>
      <c r="V26" s="49">
        <f t="shared" si="93"/>
        <v>-0.16303333333331693</v>
      </c>
      <c r="W26" s="49">
        <f t="shared" si="94"/>
        <v>0</v>
      </c>
      <c r="X26" s="49">
        <f t="shared" si="95"/>
        <v>0</v>
      </c>
      <c r="Y26" s="49">
        <f t="shared" si="96"/>
        <v>0.50760000000002492</v>
      </c>
      <c r="Z26" s="49">
        <f t="shared" si="97"/>
        <v>0.91009999999999991</v>
      </c>
      <c r="AA26" s="49">
        <f t="shared" si="98"/>
        <v>1.0487999999999715</v>
      </c>
      <c r="AB26" s="49">
        <f t="shared" si="99"/>
        <v>0.86849999999998317</v>
      </c>
      <c r="AC26" s="49">
        <f t="shared" si="100"/>
        <v>0.61580000000000723</v>
      </c>
      <c r="AD26" s="49">
        <f t="shared" si="101"/>
        <v>0</v>
      </c>
      <c r="AE26" s="49">
        <f t="shared" si="102"/>
        <v>0</v>
      </c>
      <c r="AF26" s="49">
        <f t="shared" si="103"/>
        <v>0.3502499999999884</v>
      </c>
      <c r="AG26" s="49">
        <f t="shared" si="104"/>
        <v>0.37669999999999959</v>
      </c>
      <c r="AH26" s="49">
        <f t="shared" si="105"/>
        <v>0.16644999999999754</v>
      </c>
      <c r="AI26" s="49">
        <f t="shared" si="106"/>
        <v>0.18909999999999627</v>
      </c>
      <c r="AJ26" s="49">
        <f t="shared" si="107"/>
        <v>-2.1250000000009095E-2</v>
      </c>
      <c r="AK26" s="49">
        <f t="shared" si="108"/>
        <v>0</v>
      </c>
      <c r="AL26" s="49">
        <f t="shared" si="109"/>
        <v>0</v>
      </c>
      <c r="AM26" s="49">
        <f t="shared" si="110"/>
        <v>0.29556666666667297</v>
      </c>
      <c r="AN26" s="49">
        <f t="shared" si="111"/>
        <v>0.60633333333333894</v>
      </c>
      <c r="AO26" s="49">
        <f t="shared" si="112"/>
        <v>0.69979999999998199</v>
      </c>
      <c r="AP26" s="49">
        <f t="shared" si="113"/>
        <v>0.5409666666666908</v>
      </c>
      <c r="AQ26" s="49">
        <f t="shared" si="114"/>
        <v>0.30693333333334749</v>
      </c>
      <c r="AR26" s="49">
        <f t="shared" si="115"/>
        <v>0</v>
      </c>
      <c r="AS26" s="49">
        <f t="shared" si="116"/>
        <v>0</v>
      </c>
      <c r="AT26" s="49">
        <f>AT17-((AY17-AS17)/(AY$2-AS$2)*(AT$2-AS$2)+AS17)</f>
        <v>-6.0983333333354039E-2</v>
      </c>
      <c r="AU26" s="49">
        <f t="shared" si="118"/>
        <v>-0.11916666666667197</v>
      </c>
      <c r="AV26" s="49">
        <f t="shared" si="119"/>
        <v>-0.16475000000002638</v>
      </c>
      <c r="AW26" s="49">
        <f t="shared" si="120"/>
        <v>-0.40693333333331339</v>
      </c>
      <c r="AX26" s="49">
        <f t="shared" si="121"/>
        <v>-0.67831666666666024</v>
      </c>
      <c r="AY26" s="49">
        <f t="shared" si="122"/>
        <v>0</v>
      </c>
      <c r="AZ26" s="49">
        <f t="shared" ref="AZ26:AZ27" si="126">AZ17-((BF17-AZ17)/(BF$2-AZ$2)*(AZ$2-AZ$2)+AZ17)</f>
        <v>0</v>
      </c>
      <c r="BA26" s="49">
        <f>BA17-((BF17-AZ17)/(BF$2-AZ$2)*(BA$2-AZ$2)+AZ17)</f>
        <v>0.91911666666669589</v>
      </c>
      <c r="BB26" s="49">
        <f t="shared" ref="BB26:BB27" si="127">BB17-((BF17-AZ17)/(BF$2-AZ$2)*(BB$2-AZ$2)+AZ17)</f>
        <v>1.7452333333333172</v>
      </c>
      <c r="BC26" s="49">
        <f t="shared" ref="BC26:BC27" si="128">BC17-((BF17-AZ17)/(BF$2-AZ$2)*(BC$2-AZ$2)+AZ17)</f>
        <v>1.939549999999997</v>
      </c>
      <c r="BD26" s="49">
        <f t="shared" ref="BD26:BD27" si="129">BD17-((BF17-AZ17)/(BF$2-AZ$2)*(BD$2-AZ$2)+AZ17)</f>
        <v>1.7414666666666676</v>
      </c>
      <c r="BE26" s="49">
        <f t="shared" ref="BE26:BE27" si="130">BE17-((BF17-AZ17)/(BF$2-AZ$2)*(BE$2-AZ$2)+AZ17)</f>
        <v>0.77838333333329501</v>
      </c>
      <c r="BF26" s="49">
        <f t="shared" ref="BF26:BF27" si="131">BF17-((BF17-AZ17)/(BF$2-AZ$2)*(BF$2-AZ$2)+AZ17)</f>
        <v>0</v>
      </c>
    </row>
    <row r="27" spans="1:79" x14ac:dyDescent="0.3">
      <c r="A27" s="57"/>
      <c r="B27" t="s">
        <v>22</v>
      </c>
      <c r="C27" s="49">
        <f t="shared" ref="C27:I27" si="132">C18-($I18-$C18)/($I$2-$C$2)*C$2</f>
        <v>0</v>
      </c>
      <c r="D27" s="49">
        <f t="shared" si="132"/>
        <v>0.22381217082556137</v>
      </c>
      <c r="E27" s="49">
        <f t="shared" si="132"/>
        <v>0.58489694287837146</v>
      </c>
      <c r="F27" s="49">
        <f t="shared" si="132"/>
        <v>1.125983713146784</v>
      </c>
      <c r="G27" s="49">
        <f t="shared" si="132"/>
        <v>0.76530734194852101</v>
      </c>
      <c r="H27" s="49">
        <f t="shared" si="132"/>
        <v>0.5956308929898313</v>
      </c>
      <c r="I27" s="49">
        <f t="shared" si="132"/>
        <v>0</v>
      </c>
      <c r="J27" s="49">
        <f t="shared" si="81"/>
        <v>0</v>
      </c>
      <c r="K27" s="49">
        <f t="shared" si="82"/>
        <v>0.15005000000000024</v>
      </c>
      <c r="L27" s="49">
        <f t="shared" si="83"/>
        <v>-7.2999999999993292E-2</v>
      </c>
      <c r="M27" s="49">
        <f t="shared" si="84"/>
        <v>-0.17184999999999206</v>
      </c>
      <c r="N27" s="49">
        <f t="shared" si="85"/>
        <v>-0.41159999999999286</v>
      </c>
      <c r="O27" s="49">
        <f t="shared" si="86"/>
        <v>-0.497950000000003</v>
      </c>
      <c r="P27" s="49">
        <f t="shared" si="87"/>
        <v>0</v>
      </c>
      <c r="Q27" s="49">
        <f t="shared" si="88"/>
        <v>0</v>
      </c>
      <c r="R27" s="49">
        <f t="shared" si="89"/>
        <v>1.2669500000000085</v>
      </c>
      <c r="S27" s="49">
        <f t="shared" si="90"/>
        <v>1.832099999999997</v>
      </c>
      <c r="T27" s="49">
        <f t="shared" si="91"/>
        <v>1.6449500000000086</v>
      </c>
      <c r="U27" s="49">
        <f t="shared" si="92"/>
        <v>0.95789999999999509</v>
      </c>
      <c r="V27" s="49">
        <f t="shared" si="93"/>
        <v>0.22644999999999982</v>
      </c>
      <c r="W27" s="49">
        <f t="shared" si="94"/>
        <v>0</v>
      </c>
      <c r="X27" s="49">
        <f t="shared" si="95"/>
        <v>0</v>
      </c>
      <c r="Y27" s="49">
        <f t="shared" si="96"/>
        <v>0.81298333333333517</v>
      </c>
      <c r="Z27" s="49">
        <f t="shared" si="97"/>
        <v>0.87336666666666929</v>
      </c>
      <c r="AA27" s="49">
        <f t="shared" si="98"/>
        <v>1.1131499999999903</v>
      </c>
      <c r="AB27" s="49">
        <f t="shared" si="99"/>
        <v>1.0152333333333274</v>
      </c>
      <c r="AC27" s="49">
        <f t="shared" si="100"/>
        <v>0.49921666666665487</v>
      </c>
      <c r="AD27" s="49">
        <f t="shared" si="101"/>
        <v>0</v>
      </c>
      <c r="AE27" s="49">
        <f t="shared" si="102"/>
        <v>0</v>
      </c>
      <c r="AF27" s="49">
        <f t="shared" si="103"/>
        <v>0.93101666666666461</v>
      </c>
      <c r="AG27" s="49">
        <f t="shared" si="104"/>
        <v>0.98573333333331448</v>
      </c>
      <c r="AH27" s="49">
        <f t="shared" si="105"/>
        <v>0.87944999999999141</v>
      </c>
      <c r="AI27" s="49">
        <f t="shared" si="106"/>
        <v>0.34026666666667893</v>
      </c>
      <c r="AJ27" s="49">
        <f t="shared" si="107"/>
        <v>-8.1716666666665105E-2</v>
      </c>
      <c r="AK27" s="49">
        <f t="shared" si="108"/>
        <v>0</v>
      </c>
      <c r="AL27" s="49">
        <f t="shared" si="109"/>
        <v>0</v>
      </c>
      <c r="AM27" s="49">
        <f t="shared" si="110"/>
        <v>0.38026666666667097</v>
      </c>
      <c r="AN27" s="49">
        <f t="shared" si="111"/>
        <v>0.59783333333331257</v>
      </c>
      <c r="AO27" s="49">
        <f t="shared" si="112"/>
        <v>0.86750000000006366</v>
      </c>
      <c r="AP27" s="49">
        <f t="shared" si="113"/>
        <v>0.80856666666664978</v>
      </c>
      <c r="AQ27" s="49">
        <f t="shared" si="114"/>
        <v>0.72233333333332439</v>
      </c>
      <c r="AR27" s="49">
        <f t="shared" si="115"/>
        <v>0</v>
      </c>
      <c r="AS27" s="49">
        <f t="shared" si="116"/>
        <v>0</v>
      </c>
      <c r="AT27" s="49">
        <f t="shared" si="117"/>
        <v>0.75254999999998518</v>
      </c>
      <c r="AU27" s="49">
        <f t="shared" si="118"/>
        <v>0.85899999999998045</v>
      </c>
      <c r="AV27" s="49">
        <f t="shared" si="119"/>
        <v>0.7600500000000352</v>
      </c>
      <c r="AW27" s="49">
        <f t="shared" si="120"/>
        <v>0.26019999999999754</v>
      </c>
      <c r="AX27" s="49">
        <f t="shared" si="121"/>
        <v>-0.11465000000004011</v>
      </c>
      <c r="AY27" s="49">
        <f t="shared" si="122"/>
        <v>0</v>
      </c>
      <c r="AZ27" s="49">
        <f t="shared" si="126"/>
        <v>0</v>
      </c>
      <c r="BA27" s="49">
        <f t="shared" ref="BA27" si="133">BA18-((BF18-AZ18)/(BF$2-AZ$2)*(BA$2-AZ$2)+AZ18)</f>
        <v>1.1516666666666993</v>
      </c>
      <c r="BB27" s="49">
        <f t="shared" si="127"/>
        <v>1.6504333333332966</v>
      </c>
      <c r="BC27" s="49">
        <f t="shared" si="128"/>
        <v>1.6659000000000219</v>
      </c>
      <c r="BD27" s="49">
        <f t="shared" si="129"/>
        <v>1.4258666666667068</v>
      </c>
      <c r="BE27" s="49">
        <f t="shared" si="130"/>
        <v>0.75873333333333903</v>
      </c>
      <c r="BF27" s="49">
        <f t="shared" si="131"/>
        <v>0</v>
      </c>
    </row>
    <row r="28" spans="1:79" x14ac:dyDescent="0.3">
      <c r="A28" s="57"/>
      <c r="B28" t="s">
        <v>23</v>
      </c>
      <c r="C28" s="49">
        <f t="shared" ref="C28:I28" si="134">C19-($I19-$C19)/($I$2-$C$2)*C$2</f>
        <v>0</v>
      </c>
      <c r="D28" s="49">
        <f t="shared" si="134"/>
        <v>0.67952318452140048</v>
      </c>
      <c r="E28" s="49">
        <f t="shared" si="134"/>
        <v>1.0433676531175546</v>
      </c>
      <c r="F28" s="49">
        <f t="shared" si="134"/>
        <v>1.5337387562515268</v>
      </c>
      <c r="G28" s="49">
        <f t="shared" si="134"/>
        <v>1.3168585966198307</v>
      </c>
      <c r="H28" s="49">
        <f t="shared" si="134"/>
        <v>0.67019783198472993</v>
      </c>
      <c r="I28" s="49">
        <f t="shared" si="134"/>
        <v>0</v>
      </c>
      <c r="J28" s="49">
        <f t="shared" si="81"/>
        <v>0</v>
      </c>
      <c r="K28" s="49">
        <f t="shared" si="82"/>
        <v>0.1041666666666643</v>
      </c>
      <c r="L28" s="49">
        <f t="shared" si="83"/>
        <v>0.8333333333333357</v>
      </c>
      <c r="M28" s="49">
        <f t="shared" si="84"/>
        <v>0.8125</v>
      </c>
      <c r="N28" s="49">
        <f t="shared" si="85"/>
        <v>0.7916666666666643</v>
      </c>
      <c r="O28" s="49">
        <f t="shared" si="86"/>
        <v>2.0833333333335702E-2</v>
      </c>
      <c r="P28" s="49">
        <f t="shared" si="87"/>
        <v>0</v>
      </c>
      <c r="Q28" s="49" t="e">
        <f t="shared" si="88"/>
        <v>#DIV/0!</v>
      </c>
      <c r="R28" s="49" t="e">
        <f t="shared" si="89"/>
        <v>#DIV/0!</v>
      </c>
      <c r="S28" s="49" t="e">
        <f t="shared" si="90"/>
        <v>#DIV/0!</v>
      </c>
      <c r="T28" s="49" t="e">
        <f t="shared" si="91"/>
        <v>#DIV/0!</v>
      </c>
      <c r="U28" s="49" t="e">
        <f t="shared" si="92"/>
        <v>#DIV/0!</v>
      </c>
      <c r="V28" s="49" t="e">
        <f t="shared" si="93"/>
        <v>#DIV/0!</v>
      </c>
      <c r="W28" s="49" t="e">
        <f t="shared" si="94"/>
        <v>#DIV/0!</v>
      </c>
      <c r="X28" s="49" t="e">
        <f t="shared" si="95"/>
        <v>#DIV/0!</v>
      </c>
      <c r="Y28" s="49" t="e">
        <f t="shared" si="96"/>
        <v>#DIV/0!</v>
      </c>
      <c r="Z28" s="49" t="e">
        <f t="shared" si="97"/>
        <v>#DIV/0!</v>
      </c>
      <c r="AA28" s="49" t="e">
        <f t="shared" si="98"/>
        <v>#DIV/0!</v>
      </c>
      <c r="AB28" s="49" t="e">
        <f t="shared" si="99"/>
        <v>#DIV/0!</v>
      </c>
      <c r="AC28" s="49" t="e">
        <f t="shared" si="100"/>
        <v>#DIV/0!</v>
      </c>
      <c r="AD28" s="49" t="e">
        <f t="shared" si="101"/>
        <v>#DIV/0!</v>
      </c>
      <c r="AE28" s="49" t="e">
        <f t="shared" si="102"/>
        <v>#DIV/0!</v>
      </c>
      <c r="AF28" s="49" t="e">
        <f t="shared" si="103"/>
        <v>#DIV/0!</v>
      </c>
      <c r="AG28" s="49" t="e">
        <f t="shared" si="104"/>
        <v>#DIV/0!</v>
      </c>
      <c r="AH28" s="49" t="e">
        <f t="shared" si="105"/>
        <v>#DIV/0!</v>
      </c>
      <c r="AI28" s="49" t="e">
        <f t="shared" si="106"/>
        <v>#DIV/0!</v>
      </c>
      <c r="AJ28" s="49" t="e">
        <f t="shared" si="107"/>
        <v>#DIV/0!</v>
      </c>
      <c r="AK28" s="49" t="e">
        <f t="shared" si="108"/>
        <v>#DIV/0!</v>
      </c>
      <c r="AL28" s="49" t="e">
        <f t="shared" si="109"/>
        <v>#DIV/0!</v>
      </c>
      <c r="AM28" s="49" t="e">
        <f t="shared" si="110"/>
        <v>#DIV/0!</v>
      </c>
      <c r="AN28" s="49" t="e">
        <f t="shared" si="111"/>
        <v>#DIV/0!</v>
      </c>
      <c r="AO28" s="49" t="e">
        <f t="shared" si="112"/>
        <v>#DIV/0!</v>
      </c>
      <c r="AP28" s="49" t="e">
        <f t="shared" si="113"/>
        <v>#DIV/0!</v>
      </c>
      <c r="AQ28" s="49" t="e">
        <f t="shared" si="114"/>
        <v>#DIV/0!</v>
      </c>
      <c r="AR28" s="49" t="e">
        <f t="shared" si="115"/>
        <v>#DIV/0!</v>
      </c>
      <c r="AS28" s="49" t="e">
        <f t="shared" si="116"/>
        <v>#DIV/0!</v>
      </c>
      <c r="AT28" s="49" t="e">
        <f t="shared" si="117"/>
        <v>#DIV/0!</v>
      </c>
      <c r="AU28" s="49" t="e">
        <f t="shared" si="118"/>
        <v>#DIV/0!</v>
      </c>
      <c r="AV28" s="49" t="e">
        <f t="shared" si="119"/>
        <v>#DIV/0!</v>
      </c>
      <c r="AW28" s="49" t="e">
        <f t="shared" si="120"/>
        <v>#DIV/0!</v>
      </c>
      <c r="AX28" s="49" t="e">
        <f t="shared" si="121"/>
        <v>#DIV/0!</v>
      </c>
      <c r="AY28" s="49" t="e">
        <f t="shared" si="122"/>
        <v>#DIV/0!</v>
      </c>
    </row>
    <row r="29" spans="1:79" x14ac:dyDescent="0.3">
      <c r="A29" s="57"/>
      <c r="B29" t="s">
        <v>24</v>
      </c>
      <c r="C29" s="49">
        <f t="shared" ref="C29:I29" si="135">C20-($I20-$C20)/($I$2-$C$2)*C$2</f>
        <v>0</v>
      </c>
      <c r="D29" s="49">
        <f t="shared" si="135"/>
        <v>0.77539024538644341</v>
      </c>
      <c r="E29" s="49">
        <f t="shared" si="135"/>
        <v>1.0552327531465693</v>
      </c>
      <c r="F29" s="49">
        <f t="shared" si="135"/>
        <v>1.2325922026755016</v>
      </c>
      <c r="G29" s="49">
        <f t="shared" si="135"/>
        <v>0.90744433381141576</v>
      </c>
      <c r="H29" s="49">
        <f t="shared" si="135"/>
        <v>0.61737970716605872</v>
      </c>
      <c r="I29" s="49">
        <f t="shared" si="135"/>
        <v>0</v>
      </c>
      <c r="J29" s="49">
        <f t="shared" si="81"/>
        <v>0</v>
      </c>
      <c r="K29" s="49">
        <f t="shared" si="82"/>
        <v>0.1041666666666643</v>
      </c>
      <c r="L29" s="49">
        <f t="shared" si="83"/>
        <v>0.8333333333333357</v>
      </c>
      <c r="M29" s="49">
        <f t="shared" si="84"/>
        <v>0.8125</v>
      </c>
      <c r="N29" s="49">
        <f t="shared" si="85"/>
        <v>0.7916666666666643</v>
      </c>
      <c r="O29" s="49">
        <f t="shared" si="86"/>
        <v>2.0833333333335702E-2</v>
      </c>
      <c r="P29" s="49">
        <f t="shared" si="87"/>
        <v>0</v>
      </c>
      <c r="Q29" s="49" t="e">
        <f t="shared" si="88"/>
        <v>#DIV/0!</v>
      </c>
      <c r="R29" s="49" t="e">
        <f t="shared" si="89"/>
        <v>#DIV/0!</v>
      </c>
      <c r="S29" s="49" t="e">
        <f t="shared" si="90"/>
        <v>#DIV/0!</v>
      </c>
      <c r="T29" s="49" t="e">
        <f t="shared" si="91"/>
        <v>#DIV/0!</v>
      </c>
      <c r="U29" s="49" t="e">
        <f t="shared" si="92"/>
        <v>#DIV/0!</v>
      </c>
      <c r="V29" s="49" t="e">
        <f t="shared" si="93"/>
        <v>#DIV/0!</v>
      </c>
      <c r="W29" s="49" t="e">
        <f t="shared" si="94"/>
        <v>#DIV/0!</v>
      </c>
      <c r="X29" s="49" t="e">
        <f t="shared" si="95"/>
        <v>#DIV/0!</v>
      </c>
      <c r="Y29" s="49" t="e">
        <f t="shared" si="96"/>
        <v>#DIV/0!</v>
      </c>
      <c r="Z29" s="49" t="e">
        <f t="shared" si="97"/>
        <v>#DIV/0!</v>
      </c>
      <c r="AA29" s="49" t="e">
        <f t="shared" si="98"/>
        <v>#DIV/0!</v>
      </c>
      <c r="AB29" s="49" t="e">
        <f t="shared" si="99"/>
        <v>#DIV/0!</v>
      </c>
      <c r="AC29" s="49" t="e">
        <f t="shared" si="100"/>
        <v>#DIV/0!</v>
      </c>
      <c r="AD29" s="49" t="e">
        <f t="shared" si="101"/>
        <v>#DIV/0!</v>
      </c>
      <c r="AE29" s="49" t="e">
        <f t="shared" si="102"/>
        <v>#DIV/0!</v>
      </c>
      <c r="AF29" s="49" t="e">
        <f t="shared" si="103"/>
        <v>#DIV/0!</v>
      </c>
      <c r="AG29" s="49" t="e">
        <f t="shared" si="104"/>
        <v>#DIV/0!</v>
      </c>
      <c r="AH29" s="49" t="e">
        <f t="shared" si="105"/>
        <v>#DIV/0!</v>
      </c>
      <c r="AI29" s="49" t="e">
        <f t="shared" si="106"/>
        <v>#DIV/0!</v>
      </c>
      <c r="AJ29" s="49" t="e">
        <f t="shared" si="107"/>
        <v>#DIV/0!</v>
      </c>
      <c r="AK29" s="49" t="e">
        <f t="shared" si="108"/>
        <v>#DIV/0!</v>
      </c>
      <c r="AL29" s="49" t="e">
        <f t="shared" si="109"/>
        <v>#DIV/0!</v>
      </c>
      <c r="AM29" s="49" t="e">
        <f t="shared" si="110"/>
        <v>#DIV/0!</v>
      </c>
      <c r="AN29" s="49" t="e">
        <f t="shared" si="111"/>
        <v>#DIV/0!</v>
      </c>
      <c r="AO29" s="49" t="e">
        <f t="shared" si="112"/>
        <v>#DIV/0!</v>
      </c>
      <c r="AP29" s="49" t="e">
        <f t="shared" si="113"/>
        <v>#DIV/0!</v>
      </c>
      <c r="AQ29" s="49" t="e">
        <f t="shared" si="114"/>
        <v>#DIV/0!</v>
      </c>
      <c r="AR29" s="49" t="e">
        <f t="shared" si="115"/>
        <v>#DIV/0!</v>
      </c>
      <c r="AS29" s="49" t="e">
        <f t="shared" si="116"/>
        <v>#DIV/0!</v>
      </c>
      <c r="AT29" s="49" t="e">
        <f t="shared" si="117"/>
        <v>#DIV/0!</v>
      </c>
      <c r="AU29" s="49" t="e">
        <f t="shared" si="118"/>
        <v>#DIV/0!</v>
      </c>
      <c r="AV29" s="49" t="e">
        <f t="shared" si="119"/>
        <v>#DIV/0!</v>
      </c>
      <c r="AW29" s="49" t="e">
        <f t="shared" si="120"/>
        <v>#DIV/0!</v>
      </c>
      <c r="AX29" s="49" t="e">
        <f t="shared" si="121"/>
        <v>#DIV/0!</v>
      </c>
      <c r="AY29" s="49" t="e">
        <f t="shared" si="122"/>
        <v>#DIV/0!</v>
      </c>
    </row>
    <row r="31" spans="1:79" x14ac:dyDescent="0.3">
      <c r="J31" s="49"/>
      <c r="K31" s="49">
        <f>K17-((P17-J17)/(P$2-J$2)*(K$2-J$2)+J17)</f>
        <v>-0.68120000000000402</v>
      </c>
      <c r="L31" s="49">
        <f>L17-((P17-J17)/(P$2-J$2)*(L$2-J$2)+J17)</f>
        <v>-1.1424000000000021</v>
      </c>
      <c r="M31" s="49">
        <f>M17-((P17-J17)/(P$2-J$2)*(M$2-J$2)+J17)</f>
        <v>-1.0905999999999878</v>
      </c>
      <c r="N31" s="49">
        <f>N17-((P17-J17)/(P$2-J$2)*(N$2-J$2)+J17)</f>
        <v>-1.1706000000000074</v>
      </c>
      <c r="O31" s="49">
        <f>O17-((P17-J17)/(P$2-J$2)*(O$2-J$2)+J17)</f>
        <v>-0.57030000000000314</v>
      </c>
      <c r="P31" s="49">
        <f>P17-((P17-J17)/(P$2-J$2)*(P$2-J$2)+J17)</f>
        <v>0</v>
      </c>
    </row>
    <row r="34" spans="3:3" x14ac:dyDescent="0.3">
      <c r="C34">
        <f>(I16-C16)/(I2-C2)</f>
        <v>2.9175545452257982E-2</v>
      </c>
    </row>
  </sheetData>
  <mergeCells count="3">
    <mergeCell ref="A4:A11"/>
    <mergeCell ref="A13:A20"/>
    <mergeCell ref="A22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adritrias</dc:creator>
  <cp:lastModifiedBy>John Braley</cp:lastModifiedBy>
  <dcterms:created xsi:type="dcterms:W3CDTF">2017-09-05T16:00:52Z</dcterms:created>
  <dcterms:modified xsi:type="dcterms:W3CDTF">2017-09-13T19:41:26Z</dcterms:modified>
</cp:coreProperties>
</file>