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Wirk\Documents\git_jbbraley\nchrp\NCHRP Spot Checking Code\"/>
    </mc:Choice>
  </mc:AlternateContent>
  <bookViews>
    <workbookView xWindow="0" yWindow="0" windowWidth="23040" windowHeight="9228"/>
  </bookViews>
  <sheets>
    <sheet name="Results" sheetId="5" r:id="rId1"/>
    <sheet name="Factors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4" l="1"/>
  <c r="I14" i="4"/>
  <c r="R15" i="4"/>
  <c r="R14" i="4"/>
  <c r="C15" i="4"/>
  <c r="C14" i="4"/>
  <c r="R7" i="4"/>
  <c r="R6" i="4"/>
  <c r="C7" i="4"/>
  <c r="C6" i="4"/>
  <c r="O15" i="4" l="1"/>
  <c r="P15" i="4"/>
  <c r="P14" i="4"/>
  <c r="O14" i="4"/>
  <c r="M15" i="4"/>
  <c r="L15" i="4"/>
  <c r="M14" i="4"/>
  <c r="L14" i="4"/>
  <c r="P23" i="4"/>
  <c r="O23" i="4"/>
  <c r="P22" i="4"/>
  <c r="O22" i="4"/>
  <c r="M23" i="4"/>
  <c r="L23" i="4"/>
  <c r="M22" i="4"/>
  <c r="L22" i="4"/>
  <c r="P7" i="4"/>
  <c r="P6" i="4"/>
  <c r="O7" i="4"/>
  <c r="O6" i="4"/>
  <c r="M7" i="4"/>
  <c r="M6" i="4"/>
  <c r="L7" i="4"/>
  <c r="L6" i="4"/>
  <c r="V23" i="4" l="1"/>
  <c r="U23" i="4"/>
  <c r="T23" i="4"/>
  <c r="V22" i="4"/>
  <c r="U22" i="4"/>
  <c r="T22" i="4"/>
  <c r="V7" i="4"/>
  <c r="U7" i="4"/>
  <c r="T7" i="4"/>
  <c r="V6" i="4"/>
  <c r="U6" i="4"/>
  <c r="T6" i="4"/>
  <c r="N23" i="4"/>
  <c r="K23" i="4"/>
  <c r="N22" i="4"/>
  <c r="K22" i="4"/>
  <c r="G23" i="4"/>
  <c r="F23" i="4"/>
  <c r="E23" i="4"/>
  <c r="G22" i="4"/>
  <c r="F22" i="4"/>
  <c r="E22" i="4"/>
  <c r="V15" i="4"/>
  <c r="U15" i="4"/>
  <c r="T15" i="4"/>
  <c r="V14" i="4"/>
  <c r="U14" i="4"/>
  <c r="T14" i="4"/>
  <c r="N15" i="4"/>
  <c r="K15" i="4"/>
  <c r="N14" i="4"/>
  <c r="K14" i="4"/>
  <c r="G14" i="4"/>
  <c r="G15" i="4"/>
  <c r="F14" i="4"/>
  <c r="F15" i="4"/>
  <c r="E14" i="4"/>
  <c r="E15" i="4"/>
  <c r="G6" i="4"/>
  <c r="G7" i="4"/>
  <c r="F6" i="4"/>
  <c r="F7" i="4"/>
  <c r="N6" i="4"/>
  <c r="N7" i="4"/>
  <c r="K7" i="4"/>
  <c r="K6" i="4"/>
  <c r="E6" i="4"/>
  <c r="E7" i="4"/>
  <c r="S22" i="4"/>
  <c r="S23" i="4"/>
  <c r="J22" i="4"/>
  <c r="J23" i="4"/>
  <c r="D22" i="4"/>
  <c r="D23" i="4"/>
  <c r="S14" i="4"/>
  <c r="S15" i="4"/>
  <c r="J14" i="4"/>
  <c r="J15" i="4"/>
  <c r="D14" i="4"/>
  <c r="D15" i="4"/>
  <c r="J6" i="4"/>
  <c r="J7" i="4"/>
  <c r="S6" i="4"/>
  <c r="S7" i="4"/>
  <c r="D6" i="4"/>
  <c r="D7" i="4"/>
</calcChain>
</file>

<file path=xl/sharedStrings.xml><?xml version="1.0" encoding="utf-8"?>
<sst xmlns="http://schemas.openxmlformats.org/spreadsheetml/2006/main" count="145" uniqueCount="35">
  <si>
    <t>DL</t>
  </si>
  <si>
    <t>P1_Vert</t>
  </si>
  <si>
    <t>Exterior</t>
  </si>
  <si>
    <t>Near Abutment</t>
  </si>
  <si>
    <t>Pier</t>
  </si>
  <si>
    <t>Far Abutment</t>
  </si>
  <si>
    <t>A1_Vert</t>
  </si>
  <si>
    <t>A2_Vert</t>
  </si>
  <si>
    <t>P1_Rpos</t>
  </si>
  <si>
    <t>P1_Rneg</t>
  </si>
  <si>
    <t>LL</t>
  </si>
  <si>
    <t>First Interior</t>
  </si>
  <si>
    <t>Capacity</t>
  </si>
  <si>
    <t>Positive Moment Region</t>
  </si>
  <si>
    <t>Negative Moment Region</t>
  </si>
  <si>
    <t>Strength 1 FLEXURE</t>
  </si>
  <si>
    <t>Strength I SHEAR</t>
  </si>
  <si>
    <t>Service III FLEXURE (Maximum Tension Stress)</t>
  </si>
  <si>
    <t>TS (P1_Vert)</t>
  </si>
  <si>
    <t>TS (P1_Rpos)</t>
  </si>
  <si>
    <t>TS (P1_Rneg)</t>
  </si>
  <si>
    <t>TS (A1_Vert)</t>
  </si>
  <si>
    <t>TS (A2_Vert)</t>
  </si>
  <si>
    <t>Rating</t>
  </si>
  <si>
    <t>A2_Rpos</t>
  </si>
  <si>
    <t>A2_Rneg</t>
  </si>
  <si>
    <t>A1_Rpos</t>
  </si>
  <si>
    <t>A1_Rneg</t>
  </si>
  <si>
    <t>TS (A1_Rpos)</t>
  </si>
  <si>
    <t>TS (A1_Rneg)</t>
  </si>
  <si>
    <t>TS (A2_Rpos)</t>
  </si>
  <si>
    <t>TS (A2_Rneg)</t>
  </si>
  <si>
    <t>Service II FLEXURE</t>
  </si>
  <si>
    <t>Strength 1 FLEXURE (Moment Response in Positive, Stress in Negative)</t>
  </si>
  <si>
    <t>FC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</si>
</sst>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/>
    <xf numFmtId="0" fontId="1" fillId="0" borderId="0" xfId="0" applyFont="1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Border="1"/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3"/>
  <sheetViews>
    <sheetView tabSelected="1" zoomScale="80" zoomScaleNormal="80" workbookViewId="0">
      <selection activeCell="R9" sqref="R9"/>
    </sheetView>
  </sheetViews>
  <sheetFormatPr defaultRowHeight="14.4" x14ac:dyDescent="0.3"/>
  <cols>
    <col min="1" max="6" width="11.21875" customWidth="1"/>
    <col min="7" max="7" width="11.21875" style="16" customWidth="1"/>
    <col min="8" max="8" width="6.44140625" style="16" customWidth="1"/>
    <col min="9" max="16" width="11.21875" style="16" customWidth="1"/>
    <col min="17" max="17" width="6.44140625" customWidth="1"/>
    <col min="18" max="24" width="11.21875" customWidth="1"/>
  </cols>
  <sheetData>
    <row r="2" spans="1:31" ht="15.6" x14ac:dyDescent="0.3">
      <c r="A2" s="6" t="s">
        <v>33</v>
      </c>
      <c r="N2" s="16" t="s">
        <v>34</v>
      </c>
    </row>
    <row r="3" spans="1:31" ht="15.6" x14ac:dyDescent="0.3">
      <c r="A3" s="6"/>
    </row>
    <row r="4" spans="1:31" x14ac:dyDescent="0.3">
      <c r="C4" s="14" t="s">
        <v>13</v>
      </c>
      <c r="D4" s="14"/>
      <c r="E4" s="14"/>
      <c r="F4" s="14"/>
      <c r="G4" s="14"/>
      <c r="H4" s="17"/>
      <c r="I4" s="18" t="s">
        <v>14</v>
      </c>
      <c r="J4" s="18"/>
      <c r="K4" s="18"/>
      <c r="L4" s="18"/>
      <c r="M4" s="18"/>
      <c r="N4" s="18"/>
      <c r="O4" s="18"/>
      <c r="P4" s="18"/>
      <c r="Q4" s="13"/>
      <c r="R4" s="14" t="s">
        <v>13</v>
      </c>
      <c r="S4" s="14"/>
      <c r="T4" s="14"/>
      <c r="U4" s="14"/>
      <c r="V4" s="14"/>
    </row>
    <row r="5" spans="1:31" x14ac:dyDescent="0.3">
      <c r="C5" s="13" t="s">
        <v>0</v>
      </c>
      <c r="D5" s="13" t="s">
        <v>10</v>
      </c>
      <c r="E5" s="13" t="s">
        <v>1</v>
      </c>
      <c r="F5" s="13" t="s">
        <v>8</v>
      </c>
      <c r="G5" s="17" t="s">
        <v>9</v>
      </c>
      <c r="H5" s="17"/>
      <c r="I5" s="17" t="s">
        <v>0</v>
      </c>
      <c r="J5" s="17" t="s">
        <v>10</v>
      </c>
      <c r="K5" s="17" t="s">
        <v>6</v>
      </c>
      <c r="L5" s="17" t="s">
        <v>26</v>
      </c>
      <c r="M5" s="17" t="s">
        <v>27</v>
      </c>
      <c r="N5" s="17" t="s">
        <v>7</v>
      </c>
      <c r="O5" s="17" t="s">
        <v>24</v>
      </c>
      <c r="P5" s="17" t="s">
        <v>25</v>
      </c>
      <c r="Q5" s="13"/>
      <c r="R5" s="13" t="s">
        <v>0</v>
      </c>
      <c r="S5" s="13" t="s">
        <v>10</v>
      </c>
      <c r="T5" s="13" t="s">
        <v>1</v>
      </c>
      <c r="U5" s="13" t="s">
        <v>8</v>
      </c>
      <c r="V5" s="13" t="s">
        <v>9</v>
      </c>
    </row>
    <row r="6" spans="1:31" s="1" customFormat="1" x14ac:dyDescent="0.3">
      <c r="A6" s="1" t="s">
        <v>11</v>
      </c>
      <c r="C6" s="11">
        <v>52616186.827853397</v>
      </c>
      <c r="D6" s="11">
        <v>37373016.347439997</v>
      </c>
      <c r="E6" s="11">
        <v>7390765.4936061697</v>
      </c>
      <c r="F6" s="11">
        <v>4369663.5515589099</v>
      </c>
      <c r="G6" s="19">
        <v>3041109.08625403</v>
      </c>
      <c r="H6" s="19"/>
      <c r="I6" s="19">
        <v>-7487.2488835438598</v>
      </c>
      <c r="J6" s="19">
        <v>-3300.7901964310799</v>
      </c>
      <c r="K6" s="19">
        <v>-688.80194893074599</v>
      </c>
      <c r="L6" s="19">
        <v>-620.38312765092098</v>
      </c>
      <c r="M6" s="19">
        <v>-174.48502863075001</v>
      </c>
      <c r="N6" s="19">
        <v>-696.22038675935096</v>
      </c>
      <c r="O6" s="19">
        <v>-624.35927098628997</v>
      </c>
      <c r="P6" s="19">
        <v>-177.18351645017</v>
      </c>
      <c r="Q6" s="11"/>
      <c r="R6" s="11">
        <v>40212827.036869302</v>
      </c>
      <c r="S6" s="11">
        <v>29822366.015718602</v>
      </c>
      <c r="T6" s="11">
        <v>7394111.6704167603</v>
      </c>
      <c r="U6" s="11">
        <v>4375865.8646846302</v>
      </c>
      <c r="V6" s="11">
        <v>3040168.9302863702</v>
      </c>
      <c r="X6" s="3"/>
      <c r="Z6" s="3"/>
      <c r="AC6" s="3"/>
    </row>
    <row r="7" spans="1:31" s="1" customFormat="1" x14ac:dyDescent="0.3">
      <c r="A7" s="1" t="s">
        <v>2</v>
      </c>
      <c r="C7" s="11">
        <v>60486155.524696402</v>
      </c>
      <c r="D7" s="11">
        <v>50996039.926477</v>
      </c>
      <c r="E7" s="11">
        <v>7609389.9114352604</v>
      </c>
      <c r="F7" s="11">
        <v>6724039.07496903</v>
      </c>
      <c r="G7" s="19">
        <v>1161665.59586022</v>
      </c>
      <c r="H7" s="19"/>
      <c r="I7" s="19">
        <v>-9340.0316269914292</v>
      </c>
      <c r="J7" s="19">
        <v>-4697.5882029412396</v>
      </c>
      <c r="K7" s="19">
        <v>-719.66104476962698</v>
      </c>
      <c r="L7" s="19">
        <v>-1135.7921073914599</v>
      </c>
      <c r="M7" s="19">
        <v>425.75274583975897</v>
      </c>
      <c r="N7" s="19">
        <v>-721.273299612149</v>
      </c>
      <c r="O7" s="19">
        <v>-1138.6207568694799</v>
      </c>
      <c r="P7" s="19">
        <v>427.05974297895398</v>
      </c>
      <c r="Q7" s="11"/>
      <c r="R7" s="11">
        <v>48319141.404921897</v>
      </c>
      <c r="S7" s="11">
        <v>39542780.135267302</v>
      </c>
      <c r="T7" s="11">
        <v>7609389.9127225596</v>
      </c>
      <c r="U7" s="11">
        <v>6724039.0759060504</v>
      </c>
      <c r="V7" s="11">
        <v>1161665.59615643</v>
      </c>
      <c r="X7" s="3"/>
      <c r="Z7" s="3"/>
      <c r="AC7" s="3"/>
    </row>
    <row r="8" spans="1:31" x14ac:dyDescent="0.3">
      <c r="C8" s="11"/>
      <c r="D8" s="13"/>
      <c r="E8" s="13"/>
      <c r="F8" s="12"/>
      <c r="G8" s="17"/>
      <c r="H8" s="17"/>
      <c r="I8" s="17"/>
      <c r="J8" s="17"/>
      <c r="K8" s="17"/>
      <c r="L8" s="17"/>
      <c r="M8" s="17"/>
      <c r="N8" s="17"/>
      <c r="O8" s="17"/>
      <c r="P8" s="17"/>
      <c r="Q8" s="13"/>
      <c r="R8" s="13"/>
      <c r="S8" s="13"/>
      <c r="T8" s="13"/>
      <c r="U8" s="11"/>
      <c r="V8" s="13"/>
      <c r="X8" s="2"/>
      <c r="Z8" s="3"/>
      <c r="AC8" s="4"/>
    </row>
    <row r="9" spans="1:31" x14ac:dyDescent="0.3">
      <c r="C9" s="13"/>
      <c r="D9" s="13"/>
      <c r="E9" s="13"/>
      <c r="F9" s="13"/>
      <c r="G9" s="17"/>
      <c r="H9" s="17"/>
      <c r="I9" s="17"/>
      <c r="J9" s="17"/>
      <c r="K9" s="17"/>
      <c r="L9" s="17"/>
      <c r="M9" s="17"/>
      <c r="N9" s="17"/>
      <c r="O9" s="17"/>
      <c r="P9" s="17"/>
      <c r="Q9" s="13"/>
      <c r="R9" s="13"/>
      <c r="S9" s="13"/>
      <c r="T9" s="13"/>
      <c r="U9" s="13"/>
      <c r="V9" s="13"/>
    </row>
    <row r="10" spans="1:31" ht="15.6" x14ac:dyDescent="0.3">
      <c r="A10" s="6" t="s">
        <v>17</v>
      </c>
      <c r="C10" s="13"/>
      <c r="D10" s="13"/>
      <c r="E10" s="13"/>
      <c r="F10" s="1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3"/>
      <c r="R10" s="13"/>
      <c r="S10" s="13"/>
      <c r="T10" s="13"/>
      <c r="U10" s="13"/>
      <c r="V10" s="13"/>
      <c r="Z10" s="7"/>
      <c r="AA10" s="7"/>
      <c r="AB10" s="7"/>
      <c r="AC10" s="7"/>
      <c r="AD10" s="7"/>
      <c r="AE10" s="7"/>
    </row>
    <row r="11" spans="1:31" ht="15.6" x14ac:dyDescent="0.3">
      <c r="A11" s="6"/>
      <c r="C11" s="13"/>
      <c r="D11" s="13"/>
      <c r="E11" s="13"/>
      <c r="F11" s="13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3"/>
      <c r="R11" s="13"/>
      <c r="S11" s="13"/>
      <c r="T11" s="13"/>
      <c r="U11" s="13"/>
      <c r="V11" s="13"/>
      <c r="Z11" s="7"/>
      <c r="AA11" s="7"/>
      <c r="AB11" s="7"/>
      <c r="AC11" s="7"/>
      <c r="AD11" s="7"/>
      <c r="AE11" s="7"/>
    </row>
    <row r="12" spans="1:31" x14ac:dyDescent="0.3">
      <c r="C12" s="14" t="s">
        <v>13</v>
      </c>
      <c r="D12" s="14"/>
      <c r="E12" s="14"/>
      <c r="F12" s="14"/>
      <c r="G12" s="14"/>
      <c r="H12" s="17"/>
      <c r="I12" s="18" t="s">
        <v>14</v>
      </c>
      <c r="J12" s="18"/>
      <c r="K12" s="18"/>
      <c r="L12" s="18"/>
      <c r="M12" s="18"/>
      <c r="N12" s="18"/>
      <c r="O12" s="18"/>
      <c r="P12" s="18"/>
      <c r="Q12" s="13"/>
      <c r="R12" s="14" t="s">
        <v>13</v>
      </c>
      <c r="S12" s="14"/>
      <c r="T12" s="14"/>
      <c r="U12" s="14"/>
      <c r="V12" s="14"/>
      <c r="Z12" s="8"/>
      <c r="AA12" s="8"/>
      <c r="AB12" s="8"/>
      <c r="AC12" s="8"/>
      <c r="AD12" s="7"/>
      <c r="AE12" s="7"/>
    </row>
    <row r="13" spans="1:31" x14ac:dyDescent="0.3">
      <c r="C13" s="13" t="s">
        <v>0</v>
      </c>
      <c r="D13" s="13" t="s">
        <v>10</v>
      </c>
      <c r="E13" s="13" t="s">
        <v>1</v>
      </c>
      <c r="F13" s="13" t="s">
        <v>8</v>
      </c>
      <c r="G13" s="17" t="s">
        <v>9</v>
      </c>
      <c r="H13" s="17"/>
      <c r="I13" s="17" t="s">
        <v>0</v>
      </c>
      <c r="J13" s="17" t="s">
        <v>10</v>
      </c>
      <c r="K13" s="17" t="s">
        <v>6</v>
      </c>
      <c r="L13" s="17" t="s">
        <v>26</v>
      </c>
      <c r="M13" s="17" t="s">
        <v>27</v>
      </c>
      <c r="N13" s="17" t="s">
        <v>7</v>
      </c>
      <c r="O13" s="17" t="s">
        <v>24</v>
      </c>
      <c r="P13" s="17" t="s">
        <v>25</v>
      </c>
      <c r="Q13" s="13"/>
      <c r="R13" s="13" t="s">
        <v>0</v>
      </c>
      <c r="S13" s="13" t="s">
        <v>10</v>
      </c>
      <c r="T13" s="13" t="s">
        <v>1</v>
      </c>
      <c r="U13" s="13" t="s">
        <v>8</v>
      </c>
      <c r="V13" s="13" t="s">
        <v>9</v>
      </c>
      <c r="Z13" s="7"/>
      <c r="AA13" s="7"/>
      <c r="AB13" s="7"/>
      <c r="AC13" s="7"/>
      <c r="AD13" s="7"/>
      <c r="AE13" s="7"/>
    </row>
    <row r="14" spans="1:31" s="1" customFormat="1" x14ac:dyDescent="0.3">
      <c r="A14" s="1" t="s">
        <v>11</v>
      </c>
      <c r="C14" s="11">
        <v>4464.6187145595804</v>
      </c>
      <c r="D14" s="11">
        <v>3159.0755857711401</v>
      </c>
      <c r="E14" s="11">
        <v>621.14666672578198</v>
      </c>
      <c r="F14" s="11">
        <v>378.18019905528598</v>
      </c>
      <c r="G14" s="19">
        <v>258.688282209421</v>
      </c>
      <c r="H14" s="19"/>
      <c r="I14" s="19">
        <v>-7487.2488835438598</v>
      </c>
      <c r="J14" s="19">
        <v>-3300.7901964310799</v>
      </c>
      <c r="K14" s="19">
        <v>-688.80194893074599</v>
      </c>
      <c r="L14" s="19">
        <v>-620.38312765092098</v>
      </c>
      <c r="M14" s="19">
        <v>-174.48502863075001</v>
      </c>
      <c r="N14" s="19">
        <v>-696.22038675935096</v>
      </c>
      <c r="O14" s="19">
        <v>-624.35927098628997</v>
      </c>
      <c r="P14" s="19">
        <v>-177.18351645017</v>
      </c>
      <c r="Q14" s="11"/>
      <c r="R14" s="11">
        <v>3376.1327847470802</v>
      </c>
      <c r="S14" s="11">
        <v>2481.8575440623099</v>
      </c>
      <c r="T14" s="11">
        <v>621.14666672578198</v>
      </c>
      <c r="U14" s="11">
        <v>378.18019905528598</v>
      </c>
      <c r="V14" s="19">
        <v>258.688282209421</v>
      </c>
      <c r="X14" s="3"/>
      <c r="Z14" s="9"/>
      <c r="AA14" s="10"/>
      <c r="AB14" s="10"/>
      <c r="AC14" s="9"/>
      <c r="AD14" s="10"/>
      <c r="AE14" s="10"/>
    </row>
    <row r="15" spans="1:31" s="1" customFormat="1" x14ac:dyDescent="0.3">
      <c r="A15" s="1" t="s">
        <v>2</v>
      </c>
      <c r="C15" s="11">
        <v>5081.4150300375804</v>
      </c>
      <c r="D15" s="11">
        <v>4495.4763260438704</v>
      </c>
      <c r="E15" s="11">
        <v>626.01875748740895</v>
      </c>
      <c r="F15" s="11">
        <v>579.45910814305398</v>
      </c>
      <c r="G15" s="19">
        <v>70.545130878005807</v>
      </c>
      <c r="H15" s="19"/>
      <c r="I15" s="19">
        <v>-9340.0316269914292</v>
      </c>
      <c r="J15" s="19">
        <v>-4697.5882029412396</v>
      </c>
      <c r="K15" s="19">
        <v>-719.66104476962698</v>
      </c>
      <c r="L15" s="19">
        <v>-1135.7921073914599</v>
      </c>
      <c r="M15" s="19">
        <v>425.75274583975897</v>
      </c>
      <c r="N15" s="19">
        <v>-721.273299612149</v>
      </c>
      <c r="O15" s="19">
        <v>-1138.6207568694799</v>
      </c>
      <c r="P15" s="19">
        <v>427.05974297895398</v>
      </c>
      <c r="Q15" s="11"/>
      <c r="R15" s="11">
        <v>4056.88247916092</v>
      </c>
      <c r="S15" s="11">
        <v>3449.06706550015</v>
      </c>
      <c r="T15" s="11">
        <v>626.01875748740895</v>
      </c>
      <c r="U15" s="11">
        <v>579.45910814305398</v>
      </c>
      <c r="V15" s="19">
        <v>70.545130878005807</v>
      </c>
      <c r="X15" s="3"/>
      <c r="Z15" s="9"/>
      <c r="AA15" s="10"/>
      <c r="AB15" s="10"/>
      <c r="AC15" s="9"/>
      <c r="AD15" s="10"/>
      <c r="AE15" s="10"/>
    </row>
    <row r="16" spans="1:31" x14ac:dyDescent="0.3">
      <c r="C16" s="13"/>
      <c r="D16" s="13"/>
      <c r="E16" s="13"/>
      <c r="F16" s="13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3"/>
      <c r="R16" s="13"/>
      <c r="S16" s="13"/>
      <c r="T16" s="13"/>
      <c r="U16" s="13"/>
      <c r="V16" s="13"/>
      <c r="Z16" s="7"/>
      <c r="AA16" s="7"/>
      <c r="AB16" s="7"/>
      <c r="AC16" s="7"/>
      <c r="AD16" s="7"/>
      <c r="AE16" s="7"/>
    </row>
    <row r="17" spans="1:31" x14ac:dyDescent="0.3">
      <c r="C17" s="13"/>
      <c r="D17" s="13"/>
      <c r="E17" s="13"/>
      <c r="F17" s="13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3"/>
      <c r="R17" s="13"/>
      <c r="S17" s="13"/>
      <c r="T17" s="13"/>
      <c r="U17" s="13"/>
      <c r="V17" s="13"/>
      <c r="Z17" s="7"/>
      <c r="AA17" s="7"/>
      <c r="AB17" s="7"/>
      <c r="AC17" s="7"/>
      <c r="AD17" s="7"/>
      <c r="AE17" s="7"/>
    </row>
    <row r="18" spans="1:31" ht="15.6" x14ac:dyDescent="0.3">
      <c r="A18" s="6" t="s">
        <v>16</v>
      </c>
      <c r="C18" s="13"/>
      <c r="D18" s="13"/>
      <c r="E18" s="13"/>
      <c r="F18" s="13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3"/>
      <c r="R18" s="13"/>
      <c r="S18" s="13"/>
      <c r="T18" s="13"/>
      <c r="U18" s="13"/>
      <c r="V18" s="13"/>
      <c r="Z18" s="7"/>
      <c r="AA18" s="7"/>
      <c r="AB18" s="7"/>
      <c r="AC18" s="7"/>
      <c r="AD18" s="7"/>
      <c r="AE18" s="7"/>
    </row>
    <row r="19" spans="1:31" ht="15.6" x14ac:dyDescent="0.3">
      <c r="A19" s="6"/>
      <c r="C19" s="13"/>
      <c r="D19" s="13"/>
      <c r="E19" s="13"/>
      <c r="F19" s="13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3"/>
      <c r="R19" s="13"/>
      <c r="S19" s="13"/>
      <c r="T19" s="13"/>
      <c r="U19" s="13"/>
      <c r="V19" s="13"/>
      <c r="Z19" s="7"/>
      <c r="AA19" s="7"/>
      <c r="AB19" s="7"/>
      <c r="AC19" s="7"/>
      <c r="AD19" s="7"/>
      <c r="AE19" s="7"/>
    </row>
    <row r="20" spans="1:31" x14ac:dyDescent="0.3">
      <c r="C20" s="14" t="s">
        <v>3</v>
      </c>
      <c r="D20" s="14"/>
      <c r="E20" s="14"/>
      <c r="F20" s="14"/>
      <c r="G20" s="14"/>
      <c r="H20" s="17"/>
      <c r="I20" s="18" t="s">
        <v>4</v>
      </c>
      <c r="J20" s="18"/>
      <c r="K20" s="18"/>
      <c r="L20" s="18"/>
      <c r="M20" s="18"/>
      <c r="N20" s="18"/>
      <c r="O20" s="18"/>
      <c r="P20" s="18"/>
      <c r="Q20" s="13"/>
      <c r="R20" s="14" t="s">
        <v>5</v>
      </c>
      <c r="S20" s="14"/>
      <c r="T20" s="14"/>
      <c r="U20" s="14"/>
      <c r="V20" s="14"/>
    </row>
    <row r="21" spans="1:31" x14ac:dyDescent="0.3">
      <c r="C21" s="13" t="s">
        <v>0</v>
      </c>
      <c r="D21" s="13" t="s">
        <v>10</v>
      </c>
      <c r="E21" s="13" t="s">
        <v>1</v>
      </c>
      <c r="F21" s="13" t="s">
        <v>8</v>
      </c>
      <c r="G21" s="17" t="s">
        <v>9</v>
      </c>
      <c r="H21" s="17"/>
      <c r="I21" s="17" t="s">
        <v>0</v>
      </c>
      <c r="J21" s="17" t="s">
        <v>10</v>
      </c>
      <c r="K21" s="17" t="s">
        <v>6</v>
      </c>
      <c r="L21" s="17" t="s">
        <v>26</v>
      </c>
      <c r="M21" s="17" t="s">
        <v>27</v>
      </c>
      <c r="N21" s="17" t="s">
        <v>7</v>
      </c>
      <c r="O21" s="17" t="s">
        <v>24</v>
      </c>
      <c r="P21" s="17" t="s">
        <v>25</v>
      </c>
      <c r="Q21" s="13"/>
      <c r="R21" s="13" t="s">
        <v>0</v>
      </c>
      <c r="S21" s="13" t="s">
        <v>10</v>
      </c>
      <c r="T21" s="13" t="s">
        <v>1</v>
      </c>
      <c r="U21" s="13" t="s">
        <v>8</v>
      </c>
      <c r="V21" s="13" t="s">
        <v>9</v>
      </c>
    </row>
    <row r="22" spans="1:31" x14ac:dyDescent="0.3">
      <c r="A22" t="s">
        <v>11</v>
      </c>
      <c r="C22" s="11">
        <v>149830.51339384101</v>
      </c>
      <c r="D22" s="11">
        <v>66449.098295774704</v>
      </c>
      <c r="E22" s="11">
        <v>9020.6142691332898</v>
      </c>
      <c r="F22" s="11">
        <v>5306.4103583345104</v>
      </c>
      <c r="G22" s="19">
        <v>3714.20391080132</v>
      </c>
      <c r="H22" s="19"/>
      <c r="I22" s="19">
        <v>236852.366632661</v>
      </c>
      <c r="J22" s="19">
        <v>96732.786150876302</v>
      </c>
      <c r="K22" s="19">
        <v>5415.9722667904998</v>
      </c>
      <c r="L22" s="19">
        <v>5227.4504851226802</v>
      </c>
      <c r="M22" s="19">
        <v>188.52178166789699</v>
      </c>
      <c r="N22" s="19">
        <v>5415.9722675430503</v>
      </c>
      <c r="O22" s="19">
        <v>5227.4504856408503</v>
      </c>
      <c r="P22" s="19">
        <v>188.52178190054099</v>
      </c>
      <c r="Q22" s="11"/>
      <c r="R22" s="11">
        <v>120763.23843669699</v>
      </c>
      <c r="S22" s="11">
        <v>39266.008595965803</v>
      </c>
      <c r="T22" s="11">
        <v>9020.6142713854497</v>
      </c>
      <c r="U22" s="11">
        <v>5306.4103599008304</v>
      </c>
      <c r="V22" s="11">
        <v>3714.2039114850299</v>
      </c>
    </row>
    <row r="23" spans="1:31" x14ac:dyDescent="0.3">
      <c r="A23" t="s">
        <v>2</v>
      </c>
      <c r="C23" s="11">
        <v>185753.72571795201</v>
      </c>
      <c r="D23" s="11">
        <v>85109.939118602197</v>
      </c>
      <c r="E23" s="11">
        <v>9102.6881219736897</v>
      </c>
      <c r="F23" s="11">
        <v>8598.7929086276508</v>
      </c>
      <c r="G23" s="19">
        <v>503.89521334583702</v>
      </c>
      <c r="H23" s="19"/>
      <c r="I23" s="19">
        <v>300335.02026435401</v>
      </c>
      <c r="J23" s="19">
        <v>134154.437784323</v>
      </c>
      <c r="K23" s="19">
        <v>5556.1509276728102</v>
      </c>
      <c r="L23" s="19">
        <v>12819.007780771401</v>
      </c>
      <c r="M23" s="19">
        <v>-7262.8568530990697</v>
      </c>
      <c r="N23" s="19">
        <v>5556.1509287784102</v>
      </c>
      <c r="O23" s="19">
        <v>12819.007781739099</v>
      </c>
      <c r="P23" s="19">
        <v>-7262.8568529610702</v>
      </c>
      <c r="Q23" s="11"/>
      <c r="R23" s="11">
        <v>219915.06082982599</v>
      </c>
      <c r="S23" s="11">
        <v>133482.97250740399</v>
      </c>
      <c r="T23" s="11">
        <v>9102.6881236803401</v>
      </c>
      <c r="U23" s="11">
        <v>8598.7929097678407</v>
      </c>
      <c r="V23" s="11">
        <v>503.895213912136</v>
      </c>
    </row>
  </sheetData>
  <mergeCells count="9">
    <mergeCell ref="C20:G20"/>
    <mergeCell ref="R20:V20"/>
    <mergeCell ref="I4:P4"/>
    <mergeCell ref="I12:P12"/>
    <mergeCell ref="I20:P20"/>
    <mergeCell ref="R4:V4"/>
    <mergeCell ref="C4:G4"/>
    <mergeCell ref="C12:G12"/>
    <mergeCell ref="R12:V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3"/>
  <sheetViews>
    <sheetView zoomScale="80" zoomScaleNormal="80" workbookViewId="0">
      <selection activeCell="K6" sqref="K6"/>
    </sheetView>
  </sheetViews>
  <sheetFormatPr defaultRowHeight="14.4" x14ac:dyDescent="0.3"/>
  <cols>
    <col min="1" max="7" width="11.109375" customWidth="1"/>
    <col min="8" max="8" width="6.88671875" customWidth="1"/>
    <col min="9" max="16" width="11.109375" customWidth="1"/>
    <col min="17" max="17" width="6.88671875" customWidth="1"/>
    <col min="18" max="22" width="11.109375" customWidth="1"/>
  </cols>
  <sheetData>
    <row r="2" spans="1:22" ht="15.6" x14ac:dyDescent="0.3">
      <c r="A2" s="6" t="s">
        <v>15</v>
      </c>
    </row>
    <row r="3" spans="1:22" ht="15.6" x14ac:dyDescent="0.3">
      <c r="A3" s="6"/>
    </row>
    <row r="4" spans="1:22" x14ac:dyDescent="0.3">
      <c r="C4" s="15" t="s">
        <v>13</v>
      </c>
      <c r="D4" s="15"/>
      <c r="E4" s="15"/>
      <c r="F4" s="15"/>
      <c r="G4" s="15"/>
      <c r="I4" s="15" t="s">
        <v>14</v>
      </c>
      <c r="J4" s="15"/>
      <c r="K4" s="15"/>
      <c r="L4" s="15"/>
      <c r="M4" s="15"/>
      <c r="N4" s="15"/>
      <c r="O4" s="15"/>
      <c r="P4" s="15"/>
      <c r="R4" s="15" t="s">
        <v>13</v>
      </c>
      <c r="S4" s="15"/>
      <c r="T4" s="15"/>
      <c r="U4" s="15"/>
      <c r="V4" s="15"/>
    </row>
    <row r="5" spans="1:22" x14ac:dyDescent="0.3">
      <c r="C5" s="5" t="s">
        <v>12</v>
      </c>
      <c r="D5" s="5" t="s">
        <v>23</v>
      </c>
      <c r="E5" s="5" t="s">
        <v>18</v>
      </c>
      <c r="F5" s="5" t="s">
        <v>19</v>
      </c>
      <c r="G5" s="5" t="s">
        <v>20</v>
      </c>
      <c r="H5" s="5"/>
      <c r="I5" s="5" t="s">
        <v>12</v>
      </c>
      <c r="J5" s="5" t="s">
        <v>23</v>
      </c>
      <c r="K5" t="s">
        <v>21</v>
      </c>
      <c r="L5" t="s">
        <v>28</v>
      </c>
      <c r="M5" t="s">
        <v>29</v>
      </c>
      <c r="N5" t="s">
        <v>22</v>
      </c>
      <c r="O5" t="s">
        <v>30</v>
      </c>
      <c r="P5" t="s">
        <v>31</v>
      </c>
      <c r="R5" s="5" t="s">
        <v>12</v>
      </c>
      <c r="S5" s="5" t="s">
        <v>23</v>
      </c>
      <c r="T5" s="5" t="s">
        <v>18</v>
      </c>
      <c r="U5" s="5" t="s">
        <v>19</v>
      </c>
      <c r="V5" s="5" t="s">
        <v>20</v>
      </c>
    </row>
    <row r="6" spans="1:22" x14ac:dyDescent="0.3">
      <c r="A6" t="s">
        <v>11</v>
      </c>
      <c r="C6" s="3">
        <f>31243.33*12000</f>
        <v>374919960</v>
      </c>
      <c r="D6" s="2">
        <f>(C6-1.25*ABS(Results!C6))/(1.75*ABS(Results!D6))</f>
        <v>4.7268592106463485</v>
      </c>
      <c r="E6" s="2">
        <f>(C6-1.25*ABS(Results!C6)-1.75*ABS(Results!D6))/ABS(Results!E6)</f>
        <v>32.979932602114268</v>
      </c>
      <c r="F6" s="2">
        <f>(C6-1.25*ABS(Results!C6)-1.75*ABS(Results!D6))/ABS(Results!F6)</f>
        <v>55.781628260648283</v>
      </c>
      <c r="G6" s="2">
        <f>(C6-1.25*ABS(Results!C6)-1.75*ABS(Results!D6))/ABS(Results!G6)</f>
        <v>80.150675606775181</v>
      </c>
      <c r="H6" s="5"/>
      <c r="I6" s="3">
        <v>40144</v>
      </c>
      <c r="J6" s="2">
        <f>(I6-1.25*ABS(Results!I6))/(1.75*ABS(Results!J6))</f>
        <v>5.3294491948115663</v>
      </c>
      <c r="K6" s="2">
        <f>(I6-1.25*ABS(Results!I6)-1.75*ABS(Results!J6))/ABS(Results!K6)</f>
        <v>36.307324755160089</v>
      </c>
      <c r="L6" s="2">
        <f>(I6-1.25*ABS(Results!I6)-1.75*ABS(Results!J6))/ABS(Results!L6)</f>
        <v>40.311470343351559</v>
      </c>
      <c r="M6" s="2">
        <f>(I6-1.25*ABS(Results!I6)-1.75*ABS(Results!J6))/ABS(Results!M6)</f>
        <v>143.32780438566783</v>
      </c>
      <c r="N6" s="2">
        <f>(I6-1.25*ABS(Results!I6)-1.75*ABS(Results!J6))/ABS(Results!N6)</f>
        <v>35.920459279024257</v>
      </c>
      <c r="O6" s="2">
        <f>(I6-1.25*ABS(Results!I6)-1.75*ABS(Results!J6))/ABS(Results!O6)</f>
        <v>40.054752470176645</v>
      </c>
      <c r="P6" s="2">
        <f>(I6-1.25*ABS(Results!I6)-1.75*ABS(Results!J6))/ABS(Results!P6)</f>
        <v>141.14493578667089</v>
      </c>
      <c r="R6" s="3">
        <f>31243.33*12000</f>
        <v>374919960</v>
      </c>
      <c r="S6" s="2">
        <f>(R6-1.25*ABS(Results!R6))/(1.75*ABS(Results!S6))</f>
        <v>6.2207180061299665</v>
      </c>
      <c r="T6" s="2">
        <f>(R6-1.25*ABS(Results!R6)-1.75*ABS(Results!S6))/ABS(Results!T6)</f>
        <v>36.848887036223068</v>
      </c>
      <c r="U6" s="2">
        <f>(R6-1.25*ABS(Results!R6)-1.75*ABS(Results!S6))/ABS(Results!U6)</f>
        <v>62.265342243538456</v>
      </c>
      <c r="V6" s="2">
        <f>(R6-1.25*ABS(Results!R6)-1.75*ABS(Results!S6))/ABS(Results!V6)</f>
        <v>89.621594037782927</v>
      </c>
    </row>
    <row r="7" spans="1:22" x14ac:dyDescent="0.3">
      <c r="A7" t="s">
        <v>2</v>
      </c>
      <c r="C7" s="3">
        <f>31243.33*12000</f>
        <v>374919960</v>
      </c>
      <c r="D7" s="2">
        <f>(C7-1.25*ABS(Results!C7))/(1.75*ABS(Results!D7))</f>
        <v>3.3538992554341731</v>
      </c>
      <c r="E7" s="2">
        <f>(C7-1.25*ABS(Results!C7)-1.75*ABS(Results!D7))/ABS(Results!E7)</f>
        <v>27.606575319146991</v>
      </c>
      <c r="F7" s="2">
        <f>(C7-1.25*ABS(Results!C7)-1.75*ABS(Results!D7))/ABS(Results!F7)</f>
        <v>31.241519179268352</v>
      </c>
      <c r="G7" s="2">
        <f>(C7-1.25*ABS(Results!C7)-1.75*ABS(Results!D7))/ABS(Results!G7)</f>
        <v>180.83448151637592</v>
      </c>
      <c r="H7" s="5"/>
      <c r="I7" s="3">
        <v>40144</v>
      </c>
      <c r="J7" s="2">
        <f>(I7-1.25*ABS(Results!I7))/(1.75*ABS(Results!J7))</f>
        <v>3.4630488468755476</v>
      </c>
      <c r="K7" s="2">
        <f>(I7-1.25*ABS(Results!I7)-1.75*ABS(Results!J7))/ABS(Results!K7)</f>
        <v>28.135719250435812</v>
      </c>
      <c r="L7" s="2">
        <f>(I7-1.25*ABS(Results!I7)-1.75*ABS(Results!J7))/ABS(Results!L7)</f>
        <v>17.82736557099075</v>
      </c>
      <c r="M7" s="2">
        <f>(I7-1.25*ABS(Results!I7)-1.75*ABS(Results!J7))/ABS(Results!M7)</f>
        <v>47.558544974679677</v>
      </c>
      <c r="N7" s="2">
        <f>(I7-1.25*ABS(Results!I7)-1.75*ABS(Results!J7))/ABS(Results!N7)</f>
        <v>28.072827764457131</v>
      </c>
      <c r="O7" s="2">
        <f>(I7-1.25*ABS(Results!I7)-1.75*ABS(Results!J7))/ABS(Results!O7)</f>
        <v>17.783077454853206</v>
      </c>
      <c r="P7" s="2">
        <f>(I7-1.25*ABS(Results!I7)-1.75*ABS(Results!J7))/ABS(Results!P7)</f>
        <v>47.412994186416206</v>
      </c>
      <c r="R7" s="3">
        <f>31243.33*12000</f>
        <v>374919960</v>
      </c>
      <c r="S7" s="2">
        <f>(R7-1.25*ABS(Results!R7))/(1.75*ABS(Results!S7))</f>
        <v>4.545110487830275</v>
      </c>
      <c r="T7" s="2">
        <f>(R7-1.25*ABS(Results!R7)-1.75*ABS(Results!S7))/ABS(Results!T7)</f>
        <v>32.239268958601244</v>
      </c>
      <c r="U7" s="2">
        <f>(R7-1.25*ABS(Results!R7)-1.75*ABS(Results!S7))/ABS(Results!U7)</f>
        <v>36.484197256702188</v>
      </c>
      <c r="V7" s="2">
        <f>(R7-1.25*ABS(Results!R7)-1.75*ABS(Results!S7))/ABS(Results!V7)</f>
        <v>211.18054009589079</v>
      </c>
    </row>
    <row r="8" spans="1:22" x14ac:dyDescent="0.3">
      <c r="C8" s="3"/>
      <c r="D8" s="5"/>
      <c r="E8" s="5"/>
      <c r="F8" s="4"/>
      <c r="G8" s="5"/>
      <c r="H8" s="5"/>
      <c r="I8" s="3"/>
      <c r="J8" s="5"/>
      <c r="K8" s="5"/>
      <c r="L8" s="5"/>
      <c r="M8" s="5"/>
      <c r="N8" s="2"/>
      <c r="O8" s="2"/>
      <c r="P8" s="2"/>
      <c r="R8" s="3"/>
      <c r="S8" s="5"/>
      <c r="T8" s="5"/>
      <c r="U8" s="4"/>
    </row>
    <row r="9" spans="1:22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R9" s="5"/>
      <c r="S9" s="5"/>
      <c r="T9" s="5"/>
      <c r="U9" s="5"/>
    </row>
    <row r="10" spans="1:22" ht="15.6" x14ac:dyDescent="0.3">
      <c r="A10" s="6" t="s">
        <v>32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R10" s="5"/>
      <c r="S10" s="5"/>
      <c r="T10" s="5"/>
      <c r="U10" s="5"/>
    </row>
    <row r="11" spans="1:22" ht="15.6" x14ac:dyDescent="0.3">
      <c r="A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R11" s="5"/>
      <c r="S11" s="5"/>
      <c r="T11" s="5"/>
      <c r="U11" s="5"/>
    </row>
    <row r="12" spans="1:22" x14ac:dyDescent="0.3">
      <c r="C12" s="15" t="s">
        <v>13</v>
      </c>
      <c r="D12" s="15"/>
      <c r="E12" s="15"/>
      <c r="F12" s="15"/>
      <c r="G12" s="15"/>
      <c r="H12" s="5"/>
      <c r="I12" s="15" t="s">
        <v>14</v>
      </c>
      <c r="J12" s="15"/>
      <c r="K12" s="15"/>
      <c r="L12" s="15"/>
      <c r="M12" s="15"/>
      <c r="N12" s="15"/>
      <c r="O12" s="15"/>
      <c r="P12" s="15"/>
      <c r="R12" s="15" t="s">
        <v>13</v>
      </c>
      <c r="S12" s="15"/>
      <c r="T12" s="15"/>
      <c r="U12" s="15"/>
      <c r="V12" s="15"/>
    </row>
    <row r="13" spans="1:22" x14ac:dyDescent="0.3">
      <c r="C13" s="5" t="s">
        <v>12</v>
      </c>
      <c r="D13" s="5" t="s">
        <v>23</v>
      </c>
      <c r="E13" s="5" t="s">
        <v>18</v>
      </c>
      <c r="F13" s="5" t="s">
        <v>19</v>
      </c>
      <c r="G13" s="5" t="s">
        <v>20</v>
      </c>
      <c r="H13" s="5"/>
      <c r="I13" s="5" t="s">
        <v>12</v>
      </c>
      <c r="J13" s="5" t="s">
        <v>23</v>
      </c>
      <c r="K13" t="s">
        <v>21</v>
      </c>
      <c r="L13" t="s">
        <v>28</v>
      </c>
      <c r="M13" t="s">
        <v>29</v>
      </c>
      <c r="N13" t="s">
        <v>22</v>
      </c>
      <c r="O13" t="s">
        <v>30</v>
      </c>
      <c r="P13" t="s">
        <v>31</v>
      </c>
      <c r="R13" s="5" t="s">
        <v>12</v>
      </c>
      <c r="S13" s="5" t="s">
        <v>23</v>
      </c>
      <c r="T13" s="5" t="s">
        <v>18</v>
      </c>
      <c r="U13" s="5" t="s">
        <v>19</v>
      </c>
      <c r="V13" s="5" t="s">
        <v>20</v>
      </c>
    </row>
    <row r="14" spans="1:22" x14ac:dyDescent="0.3">
      <c r="A14" t="s">
        <v>11</v>
      </c>
      <c r="C14" s="3">
        <f>0.95*50000</f>
        <v>47500</v>
      </c>
      <c r="D14" s="2">
        <f>(C14-1*ABS(Results!C14))/(0.8*ABS(Results!D14))</f>
        <v>17.028470875814506</v>
      </c>
      <c r="E14" s="2">
        <f>(C14-1*ABS(Results!C14)-0.8*ABS(Results!D14))/ABS(Results!E14)</f>
        <v>65.215065920504486</v>
      </c>
      <c r="F14" s="2">
        <f>(C14-1*ABS(Results!C14)-0.8*ABS(Results!D14))/ABS(Results!F14)</f>
        <v>107.11327805637343</v>
      </c>
      <c r="G14" s="2">
        <f>(C14-1*ABS(Results!C14)-0.8*ABS(Results!D14))/ABS(Results!G14)</f>
        <v>156.59047433787575</v>
      </c>
      <c r="H14" s="5"/>
      <c r="I14" s="3">
        <f>0.8*50000</f>
        <v>40000</v>
      </c>
      <c r="J14" s="2">
        <f>(I14-1*ABS(Results!I14))/(0.8*ABS(Results!J14))</f>
        <v>12.312487761116248</v>
      </c>
      <c r="K14" s="2">
        <f>(I14-1*ABS(Results!I14)-0.8*ABS(Results!J14))/ABS(Results!K14)</f>
        <v>43.368226535483714</v>
      </c>
      <c r="L14" s="2">
        <f>(I14-1*ABS(Results!I14)-0.8*ABS(Results!J14))/ABS(Results!L14)</f>
        <v>48.151082174690941</v>
      </c>
      <c r="M14" s="2">
        <f>(I14-1*ABS(Results!I14)-0.8*ABS(Results!J14))/ABS(Results!M14)</f>
        <v>171.20161651534855</v>
      </c>
      <c r="N14" s="2">
        <f>(I14-1*ABS(Results!I14)-0.8*ABS(Results!J14))/ABS(Results!N14)</f>
        <v>42.906125025087199</v>
      </c>
      <c r="O14" s="2">
        <f>(I14-1*ABS(Results!I14)-0.8*ABS(Results!J14))/ABS(Results!O14)</f>
        <v>47.84443884708044</v>
      </c>
      <c r="P14" s="2">
        <f>(I14-1*ABS(Results!I14)-0.8*ABS(Results!J14))/ABS(Results!P14)</f>
        <v>168.59423245340278</v>
      </c>
      <c r="R14" s="3">
        <f>0.95*50000</f>
        <v>47500</v>
      </c>
      <c r="S14" s="2">
        <f>(R14-1*ABS(Results!R14))/(0.8*ABS(Results!S14))</f>
        <v>22.223207029356161</v>
      </c>
      <c r="T14" s="2">
        <f>(R14-1*ABS(Results!R14)-0.8*ABS(Results!S14))/ABS(Results!T14)</f>
        <v>67.839664023514629</v>
      </c>
      <c r="U14" s="2">
        <f>(R14-1*ABS(Results!R14)-0.8*ABS(Results!S14))/ABS(Results!U14)</f>
        <v>111.42408112658187</v>
      </c>
      <c r="V14" s="2">
        <f>(R14-1*ABS(Results!R14)-0.8*ABS(Results!S14))/ABS(Results!V14)</f>
        <v>162.89250065795386</v>
      </c>
    </row>
    <row r="15" spans="1:22" x14ac:dyDescent="0.3">
      <c r="A15" t="s">
        <v>2</v>
      </c>
      <c r="C15" s="3">
        <f>0.95*50000</f>
        <v>47500</v>
      </c>
      <c r="D15" s="2">
        <f>(C15-1*ABS(Results!C15))/(0.8*ABS(Results!D15))</f>
        <v>11.794797117553674</v>
      </c>
      <c r="E15" s="2">
        <f>(C15-1*ABS(Results!C15)-0.8*ABS(Results!D15))/ABS(Results!E15)</f>
        <v>62.014441971266578</v>
      </c>
      <c r="F15" s="2">
        <f>(C15-1*ABS(Results!C15)-0.8*ABS(Results!D15))/ABS(Results!F15)</f>
        <v>66.997314156537669</v>
      </c>
      <c r="G15" s="2">
        <f>(C15-1*ABS(Results!C15)-0.8*ABS(Results!D15))/ABS(Results!G15)</f>
        <v>550.31727102842626</v>
      </c>
      <c r="H15" s="5"/>
      <c r="I15" s="3">
        <f>0.8*50000</f>
        <v>40000</v>
      </c>
      <c r="J15" s="2">
        <f>(I15-1*ABS(Results!I15))/(0.8*ABS(Results!J15))</f>
        <v>8.1584333940264919</v>
      </c>
      <c r="K15" s="2">
        <f>(I15-1*ABS(Results!I15)-0.8*ABS(Results!J15))/ABS(Results!K15)</f>
        <v>37.381345018149808</v>
      </c>
      <c r="L15" s="2">
        <f>(I15-1*ABS(Results!I15)-0.8*ABS(Results!J15))/ABS(Results!L15)</f>
        <v>23.685582630469561</v>
      </c>
      <c r="M15" s="2">
        <f>(I15-1*ABS(Results!I15)-0.8*ABS(Results!J15))/ABS(Results!M15)</f>
        <v>63.186668961098555</v>
      </c>
      <c r="N15" s="2">
        <f>(I15-1*ABS(Results!I15)-0.8*ABS(Results!J15))/ABS(Results!N15)</f>
        <v>37.29778687928912</v>
      </c>
      <c r="O15" s="2">
        <f>(I15-1*ABS(Results!I15)-0.8*ABS(Results!J15))/ABS(Results!O15)</f>
        <v>23.62674107981271</v>
      </c>
      <c r="P15" s="2">
        <f>(I15-1*ABS(Results!I15)-0.8*ABS(Results!J15))/ABS(Results!P15)</f>
        <v>62.993289002146334</v>
      </c>
      <c r="R15" s="3">
        <f>0.95*50000</f>
        <v>47500</v>
      </c>
      <c r="S15" s="2">
        <f>(R15-1*ABS(Results!R15))/(0.8*ABS(Results!S15))</f>
        <v>15.744517537577723</v>
      </c>
      <c r="T15" s="2">
        <f>(R15-1*ABS(Results!R15)-0.8*ABS(Results!S15))/ABS(Results!T15)</f>
        <v>64.988250562535626</v>
      </c>
      <c r="U15" s="2">
        <f>(R15-1*ABS(Results!R15)-0.8*ABS(Results!S15))/ABS(Results!U15)</f>
        <v>70.210068832665812</v>
      </c>
      <c r="V15" s="2">
        <f>(R15-1*ABS(Results!R15)-0.8*ABS(Results!S15))/ABS(Results!V15)</f>
        <v>576.7069018383969</v>
      </c>
    </row>
    <row r="16" spans="1:22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R16" s="5"/>
      <c r="S16" s="5"/>
      <c r="T16" s="5"/>
      <c r="U16" s="5"/>
    </row>
    <row r="17" spans="1:22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R17" s="5"/>
      <c r="S17" s="5"/>
      <c r="T17" s="5"/>
      <c r="U17" s="5"/>
    </row>
    <row r="18" spans="1:22" ht="15.6" x14ac:dyDescent="0.3">
      <c r="A18" s="6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R18" s="5"/>
      <c r="S18" s="5"/>
      <c r="T18" s="5"/>
      <c r="U18" s="5"/>
    </row>
    <row r="19" spans="1:22" ht="15.6" x14ac:dyDescent="0.3">
      <c r="A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R19" s="5"/>
      <c r="S19" s="5"/>
      <c r="T19" s="5"/>
      <c r="U19" s="5"/>
    </row>
    <row r="20" spans="1:22" x14ac:dyDescent="0.3">
      <c r="C20" s="15" t="s">
        <v>3</v>
      </c>
      <c r="D20" s="15"/>
      <c r="E20" s="15"/>
      <c r="F20" s="15"/>
      <c r="G20" s="15"/>
      <c r="H20" s="5"/>
      <c r="I20" s="15" t="s">
        <v>4</v>
      </c>
      <c r="J20" s="15"/>
      <c r="K20" s="15"/>
      <c r="L20" s="15"/>
      <c r="M20" s="15"/>
      <c r="N20" s="15"/>
      <c r="O20" s="15"/>
      <c r="P20" s="15"/>
      <c r="R20" s="15" t="s">
        <v>5</v>
      </c>
      <c r="S20" s="15"/>
      <c r="T20" s="15"/>
      <c r="U20" s="15"/>
      <c r="V20" s="15"/>
    </row>
    <row r="21" spans="1:22" x14ac:dyDescent="0.3">
      <c r="C21" s="5" t="s">
        <v>12</v>
      </c>
      <c r="D21" s="5" t="s">
        <v>23</v>
      </c>
      <c r="E21" s="5" t="s">
        <v>18</v>
      </c>
      <c r="F21" s="5" t="s">
        <v>19</v>
      </c>
      <c r="G21" s="5" t="s">
        <v>20</v>
      </c>
      <c r="H21" s="5"/>
      <c r="I21" s="5" t="s">
        <v>12</v>
      </c>
      <c r="J21" s="5" t="s">
        <v>23</v>
      </c>
      <c r="K21" t="s">
        <v>21</v>
      </c>
      <c r="L21" t="s">
        <v>28</v>
      </c>
      <c r="M21" t="s">
        <v>29</v>
      </c>
      <c r="N21" t="s">
        <v>22</v>
      </c>
      <c r="O21" t="s">
        <v>30</v>
      </c>
      <c r="P21" t="s">
        <v>31</v>
      </c>
      <c r="R21" s="5" t="s">
        <v>12</v>
      </c>
      <c r="S21" s="5" t="s">
        <v>23</v>
      </c>
      <c r="T21" s="5" t="s">
        <v>18</v>
      </c>
      <c r="U21" s="5" t="s">
        <v>19</v>
      </c>
      <c r="V21" s="5" t="s">
        <v>20</v>
      </c>
    </row>
    <row r="22" spans="1:22" x14ac:dyDescent="0.3">
      <c r="A22" t="s">
        <v>11</v>
      </c>
      <c r="C22" s="3"/>
      <c r="D22" s="2">
        <f>(C22-1.25*ABS(Results!C22))/(1.75*ABS(Results!D22))</f>
        <v>-1.6105831083658242</v>
      </c>
      <c r="E22" s="2">
        <f>(C22-1.25*ABS(Results!C22)-1.75*ABS(Results!D22))/ABS(Results!E22)</f>
        <v>-33.653369349654575</v>
      </c>
      <c r="F22" s="2">
        <f>(C22-1.25*ABS(Results!C22)-1.75*ABS(Results!D22))/ABS(Results!F22)</f>
        <v>-57.208930945775528</v>
      </c>
      <c r="G22" s="2">
        <f>(C22-1.25*ABS(Results!C22)-1.75*ABS(Results!D22))/ABS(Results!G22)</f>
        <v>-81.733278799551002</v>
      </c>
      <c r="H22" s="5"/>
      <c r="I22" s="3"/>
      <c r="J22" s="2">
        <f>(I22-1.25*ABS(Results!I22))/(1.75*ABS(Results!J22))</f>
        <v>-1.748944371524644</v>
      </c>
      <c r="K22" s="2">
        <f>(I22-1.25*ABS(Results!I22)-1.75*ABS(Results!J22))/ABS(Results!K22)</f>
        <v>-85.921384219093213</v>
      </c>
      <c r="L22" s="2">
        <f>(I22-1.25*ABS(Results!I22)-1.75*ABS(Results!J22))/ABS(Results!L22)</f>
        <v>-89.020036704171432</v>
      </c>
      <c r="M22" s="2">
        <f>(I22-1.25*ABS(Results!I22)-1.75*ABS(Results!J22))/ABS(Results!M22)</f>
        <v>-2468.4035443428179</v>
      </c>
      <c r="N22" s="2">
        <f>(I22-1.25*ABS(Results!I22)-1.75*ABS(Results!J22))/ABS(Results!N22)</f>
        <v>-85.921384207154418</v>
      </c>
      <c r="O22" s="2">
        <f>(I22-1.25*ABS(Results!I22)-1.75*ABS(Results!J22))/ABS(Results!O22)</f>
        <v>-89.020036695347343</v>
      </c>
      <c r="P22" s="2">
        <f>(I22-1.25*ABS(Results!I22)-1.75*ABS(Results!J22))/ABS(Results!P22)</f>
        <v>-2468.4035412967014</v>
      </c>
      <c r="R22" s="3"/>
      <c r="S22" s="2">
        <f>(R22-1.25*ABS(Results!R22))/(1.75*ABS(Results!S22))</f>
        <v>-2.1967971563851401</v>
      </c>
      <c r="T22" s="2">
        <f>(R22-1.25*ABS(Results!R22)-1.75*ABS(Results!S22))/ABS(Results!T22)</f>
        <v>-24.351951705288137</v>
      </c>
      <c r="U22" s="2">
        <f>(R22-1.25*ABS(Results!R22)-1.75*ABS(Results!S22))/ABS(Results!U22)</f>
        <v>-41.39701760512105</v>
      </c>
      <c r="V22" s="2">
        <f>(R22-1.25*ABS(Results!R22)-1.75*ABS(Results!S22))/ABS(Results!V22)</f>
        <v>-59.143108004800446</v>
      </c>
    </row>
    <row r="23" spans="1:22" x14ac:dyDescent="0.3">
      <c r="A23" t="s">
        <v>2</v>
      </c>
      <c r="C23" s="3"/>
      <c r="D23" s="2">
        <f>(C23-1.25*ABS(Results!C23))/(1.75*ABS(Results!D23))</f>
        <v>-1.5589393439793955</v>
      </c>
      <c r="E23" s="2">
        <f>(C23-1.25*ABS(Results!C23)-1.75*ABS(Results!D23))/ABS(Results!E23)</f>
        <v>-41.87054917161705</v>
      </c>
      <c r="F23" s="2">
        <f>(C23-1.25*ABS(Results!C23)-1.75*ABS(Results!D23))/ABS(Results!F23)</f>
        <v>-44.324192320363963</v>
      </c>
      <c r="G23" s="2">
        <f>(C23-1.25*ABS(Results!C23)-1.75*ABS(Results!D23))/ABS(Results!G23)</f>
        <v>-756.37660471962215</v>
      </c>
      <c r="H23" s="5"/>
      <c r="I23" s="3"/>
      <c r="J23" s="2">
        <f>(I23-1.25*ABS(Results!I23))/(1.75*ABS(Results!J23))</f>
        <v>-1.5990899594348531</v>
      </c>
      <c r="K23" s="2">
        <f>(I23-1.25*ABS(Results!I23)-1.75*ABS(Results!J23))/ABS(Results!K23)</f>
        <v>-109.82225814167815</v>
      </c>
      <c r="L23" s="2">
        <f>(I23-1.25*ABS(Results!I23)-1.75*ABS(Results!J23))/ABS(Results!L23)</f>
        <v>-47.600333184000057</v>
      </c>
      <c r="M23" s="2">
        <f>(I23-1.25*ABS(Results!I23)-1.75*ABS(Results!J23))/ABS(Results!M23)</f>
        <v>-84.015016927208123</v>
      </c>
      <c r="N23" s="2">
        <f>(I23-1.25*ABS(Results!I23)-1.75*ABS(Results!J23))/ABS(Results!N23)</f>
        <v>-109.82225811982498</v>
      </c>
      <c r="O23" s="2">
        <f>(I23-1.25*ABS(Results!I23)-1.75*ABS(Results!J23))/ABS(Results!O23)</f>
        <v>-47.600333180406743</v>
      </c>
      <c r="P23" s="2">
        <f>(I23-1.25*ABS(Results!I23)-1.75*ABS(Results!J23))/ABS(Results!P23)</f>
        <v>-84.015016928804471</v>
      </c>
      <c r="R23" s="3"/>
      <c r="S23" s="2">
        <f>(R23-1.25*ABS(Results!R23))/(1.75*ABS(Results!S23))</f>
        <v>-1.176795686792977</v>
      </c>
      <c r="T23" s="2">
        <f>(R23-1.25*ABS(Results!R23)-1.75*ABS(Results!S23))/ABS(Results!T23)</f>
        <v>-55.861413795164772</v>
      </c>
      <c r="U23" s="2">
        <f>(R23-1.25*ABS(Results!R23)-1.75*ABS(Results!S23))/ABS(Results!U23)</f>
        <v>-59.134931293393386</v>
      </c>
      <c r="V23" s="2">
        <f>(R23-1.25*ABS(Results!R23)-1.75*ABS(Results!S23))/ABS(Results!V23)</f>
        <v>-1009.1166057669769</v>
      </c>
    </row>
  </sheetData>
  <mergeCells count="9">
    <mergeCell ref="C20:G20"/>
    <mergeCell ref="C12:G12"/>
    <mergeCell ref="C4:G4"/>
    <mergeCell ref="R20:V20"/>
    <mergeCell ref="R12:V12"/>
    <mergeCell ref="R4:V4"/>
    <mergeCell ref="I4:P4"/>
    <mergeCell ref="I12:P12"/>
    <mergeCell ref="I20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DomWirk</cp:lastModifiedBy>
  <dcterms:created xsi:type="dcterms:W3CDTF">2016-09-20T18:36:05Z</dcterms:created>
  <dcterms:modified xsi:type="dcterms:W3CDTF">2016-10-19T17:46:45Z</dcterms:modified>
</cp:coreProperties>
</file>