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44" windowWidth="12420" windowHeight="6384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6" i="2" l="1"/>
  <c r="E25" i="2"/>
  <c r="G21" i="2"/>
  <c r="F20" i="2"/>
  <c r="F19" i="2"/>
  <c r="G12" i="2"/>
  <c r="F18" i="2"/>
  <c r="G11" i="2"/>
  <c r="H9" i="2"/>
  <c r="G9" i="2"/>
  <c r="I16" i="2"/>
  <c r="B6" i="1"/>
  <c r="B3" i="1"/>
  <c r="B5" i="1"/>
  <c r="B18" i="2" l="1"/>
  <c r="B3" i="2"/>
  <c r="B4" i="2"/>
  <c r="B6" i="2"/>
  <c r="B2" i="2"/>
  <c r="B1" i="2"/>
  <c r="B7" i="2"/>
  <c r="C7" i="2"/>
  <c r="B8" i="2"/>
  <c r="C8" i="2"/>
  <c r="B9" i="2"/>
  <c r="C9" i="2"/>
  <c r="B10" i="2"/>
  <c r="C10" i="2"/>
  <c r="B12" i="2"/>
  <c r="C12" i="2"/>
  <c r="B13" i="2"/>
  <c r="C13" i="2"/>
  <c r="B14" i="2"/>
  <c r="C14" i="2"/>
  <c r="B15" i="2"/>
  <c r="C15" i="2"/>
  <c r="B16" i="2"/>
  <c r="C16" i="2"/>
  <c r="B17" i="2"/>
  <c r="C17" i="2"/>
  <c r="A14" i="2"/>
  <c r="A15" i="2"/>
  <c r="A16" i="2"/>
  <c r="A17" i="2"/>
  <c r="A18" i="2"/>
  <c r="A19" i="2"/>
  <c r="A20" i="2"/>
  <c r="A21" i="2"/>
  <c r="A22" i="2"/>
  <c r="A23" i="2"/>
  <c r="A24" i="2"/>
  <c r="A25" i="2"/>
  <c r="A3" i="2"/>
  <c r="A4" i="2"/>
  <c r="A5" i="2"/>
  <c r="A6" i="2"/>
  <c r="A7" i="2"/>
  <c r="A8" i="2"/>
  <c r="A9" i="2"/>
  <c r="A10" i="2"/>
  <c r="A11" i="2"/>
  <c r="A12" i="2"/>
  <c r="A13" i="2"/>
  <c r="A2" i="2"/>
  <c r="B11" i="2"/>
  <c r="B5" i="2"/>
</calcChain>
</file>

<file path=xl/sharedStrings.xml><?xml version="1.0" encoding="utf-8"?>
<sst xmlns="http://schemas.openxmlformats.org/spreadsheetml/2006/main" count="42" uniqueCount="27">
  <si>
    <t>Span 1</t>
  </si>
  <si>
    <t>Span Length</t>
  </si>
  <si>
    <t>Road Width</t>
  </si>
  <si>
    <t>Total Width</t>
  </si>
  <si>
    <t>Barrier Width</t>
  </si>
  <si>
    <t>Barrier height</t>
  </si>
  <si>
    <t>Deck thickness</t>
  </si>
  <si>
    <t>Haunch</t>
  </si>
  <si>
    <t>Girder type</t>
  </si>
  <si>
    <t>Num Girders</t>
  </si>
  <si>
    <t>Girder Spacing</t>
  </si>
  <si>
    <t>Num Dia</t>
  </si>
  <si>
    <t>PS Dia</t>
  </si>
  <si>
    <t>PS Fu</t>
  </si>
  <si>
    <t>Units</t>
  </si>
  <si>
    <t>feet</t>
  </si>
  <si>
    <t>inches</t>
  </si>
  <si>
    <t>string</t>
  </si>
  <si>
    <t>count</t>
  </si>
  <si>
    <t>pounds</t>
  </si>
  <si>
    <t>PS f'c</t>
  </si>
  <si>
    <t>psi</t>
  </si>
  <si>
    <t>deck f'c</t>
  </si>
  <si>
    <t>barrier f'c</t>
  </si>
  <si>
    <t>skew</t>
  </si>
  <si>
    <t>BulbTee 72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</si>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</sst>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13" sqref="F13"/>
    </sheetView>
  </sheetViews>
  <sheetFormatPr defaultRowHeight="14.4" x14ac:dyDescent="0.3"/>
  <cols>
    <col min="1" max="1" width="10.77734375" bestFit="1" customWidth="1"/>
  </cols>
  <sheetData>
    <row r="1" spans="1:3" x14ac:dyDescent="0.3">
      <c r="B1" t="s">
        <v>0</v>
      </c>
      <c r="C1" t="s">
        <v>14</v>
      </c>
    </row>
    <row r="2" spans="1:3" x14ac:dyDescent="0.3">
      <c r="A2" t="s">
        <v>1</v>
      </c>
      <c r="B2">
        <v>110</v>
      </c>
      <c r="C2" t="s">
        <v>15</v>
      </c>
    </row>
    <row r="3" spans="1:3" x14ac:dyDescent="0.3">
      <c r="A3" t="s">
        <v>2</v>
      </c>
      <c r="B3">
        <f>B4-B5*2</f>
        <v>43.333333333333336</v>
      </c>
      <c r="C3" t="s">
        <v>15</v>
      </c>
    </row>
    <row r="4" spans="1:3" x14ac:dyDescent="0.3">
      <c r="A4" t="s">
        <v>3</v>
      </c>
      <c r="B4">
        <v>46</v>
      </c>
      <c r="C4" t="s">
        <v>15</v>
      </c>
    </row>
    <row r="5" spans="1:3" x14ac:dyDescent="0.3">
      <c r="A5" t="s">
        <v>4</v>
      </c>
      <c r="B5">
        <f>1+1/3</f>
        <v>1.3333333333333333</v>
      </c>
      <c r="C5" t="s">
        <v>15</v>
      </c>
    </row>
    <row r="6" spans="1:3" x14ac:dyDescent="0.3">
      <c r="A6" t="s">
        <v>5</v>
      </c>
      <c r="B6">
        <f>32/12</f>
        <v>2.6666666666666665</v>
      </c>
      <c r="C6" t="s">
        <v>15</v>
      </c>
    </row>
    <row r="7" spans="1:3" x14ac:dyDescent="0.3">
      <c r="A7" t="s">
        <v>6</v>
      </c>
      <c r="B7">
        <v>8</v>
      </c>
      <c r="C7" t="s">
        <v>16</v>
      </c>
    </row>
    <row r="8" spans="1:3" x14ac:dyDescent="0.3">
      <c r="A8" t="s">
        <v>7</v>
      </c>
      <c r="B8">
        <v>0</v>
      </c>
      <c r="C8" t="s">
        <v>16</v>
      </c>
    </row>
    <row r="9" spans="1:3" x14ac:dyDescent="0.3">
      <c r="A9" t="s">
        <v>8</v>
      </c>
      <c r="B9" t="s">
        <v>25</v>
      </c>
      <c r="C9" t="s">
        <v>17</v>
      </c>
    </row>
    <row r="10" spans="1:3" x14ac:dyDescent="0.3">
      <c r="A10" t="s">
        <v>9</v>
      </c>
      <c r="B10">
        <v>5</v>
      </c>
      <c r="C10" t="s">
        <v>18</v>
      </c>
    </row>
    <row r="11" spans="1:3" x14ac:dyDescent="0.3">
      <c r="A11" t="s">
        <v>10</v>
      </c>
      <c r="B11">
        <v>9.1999999999999993</v>
      </c>
      <c r="C11" t="s">
        <v>15</v>
      </c>
    </row>
    <row r="12" spans="1:3" x14ac:dyDescent="0.3">
      <c r="A12" t="s">
        <v>11</v>
      </c>
      <c r="B12">
        <v>1</v>
      </c>
      <c r="C12" t="s">
        <v>18</v>
      </c>
    </row>
    <row r="13" spans="1:3" x14ac:dyDescent="0.3">
      <c r="A13" t="s">
        <v>12</v>
      </c>
      <c r="B13">
        <v>0.5</v>
      </c>
      <c r="C13" t="s">
        <v>16</v>
      </c>
    </row>
    <row r="14" spans="1:3" x14ac:dyDescent="0.3">
      <c r="A14" t="s">
        <v>13</v>
      </c>
      <c r="C14" t="s">
        <v>19</v>
      </c>
    </row>
    <row r="15" spans="1:3" x14ac:dyDescent="0.3">
      <c r="A15" t="s">
        <v>20</v>
      </c>
      <c r="B15">
        <v>46</v>
      </c>
      <c r="C15" t="s">
        <v>26</v>
      </c>
    </row>
    <row r="16" spans="1:3" x14ac:dyDescent="0.3">
      <c r="A16" t="s">
        <v>22</v>
      </c>
      <c r="C16" t="s">
        <v>21</v>
      </c>
    </row>
    <row r="17" spans="1:3" x14ac:dyDescent="0.3">
      <c r="A17" t="s">
        <v>23</v>
      </c>
      <c r="C17" t="s">
        <v>21</v>
      </c>
    </row>
    <row r="18" spans="1:3" x14ac:dyDescent="0.3">
      <c r="A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27" sqref="E27"/>
    </sheetView>
  </sheetViews>
  <sheetFormatPr defaultRowHeight="14.4" x14ac:dyDescent="0.3"/>
  <sheetData>
    <row r="1" spans="1:9" x14ac:dyDescent="0.3">
      <c r="B1" t="str">
        <f>Sheet1!B1</f>
        <v>Span 1</v>
      </c>
    </row>
    <row r="2" spans="1:9" x14ac:dyDescent="0.3">
      <c r="A2" t="str">
        <f>Sheet1!A2</f>
        <v>Span Length</v>
      </c>
      <c r="B2">
        <f>Sheet1!B2*12</f>
        <v>1320</v>
      </c>
      <c r="C2" t="s">
        <v>16</v>
      </c>
    </row>
    <row r="3" spans="1:9" x14ac:dyDescent="0.3">
      <c r="A3" t="str">
        <f>Sheet1!A3</f>
        <v>Road Width</v>
      </c>
      <c r="B3">
        <f>Sheet1!B3*12</f>
        <v>520</v>
      </c>
      <c r="C3" t="s">
        <v>16</v>
      </c>
    </row>
    <row r="4" spans="1:9" x14ac:dyDescent="0.3">
      <c r="A4" t="str">
        <f>Sheet1!A4</f>
        <v>Total Width</v>
      </c>
      <c r="B4">
        <f>Sheet1!B4*12</f>
        <v>552</v>
      </c>
      <c r="C4" t="s">
        <v>16</v>
      </c>
    </row>
    <row r="5" spans="1:9" x14ac:dyDescent="0.3">
      <c r="A5" t="str">
        <f>Sheet1!A5</f>
        <v>Barrier Width</v>
      </c>
      <c r="B5">
        <f>Sheet1!B5*12</f>
        <v>16</v>
      </c>
      <c r="C5" t="s">
        <v>16</v>
      </c>
    </row>
    <row r="6" spans="1:9" x14ac:dyDescent="0.3">
      <c r="A6" t="str">
        <f>Sheet1!A6</f>
        <v>Barrier height</v>
      </c>
      <c r="B6">
        <f>Sheet1!B6*12</f>
        <v>32</v>
      </c>
      <c r="C6" t="s">
        <v>16</v>
      </c>
    </row>
    <row r="7" spans="1:9" x14ac:dyDescent="0.3">
      <c r="A7" t="str">
        <f>Sheet1!A7</f>
        <v>Deck thickness</v>
      </c>
      <c r="B7">
        <f>Sheet1!B7</f>
        <v>8</v>
      </c>
      <c r="C7" t="str">
        <f>Sheet1!C7</f>
        <v>inches</v>
      </c>
    </row>
    <row r="8" spans="1:9" x14ac:dyDescent="0.3">
      <c r="A8" t="str">
        <f>Sheet1!A8</f>
        <v>Haunch</v>
      </c>
      <c r="B8">
        <f>Sheet1!B8</f>
        <v>0</v>
      </c>
      <c r="C8" t="str">
        <f>Sheet1!C8</f>
        <v>inches</v>
      </c>
    </row>
    <row r="9" spans="1:9" x14ac:dyDescent="0.3">
      <c r="A9" t="str">
        <f>Sheet1!A9</f>
        <v>Girder type</v>
      </c>
      <c r="B9" t="str">
        <f>Sheet1!B9</f>
        <v>BulbTee 72</v>
      </c>
      <c r="C9" t="str">
        <f>Sheet1!C9</f>
        <v>string</v>
      </c>
      <c r="G9">
        <f>72-36.604</f>
        <v>35.396000000000001</v>
      </c>
      <c r="H9">
        <f>G9+4</f>
        <v>39.396000000000001</v>
      </c>
    </row>
    <row r="10" spans="1:9" x14ac:dyDescent="0.3">
      <c r="A10" t="str">
        <f>Sheet1!A10</f>
        <v>Num Girders</v>
      </c>
      <c r="B10">
        <f>Sheet1!B10</f>
        <v>5</v>
      </c>
      <c r="C10" t="str">
        <f>Sheet1!C10</f>
        <v>count</v>
      </c>
    </row>
    <row r="11" spans="1:9" x14ac:dyDescent="0.3">
      <c r="A11" t="str">
        <f>Sheet1!A11</f>
        <v>Girder Spacing</v>
      </c>
      <c r="B11">
        <f>Sheet1!B11*12</f>
        <v>110.39999999999999</v>
      </c>
      <c r="C11" t="s">
        <v>16</v>
      </c>
      <c r="G11">
        <f>111/TAN(60*PI()/180)</f>
        <v>64.085879880048481</v>
      </c>
    </row>
    <row r="12" spans="1:9" x14ac:dyDescent="0.3">
      <c r="A12" t="str">
        <f>Sheet1!A12</f>
        <v>Num Dia</v>
      </c>
      <c r="B12">
        <f>Sheet1!B12</f>
        <v>1</v>
      </c>
      <c r="C12" t="str">
        <f>Sheet1!C12</f>
        <v>count</v>
      </c>
      <c r="G12">
        <f>G11/3</f>
        <v>21.361959960016161</v>
      </c>
    </row>
    <row r="13" spans="1:9" x14ac:dyDescent="0.3">
      <c r="A13" t="str">
        <f>Sheet1!A13</f>
        <v>PS Dia</v>
      </c>
      <c r="B13">
        <f>Sheet1!B13</f>
        <v>0.5</v>
      </c>
      <c r="C13" t="str">
        <f>Sheet1!C13</f>
        <v>inches</v>
      </c>
    </row>
    <row r="14" spans="1:9" x14ac:dyDescent="0.3">
      <c r="A14" t="str">
        <f>Sheet1!A14</f>
        <v>PS Fu</v>
      </c>
      <c r="B14">
        <f>Sheet1!B14</f>
        <v>0</v>
      </c>
      <c r="C14" t="str">
        <f>Sheet1!C14</f>
        <v>pounds</v>
      </c>
    </row>
    <row r="15" spans="1:9" x14ac:dyDescent="0.3">
      <c r="A15" t="str">
        <f>Sheet1!A15</f>
        <v>PS f'c</v>
      </c>
      <c r="B15">
        <f>Sheet1!B15</f>
        <v>46</v>
      </c>
      <c r="C15" t="str">
        <f>Sheet1!C15</f>
        <v>Mpa</v>
      </c>
    </row>
    <row r="16" spans="1:9" x14ac:dyDescent="0.3">
      <c r="A16" t="str">
        <f>Sheet1!A16</f>
        <v>deck f'c</v>
      </c>
      <c r="B16">
        <f>Sheet1!B16</f>
        <v>0</v>
      </c>
      <c r="C16" t="str">
        <f>Sheet1!C16</f>
        <v>psi</v>
      </c>
      <c r="I16">
        <f>0.82*12</f>
        <v>9.84</v>
      </c>
    </row>
    <row r="17" spans="1:7" x14ac:dyDescent="0.3">
      <c r="A17" t="str">
        <f>Sheet1!A17</f>
        <v>barrier f'c</v>
      </c>
      <c r="B17">
        <f>Sheet1!B17</f>
        <v>0</v>
      </c>
      <c r="C17" t="str">
        <f>Sheet1!C17</f>
        <v>psi</v>
      </c>
    </row>
    <row r="18" spans="1:7" x14ac:dyDescent="0.3">
      <c r="A18" t="str">
        <f>Sheet1!A18</f>
        <v>skew</v>
      </c>
      <c r="B18">
        <f>Sheet1!B18</f>
        <v>0</v>
      </c>
      <c r="F18">
        <f>1320/2</f>
        <v>660</v>
      </c>
    </row>
    <row r="19" spans="1:7" x14ac:dyDescent="0.3">
      <c r="A19">
        <f>Sheet1!A19</f>
        <v>0</v>
      </c>
      <c r="F19">
        <f>F18/22</f>
        <v>30</v>
      </c>
    </row>
    <row r="20" spans="1:7" x14ac:dyDescent="0.3">
      <c r="A20">
        <f>Sheet1!A20</f>
        <v>0</v>
      </c>
      <c r="F20">
        <f>111/22</f>
        <v>5.0454545454545459</v>
      </c>
    </row>
    <row r="21" spans="1:7" x14ac:dyDescent="0.3">
      <c r="A21">
        <f>Sheet1!A21</f>
        <v>0</v>
      </c>
      <c r="G21">
        <f>22*3</f>
        <v>66</v>
      </c>
    </row>
    <row r="22" spans="1:7" x14ac:dyDescent="0.3">
      <c r="A22">
        <f>Sheet1!A22</f>
        <v>0</v>
      </c>
    </row>
    <row r="23" spans="1:7" x14ac:dyDescent="0.3">
      <c r="A23">
        <f>Sheet1!A23</f>
        <v>0</v>
      </c>
    </row>
    <row r="24" spans="1:7" x14ac:dyDescent="0.3">
      <c r="A24">
        <f>Sheet1!A24</f>
        <v>0</v>
      </c>
    </row>
    <row r="25" spans="1:7" x14ac:dyDescent="0.3">
      <c r="A25">
        <f>Sheet1!A25</f>
        <v>0</v>
      </c>
      <c r="E25">
        <f>72-36.604</f>
        <v>35.396000000000001</v>
      </c>
    </row>
    <row r="26" spans="1:7" x14ac:dyDescent="0.3">
      <c r="E26">
        <f>E25-32</f>
        <v>3.3960000000000008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Braley</dc:creator>
  <cp:lastModifiedBy>John Braley</cp:lastModifiedBy>
  <dcterms:created xsi:type="dcterms:W3CDTF">2016-10-06T16:50:04Z</dcterms:created>
  <dcterms:modified xsi:type="dcterms:W3CDTF">2016-10-08T00:33:25Z</dcterms:modified>
</cp:coreProperties>
</file>