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63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" i="2" l="1"/>
  <c r="I2" i="2" l="1"/>
  <c r="H18" i="2"/>
  <c r="B18" i="2"/>
  <c r="B18" i="1"/>
  <c r="H17" i="2"/>
  <c r="G15" i="2"/>
  <c r="G5" i="2"/>
  <c r="G4" i="2"/>
  <c r="G3" i="2"/>
  <c r="C11" i="2"/>
  <c r="D11" i="2"/>
  <c r="B11" i="2"/>
  <c r="C2" i="2"/>
  <c r="D2" i="2"/>
  <c r="C3" i="2"/>
  <c r="D3" i="2"/>
  <c r="C4" i="2"/>
  <c r="D4" i="2"/>
  <c r="C5" i="2"/>
  <c r="D5" i="2"/>
  <c r="C6" i="2"/>
  <c r="D6" i="2"/>
  <c r="B3" i="2"/>
  <c r="B4" i="2"/>
  <c r="B5" i="2"/>
  <c r="B6" i="2"/>
  <c r="B2" i="2"/>
  <c r="C1" i="2"/>
  <c r="D1" i="2"/>
  <c r="B1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2" i="2"/>
  <c r="C5" i="1"/>
  <c r="D5" i="1"/>
  <c r="C6" i="1"/>
  <c r="D6" i="1"/>
  <c r="C11" i="1"/>
  <c r="D11" i="1"/>
  <c r="B11" i="1"/>
  <c r="B6" i="1"/>
  <c r="B5" i="1"/>
</calcChain>
</file>

<file path=xl/sharedStrings.xml><?xml version="1.0" encoding="utf-8"?>
<sst xmlns="http://schemas.openxmlformats.org/spreadsheetml/2006/main" count="46" uniqueCount="30">
  <si>
    <t>Span 1</t>
  </si>
  <si>
    <t>Span 2</t>
  </si>
  <si>
    <t>Span 3</t>
  </si>
  <si>
    <t>Span Length</t>
  </si>
  <si>
    <t>Road Width</t>
  </si>
  <si>
    <t>Total Width</t>
  </si>
  <si>
    <t>Barrier Width</t>
  </si>
  <si>
    <t>Barrier height</t>
  </si>
  <si>
    <t>Deck thickness</t>
  </si>
  <si>
    <t>Haunch</t>
  </si>
  <si>
    <t>Girder type</t>
  </si>
  <si>
    <t>AASHTO 3</t>
  </si>
  <si>
    <t>AASHTO 4</t>
  </si>
  <si>
    <t>AASHTO 5</t>
  </si>
  <si>
    <t>Num Girders</t>
  </si>
  <si>
    <t>Girder Spacing</t>
  </si>
  <si>
    <t>Num Dia</t>
  </si>
  <si>
    <t>PS Dia</t>
  </si>
  <si>
    <t>PS Fu</t>
  </si>
  <si>
    <t>Units</t>
  </si>
  <si>
    <t>feet</t>
  </si>
  <si>
    <t>inches</t>
  </si>
  <si>
    <t>string</t>
  </si>
  <si>
    <t>count</t>
  </si>
  <si>
    <t>pounds</t>
  </si>
  <si>
    <t>PS f'c</t>
  </si>
  <si>
    <t>psi</t>
  </si>
  <si>
    <t>deck f'c</t>
  </si>
  <si>
    <t>barrier f'c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</si>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</sst>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9" sqref="A19"/>
    </sheetView>
  </sheetViews>
  <sheetFormatPr defaultRowHeight="14.4" x14ac:dyDescent="0.3"/>
  <cols>
    <col min="1" max="1" width="10.777343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19</v>
      </c>
    </row>
    <row r="2" spans="1:5" x14ac:dyDescent="0.3">
      <c r="A2" t="s">
        <v>3</v>
      </c>
      <c r="B2">
        <v>40</v>
      </c>
      <c r="C2">
        <v>80</v>
      </c>
      <c r="D2">
        <v>40</v>
      </c>
      <c r="E2" t="s">
        <v>20</v>
      </c>
    </row>
    <row r="3" spans="1:5" x14ac:dyDescent="0.3">
      <c r="A3" t="s">
        <v>4</v>
      </c>
      <c r="B3">
        <v>40</v>
      </c>
      <c r="C3">
        <v>40</v>
      </c>
      <c r="D3">
        <v>40</v>
      </c>
      <c r="E3" t="s">
        <v>20</v>
      </c>
    </row>
    <row r="4" spans="1:5" x14ac:dyDescent="0.3">
      <c r="A4" t="s">
        <v>5</v>
      </c>
      <c r="B4">
        <v>43.5</v>
      </c>
      <c r="C4">
        <v>43.5</v>
      </c>
      <c r="D4">
        <v>43.5</v>
      </c>
      <c r="E4" t="s">
        <v>20</v>
      </c>
    </row>
    <row r="5" spans="1:5" x14ac:dyDescent="0.3">
      <c r="A5" t="s">
        <v>6</v>
      </c>
      <c r="B5">
        <f>1+9/12</f>
        <v>1.75</v>
      </c>
      <c r="C5">
        <f t="shared" ref="C5:D5" si="0">1+9/12</f>
        <v>1.75</v>
      </c>
      <c r="D5">
        <f t="shared" si="0"/>
        <v>1.75</v>
      </c>
      <c r="E5" t="s">
        <v>20</v>
      </c>
    </row>
    <row r="6" spans="1:5" x14ac:dyDescent="0.3">
      <c r="A6" t="s">
        <v>7</v>
      </c>
      <c r="B6">
        <f>2+8/12</f>
        <v>2.6666666666666665</v>
      </c>
      <c r="C6">
        <f t="shared" ref="C6:D6" si="1">2+8/12</f>
        <v>2.6666666666666665</v>
      </c>
      <c r="D6">
        <f t="shared" si="1"/>
        <v>2.6666666666666665</v>
      </c>
      <c r="E6" t="s">
        <v>20</v>
      </c>
    </row>
    <row r="7" spans="1:5" x14ac:dyDescent="0.3">
      <c r="A7" t="s">
        <v>8</v>
      </c>
      <c r="B7">
        <v>8</v>
      </c>
      <c r="C7">
        <v>8</v>
      </c>
      <c r="D7">
        <v>8</v>
      </c>
      <c r="E7" t="s">
        <v>21</v>
      </c>
    </row>
    <row r="8" spans="1:5" x14ac:dyDescent="0.3">
      <c r="A8" t="s">
        <v>9</v>
      </c>
      <c r="B8">
        <v>0</v>
      </c>
      <c r="C8">
        <v>0</v>
      </c>
      <c r="D8">
        <v>0</v>
      </c>
      <c r="E8" t="s">
        <v>21</v>
      </c>
    </row>
    <row r="9" spans="1:5" x14ac:dyDescent="0.3">
      <c r="A9" t="s">
        <v>10</v>
      </c>
      <c r="B9" t="s">
        <v>11</v>
      </c>
      <c r="C9" t="s">
        <v>12</v>
      </c>
      <c r="D9" t="s">
        <v>13</v>
      </c>
      <c r="E9" t="s">
        <v>22</v>
      </c>
    </row>
    <row r="10" spans="1:5" x14ac:dyDescent="0.3">
      <c r="A10" t="s">
        <v>14</v>
      </c>
      <c r="B10">
        <v>5</v>
      </c>
      <c r="C10">
        <v>6</v>
      </c>
      <c r="D10">
        <v>5</v>
      </c>
      <c r="E10" t="s">
        <v>23</v>
      </c>
    </row>
    <row r="11" spans="1:5" x14ac:dyDescent="0.3">
      <c r="A11" t="s">
        <v>15</v>
      </c>
      <c r="B11">
        <f>9+3/12</f>
        <v>9.25</v>
      </c>
      <c r="C11">
        <f>7+4.75/12</f>
        <v>7.395833333333333</v>
      </c>
      <c r="D11">
        <f>9+3/12</f>
        <v>9.25</v>
      </c>
      <c r="E11" t="s">
        <v>20</v>
      </c>
    </row>
    <row r="12" spans="1:5" x14ac:dyDescent="0.3">
      <c r="A12" t="s">
        <v>16</v>
      </c>
      <c r="B12">
        <v>1</v>
      </c>
      <c r="C12">
        <v>2</v>
      </c>
      <c r="D12">
        <v>1</v>
      </c>
      <c r="E12" t="s">
        <v>23</v>
      </c>
    </row>
    <row r="13" spans="1:5" x14ac:dyDescent="0.3">
      <c r="A13" t="s">
        <v>17</v>
      </c>
      <c r="B13">
        <v>0.5</v>
      </c>
      <c r="C13">
        <v>0.5</v>
      </c>
      <c r="D13">
        <v>0.5</v>
      </c>
      <c r="E13" t="s">
        <v>21</v>
      </c>
    </row>
    <row r="14" spans="1:5" x14ac:dyDescent="0.3">
      <c r="A14" t="s">
        <v>18</v>
      </c>
      <c r="B14">
        <v>41300</v>
      </c>
      <c r="C14">
        <v>41300</v>
      </c>
      <c r="D14">
        <v>41300</v>
      </c>
      <c r="E14" t="s">
        <v>24</v>
      </c>
    </row>
    <row r="15" spans="1:5" x14ac:dyDescent="0.3">
      <c r="A15" t="s">
        <v>25</v>
      </c>
      <c r="B15">
        <v>6000</v>
      </c>
      <c r="C15">
        <v>6000</v>
      </c>
      <c r="D15">
        <v>6000</v>
      </c>
      <c r="E15" t="s">
        <v>26</v>
      </c>
    </row>
    <row r="16" spans="1:5" x14ac:dyDescent="0.3">
      <c r="A16" t="s">
        <v>27</v>
      </c>
      <c r="B16">
        <v>3500</v>
      </c>
      <c r="C16">
        <v>3500</v>
      </c>
      <c r="D16">
        <v>3500</v>
      </c>
      <c r="E16" t="s">
        <v>26</v>
      </c>
    </row>
    <row r="17" spans="1:5" x14ac:dyDescent="0.3">
      <c r="A17" t="s">
        <v>28</v>
      </c>
      <c r="B17">
        <v>3500</v>
      </c>
      <c r="C17">
        <v>3500</v>
      </c>
      <c r="D17">
        <v>3500</v>
      </c>
      <c r="E17" t="s">
        <v>26</v>
      </c>
    </row>
    <row r="18" spans="1:5" x14ac:dyDescent="0.3">
      <c r="A18" t="s">
        <v>29</v>
      </c>
      <c r="B18">
        <f>73+40/60</f>
        <v>73.666666666666671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6" sqref="F6"/>
    </sheetView>
  </sheetViews>
  <sheetFormatPr defaultRowHeight="14.4" x14ac:dyDescent="0.3"/>
  <sheetData>
    <row r="1" spans="1:10" x14ac:dyDescent="0.3">
      <c r="B1" t="str">
        <f>Sheet1!B1</f>
        <v>Span 1</v>
      </c>
      <c r="C1" t="str">
        <f>Sheet1!C1</f>
        <v>Span 2</v>
      </c>
      <c r="D1" t="str">
        <f>Sheet1!D1</f>
        <v>Span 3</v>
      </c>
    </row>
    <row r="2" spans="1:10" x14ac:dyDescent="0.3">
      <c r="A2" t="str">
        <f>Sheet1!A2</f>
        <v>Span Length</v>
      </c>
      <c r="B2">
        <f>Sheet1!B2*12</f>
        <v>480</v>
      </c>
      <c r="C2">
        <f>Sheet1!C2*12</f>
        <v>960</v>
      </c>
      <c r="D2">
        <f>Sheet1!D2*12</f>
        <v>480</v>
      </c>
      <c r="E2" t="s">
        <v>21</v>
      </c>
      <c r="I2">
        <f>480/20</f>
        <v>24</v>
      </c>
    </row>
    <row r="3" spans="1:10" x14ac:dyDescent="0.3">
      <c r="A3" t="str">
        <f>Sheet1!A3</f>
        <v>Road Width</v>
      </c>
      <c r="B3">
        <f>Sheet1!B3*12</f>
        <v>480</v>
      </c>
      <c r="C3">
        <f>Sheet1!C3*12</f>
        <v>480</v>
      </c>
      <c r="D3">
        <f>Sheet1!D3*12</f>
        <v>480</v>
      </c>
      <c r="E3" t="s">
        <v>21</v>
      </c>
      <c r="G3">
        <f>C4-C3</f>
        <v>42</v>
      </c>
    </row>
    <row r="4" spans="1:10" x14ac:dyDescent="0.3">
      <c r="A4" t="str">
        <f>Sheet1!A4</f>
        <v>Total Width</v>
      </c>
      <c r="B4">
        <f>Sheet1!B4*12</f>
        <v>522</v>
      </c>
      <c r="C4">
        <f>Sheet1!C4*12</f>
        <v>522</v>
      </c>
      <c r="D4">
        <f>Sheet1!D4*12</f>
        <v>522</v>
      </c>
      <c r="E4" t="s">
        <v>21</v>
      </c>
      <c r="G4">
        <f>G3/2</f>
        <v>21</v>
      </c>
    </row>
    <row r="5" spans="1:10" x14ac:dyDescent="0.3">
      <c r="A5" t="str">
        <f>Sheet1!A5</f>
        <v>Barrier Width</v>
      </c>
      <c r="B5">
        <f>Sheet1!B5*12</f>
        <v>21</v>
      </c>
      <c r="C5">
        <f>Sheet1!C5*12</f>
        <v>21</v>
      </c>
      <c r="D5">
        <f>Sheet1!D5*12</f>
        <v>21</v>
      </c>
      <c r="E5" t="s">
        <v>21</v>
      </c>
      <c r="G5">
        <f>C3+G4</f>
        <v>501</v>
      </c>
    </row>
    <row r="6" spans="1:10" x14ac:dyDescent="0.3">
      <c r="A6" t="str">
        <f>Sheet1!A6</f>
        <v>Barrier height</v>
      </c>
      <c r="B6">
        <f>Sheet1!B6*12</f>
        <v>32</v>
      </c>
      <c r="C6">
        <f>Sheet1!C6*12</f>
        <v>32</v>
      </c>
      <c r="D6">
        <f>Sheet1!D6*12</f>
        <v>32</v>
      </c>
      <c r="E6" t="s">
        <v>21</v>
      </c>
    </row>
    <row r="7" spans="1:10" x14ac:dyDescent="0.3">
      <c r="A7" t="str">
        <f>Sheet1!A7</f>
        <v>Deck thickness</v>
      </c>
      <c r="B7">
        <f>Sheet1!B7</f>
        <v>8</v>
      </c>
      <c r="C7">
        <f>Sheet1!C7</f>
        <v>8</v>
      </c>
      <c r="D7">
        <f>Sheet1!D7</f>
        <v>8</v>
      </c>
      <c r="E7" t="str">
        <f>Sheet1!E7</f>
        <v>inches</v>
      </c>
    </row>
    <row r="8" spans="1:10" x14ac:dyDescent="0.3">
      <c r="A8" t="str">
        <f>Sheet1!A8</f>
        <v>Haunch</v>
      </c>
      <c r="B8">
        <f>Sheet1!B8</f>
        <v>0</v>
      </c>
      <c r="C8">
        <f>Sheet1!C8</f>
        <v>0</v>
      </c>
      <c r="D8">
        <f>Sheet1!D8</f>
        <v>0</v>
      </c>
      <c r="E8" t="str">
        <f>Sheet1!E8</f>
        <v>inches</v>
      </c>
    </row>
    <row r="9" spans="1:10" x14ac:dyDescent="0.3">
      <c r="A9" t="str">
        <f>Sheet1!A9</f>
        <v>Girder type</v>
      </c>
      <c r="B9" t="str">
        <f>Sheet1!B9</f>
        <v>AASHTO 3</v>
      </c>
      <c r="C9" t="str">
        <f>Sheet1!C9</f>
        <v>AASHTO 4</v>
      </c>
      <c r="D9" t="str">
        <f>Sheet1!D9</f>
        <v>AASHTO 5</v>
      </c>
      <c r="E9" t="str">
        <f>Sheet1!E9</f>
        <v>string</v>
      </c>
    </row>
    <row r="10" spans="1:10" x14ac:dyDescent="0.3">
      <c r="A10" t="str">
        <f>Sheet1!A10</f>
        <v>Num Girders</v>
      </c>
      <c r="B10">
        <f>Sheet1!B10</f>
        <v>5</v>
      </c>
      <c r="C10">
        <f>Sheet1!C10</f>
        <v>6</v>
      </c>
      <c r="D10">
        <f>Sheet1!D10</f>
        <v>5</v>
      </c>
      <c r="E10" t="str">
        <f>Sheet1!E10</f>
        <v>count</v>
      </c>
    </row>
    <row r="11" spans="1:10" x14ac:dyDescent="0.3">
      <c r="A11" t="str">
        <f>Sheet1!A11</f>
        <v>Girder Spacing</v>
      </c>
      <c r="B11">
        <f>Sheet1!B11*12</f>
        <v>111</v>
      </c>
      <c r="C11">
        <f>Sheet1!C11*12</f>
        <v>88.75</v>
      </c>
      <c r="D11">
        <f>Sheet1!D11*12</f>
        <v>111</v>
      </c>
      <c r="E11" t="s">
        <v>21</v>
      </c>
      <c r="J11">
        <f>C11/2</f>
        <v>44.375</v>
      </c>
    </row>
    <row r="12" spans="1:10" x14ac:dyDescent="0.3">
      <c r="A12" t="str">
        <f>Sheet1!A12</f>
        <v>Num Dia</v>
      </c>
      <c r="B12">
        <f>Sheet1!B12</f>
        <v>1</v>
      </c>
      <c r="C12">
        <f>Sheet1!C12</f>
        <v>2</v>
      </c>
      <c r="D12">
        <f>Sheet1!D12</f>
        <v>1</v>
      </c>
      <c r="E12" t="str">
        <f>Sheet1!E12</f>
        <v>count</v>
      </c>
    </row>
    <row r="13" spans="1:10" x14ac:dyDescent="0.3">
      <c r="A13" t="str">
        <f>Sheet1!A13</f>
        <v>PS Dia</v>
      </c>
      <c r="B13">
        <f>Sheet1!B13</f>
        <v>0.5</v>
      </c>
      <c r="C13">
        <f>Sheet1!C13</f>
        <v>0.5</v>
      </c>
      <c r="D13">
        <f>Sheet1!D13</f>
        <v>0.5</v>
      </c>
      <c r="E13" t="str">
        <f>Sheet1!E13</f>
        <v>inches</v>
      </c>
    </row>
    <row r="14" spans="1:10" x14ac:dyDescent="0.3">
      <c r="A14" t="str">
        <f>Sheet1!A14</f>
        <v>PS Fu</v>
      </c>
      <c r="B14">
        <f>Sheet1!B14</f>
        <v>41300</v>
      </c>
      <c r="C14">
        <f>Sheet1!C14</f>
        <v>41300</v>
      </c>
      <c r="D14">
        <f>Sheet1!D14</f>
        <v>41300</v>
      </c>
      <c r="E14" t="str">
        <f>Sheet1!E14</f>
        <v>pounds</v>
      </c>
    </row>
    <row r="15" spans="1:10" x14ac:dyDescent="0.3">
      <c r="A15" t="str">
        <f>Sheet1!A15</f>
        <v>PS f'c</v>
      </c>
      <c r="B15">
        <f>Sheet1!B15</f>
        <v>6000</v>
      </c>
      <c r="C15">
        <f>Sheet1!C15</f>
        <v>6000</v>
      </c>
      <c r="D15">
        <f>Sheet1!D15</f>
        <v>6000</v>
      </c>
      <c r="E15" t="str">
        <f>Sheet1!E15</f>
        <v>psi</v>
      </c>
      <c r="G15">
        <f>57000*SQRT(D15)</f>
        <v>4415201.0146764554</v>
      </c>
    </row>
    <row r="16" spans="1:10" x14ac:dyDescent="0.3">
      <c r="A16" t="str">
        <f>Sheet1!A16</f>
        <v>deck f'c</v>
      </c>
      <c r="B16">
        <f>Sheet1!B16</f>
        <v>3500</v>
      </c>
      <c r="C16">
        <f>Sheet1!C16</f>
        <v>3500</v>
      </c>
      <c r="D16">
        <f>Sheet1!D16</f>
        <v>3500</v>
      </c>
      <c r="E16" t="str">
        <f>Sheet1!E16</f>
        <v>psi</v>
      </c>
    </row>
    <row r="17" spans="1:8" x14ac:dyDescent="0.3">
      <c r="A17" t="str">
        <f>Sheet1!A17</f>
        <v>barrier f'c</v>
      </c>
      <c r="B17">
        <f>Sheet1!B17</f>
        <v>3500</v>
      </c>
      <c r="C17">
        <f>Sheet1!C17</f>
        <v>3500</v>
      </c>
      <c r="D17">
        <f>Sheet1!D17</f>
        <v>3500</v>
      </c>
      <c r="E17" t="str">
        <f>Sheet1!E17</f>
        <v>psi</v>
      </c>
      <c r="H17">
        <f>45-20.273</f>
        <v>24.727</v>
      </c>
    </row>
    <row r="18" spans="1:8" x14ac:dyDescent="0.3">
      <c r="A18" t="str">
        <f>Sheet1!A18</f>
        <v>skew</v>
      </c>
      <c r="B18">
        <f>Sheet1!B18</f>
        <v>73.666666666666671</v>
      </c>
      <c r="H18">
        <f>-501/TAN(B18*PI()/180)</f>
        <v>-146.8190998868497</v>
      </c>
    </row>
    <row r="19" spans="1:8" x14ac:dyDescent="0.3">
      <c r="A19">
        <f>Sheet1!A19</f>
        <v>0</v>
      </c>
    </row>
    <row r="20" spans="1:8" x14ac:dyDescent="0.3">
      <c r="A20">
        <f>Sheet1!A20</f>
        <v>0</v>
      </c>
    </row>
    <row r="21" spans="1:8" x14ac:dyDescent="0.3">
      <c r="A21">
        <f>Sheet1!A21</f>
        <v>0</v>
      </c>
    </row>
    <row r="22" spans="1:8" x14ac:dyDescent="0.3">
      <c r="A22">
        <f>Sheet1!A22</f>
        <v>0</v>
      </c>
    </row>
    <row r="23" spans="1:8" x14ac:dyDescent="0.3">
      <c r="A23">
        <f>Sheet1!A23</f>
        <v>0</v>
      </c>
    </row>
    <row r="24" spans="1:8" x14ac:dyDescent="0.3">
      <c r="A24">
        <f>Sheet1!A24</f>
        <v>0</v>
      </c>
    </row>
    <row r="25" spans="1:8" x14ac:dyDescent="0.3">
      <c r="A25">
        <f>Sheet1!A25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2016-10-06T16:50:04Z</dcterms:created>
  <dcterms:modified xsi:type="dcterms:W3CDTF">2016-10-07T23:30:29Z</dcterms:modified>
</cp:coreProperties>
</file>