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16272" windowHeight="10800"/>
  </bookViews>
  <sheets>
    <sheet name="Summary" sheetId="3" r:id="rId1"/>
    <sheet name="Sheet1" sheetId="1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P6" i="3" l="1"/>
  <c r="N7" i="3"/>
  <c r="N6" i="3"/>
  <c r="O7" i="3"/>
  <c r="O6" i="3"/>
  <c r="F5" i="1"/>
  <c r="P7" i="3" l="1"/>
  <c r="M11" i="3" l="1"/>
  <c r="M10" i="3"/>
  <c r="M9" i="3"/>
  <c r="M8" i="3"/>
  <c r="M7" i="3"/>
  <c r="M6" i="3"/>
  <c r="J11" i="3"/>
  <c r="J10" i="3"/>
  <c r="J9" i="3"/>
  <c r="J8" i="3"/>
  <c r="J7" i="3"/>
  <c r="J6" i="3"/>
  <c r="G7" i="3"/>
  <c r="G8" i="3"/>
  <c r="G9" i="3"/>
  <c r="G10" i="3"/>
  <c r="G11" i="3"/>
  <c r="G6" i="3"/>
  <c r="W6" i="1" l="1"/>
  <c r="X6" i="1"/>
  <c r="Y6" i="1"/>
  <c r="Z6" i="1"/>
  <c r="AA6" i="1"/>
  <c r="W7" i="1"/>
  <c r="X7" i="1"/>
  <c r="Y7" i="1"/>
  <c r="Z7" i="1"/>
  <c r="AA7" i="1"/>
  <c r="W8" i="1"/>
  <c r="X8" i="1"/>
  <c r="Y8" i="1"/>
  <c r="Z8" i="1"/>
  <c r="AA8" i="1"/>
  <c r="W9" i="1"/>
  <c r="X9" i="1"/>
  <c r="Y9" i="1"/>
  <c r="Z9" i="1"/>
  <c r="AA9" i="1"/>
  <c r="W10" i="1"/>
  <c r="X10" i="1"/>
  <c r="Y10" i="1"/>
  <c r="Z10" i="1"/>
  <c r="AA10" i="1"/>
  <c r="W11" i="1"/>
  <c r="X11" i="1"/>
  <c r="Y11" i="1"/>
  <c r="Z11" i="1"/>
  <c r="AA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T14" i="1"/>
  <c r="O14" i="1"/>
  <c r="T13" i="1"/>
  <c r="O13" i="1"/>
  <c r="T12" i="1"/>
  <c r="O12" i="1"/>
  <c r="T11" i="1"/>
  <c r="O11" i="1"/>
  <c r="T8" i="1"/>
  <c r="O8" i="1"/>
  <c r="T7" i="1"/>
  <c r="O7" i="1"/>
  <c r="T6" i="1"/>
  <c r="T9" i="1"/>
  <c r="T10" i="1"/>
  <c r="T15" i="1"/>
  <c r="T16" i="1"/>
  <c r="T5" i="1"/>
  <c r="O5" i="1"/>
  <c r="O6" i="1"/>
  <c r="O9" i="1"/>
  <c r="O10" i="1"/>
  <c r="O15" i="1"/>
  <c r="O16" i="1"/>
  <c r="E15" i="1" l="1"/>
  <c r="E9" i="1"/>
  <c r="D9" i="1"/>
  <c r="D15" i="1"/>
  <c r="F15" i="1" s="1"/>
  <c r="D6" i="1"/>
  <c r="E6" i="1"/>
  <c r="G6" i="1"/>
  <c r="H6" i="1"/>
  <c r="D7" i="1"/>
  <c r="E7" i="1"/>
  <c r="G7" i="1"/>
  <c r="H7" i="1"/>
  <c r="D8" i="1"/>
  <c r="E8" i="1"/>
  <c r="G8" i="1"/>
  <c r="H8" i="1"/>
  <c r="G9" i="1"/>
  <c r="H9" i="1"/>
  <c r="D10" i="1"/>
  <c r="E10" i="1"/>
  <c r="G10" i="1"/>
  <c r="H10" i="1"/>
  <c r="D11" i="1"/>
  <c r="E11" i="1"/>
  <c r="G11" i="1"/>
  <c r="H11" i="1"/>
  <c r="D12" i="1"/>
  <c r="E12" i="1"/>
  <c r="G12" i="1"/>
  <c r="H12" i="1"/>
  <c r="D13" i="1"/>
  <c r="E13" i="1"/>
  <c r="G13" i="1"/>
  <c r="H13" i="1"/>
  <c r="D14" i="1"/>
  <c r="E14" i="1"/>
  <c r="G14" i="1"/>
  <c r="H14" i="1"/>
  <c r="G15" i="1"/>
  <c r="H15" i="1"/>
  <c r="D16" i="1"/>
  <c r="E16" i="1"/>
  <c r="G16" i="1"/>
  <c r="H16" i="1"/>
  <c r="H5" i="1"/>
  <c r="AA5" i="1" s="1"/>
  <c r="G5" i="1"/>
  <c r="Z5" i="1" s="1"/>
  <c r="E5" i="1"/>
  <c r="X5" i="1" s="1"/>
  <c r="D5" i="1"/>
  <c r="M5" i="2"/>
  <c r="M6" i="2"/>
  <c r="M7" i="2"/>
  <c r="M8" i="2"/>
  <c r="M9" i="2"/>
  <c r="M10" i="2"/>
  <c r="M11" i="2"/>
  <c r="M12" i="2"/>
  <c r="M13" i="2"/>
  <c r="M14" i="2"/>
  <c r="M15" i="2"/>
  <c r="G8" i="2"/>
  <c r="G9" i="2"/>
  <c r="G10" i="2"/>
  <c r="G11" i="2"/>
  <c r="G12" i="2"/>
  <c r="G13" i="2"/>
  <c r="G14" i="2"/>
  <c r="G15" i="2"/>
  <c r="G5" i="2"/>
  <c r="G6" i="2"/>
  <c r="G7" i="2"/>
  <c r="G4" i="2"/>
  <c r="M4" i="2"/>
  <c r="F12" i="1" l="1"/>
  <c r="F10" i="1"/>
  <c r="F6" i="1"/>
  <c r="F11" i="1"/>
  <c r="F8" i="1"/>
  <c r="F16" i="1"/>
  <c r="F14" i="1"/>
  <c r="W5" i="1"/>
  <c r="Y5" i="1"/>
  <c r="F7" i="1"/>
  <c r="F9" i="1"/>
  <c r="F13" i="1"/>
</calcChain>
</file>

<file path=xl/sharedStrings.xml><?xml version="1.0" encoding="utf-8"?>
<sst xmlns="http://schemas.openxmlformats.org/spreadsheetml/2006/main" count="113" uniqueCount="35">
  <si>
    <t>Bridge #</t>
  </si>
  <si>
    <t>Demands</t>
  </si>
  <si>
    <t>FE</t>
  </si>
  <si>
    <t>SLG</t>
  </si>
  <si>
    <t>SDL</t>
  </si>
  <si>
    <t>LL</t>
  </si>
  <si>
    <t>M</t>
  </si>
  <si>
    <t>V</t>
  </si>
  <si>
    <t>Girder</t>
  </si>
  <si>
    <t>Int</t>
  </si>
  <si>
    <t>Ext</t>
  </si>
  <si>
    <t>DF</t>
  </si>
  <si>
    <t>DC1</t>
  </si>
  <si>
    <t>DC2</t>
  </si>
  <si>
    <t>% Difference       (SLG-FE)/SLG</t>
  </si>
  <si>
    <t>M [lb-in]</t>
  </si>
  <si>
    <t>V [lb]</t>
  </si>
  <si>
    <t>W</t>
  </si>
  <si>
    <t>Span</t>
  </si>
  <si>
    <t>DCtotal</t>
  </si>
  <si>
    <t>Strength 1 Flexure (Governing Limit State)</t>
  </si>
  <si>
    <t>Total DL Demand (kip*ft)</t>
  </si>
  <si>
    <t>Total LL Demand (kip*ft)</t>
  </si>
  <si>
    <t>Capacity (kip*ft)</t>
  </si>
  <si>
    <t>Interior</t>
  </si>
  <si>
    <t>Exterior</t>
  </si>
  <si>
    <t>% Diff</t>
  </si>
  <si>
    <t>Skew</t>
  </si>
  <si>
    <t>60 deg</t>
  </si>
  <si>
    <t>0 deg</t>
  </si>
  <si>
    <t>cap fac</t>
  </si>
  <si>
    <t>dl fac</t>
  </si>
  <si>
    <t>dlw fac</t>
  </si>
  <si>
    <t>ll fac</t>
  </si>
  <si>
    <t>Inventory Rating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</si>
</sst>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9"/>
  <sheetViews>
    <sheetView tabSelected="1" workbookViewId="0">
      <selection activeCell="C3" sqref="C3:P7"/>
    </sheetView>
  </sheetViews>
  <sheetFormatPr defaultRowHeight="14.4" x14ac:dyDescent="0.3"/>
  <cols>
    <col min="2" max="2" width="10.88671875" customWidth="1"/>
    <col min="3" max="4" width="9.33203125" customWidth="1"/>
    <col min="7" max="7" width="9" customWidth="1"/>
  </cols>
  <sheetData>
    <row r="3" spans="2:16" x14ac:dyDescent="0.25">
      <c r="E3" s="28" t="s">
        <v>20</v>
      </c>
      <c r="F3" s="29"/>
      <c r="G3" s="29"/>
      <c r="H3" s="29"/>
      <c r="I3" s="29"/>
      <c r="J3" s="29"/>
      <c r="K3" s="29"/>
      <c r="L3" s="29"/>
      <c r="M3" s="30"/>
    </row>
    <row r="4" spans="2:16" x14ac:dyDescent="0.25">
      <c r="B4" s="2"/>
      <c r="C4" s="2"/>
      <c r="D4" s="2"/>
      <c r="E4" s="25" t="s">
        <v>21</v>
      </c>
      <c r="F4" s="26"/>
      <c r="G4" s="27"/>
      <c r="H4" s="25" t="s">
        <v>22</v>
      </c>
      <c r="I4" s="26"/>
      <c r="J4" s="27"/>
      <c r="K4" s="25" t="s">
        <v>23</v>
      </c>
      <c r="L4" s="26"/>
      <c r="M4" s="27"/>
      <c r="N4" s="25" t="s">
        <v>34</v>
      </c>
      <c r="O4" s="26"/>
      <c r="P4" s="27"/>
    </row>
    <row r="5" spans="2:16" x14ac:dyDescent="0.25">
      <c r="B5" s="15" t="s">
        <v>0</v>
      </c>
      <c r="C5" s="16" t="s">
        <v>8</v>
      </c>
      <c r="D5" s="16" t="s">
        <v>27</v>
      </c>
      <c r="E5" s="15" t="s">
        <v>3</v>
      </c>
      <c r="F5" s="16" t="s">
        <v>2</v>
      </c>
      <c r="G5" s="17" t="s">
        <v>26</v>
      </c>
      <c r="H5" s="15" t="s">
        <v>3</v>
      </c>
      <c r="I5" s="16" t="s">
        <v>2</v>
      </c>
      <c r="J5" s="17" t="s">
        <v>26</v>
      </c>
      <c r="K5" s="15" t="s">
        <v>3</v>
      </c>
      <c r="L5" s="16" t="s">
        <v>2</v>
      </c>
      <c r="M5" s="17" t="s">
        <v>26</v>
      </c>
      <c r="N5" s="22" t="s">
        <v>3</v>
      </c>
      <c r="O5" s="23" t="s">
        <v>2</v>
      </c>
      <c r="P5" s="24" t="s">
        <v>26</v>
      </c>
    </row>
    <row r="6" spans="2:16" x14ac:dyDescent="0.25">
      <c r="B6" s="9">
        <v>9041</v>
      </c>
      <c r="C6" s="10" t="s">
        <v>24</v>
      </c>
      <c r="D6" s="10" t="s">
        <v>28</v>
      </c>
      <c r="E6" s="9">
        <v>234</v>
      </c>
      <c r="F6" s="10">
        <v>190</v>
      </c>
      <c r="G6" s="11">
        <f>(-E6+F6)/E6</f>
        <v>-0.18803418803418803</v>
      </c>
      <c r="H6" s="9">
        <v>270</v>
      </c>
      <c r="I6" s="10">
        <v>109</v>
      </c>
      <c r="J6" s="11">
        <f>(-H6+I6)/H6</f>
        <v>-0.59629629629629632</v>
      </c>
      <c r="K6" s="9">
        <v>603</v>
      </c>
      <c r="L6" s="19">
        <v>603</v>
      </c>
      <c r="M6" s="11">
        <f>(-K6+L6)/K6</f>
        <v>0</v>
      </c>
      <c r="N6" s="34">
        <f>($C$14*K6-Summary!$C$15*Sheet1!M5-Summary!$C$15*Sheet1!N5)/(Summary!$C$17*Sheet1!P5)</f>
        <v>0.65597129136102172</v>
      </c>
      <c r="O6" s="34">
        <f>($C$14*L6-Summary!$C$15*Sheet1!D5-Summary!$C$15*Sheet1!E5)/(Summary!$C$17*Sheet1!G5)</f>
        <v>1.9106753895657502</v>
      </c>
      <c r="P6" s="11">
        <f>(-N6+O6)/N6</f>
        <v>1.9127423939566695</v>
      </c>
    </row>
    <row r="7" spans="2:16" x14ac:dyDescent="0.25">
      <c r="B7" s="12"/>
      <c r="C7" s="13" t="s">
        <v>25</v>
      </c>
      <c r="D7" s="13"/>
      <c r="E7" s="12">
        <v>238</v>
      </c>
      <c r="F7" s="13">
        <v>177</v>
      </c>
      <c r="G7" s="14">
        <f t="shared" ref="G7:G11" si="0">(-E7+F7)/E7</f>
        <v>-0.25630252100840334</v>
      </c>
      <c r="H7" s="12">
        <v>313</v>
      </c>
      <c r="I7" s="13">
        <v>115</v>
      </c>
      <c r="J7" s="14">
        <f t="shared" ref="J7:J11" si="1">(-H7+I7)/H7</f>
        <v>-0.63258785942492013</v>
      </c>
      <c r="K7" s="12">
        <v>603</v>
      </c>
      <c r="L7" s="20">
        <v>603</v>
      </c>
      <c r="M7" s="14">
        <f t="shared" ref="M7:M11" si="2">(-K7+L7)/K7</f>
        <v>0</v>
      </c>
      <c r="N7" s="34">
        <f>($C$14*K7-Summary!$C$15*Sheet1!M6-Summary!$C$15*Sheet1!N6)/(Summary!$C$17*Sheet1!P6)</f>
        <v>0.55765810952532946</v>
      </c>
      <c r="O7" s="34">
        <f>($C$14*L7-Summary!$C$15*Sheet1!D6-Summary!$C$15*Sheet1!E6)/(Summary!$C$17*Sheet1!G6)</f>
        <v>1.9018126724974855</v>
      </c>
      <c r="P7" s="14">
        <f t="shared" ref="P7" si="3">(-N7+O7)/N7</f>
        <v>2.4103559869617626</v>
      </c>
    </row>
    <row r="8" spans="2:16" x14ac:dyDescent="0.25">
      <c r="B8" s="9">
        <v>9063</v>
      </c>
      <c r="C8" s="10" t="s">
        <v>24</v>
      </c>
      <c r="D8" s="10" t="s">
        <v>29</v>
      </c>
      <c r="E8" s="9">
        <v>150</v>
      </c>
      <c r="F8" s="10">
        <v>144</v>
      </c>
      <c r="G8" s="11">
        <f t="shared" si="0"/>
        <v>-0.04</v>
      </c>
      <c r="H8" s="9">
        <v>253</v>
      </c>
      <c r="I8" s="10">
        <v>195</v>
      </c>
      <c r="J8" s="11">
        <f t="shared" si="1"/>
        <v>-0.22924901185770752</v>
      </c>
      <c r="K8" s="9">
        <v>492</v>
      </c>
      <c r="L8" s="19">
        <v>492</v>
      </c>
      <c r="M8" s="11">
        <f t="shared" si="2"/>
        <v>0</v>
      </c>
    </row>
    <row r="9" spans="2:16" x14ac:dyDescent="0.25">
      <c r="B9" s="12"/>
      <c r="C9" s="13" t="s">
        <v>25</v>
      </c>
      <c r="D9" s="13"/>
      <c r="E9" s="12">
        <v>144</v>
      </c>
      <c r="F9" s="13">
        <v>169</v>
      </c>
      <c r="G9" s="14">
        <f t="shared" si="0"/>
        <v>0.1736111111111111</v>
      </c>
      <c r="H9" s="12">
        <v>310</v>
      </c>
      <c r="I9" s="13">
        <v>210</v>
      </c>
      <c r="J9" s="14">
        <f t="shared" si="1"/>
        <v>-0.32258064516129031</v>
      </c>
      <c r="K9" s="12">
        <v>492</v>
      </c>
      <c r="L9" s="20">
        <v>492</v>
      </c>
      <c r="M9" s="14">
        <f t="shared" si="2"/>
        <v>0</v>
      </c>
    </row>
    <row r="10" spans="2:16" x14ac:dyDescent="0.25">
      <c r="B10" s="9">
        <v>9138</v>
      </c>
      <c r="C10" s="10" t="s">
        <v>24</v>
      </c>
      <c r="D10" s="10" t="s">
        <v>29</v>
      </c>
      <c r="E10" s="9">
        <v>278</v>
      </c>
      <c r="F10" s="10">
        <v>286</v>
      </c>
      <c r="G10" s="11">
        <f t="shared" si="0"/>
        <v>2.8776978417266189E-2</v>
      </c>
      <c r="H10" s="9">
        <v>276</v>
      </c>
      <c r="I10" s="10">
        <v>275</v>
      </c>
      <c r="J10" s="11">
        <f t="shared" si="1"/>
        <v>-3.6231884057971015E-3</v>
      </c>
      <c r="K10" s="9">
        <v>855</v>
      </c>
      <c r="L10" s="19">
        <v>855</v>
      </c>
      <c r="M10" s="11">
        <f t="shared" si="2"/>
        <v>0</v>
      </c>
    </row>
    <row r="11" spans="2:16" x14ac:dyDescent="0.25">
      <c r="B11" s="12"/>
      <c r="C11" s="13" t="s">
        <v>25</v>
      </c>
      <c r="D11" s="13"/>
      <c r="E11" s="12">
        <v>275</v>
      </c>
      <c r="F11" s="13">
        <v>283</v>
      </c>
      <c r="G11" s="14">
        <f t="shared" si="0"/>
        <v>2.9090909090909091E-2</v>
      </c>
      <c r="H11" s="12">
        <v>382</v>
      </c>
      <c r="I11" s="13">
        <v>270</v>
      </c>
      <c r="J11" s="14">
        <f t="shared" si="1"/>
        <v>-0.29319371727748689</v>
      </c>
      <c r="K11" s="12">
        <v>855</v>
      </c>
      <c r="L11" s="20">
        <v>855</v>
      </c>
      <c r="M11" s="14">
        <f t="shared" si="2"/>
        <v>0</v>
      </c>
    </row>
    <row r="14" spans="2:16" x14ac:dyDescent="0.25">
      <c r="B14" t="s">
        <v>30</v>
      </c>
      <c r="C14">
        <v>1</v>
      </c>
      <c r="M14" s="21"/>
    </row>
    <row r="15" spans="2:16" x14ac:dyDescent="0.3">
      <c r="B15" t="s">
        <v>31</v>
      </c>
      <c r="C15">
        <v>1.25</v>
      </c>
    </row>
    <row r="16" spans="2:16" x14ac:dyDescent="0.3">
      <c r="B16" s="33" t="s">
        <v>32</v>
      </c>
      <c r="C16">
        <v>1.5</v>
      </c>
    </row>
    <row r="17" spans="2:14" x14ac:dyDescent="0.3">
      <c r="B17" t="s">
        <v>33</v>
      </c>
      <c r="C17">
        <v>1.75</v>
      </c>
    </row>
    <row r="18" spans="2:14" x14ac:dyDescent="0.25">
      <c r="N18" s="18"/>
    </row>
    <row r="19" spans="2:14" x14ac:dyDescent="0.25">
      <c r="N19" s="18"/>
    </row>
  </sheetData>
  <mergeCells count="5">
    <mergeCell ref="E4:G4"/>
    <mergeCell ref="H4:J4"/>
    <mergeCell ref="K4:M4"/>
    <mergeCell ref="E3:M3"/>
    <mergeCell ref="N4:P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E5" sqref="E5"/>
    </sheetView>
  </sheetViews>
  <sheetFormatPr defaultRowHeight="14.4" x14ac:dyDescent="0.3"/>
  <cols>
    <col min="1" max="1" width="7.44140625" customWidth="1"/>
    <col min="2" max="2" width="6.6640625" customWidth="1"/>
    <col min="3" max="3" width="7.6640625" customWidth="1"/>
    <col min="4" max="4" width="9.5546875" customWidth="1"/>
    <col min="5" max="5" width="14.88671875" customWidth="1"/>
    <col min="6" max="6" width="9.5546875" customWidth="1"/>
    <col min="7" max="7" width="9.5546875" bestFit="1" customWidth="1"/>
    <col min="16" max="16" width="9.109375" customWidth="1"/>
    <col min="23" max="23" width="9.5546875" bestFit="1" customWidth="1"/>
    <col min="24" max="25" width="9.44140625" customWidth="1"/>
    <col min="26" max="26" width="9.5546875" bestFit="1" customWidth="1"/>
    <col min="27" max="27" width="10.33203125" bestFit="1" customWidth="1"/>
  </cols>
  <sheetData>
    <row r="1" spans="1:31" x14ac:dyDescent="0.3">
      <c r="A1" s="32" t="s">
        <v>0</v>
      </c>
      <c r="B1" s="31" t="s">
        <v>18</v>
      </c>
      <c r="C1" s="31" t="s">
        <v>8</v>
      </c>
      <c r="D1" s="1"/>
      <c r="E1" s="31" t="s">
        <v>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 t="s">
        <v>14</v>
      </c>
      <c r="X1" s="31"/>
      <c r="Y1" s="31"/>
      <c r="Z1" s="31"/>
      <c r="AA1" s="31"/>
      <c r="AB1" s="31"/>
      <c r="AC1" s="31"/>
      <c r="AD1" s="31"/>
      <c r="AE1" s="31"/>
    </row>
    <row r="2" spans="1:31" x14ac:dyDescent="0.3">
      <c r="A2" s="32"/>
      <c r="B2" s="31"/>
      <c r="C2" s="31"/>
      <c r="D2" s="31" t="s">
        <v>2</v>
      </c>
      <c r="E2" s="31"/>
      <c r="F2" s="31"/>
      <c r="G2" s="31"/>
      <c r="H2" s="31"/>
      <c r="I2" s="31"/>
      <c r="J2" s="31"/>
      <c r="K2" s="31"/>
      <c r="L2" s="31"/>
      <c r="M2" s="31" t="s">
        <v>3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x14ac:dyDescent="0.3">
      <c r="A3" s="32"/>
      <c r="B3" s="31"/>
      <c r="C3" s="31"/>
      <c r="D3" s="31" t="s">
        <v>6</v>
      </c>
      <c r="E3" s="31"/>
      <c r="F3" s="31"/>
      <c r="G3" s="31"/>
      <c r="H3" s="31"/>
      <c r="I3" s="31" t="s">
        <v>7</v>
      </c>
      <c r="J3" s="31"/>
      <c r="K3" s="31"/>
      <c r="L3" s="31"/>
      <c r="M3" s="31" t="s">
        <v>6</v>
      </c>
      <c r="N3" s="31"/>
      <c r="O3" s="31"/>
      <c r="P3" s="31"/>
      <c r="Q3" s="31"/>
      <c r="R3" s="31" t="s">
        <v>7</v>
      </c>
      <c r="S3" s="31"/>
      <c r="T3" s="31"/>
      <c r="U3" s="31"/>
      <c r="V3" s="31"/>
      <c r="W3" s="31" t="s">
        <v>6</v>
      </c>
      <c r="X3" s="31"/>
      <c r="Y3" s="31"/>
      <c r="Z3" s="31"/>
      <c r="AA3" s="31"/>
      <c r="AB3" s="31" t="s">
        <v>7</v>
      </c>
      <c r="AC3" s="31"/>
      <c r="AD3" s="31"/>
      <c r="AE3" s="31"/>
    </row>
    <row r="4" spans="1:31" x14ac:dyDescent="0.3">
      <c r="A4" s="32"/>
      <c r="B4" s="31"/>
      <c r="C4" s="31"/>
      <c r="D4" s="3" t="s">
        <v>12</v>
      </c>
      <c r="E4" s="3" t="s">
        <v>13</v>
      </c>
      <c r="F4" s="3" t="s">
        <v>19</v>
      </c>
      <c r="G4" s="3" t="s">
        <v>5</v>
      </c>
      <c r="H4" s="3" t="s">
        <v>11</v>
      </c>
      <c r="I4" s="3" t="s">
        <v>12</v>
      </c>
      <c r="J4" s="3" t="s">
        <v>13</v>
      </c>
      <c r="K4" s="3" t="s">
        <v>5</v>
      </c>
      <c r="L4" s="3" t="s">
        <v>11</v>
      </c>
      <c r="M4" s="3" t="s">
        <v>12</v>
      </c>
      <c r="N4" s="3" t="s">
        <v>13</v>
      </c>
      <c r="O4" s="3" t="s">
        <v>19</v>
      </c>
      <c r="P4" s="3" t="s">
        <v>5</v>
      </c>
      <c r="Q4" s="3" t="s">
        <v>11</v>
      </c>
      <c r="R4" s="3" t="s">
        <v>12</v>
      </c>
      <c r="S4" s="3" t="s">
        <v>13</v>
      </c>
      <c r="T4" s="3" t="s">
        <v>19</v>
      </c>
      <c r="U4" s="3" t="s">
        <v>5</v>
      </c>
      <c r="V4" s="3" t="s">
        <v>11</v>
      </c>
      <c r="W4" s="3" t="s">
        <v>12</v>
      </c>
      <c r="X4" s="3" t="s">
        <v>13</v>
      </c>
      <c r="Y4" s="3" t="s">
        <v>19</v>
      </c>
      <c r="Z4" s="3" t="s">
        <v>5</v>
      </c>
      <c r="AA4" s="3" t="s">
        <v>11</v>
      </c>
      <c r="AB4" s="3" t="s">
        <v>12</v>
      </c>
      <c r="AC4" s="3" t="s">
        <v>13</v>
      </c>
      <c r="AD4" s="3" t="s">
        <v>5</v>
      </c>
      <c r="AE4" s="3" t="s">
        <v>11</v>
      </c>
    </row>
    <row r="5" spans="1:31" x14ac:dyDescent="0.3">
      <c r="A5" s="31">
        <v>9041</v>
      </c>
      <c r="B5" s="31">
        <v>1</v>
      </c>
      <c r="C5" t="s">
        <v>9</v>
      </c>
      <c r="D5" s="6">
        <f>Sheet2!D4/1000/12</f>
        <v>137.03908333333334</v>
      </c>
      <c r="E5" s="5">
        <f>Sheet2!G4/1000/12</f>
        <v>52.87746666666667</v>
      </c>
      <c r="F5" s="6">
        <f>D5+E5</f>
        <v>189.91655</v>
      </c>
      <c r="G5" s="6">
        <f>Sheet2!H4/1000/12</f>
        <v>109.34183333333334</v>
      </c>
      <c r="H5" s="4">
        <f>Sheet2!I4</f>
        <v>0.14119999999999999</v>
      </c>
      <c r="M5">
        <v>211.1</v>
      </c>
      <c r="N5" s="5">
        <v>22.7</v>
      </c>
      <c r="O5" s="6">
        <f>M5+N5</f>
        <v>233.79999999999998</v>
      </c>
      <c r="P5">
        <v>270.7</v>
      </c>
      <c r="Q5">
        <v>0.29099999999999998</v>
      </c>
      <c r="R5">
        <v>20.11</v>
      </c>
      <c r="S5" s="5">
        <v>2.16</v>
      </c>
      <c r="T5" s="5">
        <f>R5+S5</f>
        <v>22.27</v>
      </c>
      <c r="U5">
        <v>45.75</v>
      </c>
      <c r="V5">
        <v>0.49399999999999999</v>
      </c>
      <c r="W5" s="5">
        <f>(M5-D5)/M5*100</f>
        <v>35.083333333333329</v>
      </c>
      <c r="X5" s="5">
        <f>(N5-E5)/N5*100</f>
        <v>-132.94038179148313</v>
      </c>
      <c r="Y5" s="8">
        <f>(O5-F5)/O5*100</f>
        <v>18.769653550042765</v>
      </c>
      <c r="Z5" s="8">
        <f>(P5-G5)/P5*100</f>
        <v>59.607745351557682</v>
      </c>
      <c r="AA5" s="5">
        <f>(Q5-H5)/Q5*100</f>
        <v>51.477663230240545</v>
      </c>
    </row>
    <row r="6" spans="1:31" x14ac:dyDescent="0.3">
      <c r="A6" s="31"/>
      <c r="B6" s="31"/>
      <c r="C6" t="s">
        <v>10</v>
      </c>
      <c r="D6" s="6">
        <f>Sheet2!D5/1000/12</f>
        <v>113.27683333333333</v>
      </c>
      <c r="E6" s="5">
        <f>Sheet2!G5/1000/12</f>
        <v>64.082208333333327</v>
      </c>
      <c r="F6" s="6">
        <f t="shared" ref="F6:F16" si="0">D6+E6</f>
        <v>177.35904166666666</v>
      </c>
      <c r="G6" s="6">
        <f>Sheet2!H5/1000/12</f>
        <v>114.56775</v>
      </c>
      <c r="H6" s="4">
        <f>Sheet2!I5</f>
        <v>0.14799999999999999</v>
      </c>
      <c r="M6">
        <v>215.1</v>
      </c>
      <c r="N6" s="5">
        <v>22.7</v>
      </c>
      <c r="O6" s="6">
        <f t="shared" ref="O6:O16" si="1">M6+N6</f>
        <v>237.79999999999998</v>
      </c>
      <c r="P6">
        <v>313.3</v>
      </c>
      <c r="Q6">
        <v>0.33700000000000002</v>
      </c>
      <c r="R6">
        <v>20.49</v>
      </c>
      <c r="S6" s="5">
        <v>2.16</v>
      </c>
      <c r="T6" s="5">
        <f t="shared" ref="T6:T16" si="2">R6+S6</f>
        <v>22.65</v>
      </c>
      <c r="U6">
        <v>47.71</v>
      </c>
      <c r="V6">
        <v>0.51500000000000001</v>
      </c>
      <c r="W6" s="5">
        <f t="shared" ref="W6:W16" si="3">(M6-D6)/M6*100</f>
        <v>47.337594917092822</v>
      </c>
      <c r="X6" s="5">
        <f t="shared" ref="X6:X16" si="4">(N6-E6)/N6*100</f>
        <v>-182.30047723935385</v>
      </c>
      <c r="Y6" s="8">
        <f t="shared" ref="Y6:Y16" si="5">(O6-F6)/O6*100</f>
        <v>25.416719231847491</v>
      </c>
      <c r="Z6" s="8">
        <f t="shared" ref="Z6:Z16" si="6">(P6-G6)/P6*100</f>
        <v>63.431934248324296</v>
      </c>
      <c r="AA6" s="5">
        <f t="shared" ref="AA6:AA16" si="7">(Q6-H6)/Q6*100</f>
        <v>56.083086053412465</v>
      </c>
    </row>
    <row r="7" spans="1:31" x14ac:dyDescent="0.3">
      <c r="A7" s="31"/>
      <c r="B7" s="31">
        <v>2</v>
      </c>
      <c r="C7" t="s">
        <v>9</v>
      </c>
      <c r="D7" s="6">
        <f>Sheet2!D6/1000/12</f>
        <v>137.03583333333333</v>
      </c>
      <c r="E7" s="5">
        <f>Sheet2!G6/1000/12</f>
        <v>51.437083333333334</v>
      </c>
      <c r="F7" s="6">
        <f t="shared" si="0"/>
        <v>188.47291666666666</v>
      </c>
      <c r="G7" s="5">
        <f>Sheet2!H6/1000/12</f>
        <v>95.024833333333333</v>
      </c>
      <c r="H7" s="4">
        <f>Sheet2!I6</f>
        <v>0.1227</v>
      </c>
      <c r="M7">
        <v>211.1</v>
      </c>
      <c r="N7" s="5">
        <v>22.7</v>
      </c>
      <c r="O7" s="6">
        <f>M7+N7</f>
        <v>233.79999999999998</v>
      </c>
      <c r="P7">
        <v>270.7</v>
      </c>
      <c r="Q7">
        <v>0.29099999999999998</v>
      </c>
      <c r="R7">
        <v>20.11</v>
      </c>
      <c r="S7" s="5">
        <v>2.16</v>
      </c>
      <c r="T7" s="5">
        <f>R7+S7</f>
        <v>22.27</v>
      </c>
      <c r="U7">
        <v>45.75</v>
      </c>
      <c r="V7">
        <v>0.49399999999999999</v>
      </c>
      <c r="W7" s="5">
        <f t="shared" si="3"/>
        <v>35.084872888046739</v>
      </c>
      <c r="X7" s="5">
        <f t="shared" si="4"/>
        <v>-126.59508076358297</v>
      </c>
      <c r="Y7" s="8">
        <f t="shared" si="5"/>
        <v>19.387118619903045</v>
      </c>
      <c r="Z7" s="8">
        <f t="shared" si="6"/>
        <v>64.896626031276938</v>
      </c>
      <c r="AA7" s="5">
        <f t="shared" si="7"/>
        <v>57.835051546391746</v>
      </c>
    </row>
    <row r="8" spans="1:31" x14ac:dyDescent="0.3">
      <c r="A8" s="31"/>
      <c r="B8" s="31"/>
      <c r="C8" t="s">
        <v>10</v>
      </c>
      <c r="D8" s="6">
        <f>Sheet2!D7/1000/12</f>
        <v>113.27683333333333</v>
      </c>
      <c r="E8" s="5">
        <f>Sheet2!G7/1000/12</f>
        <v>64.082208333333327</v>
      </c>
      <c r="F8" s="6">
        <f t="shared" si="0"/>
        <v>177.35904166666666</v>
      </c>
      <c r="G8" s="6">
        <f>Sheet2!H7/1000/12</f>
        <v>114.56775</v>
      </c>
      <c r="H8" s="4">
        <f>Sheet2!I7</f>
        <v>0.12989999999999999</v>
      </c>
      <c r="M8">
        <v>215.1</v>
      </c>
      <c r="N8" s="5">
        <v>22.7</v>
      </c>
      <c r="O8" s="6">
        <f t="shared" ref="O8" si="8">M8+N8</f>
        <v>237.79999999999998</v>
      </c>
      <c r="P8">
        <v>313.3</v>
      </c>
      <c r="Q8">
        <v>0.33700000000000002</v>
      </c>
      <c r="R8">
        <v>20.49</v>
      </c>
      <c r="S8" s="5">
        <v>2.16</v>
      </c>
      <c r="T8" s="5">
        <f t="shared" ref="T8" si="9">R8+S8</f>
        <v>22.65</v>
      </c>
      <c r="U8">
        <v>47.71</v>
      </c>
      <c r="V8">
        <v>0.51500000000000001</v>
      </c>
      <c r="W8" s="5">
        <f t="shared" si="3"/>
        <v>47.337594917092822</v>
      </c>
      <c r="X8" s="5">
        <f t="shared" si="4"/>
        <v>-182.30047723935385</v>
      </c>
      <c r="Y8" s="8">
        <f t="shared" si="5"/>
        <v>25.416719231847491</v>
      </c>
      <c r="Z8" s="8">
        <f t="shared" si="6"/>
        <v>63.431934248324296</v>
      </c>
      <c r="AA8" s="5">
        <f t="shared" si="7"/>
        <v>61.454005934718104</v>
      </c>
    </row>
    <row r="9" spans="1:31" x14ac:dyDescent="0.3">
      <c r="A9" s="31">
        <v>9063</v>
      </c>
      <c r="B9" s="31">
        <v>1</v>
      </c>
      <c r="C9" t="s">
        <v>9</v>
      </c>
      <c r="D9" s="5">
        <f>Sheet2!D8/1000/12</f>
        <v>71.52002916666666</v>
      </c>
      <c r="E9" s="5">
        <f>Sheet2!G8/1000/12</f>
        <v>72.511489166666664</v>
      </c>
      <c r="F9" s="6">
        <f t="shared" si="0"/>
        <v>144.03151833333334</v>
      </c>
      <c r="G9" s="6">
        <f>Sheet2!H8/1000/12</f>
        <v>195.31816583333332</v>
      </c>
      <c r="H9" s="4">
        <f>Sheet2!I8</f>
        <v>0.41060000000000002</v>
      </c>
      <c r="M9">
        <v>107.5</v>
      </c>
      <c r="N9" s="5">
        <v>42</v>
      </c>
      <c r="O9" s="6">
        <f t="shared" si="1"/>
        <v>149.5</v>
      </c>
      <c r="P9">
        <v>252.9</v>
      </c>
      <c r="Q9">
        <v>0.38100000000000001</v>
      </c>
      <c r="R9">
        <v>13.44</v>
      </c>
      <c r="S9" s="5">
        <v>5.25</v>
      </c>
      <c r="T9" s="5">
        <f t="shared" si="2"/>
        <v>18.689999999999998</v>
      </c>
      <c r="U9">
        <v>47.84</v>
      </c>
      <c r="V9">
        <v>0.54300000000000004</v>
      </c>
      <c r="W9" s="5">
        <f t="shared" si="3"/>
        <v>33.469740310077526</v>
      </c>
      <c r="X9" s="5">
        <f t="shared" si="4"/>
        <v>-72.64640277777778</v>
      </c>
      <c r="Y9" s="8">
        <f t="shared" si="5"/>
        <v>3.6578472686733523</v>
      </c>
      <c r="Z9" s="8">
        <f t="shared" si="6"/>
        <v>22.76861770133123</v>
      </c>
      <c r="AA9" s="5">
        <f t="shared" si="7"/>
        <v>-7.7690288713910798</v>
      </c>
    </row>
    <row r="10" spans="1:31" x14ac:dyDescent="0.3">
      <c r="A10" s="31"/>
      <c r="B10" s="31"/>
      <c r="C10" t="s">
        <v>10</v>
      </c>
      <c r="D10" s="5">
        <f>Sheet2!D9/1000/12</f>
        <v>72.820923333333326</v>
      </c>
      <c r="E10" s="5">
        <f>Sheet2!G9/1000/12</f>
        <v>96.356864999999985</v>
      </c>
      <c r="F10" s="6">
        <f t="shared" si="0"/>
        <v>169.1777883333333</v>
      </c>
      <c r="G10" s="6">
        <f>Sheet2!H9/1000/12</f>
        <v>209.60546416666668</v>
      </c>
      <c r="H10" s="4">
        <f>Sheet2!I9</f>
        <v>0.44069999999999998</v>
      </c>
      <c r="M10">
        <v>101.8</v>
      </c>
      <c r="N10" s="5">
        <v>42</v>
      </c>
      <c r="O10" s="6">
        <f t="shared" si="1"/>
        <v>143.80000000000001</v>
      </c>
      <c r="P10">
        <v>309.5</v>
      </c>
      <c r="Q10">
        <v>0.46600000000000003</v>
      </c>
      <c r="R10">
        <v>12.72</v>
      </c>
      <c r="S10" s="5">
        <v>5.25</v>
      </c>
      <c r="T10" s="5">
        <f t="shared" si="2"/>
        <v>17.97</v>
      </c>
      <c r="U10">
        <v>41.11</v>
      </c>
      <c r="V10">
        <v>0.46600000000000003</v>
      </c>
      <c r="W10" s="5">
        <f t="shared" si="3"/>
        <v>28.466676489849384</v>
      </c>
      <c r="X10" s="5">
        <f t="shared" si="4"/>
        <v>-129.4211071428571</v>
      </c>
      <c r="Y10" s="8">
        <f t="shared" si="5"/>
        <v>-17.647975197032881</v>
      </c>
      <c r="Z10" s="8">
        <f t="shared" si="6"/>
        <v>32.276102046311252</v>
      </c>
      <c r="AA10" s="5">
        <f t="shared" si="7"/>
        <v>5.4291845493562318</v>
      </c>
    </row>
    <row r="11" spans="1:31" x14ac:dyDescent="0.3">
      <c r="A11" s="31"/>
      <c r="B11" s="31">
        <v>2</v>
      </c>
      <c r="C11" t="s">
        <v>9</v>
      </c>
      <c r="D11" s="5">
        <f>Sheet2!D10/1000/12</f>
        <v>71.520308333333332</v>
      </c>
      <c r="E11" s="5">
        <f>Sheet2!G10/1000/12</f>
        <v>72.072975</v>
      </c>
      <c r="F11" s="6">
        <f t="shared" si="0"/>
        <v>143.59328333333332</v>
      </c>
      <c r="G11" s="6">
        <f>Sheet2!H10/1000/12</f>
        <v>182.92933333333335</v>
      </c>
      <c r="H11" s="4">
        <f>Sheet2!I10</f>
        <v>0.3846</v>
      </c>
      <c r="M11">
        <v>107.5</v>
      </c>
      <c r="N11" s="5">
        <v>42</v>
      </c>
      <c r="O11" s="6">
        <f t="shared" ref="O11:O14" si="10">M11+N11</f>
        <v>149.5</v>
      </c>
      <c r="P11">
        <v>252.9</v>
      </c>
      <c r="Q11">
        <v>0.38100000000000001</v>
      </c>
      <c r="R11">
        <v>13.44</v>
      </c>
      <c r="S11" s="5">
        <v>5.25</v>
      </c>
      <c r="T11" s="5">
        <f t="shared" ref="T11:T14" si="11">R11+S11</f>
        <v>18.689999999999998</v>
      </c>
      <c r="U11">
        <v>47.84</v>
      </c>
      <c r="V11">
        <v>0.54300000000000004</v>
      </c>
      <c r="W11" s="5">
        <f t="shared" si="3"/>
        <v>33.469480620155039</v>
      </c>
      <c r="X11" s="5">
        <f t="shared" si="4"/>
        <v>-71.602321428571429</v>
      </c>
      <c r="Y11" s="8">
        <f t="shared" si="5"/>
        <v>3.9509810479375802</v>
      </c>
      <c r="Z11" s="8">
        <f t="shared" si="6"/>
        <v>27.667325688677995</v>
      </c>
      <c r="AA11" s="5">
        <f t="shared" si="7"/>
        <v>-0.94488188976377741</v>
      </c>
    </row>
    <row r="12" spans="1:31" x14ac:dyDescent="0.3">
      <c r="A12" s="31"/>
      <c r="B12" s="31"/>
      <c r="C12" t="s">
        <v>10</v>
      </c>
      <c r="D12" s="5">
        <f>Sheet2!D11/1000/12</f>
        <v>72.820350000000005</v>
      </c>
      <c r="E12" s="5">
        <f>Sheet2!G11/1000/12</f>
        <v>90.629833333333337</v>
      </c>
      <c r="F12" s="6">
        <f t="shared" si="0"/>
        <v>163.45018333333334</v>
      </c>
      <c r="G12" s="6">
        <f>Sheet2!H11/1000/12</f>
        <v>196.73808333333332</v>
      </c>
      <c r="H12" s="4">
        <f>Sheet2!I11</f>
        <v>0.41360000000000002</v>
      </c>
      <c r="M12">
        <v>101.8</v>
      </c>
      <c r="N12" s="5">
        <v>42</v>
      </c>
      <c r="O12" s="6">
        <f t="shared" si="10"/>
        <v>143.80000000000001</v>
      </c>
      <c r="P12">
        <v>309.5</v>
      </c>
      <c r="Q12">
        <v>0.46600000000000003</v>
      </c>
      <c r="R12">
        <v>12.72</v>
      </c>
      <c r="S12" s="5">
        <v>5.25</v>
      </c>
      <c r="T12" s="5">
        <f t="shared" si="11"/>
        <v>17.97</v>
      </c>
      <c r="U12">
        <v>41.11</v>
      </c>
      <c r="V12">
        <v>0.46600000000000003</v>
      </c>
      <c r="W12" s="5">
        <f t="shared" si="3"/>
        <v>28.467239685658146</v>
      </c>
      <c r="X12" s="5">
        <f t="shared" si="4"/>
        <v>-115.78531746031746</v>
      </c>
      <c r="Y12" s="8">
        <f t="shared" si="5"/>
        <v>-13.664939731108017</v>
      </c>
      <c r="Z12" s="8">
        <f t="shared" si="6"/>
        <v>36.433575659666133</v>
      </c>
      <c r="AA12" s="5">
        <f t="shared" si="7"/>
        <v>11.244635193133048</v>
      </c>
    </row>
    <row r="13" spans="1:31" x14ac:dyDescent="0.3">
      <c r="A13" s="31"/>
      <c r="B13" s="31">
        <v>3</v>
      </c>
      <c r="C13" t="s">
        <v>9</v>
      </c>
      <c r="D13" s="5">
        <f>Sheet2!D12/1000/12</f>
        <v>71.520093333333335</v>
      </c>
      <c r="E13" s="5">
        <f>Sheet2!G12/1000/12</f>
        <v>72.073240833333344</v>
      </c>
      <c r="F13" s="6">
        <f t="shared" si="0"/>
        <v>143.59333416666669</v>
      </c>
      <c r="G13" s="6">
        <f>Sheet2!H12/1000/12</f>
        <v>182.92990666666665</v>
      </c>
      <c r="H13" s="4">
        <f>Sheet2!I12</f>
        <v>0.41060000000000002</v>
      </c>
      <c r="M13">
        <v>107.5</v>
      </c>
      <c r="N13" s="5">
        <v>42</v>
      </c>
      <c r="O13" s="6">
        <f t="shared" si="10"/>
        <v>149.5</v>
      </c>
      <c r="P13">
        <v>252.9</v>
      </c>
      <c r="Q13">
        <v>0.38100000000000001</v>
      </c>
      <c r="R13">
        <v>13.44</v>
      </c>
      <c r="S13" s="5">
        <v>5.25</v>
      </c>
      <c r="T13" s="5">
        <f t="shared" si="11"/>
        <v>18.689999999999998</v>
      </c>
      <c r="U13">
        <v>47.84</v>
      </c>
      <c r="V13">
        <v>0.54300000000000004</v>
      </c>
      <c r="W13" s="5">
        <f t="shared" si="3"/>
        <v>33.469680620155032</v>
      </c>
      <c r="X13" s="5">
        <f t="shared" si="4"/>
        <v>-71.602954365079384</v>
      </c>
      <c r="Y13" s="8">
        <f t="shared" si="5"/>
        <v>3.9509470457078977</v>
      </c>
      <c r="Z13" s="8">
        <f t="shared" si="6"/>
        <v>27.667098985106108</v>
      </c>
      <c r="AA13" s="5">
        <f t="shared" si="7"/>
        <v>-7.7690288713910798</v>
      </c>
    </row>
    <row r="14" spans="1:31" x14ac:dyDescent="0.3">
      <c r="A14" s="31"/>
      <c r="B14" s="31"/>
      <c r="C14" t="s">
        <v>10</v>
      </c>
      <c r="D14" s="5">
        <f>Sheet2!D13/1000/12</f>
        <v>72.820858333333334</v>
      </c>
      <c r="E14" s="5">
        <f>Sheet2!G13/1000/12</f>
        <v>90.630116666666652</v>
      </c>
      <c r="F14" s="6">
        <f t="shared" si="0"/>
        <v>163.45097499999997</v>
      </c>
      <c r="G14" s="6">
        <f>Sheet2!H13/1000/12</f>
        <v>196.73866666666666</v>
      </c>
      <c r="H14" s="4">
        <f>Sheet2!I13</f>
        <v>0.44069999999999998</v>
      </c>
      <c r="M14">
        <v>101.8</v>
      </c>
      <c r="N14" s="5">
        <v>42</v>
      </c>
      <c r="O14" s="6">
        <f t="shared" si="10"/>
        <v>143.80000000000001</v>
      </c>
      <c r="P14">
        <v>309.5</v>
      </c>
      <c r="Q14">
        <v>0.46600000000000003</v>
      </c>
      <c r="R14">
        <v>12.72</v>
      </c>
      <c r="S14" s="5">
        <v>5.25</v>
      </c>
      <c r="T14" s="5">
        <f t="shared" si="11"/>
        <v>17.97</v>
      </c>
      <c r="U14">
        <v>41.11</v>
      </c>
      <c r="V14">
        <v>0.46600000000000003</v>
      </c>
      <c r="W14" s="5">
        <f t="shared" si="3"/>
        <v>28.466740340537001</v>
      </c>
      <c r="X14" s="5">
        <f t="shared" si="4"/>
        <v>-115.78599206349203</v>
      </c>
      <c r="Y14" s="8">
        <f t="shared" si="5"/>
        <v>-13.665490264255881</v>
      </c>
      <c r="Z14" s="8">
        <f t="shared" si="6"/>
        <v>36.433387183629513</v>
      </c>
      <c r="AA14" s="5">
        <f t="shared" si="7"/>
        <v>5.4291845493562318</v>
      </c>
    </row>
    <row r="15" spans="1:31" x14ac:dyDescent="0.3">
      <c r="A15" s="31">
        <v>9138</v>
      </c>
      <c r="B15" s="31">
        <v>1</v>
      </c>
      <c r="C15" t="s">
        <v>9</v>
      </c>
      <c r="D15" s="6">
        <f>Sheet2!D14/1000/12</f>
        <v>159.38874999999999</v>
      </c>
      <c r="E15" s="6">
        <f>Sheet2!G14/1000/12</f>
        <v>126.57291666666667</v>
      </c>
      <c r="F15" s="6">
        <f t="shared" si="0"/>
        <v>285.96166666666664</v>
      </c>
      <c r="G15" s="6">
        <f>Sheet2!H14/1000/12</f>
        <v>274.60399999999998</v>
      </c>
      <c r="H15" s="4">
        <f>Sheet2!I14</f>
        <v>0.27550000000000002</v>
      </c>
      <c r="M15">
        <v>273.89999999999998</v>
      </c>
      <c r="N15" s="5">
        <v>4.2</v>
      </c>
      <c r="O15" s="6">
        <f t="shared" si="1"/>
        <v>278.09999999999997</v>
      </c>
      <c r="P15">
        <v>275.8</v>
      </c>
      <c r="Q15">
        <v>0.245</v>
      </c>
      <c r="R15">
        <v>22.36</v>
      </c>
      <c r="S15" s="5">
        <v>0.34</v>
      </c>
      <c r="T15" s="5">
        <f t="shared" si="2"/>
        <v>22.7</v>
      </c>
      <c r="U15">
        <v>47.07</v>
      </c>
      <c r="V15">
        <v>0.49299999999999999</v>
      </c>
      <c r="W15" s="5">
        <f t="shared" si="3"/>
        <v>41.80768528660095</v>
      </c>
      <c r="X15" s="5">
        <f t="shared" si="4"/>
        <v>-2913.6408730158732</v>
      </c>
      <c r="Y15" s="8">
        <f t="shared" si="5"/>
        <v>-2.8269207719045952</v>
      </c>
      <c r="Z15" s="8">
        <f t="shared" si="6"/>
        <v>0.43364757070341781</v>
      </c>
      <c r="AA15" s="5">
        <f t="shared" si="7"/>
        <v>-12.448979591836746</v>
      </c>
    </row>
    <row r="16" spans="1:31" x14ac:dyDescent="0.3">
      <c r="A16" s="31"/>
      <c r="B16" s="31"/>
      <c r="C16" t="s">
        <v>10</v>
      </c>
      <c r="D16" s="6">
        <f>Sheet2!D15/1000/12</f>
        <v>152.93774999999999</v>
      </c>
      <c r="E16" s="6">
        <f>Sheet2!G15/1000/12</f>
        <v>130.40958333333333</v>
      </c>
      <c r="F16" s="6">
        <f t="shared" si="0"/>
        <v>283.34733333333332</v>
      </c>
      <c r="G16" s="6">
        <f>Sheet2!H15/1000/12</f>
        <v>269.6974166666667</v>
      </c>
      <c r="H16" s="4">
        <f>Sheet2!I15</f>
        <v>0.26600000000000001</v>
      </c>
      <c r="M16">
        <v>271.5</v>
      </c>
      <c r="N16" s="5">
        <v>4.2</v>
      </c>
      <c r="O16" s="6">
        <f t="shared" si="1"/>
        <v>275.7</v>
      </c>
      <c r="P16">
        <v>381.6</v>
      </c>
      <c r="Q16">
        <v>0.33900000000000002</v>
      </c>
      <c r="R16">
        <v>22.17</v>
      </c>
      <c r="S16" s="5">
        <v>0.34</v>
      </c>
      <c r="T16" s="5">
        <f t="shared" si="2"/>
        <v>22.51</v>
      </c>
      <c r="U16" s="5">
        <v>32.299999999999997</v>
      </c>
      <c r="V16">
        <v>0.33900000000000002</v>
      </c>
      <c r="W16" s="5">
        <f t="shared" si="3"/>
        <v>43.669337016574588</v>
      </c>
      <c r="X16" s="5">
        <f t="shared" si="4"/>
        <v>-3004.9900793650791</v>
      </c>
      <c r="Y16" s="8">
        <f t="shared" si="5"/>
        <v>-2.7737879337444089</v>
      </c>
      <c r="Z16" s="8">
        <f t="shared" si="6"/>
        <v>29.324576345213131</v>
      </c>
      <c r="AA16" s="5">
        <f t="shared" si="7"/>
        <v>21.533923303834808</v>
      </c>
    </row>
  </sheetData>
  <mergeCells count="22">
    <mergeCell ref="B7:B8"/>
    <mergeCell ref="AB3:AE3"/>
    <mergeCell ref="W3:AA3"/>
    <mergeCell ref="E1:V1"/>
    <mergeCell ref="D2:L2"/>
    <mergeCell ref="W1:AE2"/>
    <mergeCell ref="B9:B10"/>
    <mergeCell ref="C1:C4"/>
    <mergeCell ref="A15:A16"/>
    <mergeCell ref="M3:Q3"/>
    <mergeCell ref="I3:L3"/>
    <mergeCell ref="D3:H3"/>
    <mergeCell ref="M2:V2"/>
    <mergeCell ref="R3:V3"/>
    <mergeCell ref="A5:A8"/>
    <mergeCell ref="A9:A14"/>
    <mergeCell ref="B11:B12"/>
    <mergeCell ref="B13:B14"/>
    <mergeCell ref="A1:A4"/>
    <mergeCell ref="B15:B16"/>
    <mergeCell ref="B1:B4"/>
    <mergeCell ref="B5:B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7" sqref="H7"/>
    </sheetView>
  </sheetViews>
  <sheetFormatPr defaultRowHeight="14.4" x14ac:dyDescent="0.3"/>
  <cols>
    <col min="10" max="12" width="9.33203125" customWidth="1"/>
  </cols>
  <sheetData>
    <row r="1" spans="1:15" ht="15" x14ac:dyDescent="0.25">
      <c r="D1" s="31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5" x14ac:dyDescent="0.25">
      <c r="D2" s="31" t="s">
        <v>15</v>
      </c>
      <c r="E2" s="31"/>
      <c r="F2" s="31"/>
      <c r="G2" s="31"/>
      <c r="H2" s="31"/>
      <c r="I2" s="31"/>
      <c r="J2" s="31" t="s">
        <v>16</v>
      </c>
      <c r="K2" s="31"/>
      <c r="L2" s="31"/>
      <c r="M2" s="31"/>
      <c r="N2" s="31"/>
      <c r="O2" s="31"/>
    </row>
    <row r="3" spans="1:15" ht="15" x14ac:dyDescent="0.25">
      <c r="D3" s="3" t="s">
        <v>12</v>
      </c>
      <c r="E3" s="3" t="s">
        <v>4</v>
      </c>
      <c r="F3" s="3" t="s">
        <v>17</v>
      </c>
      <c r="G3" s="3" t="s">
        <v>13</v>
      </c>
      <c r="H3" s="3" t="s">
        <v>5</v>
      </c>
      <c r="I3" s="3" t="s">
        <v>11</v>
      </c>
      <c r="J3" s="3" t="s">
        <v>12</v>
      </c>
      <c r="K3" s="3" t="s">
        <v>4</v>
      </c>
      <c r="L3" s="3" t="s">
        <v>17</v>
      </c>
      <c r="M3" s="3" t="s">
        <v>13</v>
      </c>
      <c r="N3" s="3" t="s">
        <v>5</v>
      </c>
      <c r="O3" s="3" t="s">
        <v>11</v>
      </c>
    </row>
    <row r="4" spans="1:15" x14ac:dyDescent="0.3">
      <c r="A4" s="31">
        <v>9041</v>
      </c>
      <c r="B4" s="31">
        <v>1</v>
      </c>
      <c r="C4" t="s">
        <v>9</v>
      </c>
      <c r="D4">
        <v>1644469</v>
      </c>
      <c r="E4">
        <v>529651.30000000005</v>
      </c>
      <c r="F4">
        <v>104878.3</v>
      </c>
      <c r="G4">
        <f>E4+F4</f>
        <v>634529.60000000009</v>
      </c>
      <c r="H4">
        <v>1312102</v>
      </c>
      <c r="I4" s="7">
        <v>0.14119999999999999</v>
      </c>
      <c r="M4">
        <f>K4+L4</f>
        <v>0</v>
      </c>
    </row>
    <row r="5" spans="1:15" x14ac:dyDescent="0.3">
      <c r="A5" s="31"/>
      <c r="B5" s="31"/>
      <c r="C5" t="s">
        <v>10</v>
      </c>
      <c r="D5">
        <v>1359322</v>
      </c>
      <c r="E5">
        <v>652887.80000000005</v>
      </c>
      <c r="F5">
        <v>116098.7</v>
      </c>
      <c r="G5">
        <f t="shared" ref="G5:G15" si="0">E5+F5</f>
        <v>768986.5</v>
      </c>
      <c r="H5">
        <v>1374813</v>
      </c>
      <c r="I5" s="7">
        <v>0.14799999999999999</v>
      </c>
      <c r="M5">
        <f t="shared" ref="M5:M15" si="1">K5+L5</f>
        <v>0</v>
      </c>
    </row>
    <row r="6" spans="1:15" x14ac:dyDescent="0.3">
      <c r="A6" s="31"/>
      <c r="B6" s="31">
        <v>2</v>
      </c>
      <c r="C6" t="s">
        <v>9</v>
      </c>
      <c r="D6">
        <v>1644430</v>
      </c>
      <c r="E6">
        <v>510044</v>
      </c>
      <c r="F6">
        <v>107201</v>
      </c>
      <c r="G6">
        <f t="shared" si="0"/>
        <v>617245</v>
      </c>
      <c r="H6">
        <v>1140298</v>
      </c>
      <c r="I6" s="7">
        <v>0.1227</v>
      </c>
      <c r="M6">
        <f t="shared" si="1"/>
        <v>0</v>
      </c>
    </row>
    <row r="7" spans="1:15" x14ac:dyDescent="0.3">
      <c r="A7" s="31"/>
      <c r="B7" s="31"/>
      <c r="C7" t="s">
        <v>10</v>
      </c>
      <c r="D7">
        <v>1359322</v>
      </c>
      <c r="E7">
        <v>652887.80000000005</v>
      </c>
      <c r="F7">
        <v>116098.7</v>
      </c>
      <c r="G7">
        <f t="shared" si="0"/>
        <v>768986.5</v>
      </c>
      <c r="H7">
        <v>1374813</v>
      </c>
      <c r="I7" s="7">
        <v>0.12989999999999999</v>
      </c>
      <c r="M7">
        <f t="shared" si="1"/>
        <v>0</v>
      </c>
    </row>
    <row r="8" spans="1:15" x14ac:dyDescent="0.3">
      <c r="A8" s="31">
        <v>9063</v>
      </c>
      <c r="B8" s="31">
        <v>1</v>
      </c>
      <c r="C8" t="s">
        <v>9</v>
      </c>
      <c r="D8">
        <v>858240.35</v>
      </c>
      <c r="E8">
        <v>528640.61</v>
      </c>
      <c r="F8">
        <v>341497.26</v>
      </c>
      <c r="G8">
        <f t="shared" si="0"/>
        <v>870137.87</v>
      </c>
      <c r="H8">
        <v>2343817.9900000002</v>
      </c>
      <c r="I8" s="7">
        <v>0.41060000000000002</v>
      </c>
      <c r="M8">
        <f t="shared" si="1"/>
        <v>0</v>
      </c>
    </row>
    <row r="9" spans="1:15" x14ac:dyDescent="0.3">
      <c r="A9" s="31"/>
      <c r="B9" s="31"/>
      <c r="C9" t="s">
        <v>10</v>
      </c>
      <c r="D9">
        <v>873851.08</v>
      </c>
      <c r="E9">
        <v>862397.85</v>
      </c>
      <c r="F9">
        <v>293884.53000000003</v>
      </c>
      <c r="G9">
        <f t="shared" si="0"/>
        <v>1156282.3799999999</v>
      </c>
      <c r="H9">
        <v>2515265.5699999998</v>
      </c>
      <c r="I9" s="7">
        <v>0.44069999999999998</v>
      </c>
      <c r="M9">
        <f t="shared" si="1"/>
        <v>0</v>
      </c>
    </row>
    <row r="10" spans="1:15" x14ac:dyDescent="0.3">
      <c r="A10" s="31"/>
      <c r="B10" s="31">
        <v>2</v>
      </c>
      <c r="C10" t="s">
        <v>9</v>
      </c>
      <c r="D10">
        <v>858243.7</v>
      </c>
      <c r="E10">
        <v>541189.30000000005</v>
      </c>
      <c r="F10">
        <v>323686.40000000002</v>
      </c>
      <c r="G10">
        <f t="shared" si="0"/>
        <v>864875.70000000007</v>
      </c>
      <c r="H10">
        <v>2195152</v>
      </c>
      <c r="I10" s="7">
        <v>0.3846</v>
      </c>
      <c r="M10">
        <f t="shared" si="1"/>
        <v>0</v>
      </c>
    </row>
    <row r="11" spans="1:15" x14ac:dyDescent="0.3">
      <c r="A11" s="31"/>
      <c r="B11" s="31"/>
      <c r="C11" t="s">
        <v>10</v>
      </c>
      <c r="D11">
        <v>873844.2</v>
      </c>
      <c r="E11">
        <v>795781.4</v>
      </c>
      <c r="F11">
        <v>291776.59999999998</v>
      </c>
      <c r="G11">
        <f t="shared" si="0"/>
        <v>1087558</v>
      </c>
      <c r="H11">
        <v>2360857</v>
      </c>
      <c r="I11" s="7">
        <v>0.41360000000000002</v>
      </c>
      <c r="M11">
        <f t="shared" si="1"/>
        <v>0</v>
      </c>
    </row>
    <row r="12" spans="1:15" x14ac:dyDescent="0.3">
      <c r="A12" s="31"/>
      <c r="B12" s="31">
        <v>3</v>
      </c>
      <c r="C12" t="s">
        <v>9</v>
      </c>
      <c r="D12">
        <v>858241.12</v>
      </c>
      <c r="E12">
        <v>541191.29</v>
      </c>
      <c r="F12">
        <v>323687.59999999998</v>
      </c>
      <c r="G12">
        <f t="shared" si="0"/>
        <v>864878.89</v>
      </c>
      <c r="H12">
        <v>2195158.88</v>
      </c>
      <c r="I12" s="7">
        <v>0.41060000000000002</v>
      </c>
      <c r="M12">
        <f t="shared" si="1"/>
        <v>0</v>
      </c>
    </row>
    <row r="13" spans="1:15" x14ac:dyDescent="0.3">
      <c r="A13" s="31"/>
      <c r="B13" s="31"/>
      <c r="C13" t="s">
        <v>10</v>
      </c>
      <c r="D13">
        <v>873850.3</v>
      </c>
      <c r="E13">
        <v>795783.8</v>
      </c>
      <c r="F13">
        <v>291777.59999999998</v>
      </c>
      <c r="G13">
        <f t="shared" si="0"/>
        <v>1087561.3999999999</v>
      </c>
      <c r="H13">
        <v>2360864</v>
      </c>
      <c r="I13" s="7">
        <v>0.44069999999999998</v>
      </c>
      <c r="M13">
        <f t="shared" si="1"/>
        <v>0</v>
      </c>
    </row>
    <row r="14" spans="1:15" x14ac:dyDescent="0.3">
      <c r="A14" s="31">
        <v>9138</v>
      </c>
      <c r="B14" s="31">
        <v>1</v>
      </c>
      <c r="C14" t="s">
        <v>9</v>
      </c>
      <c r="D14">
        <v>1912665</v>
      </c>
      <c r="E14">
        <v>1518875</v>
      </c>
      <c r="F14">
        <v>0</v>
      </c>
      <c r="G14">
        <f t="shared" si="0"/>
        <v>1518875</v>
      </c>
      <c r="H14">
        <v>3295248</v>
      </c>
      <c r="I14" s="7">
        <v>0.27550000000000002</v>
      </c>
      <c r="M14">
        <f t="shared" si="1"/>
        <v>0</v>
      </c>
    </row>
    <row r="15" spans="1:15" x14ac:dyDescent="0.3">
      <c r="A15" s="31"/>
      <c r="B15" s="31"/>
      <c r="C15" t="s">
        <v>10</v>
      </c>
      <c r="D15">
        <v>1835253</v>
      </c>
      <c r="E15">
        <v>1564915</v>
      </c>
      <c r="F15">
        <v>0</v>
      </c>
      <c r="G15">
        <f t="shared" si="0"/>
        <v>1564915</v>
      </c>
      <c r="H15">
        <v>3236369</v>
      </c>
      <c r="I15" s="7">
        <v>0.26600000000000001</v>
      </c>
      <c r="M15">
        <f t="shared" si="1"/>
        <v>0</v>
      </c>
    </row>
  </sheetData>
  <mergeCells count="12">
    <mergeCell ref="D1:O1"/>
    <mergeCell ref="D2:I2"/>
    <mergeCell ref="J2:O2"/>
    <mergeCell ref="A14:A15"/>
    <mergeCell ref="B4:B5"/>
    <mergeCell ref="B6:B7"/>
    <mergeCell ref="A4:A7"/>
    <mergeCell ref="A8:A13"/>
    <mergeCell ref="B8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Sheet2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John Braley</cp:lastModifiedBy>
  <dcterms:created xsi:type="dcterms:W3CDTF">2016-01-08T17:55:06Z</dcterms:created>
  <dcterms:modified xsi:type="dcterms:W3CDTF">2018-08-01T18:33:12Z</dcterms:modified>
</cp:coreProperties>
</file>