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2" windowWidth="17232" windowHeight="12072" activeTab="4"/>
  </bookViews>
  <sheets>
    <sheet name="Obj Fun - Span 2" sheetId="4" r:id="rId1"/>
    <sheet name="Obj Fun - Span 1" sheetId="1" r:id="rId2"/>
    <sheet name="Updating" sheetId="6" r:id="rId3"/>
    <sheet name="Span 1 Ratings" sheetId="7" r:id="rId4"/>
    <sheet name="Span 2 Ratings" sheetId="8" r:id="rId5"/>
  </sheets>
  <calcPr calcId="145621"/>
</workbook>
</file>

<file path=xl/calcChain.xml><?xml version="1.0" encoding="utf-8"?>
<calcChain xmlns="http://schemas.openxmlformats.org/spreadsheetml/2006/main">
  <c r="C5" i="8" l="1"/>
  <c r="E5" i="8"/>
  <c r="G5" i="8"/>
  <c r="I5" i="8"/>
  <c r="C7" i="8"/>
  <c r="E7" i="8"/>
  <c r="G7" i="8"/>
  <c r="I7" i="8"/>
  <c r="C8" i="8"/>
  <c r="E8" i="8"/>
  <c r="G8" i="8"/>
  <c r="I8" i="8"/>
  <c r="C10" i="8"/>
  <c r="E10" i="8"/>
  <c r="G10" i="8"/>
  <c r="I10" i="8"/>
  <c r="C11" i="8"/>
  <c r="E11" i="8"/>
  <c r="G11" i="8"/>
  <c r="I11" i="8"/>
  <c r="C13" i="8"/>
  <c r="E13" i="8"/>
  <c r="G13" i="8"/>
  <c r="I13" i="8"/>
  <c r="C14" i="8"/>
  <c r="E14" i="8"/>
  <c r="G14" i="8"/>
  <c r="I14" i="8"/>
  <c r="C16" i="8"/>
  <c r="E16" i="8"/>
  <c r="G16" i="8"/>
  <c r="I16" i="8"/>
  <c r="C17" i="8"/>
  <c r="E17" i="8"/>
  <c r="G17" i="8"/>
  <c r="I17" i="8"/>
  <c r="C19" i="8"/>
  <c r="E19" i="8"/>
  <c r="G19" i="8"/>
  <c r="I19" i="8"/>
  <c r="C20" i="8"/>
  <c r="E20" i="8"/>
  <c r="G20" i="8"/>
  <c r="I20" i="8"/>
  <c r="C22" i="8"/>
  <c r="E22" i="8"/>
  <c r="G22" i="8"/>
  <c r="I22" i="8"/>
  <c r="C23" i="8"/>
  <c r="E23" i="8"/>
  <c r="G23" i="8"/>
  <c r="I23" i="8"/>
  <c r="C30" i="8"/>
  <c r="E30" i="8"/>
  <c r="G30" i="8"/>
  <c r="I30" i="8"/>
  <c r="C32" i="8"/>
  <c r="E32" i="8"/>
  <c r="G32" i="8"/>
  <c r="I32" i="8"/>
  <c r="C33" i="8"/>
  <c r="E33" i="8"/>
  <c r="G33" i="8"/>
  <c r="I33" i="8"/>
  <c r="C35" i="8"/>
  <c r="E35" i="8"/>
  <c r="G35" i="8"/>
  <c r="I35" i="8"/>
  <c r="C36" i="8"/>
  <c r="E36" i="8"/>
  <c r="G36" i="8"/>
  <c r="I36" i="8"/>
  <c r="C38" i="8"/>
  <c r="E38" i="8"/>
  <c r="G38" i="8"/>
  <c r="I38" i="8"/>
  <c r="C39" i="8"/>
  <c r="E39" i="8"/>
  <c r="G39" i="8"/>
  <c r="I39" i="8"/>
  <c r="C41" i="8"/>
  <c r="E41" i="8"/>
  <c r="G41" i="8"/>
  <c r="I41" i="8"/>
  <c r="C42" i="8"/>
  <c r="E42" i="8"/>
  <c r="G42" i="8"/>
  <c r="I42" i="8"/>
  <c r="C44" i="8"/>
  <c r="E44" i="8"/>
  <c r="G44" i="8"/>
  <c r="I44" i="8"/>
  <c r="C45" i="8"/>
  <c r="E45" i="8"/>
  <c r="G45" i="8"/>
  <c r="I45" i="8"/>
  <c r="C47" i="8"/>
  <c r="E47" i="8"/>
  <c r="G47" i="8"/>
  <c r="I47" i="8"/>
  <c r="C48" i="8"/>
  <c r="E48" i="8"/>
  <c r="G48" i="8"/>
  <c r="I48" i="8"/>
  <c r="C5" i="7"/>
  <c r="E5" i="7"/>
  <c r="G5" i="7"/>
  <c r="I5" i="7"/>
  <c r="C7" i="7"/>
  <c r="E7" i="7"/>
  <c r="G7" i="7"/>
  <c r="I7" i="7"/>
  <c r="C8" i="7"/>
  <c r="E8" i="7"/>
  <c r="G8" i="7"/>
  <c r="I8" i="7"/>
  <c r="C10" i="7"/>
  <c r="E10" i="7"/>
  <c r="G10" i="7"/>
  <c r="I10" i="7"/>
  <c r="C11" i="7"/>
  <c r="E11" i="7"/>
  <c r="G11" i="7"/>
  <c r="I11" i="7"/>
  <c r="C13" i="7"/>
  <c r="E13" i="7"/>
  <c r="G13" i="7"/>
  <c r="I13" i="7"/>
  <c r="C14" i="7"/>
  <c r="E14" i="7"/>
  <c r="G14" i="7"/>
  <c r="I14" i="7"/>
  <c r="C16" i="7"/>
  <c r="E16" i="7"/>
  <c r="G16" i="7"/>
  <c r="I16" i="7"/>
  <c r="C17" i="7"/>
  <c r="E17" i="7"/>
  <c r="G17" i="7"/>
  <c r="I17" i="7"/>
  <c r="C19" i="7"/>
  <c r="E19" i="7"/>
  <c r="G19" i="7"/>
  <c r="I19" i="7"/>
  <c r="C20" i="7"/>
  <c r="E20" i="7"/>
  <c r="G20" i="7"/>
  <c r="I20" i="7"/>
  <c r="C22" i="7"/>
  <c r="E22" i="7"/>
  <c r="G22" i="7"/>
  <c r="I22" i="7"/>
  <c r="C23" i="7"/>
  <c r="E23" i="7"/>
  <c r="G23" i="7"/>
  <c r="I23" i="7"/>
  <c r="C30" i="7"/>
  <c r="E30" i="7"/>
  <c r="G30" i="7"/>
  <c r="I30" i="7"/>
  <c r="C32" i="7"/>
  <c r="E32" i="7"/>
  <c r="G32" i="7"/>
  <c r="I32" i="7"/>
  <c r="C33" i="7"/>
  <c r="E33" i="7"/>
  <c r="G33" i="7"/>
  <c r="I33" i="7"/>
  <c r="C35" i="7"/>
  <c r="E35" i="7"/>
  <c r="G35" i="7"/>
  <c r="I35" i="7"/>
  <c r="C36" i="7"/>
  <c r="E36" i="7"/>
  <c r="G36" i="7"/>
  <c r="I36" i="7"/>
  <c r="C38" i="7"/>
  <c r="E38" i="7"/>
  <c r="G38" i="7"/>
  <c r="I38" i="7"/>
  <c r="C39" i="7"/>
  <c r="E39" i="7"/>
  <c r="G39" i="7"/>
  <c r="I39" i="7"/>
  <c r="C41" i="7"/>
  <c r="E41" i="7"/>
  <c r="G41" i="7"/>
  <c r="I41" i="7"/>
  <c r="C42" i="7"/>
  <c r="E42" i="7"/>
  <c r="G42" i="7"/>
  <c r="I42" i="7"/>
  <c r="C44" i="7"/>
  <c r="E44" i="7"/>
  <c r="G44" i="7"/>
  <c r="I44" i="7"/>
  <c r="C45" i="7"/>
  <c r="E45" i="7"/>
  <c r="G45" i="7"/>
  <c r="I45" i="7"/>
  <c r="C47" i="7"/>
  <c r="E47" i="7"/>
  <c r="G47" i="7"/>
  <c r="I47" i="7"/>
  <c r="C48" i="7"/>
  <c r="E48" i="7"/>
  <c r="G48" i="7"/>
  <c r="I48" i="7"/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H7" i="1"/>
  <c r="M11" i="6"/>
  <c r="N11" i="6"/>
  <c r="O11" i="6"/>
  <c r="P11" i="6"/>
  <c r="Q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M5" i="6"/>
  <c r="N5" i="6"/>
  <c r="O5" i="6"/>
  <c r="P5" i="6"/>
  <c r="Q5" i="6"/>
  <c r="L5" i="6"/>
  <c r="M4" i="6"/>
  <c r="N4" i="6"/>
  <c r="O4" i="6"/>
  <c r="P4" i="6"/>
  <c r="Q4" i="6"/>
  <c r="L4" i="6"/>
  <c r="L3" i="6"/>
  <c r="M3" i="6"/>
  <c r="N3" i="6"/>
  <c r="O3" i="6"/>
  <c r="P3" i="6"/>
  <c r="Q3" i="6"/>
  <c r="M2" i="6"/>
  <c r="N2" i="6"/>
  <c r="O2" i="6"/>
  <c r="P2" i="6"/>
  <c r="Q2" i="6"/>
  <c r="L2" i="6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D13" i="4"/>
  <c r="N11" i="4"/>
  <c r="F11" i="4"/>
  <c r="C11" i="4"/>
  <c r="M10" i="4"/>
  <c r="H10" i="4"/>
  <c r="AD9" i="4"/>
  <c r="AC9" i="4"/>
  <c r="AB9" i="4"/>
  <c r="AA9" i="4"/>
  <c r="Z9" i="4"/>
  <c r="Y9" i="4"/>
  <c r="X9" i="4"/>
  <c r="W9" i="4"/>
  <c r="V9" i="4"/>
  <c r="U9" i="4"/>
  <c r="T9" i="4"/>
  <c r="S9" i="4"/>
  <c r="AD8" i="4"/>
  <c r="AC8" i="4"/>
  <c r="AB8" i="4"/>
  <c r="AA8" i="4"/>
  <c r="Z8" i="4"/>
  <c r="Y8" i="4"/>
  <c r="X8" i="4"/>
  <c r="W8" i="4"/>
  <c r="V8" i="4"/>
  <c r="U8" i="4"/>
  <c r="T8" i="4"/>
  <c r="S8" i="4"/>
  <c r="P7" i="4"/>
  <c r="P14" i="4" s="1"/>
  <c r="O7" i="4"/>
  <c r="O14" i="4" s="1"/>
  <c r="N7" i="4"/>
  <c r="N14" i="4" s="1"/>
  <c r="M7" i="4"/>
  <c r="M14" i="4" s="1"/>
  <c r="L7" i="4"/>
  <c r="L14" i="4" s="1"/>
  <c r="K7" i="4"/>
  <c r="J7" i="4"/>
  <c r="J14" i="4" s="1"/>
  <c r="I7" i="4"/>
  <c r="I14" i="4" s="1"/>
  <c r="H7" i="4"/>
  <c r="H14" i="4" s="1"/>
  <c r="G7" i="4"/>
  <c r="G14" i="4" s="1"/>
  <c r="F7" i="4"/>
  <c r="F14" i="4" s="1"/>
  <c r="E7" i="4"/>
  <c r="E14" i="4" s="1"/>
  <c r="D7" i="4"/>
  <c r="D14" i="4" s="1"/>
  <c r="C7" i="4"/>
  <c r="C14" i="4" s="1"/>
  <c r="V6" i="4"/>
  <c r="P6" i="4"/>
  <c r="P13" i="4" s="1"/>
  <c r="O6" i="4"/>
  <c r="O13" i="4" s="1"/>
  <c r="N6" i="4"/>
  <c r="N13" i="4" s="1"/>
  <c r="M6" i="4"/>
  <c r="M13" i="4" s="1"/>
  <c r="L6" i="4"/>
  <c r="L13" i="4" s="1"/>
  <c r="K6" i="4"/>
  <c r="K13" i="4" s="1"/>
  <c r="J6" i="4"/>
  <c r="J13" i="4" s="1"/>
  <c r="I6" i="4"/>
  <c r="H6" i="4"/>
  <c r="H13" i="4" s="1"/>
  <c r="G6" i="4"/>
  <c r="G13" i="4" s="1"/>
  <c r="F6" i="4"/>
  <c r="F13" i="4" s="1"/>
  <c r="E6" i="4"/>
  <c r="E13" i="4" s="1"/>
  <c r="D6" i="4"/>
  <c r="Z6" i="4" s="1"/>
  <c r="C6" i="4"/>
  <c r="C13" i="4" s="1"/>
  <c r="P5" i="4"/>
  <c r="P12" i="4" s="1"/>
  <c r="O5" i="4"/>
  <c r="O12" i="4" s="1"/>
  <c r="N5" i="4"/>
  <c r="N12" i="4" s="1"/>
  <c r="M5" i="4"/>
  <c r="M12" i="4" s="1"/>
  <c r="L5" i="4"/>
  <c r="L12" i="4" s="1"/>
  <c r="K5" i="4"/>
  <c r="K12" i="4" s="1"/>
  <c r="J5" i="4"/>
  <c r="J12" i="4" s="1"/>
  <c r="I5" i="4"/>
  <c r="I12" i="4" s="1"/>
  <c r="H5" i="4"/>
  <c r="H12" i="4" s="1"/>
  <c r="G5" i="4"/>
  <c r="G12" i="4" s="1"/>
  <c r="F5" i="4"/>
  <c r="F12" i="4" s="1"/>
  <c r="E5" i="4"/>
  <c r="E12" i="4" s="1"/>
  <c r="D5" i="4"/>
  <c r="D12" i="4" s="1"/>
  <c r="C5" i="4"/>
  <c r="C12" i="4" s="1"/>
  <c r="P4" i="4"/>
  <c r="P11" i="4" s="1"/>
  <c r="O4" i="4"/>
  <c r="N4" i="4"/>
  <c r="M4" i="4"/>
  <c r="M11" i="4" s="1"/>
  <c r="L4" i="4"/>
  <c r="L11" i="4" s="1"/>
  <c r="K4" i="4"/>
  <c r="J4" i="4"/>
  <c r="J11" i="4" s="1"/>
  <c r="I4" i="4"/>
  <c r="I11" i="4" s="1"/>
  <c r="H4" i="4"/>
  <c r="H11" i="4" s="1"/>
  <c r="G4" i="4"/>
  <c r="F4" i="4"/>
  <c r="E4" i="4"/>
  <c r="E11" i="4" s="1"/>
  <c r="D4" i="4"/>
  <c r="D11" i="4" s="1"/>
  <c r="C4" i="4"/>
  <c r="P3" i="4"/>
  <c r="O3" i="4"/>
  <c r="O10" i="4" s="1"/>
  <c r="N3" i="4"/>
  <c r="N10" i="4" s="1"/>
  <c r="M3" i="4"/>
  <c r="L3" i="4"/>
  <c r="K3" i="4"/>
  <c r="K10" i="4" s="1"/>
  <c r="J3" i="4"/>
  <c r="J10" i="4" s="1"/>
  <c r="I3" i="4"/>
  <c r="H3" i="4"/>
  <c r="G3" i="4"/>
  <c r="G10" i="4" s="1"/>
  <c r="F3" i="4"/>
  <c r="F10" i="4" s="1"/>
  <c r="E3" i="4"/>
  <c r="D3" i="4"/>
  <c r="D10" i="4" s="1"/>
  <c r="C3" i="4"/>
  <c r="C10" i="4" s="1"/>
  <c r="Z3" i="4" l="1"/>
  <c r="AD4" i="4"/>
  <c r="V3" i="4"/>
  <c r="AD3" i="4"/>
  <c r="Y7" i="4"/>
  <c r="W6" i="4"/>
  <c r="S3" i="4"/>
  <c r="W3" i="4"/>
  <c r="AA3" i="4"/>
  <c r="U4" i="4"/>
  <c r="Y4" i="4"/>
  <c r="AC4" i="4"/>
  <c r="P10" i="4"/>
  <c r="AD10" i="4" s="1"/>
  <c r="AD6" i="4"/>
  <c r="O11" i="4"/>
  <c r="L10" i="4"/>
  <c r="K11" i="4"/>
  <c r="I10" i="4"/>
  <c r="I17" i="4" s="1"/>
  <c r="V4" i="4"/>
  <c r="G11" i="4"/>
  <c r="E10" i="4"/>
  <c r="X5" i="4"/>
  <c r="D17" i="4"/>
  <c r="D18" i="4" s="1"/>
  <c r="L17" i="4"/>
  <c r="L18" i="4" s="1"/>
  <c r="Z18" i="4" s="1"/>
  <c r="Z10" i="4"/>
  <c r="T3" i="4"/>
  <c r="AB5" i="4"/>
  <c r="T7" i="4"/>
  <c r="E17" i="4"/>
  <c r="M17" i="4"/>
  <c r="F17" i="4"/>
  <c r="F18" i="4" s="1"/>
  <c r="T10" i="4"/>
  <c r="J17" i="4"/>
  <c r="J18" i="4" s="1"/>
  <c r="X10" i="4"/>
  <c r="N17" i="4"/>
  <c r="N18" i="4" s="1"/>
  <c r="AB18" i="4" s="1"/>
  <c r="AB10" i="4"/>
  <c r="X3" i="4"/>
  <c r="X7" i="4"/>
  <c r="H17" i="4"/>
  <c r="H18" i="4" s="1"/>
  <c r="V18" i="4" s="1"/>
  <c r="P17" i="4"/>
  <c r="P18" i="4" s="1"/>
  <c r="AD18" i="4" s="1"/>
  <c r="C17" i="4"/>
  <c r="G17" i="4"/>
  <c r="O17" i="4"/>
  <c r="AB3" i="4"/>
  <c r="T4" i="4"/>
  <c r="X4" i="4"/>
  <c r="AB4" i="4"/>
  <c r="Z4" i="4"/>
  <c r="T5" i="4"/>
  <c r="AB7" i="4"/>
  <c r="V10" i="4"/>
  <c r="U3" i="4"/>
  <c r="W4" i="4"/>
  <c r="U5" i="4"/>
  <c r="AC5" i="4"/>
  <c r="S6" i="4"/>
  <c r="AA6" i="4"/>
  <c r="U7" i="4"/>
  <c r="AC7" i="4"/>
  <c r="I13" i="4"/>
  <c r="K14" i="4"/>
  <c r="K17" i="4" s="1"/>
  <c r="V5" i="4"/>
  <c r="Z5" i="4"/>
  <c r="AD5" i="4"/>
  <c r="T6" i="4"/>
  <c r="X6" i="4"/>
  <c r="AB6" i="4"/>
  <c r="V7" i="4"/>
  <c r="Z7" i="4"/>
  <c r="AD7" i="4"/>
  <c r="Y3" i="4"/>
  <c r="AC3" i="4"/>
  <c r="S4" i="4"/>
  <c r="AA4" i="4"/>
  <c r="Y5" i="4"/>
  <c r="S5" i="4"/>
  <c r="W5" i="4"/>
  <c r="AA5" i="4"/>
  <c r="U6" i="4"/>
  <c r="Y6" i="4"/>
  <c r="AC6" i="4"/>
  <c r="S7" i="4"/>
  <c r="W7" i="4"/>
  <c r="AA7" i="4"/>
  <c r="AD9" i="1"/>
  <c r="AC9" i="1"/>
  <c r="AD8" i="1"/>
  <c r="AC8" i="1"/>
  <c r="K4" i="1"/>
  <c r="L4" i="1"/>
  <c r="M4" i="1"/>
  <c r="N4" i="1"/>
  <c r="O4" i="1"/>
  <c r="O11" i="1" s="1"/>
  <c r="P4" i="1"/>
  <c r="P11" i="1" s="1"/>
  <c r="K5" i="1"/>
  <c r="L5" i="1"/>
  <c r="M5" i="1"/>
  <c r="N5" i="1"/>
  <c r="O5" i="1"/>
  <c r="P5" i="1"/>
  <c r="P12" i="1" s="1"/>
  <c r="K6" i="1"/>
  <c r="L6" i="1"/>
  <c r="M6" i="1"/>
  <c r="N6" i="1"/>
  <c r="O6" i="1"/>
  <c r="P6" i="1"/>
  <c r="K7" i="1"/>
  <c r="L7" i="1"/>
  <c r="M7" i="1"/>
  <c r="N7" i="1"/>
  <c r="O7" i="1"/>
  <c r="P7" i="1"/>
  <c r="P14" i="1" s="1"/>
  <c r="P3" i="1"/>
  <c r="O3" i="1"/>
  <c r="N3" i="1"/>
  <c r="M3" i="1"/>
  <c r="L3" i="1"/>
  <c r="K3" i="1"/>
  <c r="J4" i="1"/>
  <c r="J5" i="1"/>
  <c r="J6" i="1"/>
  <c r="J7" i="1"/>
  <c r="J3" i="1"/>
  <c r="I4" i="1"/>
  <c r="I5" i="1"/>
  <c r="I6" i="1"/>
  <c r="I7" i="1"/>
  <c r="I3" i="1"/>
  <c r="G4" i="1"/>
  <c r="G5" i="1"/>
  <c r="G6" i="1"/>
  <c r="G7" i="1"/>
  <c r="G3" i="1"/>
  <c r="H4" i="1"/>
  <c r="H5" i="1"/>
  <c r="H6" i="1"/>
  <c r="H3" i="1"/>
  <c r="F4" i="1"/>
  <c r="F5" i="1"/>
  <c r="F6" i="1"/>
  <c r="F7" i="1"/>
  <c r="F3" i="1"/>
  <c r="E4" i="1"/>
  <c r="E5" i="1"/>
  <c r="E6" i="1"/>
  <c r="E7" i="1"/>
  <c r="E3" i="1"/>
  <c r="P16" i="1"/>
  <c r="O16" i="1"/>
  <c r="P15" i="1"/>
  <c r="O15" i="1"/>
  <c r="O14" i="1"/>
  <c r="O13" i="1"/>
  <c r="O12" i="1"/>
  <c r="P10" i="1"/>
  <c r="O10" i="1"/>
  <c r="T18" i="4" l="1"/>
  <c r="X18" i="4"/>
  <c r="P13" i="1"/>
  <c r="K19" i="4"/>
  <c r="K18" i="4"/>
  <c r="C19" i="4"/>
  <c r="C18" i="4"/>
  <c r="E18" i="4"/>
  <c r="E19" i="4"/>
  <c r="I18" i="4"/>
  <c r="I19" i="4"/>
  <c r="W19" i="4" s="1"/>
  <c r="W11" i="4" s="1"/>
  <c r="O19" i="4"/>
  <c r="O18" i="4"/>
  <c r="G19" i="4"/>
  <c r="U19" i="4" s="1"/>
  <c r="U11" i="4" s="1"/>
  <c r="G18" i="4"/>
  <c r="U18" i="4" s="1"/>
  <c r="U10" i="4" s="1"/>
  <c r="M18" i="4"/>
  <c r="M19" i="4"/>
  <c r="P17" i="1"/>
  <c r="P18" i="1" s="1"/>
  <c r="O17" i="1"/>
  <c r="AA19" i="4" l="1"/>
  <c r="AA11" i="4" s="1"/>
  <c r="AC18" i="4"/>
  <c r="AC10" i="4" s="1"/>
  <c r="S19" i="4"/>
  <c r="S11" i="4" s="1"/>
  <c r="Y18" i="4"/>
  <c r="Y10" i="4" s="1"/>
  <c r="W18" i="4"/>
  <c r="W10" i="4" s="1"/>
  <c r="AA18" i="4"/>
  <c r="AA10" i="4" s="1"/>
  <c r="AC19" i="4"/>
  <c r="AC11" i="4" s="1"/>
  <c r="S18" i="4"/>
  <c r="S10" i="4" s="1"/>
  <c r="Y19" i="4"/>
  <c r="Y11" i="4" s="1"/>
  <c r="O19" i="1"/>
  <c r="O18" i="1"/>
  <c r="F16" i="1"/>
  <c r="L13" i="1"/>
  <c r="K13" i="1"/>
  <c r="J13" i="1"/>
  <c r="I13" i="1"/>
  <c r="H13" i="1"/>
  <c r="G13" i="1"/>
  <c r="F13" i="1"/>
  <c r="N12" i="1"/>
  <c r="U9" i="1"/>
  <c r="T9" i="1"/>
  <c r="S9" i="1"/>
  <c r="N16" i="1"/>
  <c r="AA9" i="1"/>
  <c r="Z9" i="1"/>
  <c r="Y9" i="1"/>
  <c r="J16" i="1"/>
  <c r="I16" i="1"/>
  <c r="H16" i="1"/>
  <c r="G16" i="1"/>
  <c r="E16" i="1"/>
  <c r="D16" i="1"/>
  <c r="C16" i="1"/>
  <c r="N15" i="1"/>
  <c r="M15" i="1"/>
  <c r="L15" i="1"/>
  <c r="K15" i="1"/>
  <c r="J15" i="1"/>
  <c r="I15" i="1"/>
  <c r="G15" i="1"/>
  <c r="D15" i="1"/>
  <c r="C15" i="1"/>
  <c r="N14" i="1"/>
  <c r="M14" i="1"/>
  <c r="K14" i="1"/>
  <c r="J14" i="1"/>
  <c r="I14" i="1"/>
  <c r="D7" i="1"/>
  <c r="AD7" i="1" s="1"/>
  <c r="C7" i="1"/>
  <c r="AC7" i="1" s="1"/>
  <c r="N13" i="1"/>
  <c r="M13" i="1"/>
  <c r="E13" i="1"/>
  <c r="D6" i="1"/>
  <c r="AD6" i="1" s="1"/>
  <c r="C6" i="1"/>
  <c r="AC6" i="1" s="1"/>
  <c r="M12" i="1"/>
  <c r="K12" i="1"/>
  <c r="J12" i="1"/>
  <c r="E12" i="1"/>
  <c r="D5" i="1"/>
  <c r="AD5" i="1" s="1"/>
  <c r="C5" i="1"/>
  <c r="AC5" i="1" s="1"/>
  <c r="M11" i="1"/>
  <c r="K11" i="1"/>
  <c r="I11" i="1"/>
  <c r="G11" i="1"/>
  <c r="F11" i="1"/>
  <c r="E11" i="1"/>
  <c r="D4" i="1"/>
  <c r="AD4" i="1" s="1"/>
  <c r="C4" i="1"/>
  <c r="AC4" i="1" s="1"/>
  <c r="N10" i="1"/>
  <c r="M10" i="1"/>
  <c r="I10" i="1"/>
  <c r="H10" i="1"/>
  <c r="F10" i="1"/>
  <c r="D3" i="1"/>
  <c r="AD3" i="1" s="1"/>
  <c r="C3" i="1"/>
  <c r="AC3" i="1" s="1"/>
  <c r="D14" i="1" l="1"/>
  <c r="Z6" i="1"/>
  <c r="D12" i="1"/>
  <c r="D10" i="1"/>
  <c r="AD10" i="1" s="1"/>
  <c r="D11" i="1"/>
  <c r="C14" i="1"/>
  <c r="C12" i="1"/>
  <c r="Y6" i="1"/>
  <c r="C10" i="1"/>
  <c r="C11" i="1"/>
  <c r="X4" i="1"/>
  <c r="C13" i="1"/>
  <c r="Z4" i="1"/>
  <c r="D13" i="1"/>
  <c r="AB4" i="1"/>
  <c r="J11" i="1"/>
  <c r="S3" i="1"/>
  <c r="Y3" i="1"/>
  <c r="S8" i="1"/>
  <c r="U3" i="1"/>
  <c r="T5" i="1"/>
  <c r="V6" i="1"/>
  <c r="T6" i="1"/>
  <c r="V5" i="1"/>
  <c r="X6" i="1"/>
  <c r="X3" i="1"/>
  <c r="Z3" i="1"/>
  <c r="V7" i="1"/>
  <c r="N11" i="1"/>
  <c r="N17" i="1" s="1"/>
  <c r="N18" i="1" s="1"/>
  <c r="V9" i="1"/>
  <c r="Z5" i="1"/>
  <c r="E10" i="1"/>
  <c r="X9" i="1"/>
  <c r="AB5" i="1"/>
  <c r="G10" i="1"/>
  <c r="T7" i="1"/>
  <c r="V3" i="1"/>
  <c r="Y8" i="1"/>
  <c r="AA8" i="1"/>
  <c r="T3" i="1"/>
  <c r="T8" i="1"/>
  <c r="J10" i="1"/>
  <c r="Z8" i="1"/>
  <c r="AB8" i="1"/>
  <c r="X8" i="1"/>
  <c r="AB3" i="1"/>
  <c r="W3" i="1"/>
  <c r="L10" i="1"/>
  <c r="AA3" i="1"/>
  <c r="W9" i="1"/>
  <c r="V8" i="1"/>
  <c r="K10" i="1"/>
  <c r="L11" i="1"/>
  <c r="Z7" i="1"/>
  <c r="AB7" i="1"/>
  <c r="T4" i="1"/>
  <c r="V4" i="1"/>
  <c r="H11" i="1"/>
  <c r="AA7" i="1"/>
  <c r="W5" i="1"/>
  <c r="S7" i="1"/>
  <c r="S6" i="1"/>
  <c r="U5" i="1"/>
  <c r="W6" i="1"/>
  <c r="U6" i="1"/>
  <c r="U7" i="1"/>
  <c r="U4" i="1"/>
  <c r="W4" i="1"/>
  <c r="Y4" i="1"/>
  <c r="S4" i="1"/>
  <c r="AA4" i="1"/>
  <c r="M16" i="1"/>
  <c r="M17" i="1" s="1"/>
  <c r="AB9" i="1"/>
  <c r="U8" i="1"/>
  <c r="Y5" i="1"/>
  <c r="W8" i="1"/>
  <c r="G12" i="1"/>
  <c r="AA6" i="1"/>
  <c r="AB6" i="1"/>
  <c r="L16" i="1"/>
  <c r="H12" i="1"/>
  <c r="I12" i="1"/>
  <c r="I17" i="1" s="1"/>
  <c r="E15" i="1"/>
  <c r="S5" i="1"/>
  <c r="K16" i="1"/>
  <c r="X5" i="1"/>
  <c r="H14" i="1"/>
  <c r="L14" i="1"/>
  <c r="W7" i="1"/>
  <c r="F15" i="1"/>
  <c r="G14" i="1"/>
  <c r="F12" i="1"/>
  <c r="X7" i="1"/>
  <c r="F14" i="1"/>
  <c r="Y7" i="1"/>
  <c r="L12" i="1"/>
  <c r="H15" i="1"/>
  <c r="E14" i="1"/>
  <c r="AA5" i="1"/>
  <c r="K17" i="1" l="1"/>
  <c r="K18" i="1" s="1"/>
  <c r="C17" i="1"/>
  <c r="C18" i="1" s="1"/>
  <c r="AC18" i="1" s="1"/>
  <c r="AC10" i="1" s="1"/>
  <c r="V10" i="1"/>
  <c r="AB10" i="1"/>
  <c r="T10" i="1"/>
  <c r="X10" i="1"/>
  <c r="D17" i="1"/>
  <c r="D18" i="1" s="1"/>
  <c r="AD18" i="1" s="1"/>
  <c r="Z10" i="1"/>
  <c r="G17" i="1"/>
  <c r="G18" i="1" s="1"/>
  <c r="E17" i="1"/>
  <c r="E18" i="1" s="1"/>
  <c r="H17" i="1"/>
  <c r="H18" i="1" s="1"/>
  <c r="AB18" i="1"/>
  <c r="L17" i="1"/>
  <c r="L18" i="1" s="1"/>
  <c r="F17" i="1"/>
  <c r="F18" i="1" s="1"/>
  <c r="J17" i="1"/>
  <c r="J18" i="1" s="1"/>
  <c r="I18" i="1"/>
  <c r="M19" i="1"/>
  <c r="M18" i="1"/>
  <c r="C19" i="1"/>
  <c r="AC19" i="1" s="1"/>
  <c r="AC11" i="1" s="1"/>
  <c r="X18" i="1" l="1"/>
  <c r="V18" i="1"/>
  <c r="T18" i="1"/>
  <c r="Z18" i="1"/>
  <c r="I19" i="1"/>
  <c r="W19" i="1" s="1"/>
  <c r="W11" i="1" s="1"/>
  <c r="K19" i="1"/>
  <c r="Y19" i="1" s="1"/>
  <c r="Y11" i="1" s="1"/>
  <c r="G19" i="1"/>
  <c r="U19" i="1" s="1"/>
  <c r="U11" i="1" s="1"/>
  <c r="E19" i="1"/>
  <c r="S19" i="1" s="1"/>
  <c r="S11" i="1" s="1"/>
  <c r="AA19" i="1"/>
  <c r="AA11" i="1" s="1"/>
  <c r="AA18" i="1"/>
  <c r="AA10" i="1" s="1"/>
  <c r="U18" i="1"/>
  <c r="U10" i="1" s="1"/>
  <c r="W18" i="1"/>
  <c r="W10" i="1" s="1"/>
  <c r="Y18" i="1"/>
  <c r="Y10" i="1" s="1"/>
  <c r="S18" i="1"/>
  <c r="S10" i="1" s="1"/>
</calcChain>
</file>

<file path=xl/sharedStrings.xml><?xml version="1.0" encoding="utf-8"?>
<sst xmlns="http://schemas.openxmlformats.org/spreadsheetml/2006/main" count="369" uniqueCount="44">
  <si>
    <t>Update 1</t>
  </si>
  <si>
    <t>Update 2</t>
  </si>
  <si>
    <t>Update 3</t>
  </si>
  <si>
    <t>Update 4</t>
  </si>
  <si>
    <t>Exp Mode</t>
  </si>
  <si>
    <t>MAC</t>
  </si>
  <si>
    <t>Freq</t>
  </si>
  <si>
    <t>S =</t>
  </si>
  <si>
    <t>Update 5</t>
  </si>
  <si>
    <t>sum</t>
  </si>
  <si>
    <t>S_MAC or S_f</t>
  </si>
  <si>
    <t>Model 1</t>
  </si>
  <si>
    <t>Natural Frequency</t>
  </si>
  <si>
    <t>Analytical Mode</t>
  </si>
  <si>
    <t>Experimental [Hz]</t>
  </si>
  <si>
    <t>Analytical [Hz]</t>
  </si>
  <si>
    <t>% Difference</t>
  </si>
  <si>
    <t>a priori</t>
  </si>
  <si>
    <t>MAC Res</t>
  </si>
  <si>
    <t>Freq Res</t>
  </si>
  <si>
    <t>Total Residual</t>
  </si>
  <si>
    <t>Experimental Mode</t>
  </si>
  <si>
    <t>Update 6</t>
  </si>
  <si>
    <t>Deck f'c</t>
  </si>
  <si>
    <t>Encase</t>
  </si>
  <si>
    <t>Comp Action</t>
  </si>
  <si>
    <t>A priori</t>
  </si>
  <si>
    <t>Typ. Updated</t>
  </si>
  <si>
    <t xml:space="preserve">R2 </t>
  </si>
  <si>
    <t>Span1</t>
  </si>
  <si>
    <t>Span 2</t>
  </si>
  <si>
    <t>A-Priori</t>
  </si>
  <si>
    <r>
      <t xml:space="preserve">% </t>
    </r>
    <r>
      <rPr>
        <b/>
        <sz val="11"/>
        <color theme="1"/>
        <rFont val="Calibri"/>
        <family val="2"/>
      </rPr>
      <t>Δ</t>
    </r>
  </si>
  <si>
    <t>Tons</t>
  </si>
  <si>
    <t>RF</t>
  </si>
  <si>
    <t>A Priori</t>
  </si>
  <si>
    <t>Ctrl. Gir.</t>
  </si>
  <si>
    <t>Op</t>
  </si>
  <si>
    <t>Inv</t>
  </si>
  <si>
    <t>Service II</t>
  </si>
  <si>
    <t>Strength I</t>
  </si>
  <si>
    <t>Updated Model Without Concrete Encasement Contribution</t>
  </si>
  <si>
    <t>Weight</t>
  </si>
  <si>
    <t>Updated Models With Concrete Encasement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</si>
</sst>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2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1" applyAlignment="1">
      <alignment vertical="center" wrapText="1"/>
    </xf>
    <xf numFmtId="164" fontId="1" fillId="2" borderId="1" xfId="1" applyNumberFormat="1"/>
    <xf numFmtId="164" fontId="0" fillId="0" borderId="0" xfId="0" applyNumberFormat="1"/>
    <xf numFmtId="0" fontId="0" fillId="0" borderId="0" xfId="0"/>
    <xf numFmtId="164" fontId="1" fillId="2" borderId="5" xfId="1" applyNumberFormat="1" applyBorder="1"/>
    <xf numFmtId="0" fontId="0" fillId="0" borderId="6" xfId="0" applyBorder="1"/>
    <xf numFmtId="0" fontId="0" fillId="0" borderId="0" xfId="0" applyAlignment="1"/>
    <xf numFmtId="164" fontId="1" fillId="2" borderId="8" xfId="1" applyNumberFormat="1" applyBorder="1"/>
    <xf numFmtId="0" fontId="1" fillId="2" borderId="1" xfId="1" applyNumberFormat="1" applyAlignment="1">
      <alignment vertical="center" wrapText="1"/>
    </xf>
    <xf numFmtId="164" fontId="1" fillId="2" borderId="0" xfId="1" applyNumberFormat="1" applyBorder="1"/>
    <xf numFmtId="2" fontId="0" fillId="0" borderId="16" xfId="0" applyNumberFormat="1" applyBorder="1" applyAlignment="1">
      <alignment horizontal="right" vertical="center" wrapText="1"/>
    </xf>
    <xf numFmtId="2" fontId="0" fillId="0" borderId="0" xfId="0" applyNumberFormat="1"/>
    <xf numFmtId="164" fontId="0" fillId="0" borderId="0" xfId="0" applyNumberFormat="1" applyAlignment="1"/>
    <xf numFmtId="0" fontId="0" fillId="0" borderId="2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2" fontId="0" fillId="0" borderId="22" xfId="0" applyNumberFormat="1" applyBorder="1" applyAlignment="1"/>
    <xf numFmtId="2" fontId="0" fillId="0" borderId="11" xfId="0" applyNumberFormat="1" applyBorder="1" applyAlignment="1"/>
    <xf numFmtId="2" fontId="0" fillId="0" borderId="25" xfId="0" applyNumberFormat="1" applyBorder="1" applyAlignment="1"/>
    <xf numFmtId="2" fontId="0" fillId="0" borderId="26" xfId="0" applyNumberFormat="1" applyBorder="1" applyAlignment="1"/>
    <xf numFmtId="2" fontId="0" fillId="0" borderId="23" xfId="0" applyNumberFormat="1" applyBorder="1" applyAlignment="1"/>
    <xf numFmtId="0" fontId="0" fillId="0" borderId="27" xfId="0" applyBorder="1" applyAlignment="1"/>
    <xf numFmtId="0" fontId="0" fillId="0" borderId="28" xfId="0" applyBorder="1" applyAlignment="1"/>
    <xf numFmtId="164" fontId="1" fillId="2" borderId="29" xfId="1" applyNumberFormat="1" applyBorder="1"/>
    <xf numFmtId="2" fontId="0" fillId="0" borderId="30" xfId="0" applyNumberFormat="1" applyBorder="1" applyAlignment="1"/>
    <xf numFmtId="2" fontId="0" fillId="0" borderId="31" xfId="0" applyNumberFormat="1" applyBorder="1" applyAlignment="1"/>
    <xf numFmtId="2" fontId="0" fillId="0" borderId="35" xfId="0" applyNumberFormat="1" applyBorder="1" applyAlignment="1"/>
    <xf numFmtId="2" fontId="0" fillId="0" borderId="39" xfId="0" applyNumberFormat="1" applyBorder="1"/>
    <xf numFmtId="2" fontId="0" fillId="0" borderId="0" xfId="0" applyNumberFormat="1" applyBorder="1" applyAlignment="1">
      <alignment horizontal="center"/>
    </xf>
    <xf numFmtId="0" fontId="0" fillId="0" borderId="42" xfId="0" applyBorder="1" applyAlignment="1"/>
    <xf numFmtId="2" fontId="0" fillId="0" borderId="12" xfId="0" applyNumberFormat="1" applyBorder="1" applyAlignment="1"/>
    <xf numFmtId="2" fontId="0" fillId="0" borderId="43" xfId="0" applyNumberFormat="1" applyBorder="1"/>
    <xf numFmtId="164" fontId="0" fillId="0" borderId="30" xfId="0" applyNumberFormat="1" applyBorder="1" applyAlignment="1">
      <alignment wrapText="1"/>
    </xf>
    <xf numFmtId="164" fontId="0" fillId="0" borderId="31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4" fillId="0" borderId="40" xfId="0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NumberFormat="1"/>
    <xf numFmtId="164" fontId="1" fillId="2" borderId="1" xfId="1" applyNumberFormat="1" applyAlignment="1">
      <alignment vertical="center" wrapText="1"/>
    </xf>
    <xf numFmtId="0" fontId="0" fillId="0" borderId="4" xfId="0" applyBorder="1" applyAlignment="1">
      <alignment horizontal="center"/>
    </xf>
    <xf numFmtId="2" fontId="0" fillId="0" borderId="4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4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1" fillId="2" borderId="14" xfId="1" applyNumberFormat="1" applyBorder="1" applyAlignment="1">
      <alignment horizontal="center"/>
    </xf>
    <xf numFmtId="2" fontId="1" fillId="2" borderId="15" xfId="1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2" fontId="0" fillId="0" borderId="50" xfId="0" applyNumberFormat="1" applyBorder="1" applyAlignment="1">
      <alignment vertical="center"/>
    </xf>
    <xf numFmtId="0" fontId="0" fillId="0" borderId="51" xfId="0" applyBorder="1" applyAlignment="1">
      <alignment horizontal="center" vertical="center"/>
    </xf>
    <xf numFmtId="2" fontId="0" fillId="0" borderId="52" xfId="0" applyNumberFormat="1" applyBorder="1" applyAlignment="1">
      <alignment vertical="center"/>
    </xf>
    <xf numFmtId="0" fontId="3" fillId="0" borderId="53" xfId="0" applyFont="1" applyBorder="1" applyAlignment="1"/>
    <xf numFmtId="0" fontId="3" fillId="0" borderId="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23" xfId="0" applyNumberFormat="1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3" fillId="0" borderId="56" xfId="0" applyFont="1" applyBorder="1"/>
    <xf numFmtId="0" fontId="3" fillId="0" borderId="49" xfId="0" applyFont="1" applyBorder="1" applyAlignment="1">
      <alignment horizontal="center" vertical="center"/>
    </xf>
    <xf numFmtId="2" fontId="0" fillId="0" borderId="57" xfId="0" applyNumberFormat="1" applyBorder="1" applyAlignment="1">
      <alignment vertical="center"/>
    </xf>
    <xf numFmtId="2" fontId="0" fillId="0" borderId="25" xfId="0" applyNumberFormat="1" applyBorder="1" applyAlignment="1">
      <alignment vertical="center"/>
    </xf>
    <xf numFmtId="0" fontId="3" fillId="0" borderId="45" xfId="0" applyFont="1" applyBorder="1"/>
    <xf numFmtId="0" fontId="0" fillId="3" borderId="26" xfId="0" applyFill="1" applyBorder="1" applyAlignment="1">
      <alignment horizontal="center" vertical="center"/>
    </xf>
    <xf numFmtId="2" fontId="0" fillId="3" borderId="58" xfId="0" applyNumberFormat="1" applyFill="1" applyBorder="1" applyAlignment="1">
      <alignment vertical="center"/>
    </xf>
    <xf numFmtId="0" fontId="0" fillId="3" borderId="57" xfId="0" applyFill="1" applyBorder="1" applyAlignment="1">
      <alignment horizontal="center" vertical="center"/>
    </xf>
    <xf numFmtId="2" fontId="0" fillId="3" borderId="23" xfId="0" applyNumberFormat="1" applyFill="1" applyBorder="1" applyAlignment="1">
      <alignment vertical="center"/>
    </xf>
    <xf numFmtId="0" fontId="3" fillId="3" borderId="56" xfId="0" applyFont="1" applyFill="1" applyBorder="1" applyAlignment="1"/>
    <xf numFmtId="0" fontId="3" fillId="3" borderId="48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3" fillId="3" borderId="56" xfId="0" applyFont="1" applyFill="1" applyBorder="1"/>
    <xf numFmtId="0" fontId="3" fillId="3" borderId="49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58" xfId="0" applyNumberFormat="1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3" fillId="0" borderId="56" xfId="0" applyFont="1" applyBorder="1" applyAlignment="1"/>
    <xf numFmtId="0" fontId="3" fillId="0" borderId="48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3" borderId="55" xfId="0" applyFill="1" applyBorder="1" applyAlignment="1">
      <alignment vertical="center"/>
    </xf>
    <xf numFmtId="0" fontId="0" fillId="3" borderId="63" xfId="0" applyFill="1" applyBorder="1" applyAlignment="1">
      <alignment vertical="center"/>
    </xf>
    <xf numFmtId="0" fontId="0" fillId="3" borderId="4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6" fillId="3" borderId="64" xfId="0" applyFont="1" applyFill="1" applyBorder="1" applyAlignment="1">
      <alignment horizontal="center" vertical="center"/>
    </xf>
    <xf numFmtId="0" fontId="6" fillId="3" borderId="65" xfId="0" applyFont="1" applyFill="1" applyBorder="1" applyAlignment="1">
      <alignment horizontal="center" vertical="center"/>
    </xf>
    <xf numFmtId="0" fontId="6" fillId="3" borderId="66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6" fillId="3" borderId="67" xfId="0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/>
    </xf>
    <xf numFmtId="0" fontId="0" fillId="3" borderId="68" xfId="0" applyFill="1" applyBorder="1" applyAlignment="1">
      <alignment horizontal="center"/>
    </xf>
    <xf numFmtId="0" fontId="3" fillId="3" borderId="69" xfId="0" applyFont="1" applyFill="1" applyBorder="1" applyAlignment="1">
      <alignment horizontal="center" vertical="center"/>
    </xf>
    <xf numFmtId="0" fontId="3" fillId="3" borderId="70" xfId="0" applyFont="1" applyFill="1" applyBorder="1" applyAlignment="1">
      <alignment horizontal="center" vertical="center"/>
    </xf>
    <xf numFmtId="0" fontId="3" fillId="3" borderId="71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6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26" xfId="0" applyFont="1" applyFill="1" applyBorder="1" applyAlignment="1">
      <alignment vertical="center"/>
    </xf>
    <xf numFmtId="0" fontId="4" fillId="3" borderId="57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0" fillId="3" borderId="46" xfId="0" applyFill="1" applyBorder="1" applyAlignment="1"/>
    <xf numFmtId="0" fontId="0" fillId="3" borderId="45" xfId="0" applyFill="1" applyBorder="1" applyAlignment="1"/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20" xfId="0" applyFill="1" applyBorder="1" applyAlignment="1"/>
    <xf numFmtId="0" fontId="0" fillId="3" borderId="34" xfId="0" applyFill="1" applyBorder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  <color rgb="FFC85A5A"/>
      <color rgb="FF14C50B"/>
      <color rgb="FF000000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9"/>
  <sheetViews>
    <sheetView topLeftCell="A7" workbookViewId="0">
      <selection activeCell="J23" sqref="J23"/>
    </sheetView>
  </sheetViews>
  <sheetFormatPr defaultColWidth="9.109375" defaultRowHeight="14.4" x14ac:dyDescent="0.3"/>
  <cols>
    <col min="1" max="2" width="15.6640625" style="8" customWidth="1"/>
    <col min="3" max="3" width="9.109375" style="8"/>
    <col min="4" max="4" width="10.109375" style="8" customWidth="1"/>
    <col min="5" max="5" width="10.6640625" style="8" customWidth="1"/>
    <col min="6" max="6" width="10.33203125" style="8" bestFit="1" customWidth="1"/>
    <col min="7" max="7" width="11.33203125" style="8" customWidth="1"/>
    <col min="8" max="14" width="9.109375" style="8"/>
    <col min="15" max="15" width="9.5546875" style="8" customWidth="1"/>
    <col min="16" max="16" width="10.33203125" style="8" customWidth="1"/>
    <col min="17" max="29" width="9.109375" style="8"/>
    <col min="30" max="30" width="9.88671875" style="8" bestFit="1" customWidth="1"/>
    <col min="31" max="16384" width="9.109375" style="8"/>
  </cols>
  <sheetData>
    <row r="1" spans="1:30" ht="15" thickBot="1" x14ac:dyDescent="0.35">
      <c r="C1" s="47" t="s">
        <v>11</v>
      </c>
      <c r="D1" s="48"/>
      <c r="E1" s="43" t="s">
        <v>0</v>
      </c>
      <c r="F1" s="43"/>
      <c r="G1" s="43" t="s">
        <v>1</v>
      </c>
      <c r="H1" s="43"/>
      <c r="I1" s="43" t="s">
        <v>2</v>
      </c>
      <c r="J1" s="43"/>
      <c r="K1" s="43" t="s">
        <v>3</v>
      </c>
      <c r="L1" s="49"/>
      <c r="M1" s="43" t="s">
        <v>8</v>
      </c>
      <c r="N1" s="43"/>
      <c r="O1" s="43" t="s">
        <v>22</v>
      </c>
      <c r="P1" s="43"/>
      <c r="Q1" s="52" t="s">
        <v>21</v>
      </c>
      <c r="R1" s="53"/>
      <c r="S1" s="56" t="s">
        <v>0</v>
      </c>
      <c r="T1" s="57"/>
      <c r="U1" s="58" t="s">
        <v>1</v>
      </c>
      <c r="V1" s="59"/>
      <c r="W1" s="58" t="s">
        <v>2</v>
      </c>
      <c r="X1" s="59"/>
      <c r="Y1" s="58" t="s">
        <v>3</v>
      </c>
      <c r="Z1" s="59"/>
      <c r="AA1" s="58" t="s">
        <v>8</v>
      </c>
      <c r="AB1" s="59"/>
    </row>
    <row r="2" spans="1:30" ht="15" thickBot="1" x14ac:dyDescent="0.35">
      <c r="A2" s="8" t="s">
        <v>4</v>
      </c>
      <c r="C2" s="11" t="s">
        <v>5</v>
      </c>
      <c r="D2" s="11" t="s">
        <v>6</v>
      </c>
      <c r="E2" s="11" t="s">
        <v>5</v>
      </c>
      <c r="F2" s="11" t="s">
        <v>6</v>
      </c>
      <c r="G2" s="11" t="s">
        <v>5</v>
      </c>
      <c r="H2" s="11" t="s">
        <v>6</v>
      </c>
      <c r="I2" s="11" t="s">
        <v>5</v>
      </c>
      <c r="J2" s="11" t="s">
        <v>6</v>
      </c>
      <c r="K2" s="11" t="s">
        <v>5</v>
      </c>
      <c r="L2" s="11" t="s">
        <v>6</v>
      </c>
      <c r="M2" s="11" t="s">
        <v>5</v>
      </c>
      <c r="N2" s="11" t="s">
        <v>6</v>
      </c>
      <c r="O2" s="11" t="s">
        <v>5</v>
      </c>
      <c r="P2" s="11" t="s">
        <v>6</v>
      </c>
      <c r="Q2" s="54"/>
      <c r="R2" s="55"/>
      <c r="S2" s="33" t="s">
        <v>5</v>
      </c>
      <c r="T2" s="26" t="s">
        <v>6</v>
      </c>
      <c r="U2" s="25" t="s">
        <v>5</v>
      </c>
      <c r="V2" s="26" t="s">
        <v>6</v>
      </c>
      <c r="W2" s="25" t="s">
        <v>5</v>
      </c>
      <c r="X2" s="26" t="s">
        <v>6</v>
      </c>
      <c r="Y2" s="25" t="s">
        <v>5</v>
      </c>
      <c r="Z2" s="26" t="s">
        <v>6</v>
      </c>
      <c r="AA2" s="25" t="s">
        <v>5</v>
      </c>
      <c r="AB2" s="26" t="s">
        <v>6</v>
      </c>
      <c r="AC2" s="25" t="s">
        <v>5</v>
      </c>
      <c r="AD2" s="26" t="s">
        <v>6</v>
      </c>
    </row>
    <row r="3" spans="1:30" ht="17.25" customHeight="1" thickTop="1" thickBot="1" x14ac:dyDescent="0.3">
      <c r="A3" s="8">
        <v>1</v>
      </c>
      <c r="B3" s="38">
        <v>20.4102</v>
      </c>
      <c r="C3" s="13">
        <f t="shared" ref="C3:C7" si="0">C23</f>
        <v>0.8387</v>
      </c>
      <c r="D3" s="5">
        <f t="shared" ref="D3:D7" si="1">F23</f>
        <v>-45.085900000000002</v>
      </c>
      <c r="E3" s="3">
        <f>C34</f>
        <v>0.94179999999999997</v>
      </c>
      <c r="F3" s="3">
        <f>F34/100</f>
        <v>1.7521999999999999E-2</v>
      </c>
      <c r="G3" s="1">
        <f>C44</f>
        <v>0.95960000000000001</v>
      </c>
      <c r="H3" s="1">
        <f>F44</f>
        <v>3.4462000000000002</v>
      </c>
      <c r="I3" s="1">
        <f>C54</f>
        <v>0.94530000000000003</v>
      </c>
      <c r="J3" s="1">
        <f>F54</f>
        <v>1.8638999999999999</v>
      </c>
      <c r="K3" s="1">
        <f>C64</f>
        <v>0.9597</v>
      </c>
      <c r="L3" s="1">
        <f>F64</f>
        <v>3.093</v>
      </c>
      <c r="M3" s="1">
        <f>C74</f>
        <v>0.96060000000000001</v>
      </c>
      <c r="N3" s="18">
        <f>F74</f>
        <v>3.3633000000000002</v>
      </c>
      <c r="O3" s="1">
        <f>C84</f>
        <v>0.95909999999999995</v>
      </c>
      <c r="P3" s="18">
        <f>F84</f>
        <v>3.2349999999999999</v>
      </c>
      <c r="Q3" s="50">
        <v>1</v>
      </c>
      <c r="R3" s="51"/>
      <c r="S3" s="20">
        <f t="shared" ref="S3:S9" si="2">(E3-$C3)/$C3*100</f>
        <v>12.292834148086321</v>
      </c>
      <c r="T3" s="23">
        <f t="shared" ref="T3:T10" si="3">(ABS(F3)-ABS($D3))/ABS($D3)*100</f>
        <v>-99.961136408500224</v>
      </c>
      <c r="U3" s="22">
        <f t="shared" ref="U3:U9" si="4">(G3-$C3)/$C3*100</f>
        <v>14.415166328842258</v>
      </c>
      <c r="V3" s="23">
        <f t="shared" ref="V3:V10" si="5">(ABS(H3)-ABS($D3))/ABS($D3)*100</f>
        <v>-92.356368620788317</v>
      </c>
      <c r="W3" s="22">
        <f t="shared" ref="W3:W9" si="6">(I3-$C3)/$C3*100</f>
        <v>12.710146655538338</v>
      </c>
      <c r="X3" s="23">
        <f t="shared" ref="X3:X10" si="7">(ABS(J3)-ABS($D3))/ABS($D3)*100</f>
        <v>-95.865891553678637</v>
      </c>
      <c r="Y3" s="22">
        <f t="shared" ref="Y3:Y9" si="8">(K3-$C3)/$C3*100</f>
        <v>14.427089543340884</v>
      </c>
      <c r="Z3" s="23">
        <f t="shared" ref="Z3:Z10" si="9">(ABS(L3)-ABS($D3))/ABS($D3)*100</f>
        <v>-93.13976209857185</v>
      </c>
      <c r="AA3" s="22">
        <f t="shared" ref="AA3:AA9" si="10">(M3-$C3)/$C3*100</f>
        <v>14.534398473828544</v>
      </c>
      <c r="AB3" s="23">
        <f t="shared" ref="AB3:AB10" si="11">(ABS(N3)-ABS($D3))/ABS($D3)*100</f>
        <v>-92.540239853257887</v>
      </c>
      <c r="AC3" s="22">
        <f t="shared" ref="AC3:AC9" si="12">(O3-$C3)/$C3*100</f>
        <v>14.355550256349106</v>
      </c>
      <c r="AD3" s="23">
        <f t="shared" ref="AD3:AD10" si="13">(ABS(P3)-ABS($D3))/ABS($D3)*100</f>
        <v>-92.824807755861599</v>
      </c>
    </row>
    <row r="4" spans="1:30" ht="16.5" thickBot="1" x14ac:dyDescent="0.3">
      <c r="A4" s="8">
        <v>2</v>
      </c>
      <c r="B4" s="38">
        <v>25.878900000000002</v>
      </c>
      <c r="C4" s="5">
        <f t="shared" si="0"/>
        <v>0.68010000000000004</v>
      </c>
      <c r="D4" s="5">
        <f t="shared" si="1"/>
        <v>-47.3795</v>
      </c>
      <c r="E4" s="3">
        <f t="shared" ref="E4:E7" si="14">C35</f>
        <v>0.78080000000000005</v>
      </c>
      <c r="F4" s="3">
        <f t="shared" ref="F4:F7" si="15">F35</f>
        <v>-4.1238000000000001</v>
      </c>
      <c r="G4" s="1">
        <f t="shared" ref="G4:G7" si="16">C45</f>
        <v>0.82379999999999998</v>
      </c>
      <c r="H4" s="1">
        <f t="shared" ref="H4:H7" si="17">F45</f>
        <v>-4.3162000000000003</v>
      </c>
      <c r="I4" s="1">
        <f t="shared" ref="I4:I7" si="18">C55</f>
        <v>0.78649999999999998</v>
      </c>
      <c r="J4" s="1">
        <f t="shared" ref="J4:J7" si="19">F55</f>
        <v>-4.1844999999999999</v>
      </c>
      <c r="K4" s="1">
        <f t="shared" ref="K4:K7" si="20">C65</f>
        <v>0.83650000000000002</v>
      </c>
      <c r="L4" s="1">
        <f t="shared" ref="L4:L7" si="21">F65</f>
        <v>-3.9214000000000002</v>
      </c>
      <c r="M4" s="1">
        <f t="shared" ref="M4:M7" si="22">C75</f>
        <v>0.82789999999999997</v>
      </c>
      <c r="N4" s="18">
        <f t="shared" ref="N4:N7" si="23">F75</f>
        <v>-4.3282999999999996</v>
      </c>
      <c r="O4" s="1">
        <f t="shared" ref="O4:O7" si="24">C85</f>
        <v>0.83689999999999998</v>
      </c>
      <c r="P4" s="18">
        <f t="shared" ref="P4:P7" si="25">F85</f>
        <v>-4.2975000000000003</v>
      </c>
      <c r="Q4" s="50">
        <v>2</v>
      </c>
      <c r="R4" s="51"/>
      <c r="S4" s="21">
        <f t="shared" si="2"/>
        <v>14.806646081458611</v>
      </c>
      <c r="T4" s="23">
        <f t="shared" si="3"/>
        <v>-91.296235713758051</v>
      </c>
      <c r="U4" s="24">
        <f t="shared" si="4"/>
        <v>21.129245699161878</v>
      </c>
      <c r="V4" s="23">
        <f t="shared" si="5"/>
        <v>-90.89015291423506</v>
      </c>
      <c r="W4" s="24">
        <f t="shared" si="6"/>
        <v>15.644758123805314</v>
      </c>
      <c r="X4" s="23">
        <f t="shared" si="7"/>
        <v>-91.16812123386697</v>
      </c>
      <c r="Y4" s="24">
        <f t="shared" si="8"/>
        <v>22.996618144390528</v>
      </c>
      <c r="Z4" s="23">
        <f t="shared" si="9"/>
        <v>-91.723424687892447</v>
      </c>
      <c r="AA4" s="24">
        <f t="shared" si="10"/>
        <v>21.732098220849863</v>
      </c>
      <c r="AB4" s="23">
        <f t="shared" si="11"/>
        <v>-90.8646144429553</v>
      </c>
      <c r="AC4" s="24">
        <f t="shared" si="12"/>
        <v>23.055433024555203</v>
      </c>
      <c r="AD4" s="23">
        <f t="shared" si="13"/>
        <v>-90.929621460758341</v>
      </c>
    </row>
    <row r="5" spans="1:30" ht="16.5" thickBot="1" x14ac:dyDescent="0.3">
      <c r="A5" s="8">
        <v>4</v>
      </c>
      <c r="B5" s="38">
        <v>33.105499999999999</v>
      </c>
      <c r="C5" s="5">
        <f t="shared" si="0"/>
        <v>0.83189999999999997</v>
      </c>
      <c r="D5" s="5">
        <f t="shared" si="1"/>
        <v>-34.960799999999999</v>
      </c>
      <c r="E5" s="3">
        <f t="shared" si="14"/>
        <v>0.85860000000000003</v>
      </c>
      <c r="F5" s="3">
        <f t="shared" si="15"/>
        <v>-2.7414999999999998</v>
      </c>
      <c r="G5" s="1">
        <f t="shared" si="16"/>
        <v>0.86370000000000002</v>
      </c>
      <c r="H5" s="1">
        <f t="shared" si="17"/>
        <v>-2.9535999999999998</v>
      </c>
      <c r="I5" s="1">
        <f t="shared" si="18"/>
        <v>0.85850000000000004</v>
      </c>
      <c r="J5" s="1">
        <f t="shared" si="19"/>
        <v>-2.7831000000000001</v>
      </c>
      <c r="K5" s="1">
        <f t="shared" si="20"/>
        <v>0.84899999999999998</v>
      </c>
      <c r="L5" s="1">
        <f t="shared" si="21"/>
        <v>-3.3679999999999999</v>
      </c>
      <c r="M5" s="1">
        <f t="shared" si="22"/>
        <v>0.86280000000000001</v>
      </c>
      <c r="N5" s="18">
        <f t="shared" si="23"/>
        <v>-2.9087999999999998</v>
      </c>
      <c r="O5" s="1">
        <f t="shared" si="24"/>
        <v>0.85909999999999997</v>
      </c>
      <c r="P5" s="18">
        <f t="shared" si="25"/>
        <v>-2.972</v>
      </c>
      <c r="Q5" s="50">
        <v>3</v>
      </c>
      <c r="R5" s="51"/>
      <c r="S5" s="21">
        <f t="shared" si="2"/>
        <v>3.2095203750450843</v>
      </c>
      <c r="T5" s="23">
        <f t="shared" si="3"/>
        <v>-92.158360220589913</v>
      </c>
      <c r="U5" s="24">
        <f t="shared" si="4"/>
        <v>3.8225748287053793</v>
      </c>
      <c r="V5" s="23">
        <f t="shared" si="5"/>
        <v>-91.551680739571168</v>
      </c>
      <c r="W5" s="24">
        <f t="shared" si="6"/>
        <v>3.1974996994831195</v>
      </c>
      <c r="X5" s="23">
        <f t="shared" si="7"/>
        <v>-92.039369808471207</v>
      </c>
      <c r="Y5" s="24">
        <f t="shared" si="8"/>
        <v>2.0555355210962865</v>
      </c>
      <c r="Z5" s="23">
        <f t="shared" si="9"/>
        <v>-90.366353172696279</v>
      </c>
      <c r="AA5" s="24">
        <f t="shared" si="10"/>
        <v>3.714388748647679</v>
      </c>
      <c r="AB5" s="23">
        <f t="shared" si="11"/>
        <v>-91.679824260314419</v>
      </c>
      <c r="AC5" s="24">
        <f t="shared" si="12"/>
        <v>3.269623752854911</v>
      </c>
      <c r="AD5" s="23">
        <f t="shared" si="13"/>
        <v>-91.499050364980206</v>
      </c>
    </row>
    <row r="6" spans="1:30" ht="16.5" thickBot="1" x14ac:dyDescent="0.3">
      <c r="A6" s="8">
        <v>5</v>
      </c>
      <c r="B6" s="38">
        <v>47.167999999999999</v>
      </c>
      <c r="C6" s="5">
        <f t="shared" si="0"/>
        <v>0.75129999999999997</v>
      </c>
      <c r="D6" s="5">
        <f t="shared" si="1"/>
        <v>-29.131599999999999</v>
      </c>
      <c r="E6" s="3">
        <f t="shared" si="14"/>
        <v>0.87360000000000004</v>
      </c>
      <c r="F6" s="3">
        <f t="shared" si="15"/>
        <v>1.0456000000000001</v>
      </c>
      <c r="G6" s="1">
        <f t="shared" si="16"/>
        <v>0.8569</v>
      </c>
      <c r="H6" s="1">
        <f t="shared" si="17"/>
        <v>0.64</v>
      </c>
      <c r="I6" s="1">
        <f t="shared" si="18"/>
        <v>0.87150000000000005</v>
      </c>
      <c r="J6" s="1">
        <f t="shared" si="19"/>
        <v>1.0361</v>
      </c>
      <c r="K6" s="1">
        <f t="shared" si="20"/>
        <v>0.84279999999999999</v>
      </c>
      <c r="L6" s="1">
        <f t="shared" si="21"/>
        <v>0.59160000000000001</v>
      </c>
      <c r="M6" s="1">
        <f t="shared" si="22"/>
        <v>0.8548</v>
      </c>
      <c r="N6" s="18">
        <f t="shared" si="23"/>
        <v>0.7631</v>
      </c>
      <c r="O6" s="1">
        <f t="shared" si="24"/>
        <v>0.84660000000000002</v>
      </c>
      <c r="P6" s="18">
        <f t="shared" si="25"/>
        <v>0.81559999999999999</v>
      </c>
      <c r="Q6" s="50">
        <v>4</v>
      </c>
      <c r="R6" s="51"/>
      <c r="S6" s="21">
        <f t="shared" si="2"/>
        <v>16.278450685478514</v>
      </c>
      <c r="T6" s="23">
        <f t="shared" si="3"/>
        <v>-96.410770434854243</v>
      </c>
      <c r="U6" s="24">
        <f t="shared" si="4"/>
        <v>14.055636896046856</v>
      </c>
      <c r="V6" s="23">
        <f t="shared" si="5"/>
        <v>-97.803072951708785</v>
      </c>
      <c r="W6" s="24">
        <f t="shared" si="6"/>
        <v>15.998935179023038</v>
      </c>
      <c r="X6" s="23">
        <f t="shared" si="7"/>
        <v>-96.443381070727312</v>
      </c>
      <c r="Y6" s="24">
        <f t="shared" si="8"/>
        <v>12.178889924131511</v>
      </c>
      <c r="Z6" s="23">
        <f t="shared" si="9"/>
        <v>-97.969215559735829</v>
      </c>
      <c r="AA6" s="24">
        <f t="shared" si="10"/>
        <v>13.776121389591381</v>
      </c>
      <c r="AB6" s="23">
        <f t="shared" si="11"/>
        <v>-97.380507764764033</v>
      </c>
      <c r="AC6" s="24">
        <f t="shared" si="12"/>
        <v>12.684679888193806</v>
      </c>
      <c r="AD6" s="23">
        <f t="shared" si="13"/>
        <v>-97.200291092833908</v>
      </c>
    </row>
    <row r="7" spans="1:30" ht="16.5" thickBot="1" x14ac:dyDescent="0.3">
      <c r="A7" s="8">
        <v>6</v>
      </c>
      <c r="B7" s="38">
        <v>53.808599999999998</v>
      </c>
      <c r="C7" s="5">
        <f t="shared" si="0"/>
        <v>0.34200000000000003</v>
      </c>
      <c r="D7" s="5">
        <f t="shared" si="1"/>
        <v>-16.901700000000002</v>
      </c>
      <c r="E7" s="3">
        <f t="shared" si="14"/>
        <v>0.59589999999999999</v>
      </c>
      <c r="F7" s="3">
        <f t="shared" si="15"/>
        <v>3.0461</v>
      </c>
      <c r="G7" s="1">
        <f t="shared" si="16"/>
        <v>0.56100000000000005</v>
      </c>
      <c r="H7" s="1">
        <f t="shared" si="17"/>
        <v>2.2776000000000001</v>
      </c>
      <c r="I7" s="1">
        <f t="shared" si="18"/>
        <v>0.59209999999999996</v>
      </c>
      <c r="J7" s="1">
        <f t="shared" si="19"/>
        <v>3.0438000000000001</v>
      </c>
      <c r="K7" s="1">
        <f t="shared" si="20"/>
        <v>0.54039999999999999</v>
      </c>
      <c r="L7" s="1">
        <f t="shared" si="21"/>
        <v>2.8498000000000001</v>
      </c>
      <c r="M7" s="1">
        <f t="shared" si="22"/>
        <v>0.55640000000000001</v>
      </c>
      <c r="N7" s="18">
        <f t="shared" si="23"/>
        <v>2.4234</v>
      </c>
      <c r="O7" s="1">
        <f t="shared" si="24"/>
        <v>0.54090000000000005</v>
      </c>
      <c r="P7" s="18">
        <f t="shared" si="25"/>
        <v>2.5657999999999999</v>
      </c>
      <c r="Q7" s="50">
        <v>5</v>
      </c>
      <c r="R7" s="51"/>
      <c r="S7" s="21">
        <f t="shared" si="2"/>
        <v>74.239766081871323</v>
      </c>
      <c r="T7" s="23">
        <f t="shared" si="3"/>
        <v>-81.977552553885118</v>
      </c>
      <c r="U7" s="24">
        <f t="shared" si="4"/>
        <v>64.035087719298247</v>
      </c>
      <c r="V7" s="23">
        <f t="shared" si="5"/>
        <v>-86.524432453540186</v>
      </c>
      <c r="W7" s="24">
        <f t="shared" si="6"/>
        <v>73.128654970760209</v>
      </c>
      <c r="X7" s="23">
        <f t="shared" si="7"/>
        <v>-81.99116065247874</v>
      </c>
      <c r="Y7" s="24">
        <f t="shared" si="8"/>
        <v>58.011695906432735</v>
      </c>
      <c r="Z7" s="23">
        <f t="shared" si="9"/>
        <v>-83.138974186028619</v>
      </c>
      <c r="AA7" s="24">
        <f t="shared" si="10"/>
        <v>62.690058479532155</v>
      </c>
      <c r="AB7" s="23">
        <f t="shared" si="11"/>
        <v>-85.661797333995978</v>
      </c>
      <c r="AC7" s="24">
        <f t="shared" si="12"/>
        <v>58.15789473684211</v>
      </c>
      <c r="AD7" s="23">
        <f t="shared" si="13"/>
        <v>-84.819278534111959</v>
      </c>
    </row>
    <row r="8" spans="1:30" ht="16.5" thickBot="1" x14ac:dyDescent="0.3">
      <c r="B8" s="15"/>
      <c r="C8" s="5"/>
      <c r="D8" s="5"/>
      <c r="E8" s="4"/>
      <c r="F8" s="4"/>
      <c r="G8" s="2"/>
      <c r="H8" s="2"/>
      <c r="I8" s="2"/>
      <c r="J8" s="2"/>
      <c r="K8" s="2"/>
      <c r="L8" s="2"/>
      <c r="M8" s="2"/>
      <c r="N8" s="19"/>
      <c r="O8" s="2"/>
      <c r="P8" s="19"/>
      <c r="Q8" s="50">
        <v>6</v>
      </c>
      <c r="R8" s="51"/>
      <c r="S8" s="21" t="e">
        <f t="shared" si="2"/>
        <v>#DIV/0!</v>
      </c>
      <c r="T8" s="23" t="e">
        <f t="shared" si="3"/>
        <v>#DIV/0!</v>
      </c>
      <c r="U8" s="24" t="e">
        <f t="shared" si="4"/>
        <v>#DIV/0!</v>
      </c>
      <c r="V8" s="23" t="e">
        <f t="shared" si="5"/>
        <v>#DIV/0!</v>
      </c>
      <c r="W8" s="24" t="e">
        <f t="shared" si="6"/>
        <v>#DIV/0!</v>
      </c>
      <c r="X8" s="23" t="e">
        <f t="shared" si="7"/>
        <v>#DIV/0!</v>
      </c>
      <c r="Y8" s="24" t="e">
        <f t="shared" si="8"/>
        <v>#DIV/0!</v>
      </c>
      <c r="Z8" s="23" t="e">
        <f t="shared" si="9"/>
        <v>#DIV/0!</v>
      </c>
      <c r="AA8" s="24" t="e">
        <f t="shared" si="10"/>
        <v>#DIV/0!</v>
      </c>
      <c r="AB8" s="23" t="e">
        <f t="shared" si="11"/>
        <v>#DIV/0!</v>
      </c>
      <c r="AC8" s="24" t="e">
        <f t="shared" si="12"/>
        <v>#DIV/0!</v>
      </c>
      <c r="AD8" s="23" t="e">
        <f t="shared" si="13"/>
        <v>#DIV/0!</v>
      </c>
    </row>
    <row r="9" spans="1:30" ht="16.5" thickBot="1" x14ac:dyDescent="0.3">
      <c r="B9" s="15"/>
      <c r="C9" s="5"/>
      <c r="D9" s="5"/>
      <c r="E9" s="4"/>
      <c r="F9" s="4"/>
      <c r="G9" s="2"/>
      <c r="H9" s="2"/>
      <c r="I9" s="2"/>
      <c r="J9" s="2"/>
      <c r="K9" s="2"/>
      <c r="L9" s="2"/>
      <c r="M9" s="2"/>
      <c r="N9" s="19"/>
      <c r="O9" s="2"/>
      <c r="P9" s="19"/>
      <c r="Q9" s="60">
        <v>7</v>
      </c>
      <c r="R9" s="61"/>
      <c r="S9" s="34" t="e">
        <f t="shared" si="2"/>
        <v>#DIV/0!</v>
      </c>
      <c r="T9" s="23" t="e">
        <f t="shared" si="3"/>
        <v>#DIV/0!</v>
      </c>
      <c r="U9" s="30" t="e">
        <f t="shared" si="4"/>
        <v>#DIV/0!</v>
      </c>
      <c r="V9" s="23" t="e">
        <f t="shared" si="5"/>
        <v>#DIV/0!</v>
      </c>
      <c r="W9" s="30" t="e">
        <f t="shared" si="6"/>
        <v>#DIV/0!</v>
      </c>
      <c r="X9" s="23" t="e">
        <f t="shared" si="7"/>
        <v>#DIV/0!</v>
      </c>
      <c r="Y9" s="30" t="e">
        <f t="shared" si="8"/>
        <v>#DIV/0!</v>
      </c>
      <c r="Z9" s="23" t="e">
        <f t="shared" si="9"/>
        <v>#DIV/0!</v>
      </c>
      <c r="AA9" s="30" t="e">
        <f t="shared" si="10"/>
        <v>#DIV/0!</v>
      </c>
      <c r="AB9" s="23" t="e">
        <f t="shared" si="11"/>
        <v>#DIV/0!</v>
      </c>
      <c r="AC9" s="30" t="e">
        <f t="shared" si="12"/>
        <v>#DIV/0!</v>
      </c>
      <c r="AD9" s="23" t="e">
        <f t="shared" si="13"/>
        <v>#DIV/0!</v>
      </c>
    </row>
    <row r="10" spans="1:30" ht="31.5" customHeight="1" thickBot="1" x14ac:dyDescent="0.3">
      <c r="A10" s="8">
        <v>1</v>
      </c>
      <c r="C10" s="6">
        <f>(1-C3)^2</f>
        <v>2.601769E-2</v>
      </c>
      <c r="D10" s="6">
        <f t="shared" ref="D10:D16" si="26">(D3/100)^2</f>
        <v>0.20327383788100001</v>
      </c>
      <c r="E10" s="7">
        <f>(1-E3)^2</f>
        <v>3.3872400000000036E-3</v>
      </c>
      <c r="F10" s="7">
        <f t="shared" ref="F10:F16" si="27">(F3/100)^2</f>
        <v>3.0702048399999995E-8</v>
      </c>
      <c r="G10" s="7">
        <f>(1-G3)^2</f>
        <v>1.6321599999999993E-3</v>
      </c>
      <c r="H10" s="7">
        <f t="shared" ref="H10:H16" si="28">(H3/100)^2</f>
        <v>1.1876294439999999E-3</v>
      </c>
      <c r="I10" s="7">
        <f>(1-I3)^2</f>
        <v>2.9920899999999967E-3</v>
      </c>
      <c r="J10" s="7">
        <f t="shared" ref="J10:J16" si="29">(J3/100)^2</f>
        <v>3.4741232099999998E-4</v>
      </c>
      <c r="K10" s="7">
        <f>(1-K3)^2</f>
        <v>1.6240900000000001E-3</v>
      </c>
      <c r="L10" s="7">
        <f>(L3/100)^2</f>
        <v>9.5666489999999996E-4</v>
      </c>
      <c r="M10" s="7">
        <f t="shared" ref="M10:O16" si="30">(1-M3)^2</f>
        <v>1.5523599999999992E-3</v>
      </c>
      <c r="N10" s="7">
        <f>(N3/100)^2</f>
        <v>1.1311786890000001E-3</v>
      </c>
      <c r="O10" s="7">
        <f t="shared" si="30"/>
        <v>1.672810000000004E-3</v>
      </c>
      <c r="P10" s="7">
        <f>(P3/100)^2</f>
        <v>1.0465224999999998E-3</v>
      </c>
      <c r="Q10" s="36" t="s">
        <v>18</v>
      </c>
      <c r="R10" s="37" t="s">
        <v>19</v>
      </c>
      <c r="S10" s="35">
        <f t="shared" ref="S10:AA11" si="31">S18</f>
        <v>-7.8661293996191706</v>
      </c>
      <c r="T10" s="23">
        <f t="shared" si="3"/>
        <v>-99.999984896212553</v>
      </c>
      <c r="U10" s="31">
        <f t="shared" si="31"/>
        <v>-7.5850994478999425</v>
      </c>
      <c r="V10" s="23">
        <f t="shared" si="5"/>
        <v>-99.415748993387311</v>
      </c>
      <c r="W10" s="31">
        <f t="shared" si="31"/>
        <v>-7.8500095574159756</v>
      </c>
      <c r="X10" s="23">
        <f t="shared" si="7"/>
        <v>-99.829091473540544</v>
      </c>
      <c r="Y10" s="31">
        <f t="shared" si="31"/>
        <v>-7.1241359959239716</v>
      </c>
      <c r="Z10" s="23">
        <f t="shared" si="9"/>
        <v>-99.529371359358095</v>
      </c>
      <c r="AA10" s="31">
        <f t="shared" si="31"/>
        <v>-7.5156709491721125</v>
      </c>
      <c r="AB10" s="23">
        <f t="shared" si="11"/>
        <v>-99.443519785530782</v>
      </c>
      <c r="AC10" s="31">
        <f t="shared" ref="AC10:AC11" si="32">AC18</f>
        <v>-7.2190001233167447</v>
      </c>
      <c r="AD10" s="23">
        <f t="shared" si="13"/>
        <v>-99.485166162596556</v>
      </c>
    </row>
    <row r="11" spans="1:30" ht="16.5" thickTop="1" thickBot="1" x14ac:dyDescent="0.3">
      <c r="A11" s="8">
        <v>2</v>
      </c>
      <c r="C11" s="6">
        <f>(1-C4)^2</f>
        <v>0.10233600999999998</v>
      </c>
      <c r="D11" s="6">
        <f t="shared" si="26"/>
        <v>0.22448170202500001</v>
      </c>
      <c r="E11" s="7">
        <f>(1-E4)^2</f>
        <v>4.8048639999999976E-2</v>
      </c>
      <c r="F11" s="7">
        <f t="shared" si="27"/>
        <v>1.7005726440000003E-3</v>
      </c>
      <c r="G11" s="7">
        <f>(1-G4)^2</f>
        <v>3.1046440000000008E-2</v>
      </c>
      <c r="H11" s="7">
        <f t="shared" si="28"/>
        <v>1.8629582440000006E-3</v>
      </c>
      <c r="I11" s="7">
        <f>(1-I4)^2</f>
        <v>4.5582250000000012E-2</v>
      </c>
      <c r="J11" s="7">
        <f t="shared" si="29"/>
        <v>1.7510040249999999E-3</v>
      </c>
      <c r="K11" s="7">
        <f>(1-K4)^2</f>
        <v>2.6732249999999992E-2</v>
      </c>
      <c r="L11" s="7">
        <f>(L4/100)^2</f>
        <v>1.5377377959999998E-3</v>
      </c>
      <c r="M11" s="7">
        <f t="shared" si="30"/>
        <v>2.9618410000000012E-2</v>
      </c>
      <c r="N11" s="7">
        <f>(N4/100)^2</f>
        <v>1.8734180889999996E-3</v>
      </c>
      <c r="O11" s="7">
        <f t="shared" si="30"/>
        <v>2.6601610000000008E-2</v>
      </c>
      <c r="P11" s="7">
        <f>(P4/100)^2</f>
        <v>1.8468506250000005E-3</v>
      </c>
      <c r="Q11" s="62" t="s">
        <v>20</v>
      </c>
      <c r="R11" s="63"/>
      <c r="S11" s="46">
        <f t="shared" si="31"/>
        <v>-17.536026134210253</v>
      </c>
      <c r="T11" s="64"/>
      <c r="U11" s="44">
        <f t="shared" si="31"/>
        <v>-17.266769178050335</v>
      </c>
      <c r="V11" s="64"/>
      <c r="W11" s="44">
        <f t="shared" si="31"/>
        <v>-17.513987090664244</v>
      </c>
      <c r="X11" s="64"/>
      <c r="Y11" s="44">
        <f t="shared" si="31"/>
        <v>-16.855034122679161</v>
      </c>
      <c r="Z11" s="64"/>
      <c r="AA11" s="44">
        <f t="shared" si="31"/>
        <v>-17.204489969313343</v>
      </c>
      <c r="AB11" s="45"/>
      <c r="AC11" s="44">
        <f t="shared" si="32"/>
        <v>-16.939327735224079</v>
      </c>
      <c r="AD11" s="45"/>
    </row>
    <row r="12" spans="1:30" ht="15" x14ac:dyDescent="0.25">
      <c r="A12" s="8">
        <v>3</v>
      </c>
      <c r="C12" s="6">
        <f>(1-C5)^2</f>
        <v>2.8257610000000009E-2</v>
      </c>
      <c r="D12" s="6">
        <f t="shared" si="26"/>
        <v>0.12222575366399999</v>
      </c>
      <c r="E12" s="7">
        <f>(1-E5)^2</f>
        <v>1.9993959999999991E-2</v>
      </c>
      <c r="F12" s="7">
        <f t="shared" si="27"/>
        <v>7.5158222499999996E-4</v>
      </c>
      <c r="G12" s="7">
        <f>(1-G5)^2</f>
        <v>1.8577689999999994E-2</v>
      </c>
      <c r="H12" s="7">
        <f t="shared" si="28"/>
        <v>8.7237529599999979E-4</v>
      </c>
      <c r="I12" s="7">
        <f>(1-I5)^2</f>
        <v>2.0022249999999988E-2</v>
      </c>
      <c r="J12" s="7">
        <f t="shared" si="29"/>
        <v>7.7456456100000008E-4</v>
      </c>
      <c r="K12" s="7">
        <f>(1-K5)^2</f>
        <v>2.2801000000000005E-2</v>
      </c>
      <c r="L12" s="7">
        <f>(L5/100)^2</f>
        <v>1.1343424000000001E-3</v>
      </c>
      <c r="M12" s="7">
        <f t="shared" si="30"/>
        <v>1.8823839999999998E-2</v>
      </c>
      <c r="N12" s="7">
        <f>(N5/100)^2</f>
        <v>8.4611174399999993E-4</v>
      </c>
      <c r="O12" s="7">
        <f t="shared" si="30"/>
        <v>1.9852810000000005E-2</v>
      </c>
      <c r="P12" s="7">
        <f>(P5/100)^2</f>
        <v>8.8327839999999996E-4</v>
      </c>
      <c r="Q12" s="7"/>
      <c r="R12" s="7"/>
    </row>
    <row r="13" spans="1:30" ht="15" x14ac:dyDescent="0.25">
      <c r="A13" s="8">
        <v>4</v>
      </c>
      <c r="C13" s="6">
        <f>(1-C6)^2</f>
        <v>6.1851690000000015E-2</v>
      </c>
      <c r="D13" s="6">
        <f t="shared" si="26"/>
        <v>8.4865011855999983E-2</v>
      </c>
      <c r="E13" s="7">
        <f>(1-E6)^2</f>
        <v>1.5976959999999988E-2</v>
      </c>
      <c r="F13" s="7">
        <f t="shared" si="27"/>
        <v>1.0932793600000001E-4</v>
      </c>
      <c r="G13" s="7">
        <f>(1-G6)^2</f>
        <v>2.047761E-2</v>
      </c>
      <c r="H13" s="7">
        <f t="shared" si="28"/>
        <v>4.0960000000000001E-5</v>
      </c>
      <c r="I13" s="7">
        <f>(1-I6)^2</f>
        <v>1.6512249999999985E-2</v>
      </c>
      <c r="J13" s="7">
        <f t="shared" si="29"/>
        <v>1.0735032100000001E-4</v>
      </c>
      <c r="K13" s="7">
        <f>(1-K6)^2</f>
        <v>2.4711840000000002E-2</v>
      </c>
      <c r="L13" s="7">
        <f>(L6/100)^2</f>
        <v>3.4999056000000001E-5</v>
      </c>
      <c r="M13" s="7">
        <f t="shared" si="30"/>
        <v>2.1083039999999997E-2</v>
      </c>
      <c r="N13" s="7">
        <f>(N6/100)^2</f>
        <v>5.8232160999999994E-5</v>
      </c>
      <c r="O13" s="7">
        <f t="shared" si="30"/>
        <v>2.3531559999999993E-2</v>
      </c>
      <c r="P13" s="7">
        <f>(P6/100)^2</f>
        <v>6.6520336000000006E-5</v>
      </c>
      <c r="Q13" s="7"/>
      <c r="R13" s="7"/>
    </row>
    <row r="14" spans="1:30" ht="15" x14ac:dyDescent="0.25">
      <c r="A14" s="8">
        <v>5</v>
      </c>
      <c r="C14" s="6">
        <f>(1-C7)^2</f>
        <v>0.4329639999999999</v>
      </c>
      <c r="D14" s="6">
        <f t="shared" si="26"/>
        <v>2.8566746289000008E-2</v>
      </c>
      <c r="E14" s="7">
        <f>(1-E7)^2</f>
        <v>0.16329681000000001</v>
      </c>
      <c r="F14" s="7">
        <f t="shared" si="27"/>
        <v>9.2787252100000014E-4</v>
      </c>
      <c r="G14" s="7">
        <f>(1-G7)^2</f>
        <v>0.19272099999999995</v>
      </c>
      <c r="H14" s="7">
        <f t="shared" si="28"/>
        <v>5.18746176E-4</v>
      </c>
      <c r="I14" s="7">
        <f>(1-I7)^2</f>
        <v>0.16638241000000004</v>
      </c>
      <c r="J14" s="7">
        <f t="shared" si="29"/>
        <v>9.2647184399999999E-4</v>
      </c>
      <c r="K14" s="7">
        <f>(1-K7)^2</f>
        <v>0.21123216</v>
      </c>
      <c r="L14" s="7">
        <f>(L7/100)^2</f>
        <v>8.1213600400000018E-4</v>
      </c>
      <c r="M14" s="7">
        <f t="shared" si="30"/>
        <v>0.19678096</v>
      </c>
      <c r="N14" s="7">
        <f>(N7/100)^2</f>
        <v>5.8728675599999992E-4</v>
      </c>
      <c r="O14" s="7">
        <f t="shared" si="30"/>
        <v>0.21077280999999995</v>
      </c>
      <c r="P14" s="7">
        <f>(P7/100)^2</f>
        <v>6.5833296400000002E-4</v>
      </c>
      <c r="Q14" s="7"/>
      <c r="R14" s="7"/>
    </row>
    <row r="15" spans="1:30" ht="15" x14ac:dyDescent="0.25">
      <c r="A15" s="8">
        <v>6</v>
      </c>
      <c r="C15" s="6">
        <f t="shared" ref="C15:K16" si="33">(1-C8)^2</f>
        <v>1</v>
      </c>
      <c r="D15" s="6">
        <f t="shared" si="26"/>
        <v>0</v>
      </c>
      <c r="E15" s="7">
        <f t="shared" si="33"/>
        <v>1</v>
      </c>
      <c r="F15" s="7">
        <f t="shared" si="27"/>
        <v>0</v>
      </c>
      <c r="G15" s="7">
        <f t="shared" si="33"/>
        <v>1</v>
      </c>
      <c r="H15" s="7">
        <f t="shared" si="28"/>
        <v>0</v>
      </c>
      <c r="I15" s="7">
        <f t="shared" si="33"/>
        <v>1</v>
      </c>
      <c r="J15" s="7">
        <f t="shared" si="29"/>
        <v>0</v>
      </c>
      <c r="K15" s="7">
        <f t="shared" si="33"/>
        <v>1</v>
      </c>
      <c r="L15" s="7">
        <f t="shared" ref="L15:N16" si="34">(L8/100)^2</f>
        <v>0</v>
      </c>
      <c r="M15" s="7">
        <f t="shared" si="30"/>
        <v>1</v>
      </c>
      <c r="N15" s="7">
        <f t="shared" si="34"/>
        <v>0</v>
      </c>
      <c r="O15" s="7">
        <f t="shared" si="30"/>
        <v>1</v>
      </c>
      <c r="P15" s="7">
        <f t="shared" ref="P15:P16" si="35">(P8/100)^2</f>
        <v>0</v>
      </c>
      <c r="Q15" s="7"/>
      <c r="R15" s="7"/>
    </row>
    <row r="16" spans="1:30" ht="15" x14ac:dyDescent="0.25">
      <c r="A16" s="8">
        <v>7</v>
      </c>
      <c r="C16" s="6">
        <f t="shared" si="33"/>
        <v>1</v>
      </c>
      <c r="D16" s="6">
        <f t="shared" si="26"/>
        <v>0</v>
      </c>
      <c r="E16" s="7">
        <f t="shared" si="33"/>
        <v>1</v>
      </c>
      <c r="F16" s="7">
        <f t="shared" si="27"/>
        <v>0</v>
      </c>
      <c r="G16" s="7">
        <f t="shared" si="33"/>
        <v>1</v>
      </c>
      <c r="H16" s="7">
        <f t="shared" si="28"/>
        <v>0</v>
      </c>
      <c r="I16" s="7">
        <f t="shared" si="33"/>
        <v>1</v>
      </c>
      <c r="J16" s="7">
        <f t="shared" si="29"/>
        <v>0</v>
      </c>
      <c r="K16" s="7">
        <f t="shared" si="33"/>
        <v>1</v>
      </c>
      <c r="L16" s="7">
        <f t="shared" si="34"/>
        <v>0</v>
      </c>
      <c r="M16" s="7">
        <f t="shared" si="30"/>
        <v>1</v>
      </c>
      <c r="N16" s="7">
        <f t="shared" si="34"/>
        <v>0</v>
      </c>
      <c r="O16" s="7">
        <f t="shared" si="30"/>
        <v>1</v>
      </c>
      <c r="P16" s="7">
        <f t="shared" si="35"/>
        <v>0</v>
      </c>
      <c r="Q16" s="7"/>
      <c r="R16" s="7"/>
    </row>
    <row r="17" spans="1:30" ht="15.75" thickBot="1" x14ac:dyDescent="0.3">
      <c r="A17" s="8" t="s">
        <v>9</v>
      </c>
      <c r="C17" s="9">
        <f t="shared" ref="C17:N17" si="36">SUM(C10:C16)</f>
        <v>2.651427</v>
      </c>
      <c r="D17" s="9">
        <f t="shared" si="36"/>
        <v>0.66341305171500009</v>
      </c>
      <c r="E17" s="7">
        <f t="shared" si="36"/>
        <v>2.25070361</v>
      </c>
      <c r="F17" s="7">
        <f t="shared" si="36"/>
        <v>3.4893860280484005E-3</v>
      </c>
      <c r="G17" s="7">
        <f t="shared" si="36"/>
        <v>2.2644549</v>
      </c>
      <c r="H17" s="7">
        <f t="shared" si="36"/>
        <v>4.4826691599999993E-3</v>
      </c>
      <c r="I17" s="7">
        <f t="shared" si="36"/>
        <v>2.2514912499999999</v>
      </c>
      <c r="J17" s="7">
        <f t="shared" si="36"/>
        <v>3.9068030720000001E-3</v>
      </c>
      <c r="K17" s="7">
        <f t="shared" si="36"/>
        <v>2.28710134</v>
      </c>
      <c r="L17" s="7">
        <f t="shared" si="36"/>
        <v>4.475880156E-3</v>
      </c>
      <c r="M17" s="7">
        <f t="shared" si="36"/>
        <v>2.2678586100000002</v>
      </c>
      <c r="N17" s="7">
        <f t="shared" si="36"/>
        <v>4.4962274389999989E-3</v>
      </c>
      <c r="O17" s="7">
        <f t="shared" ref="O17:P17" si="37">SUM(O10:O16)</f>
        <v>2.2824315999999998</v>
      </c>
      <c r="P17" s="7">
        <f t="shared" si="37"/>
        <v>4.5015048250000005E-3</v>
      </c>
      <c r="Q17" s="7"/>
      <c r="R17" s="7"/>
    </row>
    <row r="18" spans="1:30" ht="15.75" thickBot="1" x14ac:dyDescent="0.3">
      <c r="A18" s="8" t="s">
        <v>10</v>
      </c>
      <c r="C18" s="12">
        <f>SQRT(C17)</f>
        <v>1.6283203001866677</v>
      </c>
      <c r="D18" s="12">
        <f>SQRT(D17)</f>
        <v>0.81450171989689502</v>
      </c>
      <c r="E18" s="12">
        <f t="shared" ref="E18:L18" si="38">SQRT(E17)</f>
        <v>1.5002345183337171</v>
      </c>
      <c r="F18" s="12">
        <f t="shared" si="38"/>
        <v>5.9071025283538123E-2</v>
      </c>
      <c r="G18" s="12">
        <f t="shared" si="38"/>
        <v>1.5048105860871661</v>
      </c>
      <c r="H18" s="12">
        <f t="shared" si="38"/>
        <v>6.6952738256175898E-2</v>
      </c>
      <c r="I18" s="12">
        <f t="shared" si="38"/>
        <v>1.5004970009966698</v>
      </c>
      <c r="J18" s="12">
        <f t="shared" si="38"/>
        <v>6.2504424419396104E-2</v>
      </c>
      <c r="K18" s="12">
        <f t="shared" si="38"/>
        <v>1.5123165475521321</v>
      </c>
      <c r="L18" s="12">
        <f t="shared" si="38"/>
        <v>6.6902019072670738E-2</v>
      </c>
      <c r="M18" s="12">
        <f>SQRT(M17)</f>
        <v>1.5059411044260662</v>
      </c>
      <c r="N18" s="27">
        <f>SQRT(N17)</f>
        <v>6.7053914419666794E-2</v>
      </c>
      <c r="O18" s="12">
        <f>SQRT(O17)</f>
        <v>1.5107718557082006</v>
      </c>
      <c r="P18" s="27">
        <f>SQRT(P17)</f>
        <v>6.7093254690766047E-2</v>
      </c>
      <c r="Q18" s="14"/>
      <c r="R18" s="14"/>
      <c r="S18" s="28">
        <f>(E18-$C18)/$C18*100</f>
        <v>-7.8661293996191706</v>
      </c>
      <c r="T18" s="29">
        <f>(F18-$D18)/$D18*100</f>
        <v>-92.74758740951269</v>
      </c>
      <c r="U18" s="28">
        <f>(G18-$C18)/$C18*100</f>
        <v>-7.5850994478999425</v>
      </c>
      <c r="V18" s="29">
        <f>(H18-$D18)/$D18*100</f>
        <v>-91.77991444086193</v>
      </c>
      <c r="W18" s="28">
        <f>(I18-$C18)/$C18*100</f>
        <v>-7.8500095574159756</v>
      </c>
      <c r="X18" s="29">
        <f>(J18-$D18)/$D18*100</f>
        <v>-92.326053721862209</v>
      </c>
      <c r="Y18" s="28">
        <f>(K18-$C18)/$C18*100</f>
        <v>-7.1241359959239716</v>
      </c>
      <c r="Z18" s="29">
        <f>(L18-$D18)/$D18*100</f>
        <v>-91.786141460678621</v>
      </c>
      <c r="AA18" s="28">
        <f>(M18-$C18)/$C18*100</f>
        <v>-7.5156709491721125</v>
      </c>
      <c r="AB18" s="29">
        <f>(N18-$D18)/$D18*100</f>
        <v>-91.767492593121233</v>
      </c>
      <c r="AC18" s="28">
        <f>(O18-$C18)/$C18*100</f>
        <v>-7.2190001233167447</v>
      </c>
      <c r="AD18" s="29">
        <f>(P18-$D18)/$D18*100</f>
        <v>-91.762662613007237</v>
      </c>
    </row>
    <row r="19" spans="1:30" ht="16.5" thickTop="1" thickBot="1" x14ac:dyDescent="0.3">
      <c r="A19" s="10" t="s">
        <v>7</v>
      </c>
      <c r="B19" s="10"/>
      <c r="C19" s="65">
        <f>SQRT(C17+D17)</f>
        <v>1.8206702204723952</v>
      </c>
      <c r="D19" s="66"/>
      <c r="E19" s="67">
        <f>SQRT(E17+F17)</f>
        <v>1.5013970147925726</v>
      </c>
      <c r="F19" s="68"/>
      <c r="G19" s="68">
        <f>SQRT(G17+H17)</f>
        <v>1.5062992960099266</v>
      </c>
      <c r="H19" s="68"/>
      <c r="I19" s="68">
        <f>SQRT(I17+J17)</f>
        <v>1.5017982730952917</v>
      </c>
      <c r="J19" s="68"/>
      <c r="K19" s="68">
        <f>SQRT(K17+L17)</f>
        <v>1.5137956335503151</v>
      </c>
      <c r="L19" s="69"/>
      <c r="M19" s="68">
        <f>SQRT(M17+N17)</f>
        <v>1.5074331950169468</v>
      </c>
      <c r="N19" s="68"/>
      <c r="O19" s="68">
        <f>SQRT(O17+P17)</f>
        <v>1.5122609248489494</v>
      </c>
      <c r="P19" s="68"/>
      <c r="Q19" s="32"/>
      <c r="R19" s="32"/>
      <c r="S19" s="46">
        <f>(E19-$C19)/$C19*100</f>
        <v>-17.536026134210253</v>
      </c>
      <c r="T19" s="45"/>
      <c r="U19" s="46">
        <f>(G19-$C19)/$C19*100</f>
        <v>-17.266769178050335</v>
      </c>
      <c r="V19" s="45"/>
      <c r="W19" s="46">
        <f>(I19-$C19)/$C19*100</f>
        <v>-17.513987090664244</v>
      </c>
      <c r="X19" s="45"/>
      <c r="Y19" s="46">
        <f>(K19-$C19)/$C19*100</f>
        <v>-16.855034122679161</v>
      </c>
      <c r="Z19" s="45"/>
      <c r="AA19" s="46">
        <f>(M19-$C19)/$C19*100</f>
        <v>-17.204489969313343</v>
      </c>
      <c r="AB19" s="45"/>
      <c r="AC19" s="46">
        <f>(O19-$C19)/$C19*100</f>
        <v>-16.939327735224079</v>
      </c>
      <c r="AD19" s="45"/>
    </row>
    <row r="20" spans="1:30" ht="15.75" thickBot="1" x14ac:dyDescent="0.3"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30" ht="15" thickBot="1" x14ac:dyDescent="0.35">
      <c r="A21" s="11" t="s">
        <v>17</v>
      </c>
      <c r="B21" s="11"/>
      <c r="C21" s="70" t="s">
        <v>5</v>
      </c>
      <c r="D21" s="72" t="s">
        <v>12</v>
      </c>
      <c r="E21" s="73"/>
      <c r="F21" s="74"/>
      <c r="G21" s="70" t="s">
        <v>13</v>
      </c>
    </row>
    <row r="22" spans="1:30" ht="29.4" thickBot="1" x14ac:dyDescent="0.35">
      <c r="A22" s="11"/>
      <c r="B22" s="11"/>
      <c r="C22" s="71"/>
      <c r="D22" s="39" t="s">
        <v>14</v>
      </c>
      <c r="E22" s="39" t="s">
        <v>15</v>
      </c>
      <c r="F22" s="39" t="s">
        <v>16</v>
      </c>
      <c r="G22" s="75"/>
    </row>
    <row r="23" spans="1:30" ht="15" x14ac:dyDescent="0.25">
      <c r="A23" s="11"/>
      <c r="B23" s="11"/>
      <c r="C23" s="38">
        <v>0.8387</v>
      </c>
      <c r="D23" s="38">
        <v>21.386700000000001</v>
      </c>
      <c r="E23" s="38">
        <v>11.744300000000001</v>
      </c>
      <c r="F23" s="38">
        <v>-45.085900000000002</v>
      </c>
      <c r="G23" s="38">
        <v>1</v>
      </c>
    </row>
    <row r="24" spans="1:30" ht="15" x14ac:dyDescent="0.25">
      <c r="A24" s="11"/>
      <c r="B24" s="11"/>
      <c r="C24" s="38">
        <v>0.68010000000000004</v>
      </c>
      <c r="D24" s="38">
        <v>23.925799999999999</v>
      </c>
      <c r="E24" s="38">
        <v>12.5899</v>
      </c>
      <c r="F24" s="38">
        <v>-47.3795</v>
      </c>
      <c r="G24" s="38">
        <v>2</v>
      </c>
    </row>
    <row r="25" spans="1:30" ht="15" x14ac:dyDescent="0.25">
      <c r="A25" s="11"/>
      <c r="B25" s="11"/>
      <c r="C25" s="38">
        <v>0.83189999999999997</v>
      </c>
      <c r="D25" s="38">
        <v>29.296900000000001</v>
      </c>
      <c r="E25" s="38">
        <v>19.054400000000001</v>
      </c>
      <c r="F25" s="38">
        <v>-34.960799999999999</v>
      </c>
      <c r="G25" s="38">
        <v>3</v>
      </c>
    </row>
    <row r="26" spans="1:30" ht="15" x14ac:dyDescent="0.25">
      <c r="A26" s="11"/>
      <c r="B26" s="11"/>
      <c r="C26" s="38">
        <v>0.75129999999999997</v>
      </c>
      <c r="D26" s="38">
        <v>37.304699999999997</v>
      </c>
      <c r="E26" s="38">
        <v>26.437200000000001</v>
      </c>
      <c r="F26" s="38">
        <v>-29.131599999999999</v>
      </c>
      <c r="G26" s="38">
        <v>5</v>
      </c>
    </row>
    <row r="27" spans="1:30" ht="15" x14ac:dyDescent="0.25">
      <c r="A27" s="11"/>
      <c r="B27" s="11"/>
      <c r="C27" s="38">
        <v>0.34200000000000003</v>
      </c>
      <c r="D27" s="38">
        <v>48.242199999999997</v>
      </c>
      <c r="E27" s="38">
        <v>40.088500000000003</v>
      </c>
      <c r="F27" s="38">
        <v>-16.901700000000002</v>
      </c>
      <c r="G27" s="38">
        <v>8</v>
      </c>
    </row>
    <row r="28" spans="1:30" ht="15" x14ac:dyDescent="0.25">
      <c r="A28" s="11"/>
      <c r="B28" s="11"/>
      <c r="C28" s="17"/>
      <c r="D28" s="16"/>
      <c r="E28" s="16"/>
      <c r="F28" s="16"/>
    </row>
    <row r="29" spans="1:30" ht="15.75" customHeight="1" x14ac:dyDescent="0.25">
      <c r="A29" s="11"/>
      <c r="B29" s="11"/>
    </row>
    <row r="30" spans="1:30" ht="15" x14ac:dyDescent="0.25">
      <c r="A30" s="11"/>
      <c r="B30" s="11"/>
    </row>
    <row r="31" spans="1:30" ht="15.75" thickBot="1" x14ac:dyDescent="0.3">
      <c r="A31" s="11"/>
      <c r="B31" s="11"/>
    </row>
    <row r="32" spans="1:30" ht="15" thickBot="1" x14ac:dyDescent="0.35">
      <c r="A32" s="11" t="s">
        <v>0</v>
      </c>
      <c r="B32" s="11"/>
      <c r="C32" s="70" t="s">
        <v>5</v>
      </c>
      <c r="D32" s="72" t="s">
        <v>12</v>
      </c>
      <c r="E32" s="73"/>
      <c r="F32" s="74"/>
      <c r="G32" s="70" t="s">
        <v>13</v>
      </c>
    </row>
    <row r="33" spans="1:7" ht="29.4" thickBot="1" x14ac:dyDescent="0.35">
      <c r="A33" s="11"/>
      <c r="B33" s="11"/>
      <c r="C33" s="71"/>
      <c r="D33" s="39" t="s">
        <v>14</v>
      </c>
      <c r="E33" s="39" t="s">
        <v>15</v>
      </c>
      <c r="F33" s="39" t="s">
        <v>16</v>
      </c>
      <c r="G33" s="75"/>
    </row>
    <row r="34" spans="1:7" ht="15" x14ac:dyDescent="0.25">
      <c r="A34" s="11"/>
      <c r="B34" s="11"/>
      <c r="C34" s="38">
        <v>0.94179999999999997</v>
      </c>
      <c r="D34" s="38">
        <v>21.386700000000001</v>
      </c>
      <c r="E34" s="38">
        <v>21.761399999999998</v>
      </c>
      <c r="F34" s="38">
        <v>1.7522</v>
      </c>
      <c r="G34" s="38">
        <v>1</v>
      </c>
    </row>
    <row r="35" spans="1:7" ht="15" x14ac:dyDescent="0.25">
      <c r="A35" s="11"/>
      <c r="B35" s="11"/>
      <c r="C35" s="38">
        <v>0.78080000000000005</v>
      </c>
      <c r="D35" s="38">
        <v>23.925799999999999</v>
      </c>
      <c r="E35" s="38">
        <v>22.9391</v>
      </c>
      <c r="F35" s="38">
        <v>-4.1238000000000001</v>
      </c>
      <c r="G35" s="38">
        <v>2</v>
      </c>
    </row>
    <row r="36" spans="1:7" ht="15" x14ac:dyDescent="0.25">
      <c r="A36" s="11"/>
      <c r="B36" s="11"/>
      <c r="C36" s="38">
        <v>0.85860000000000003</v>
      </c>
      <c r="D36" s="38">
        <v>29.296900000000001</v>
      </c>
      <c r="E36" s="38">
        <v>28.4937</v>
      </c>
      <c r="F36" s="38">
        <v>-2.7414999999999998</v>
      </c>
      <c r="G36" s="38">
        <v>3</v>
      </c>
    </row>
    <row r="37" spans="1:7" ht="15" x14ac:dyDescent="0.25">
      <c r="A37" s="11"/>
      <c r="B37" s="11"/>
      <c r="C37" s="38">
        <v>0.87360000000000004</v>
      </c>
      <c r="D37" s="38">
        <v>37.304699999999997</v>
      </c>
      <c r="E37" s="38">
        <v>37.694699999999997</v>
      </c>
      <c r="F37" s="38">
        <v>1.0456000000000001</v>
      </c>
      <c r="G37" s="38">
        <v>4</v>
      </c>
    </row>
    <row r="38" spans="1:7" ht="15" x14ac:dyDescent="0.25">
      <c r="A38" s="11"/>
      <c r="B38" s="11"/>
      <c r="C38" s="38">
        <v>0.59589999999999999</v>
      </c>
      <c r="D38" s="38">
        <v>48.242199999999997</v>
      </c>
      <c r="E38" s="38">
        <v>49.7117</v>
      </c>
      <c r="F38" s="38">
        <v>3.0461</v>
      </c>
      <c r="G38" s="38">
        <v>5</v>
      </c>
    </row>
    <row r="39" spans="1:7" ht="15.75" customHeight="1" x14ac:dyDescent="0.25">
      <c r="A39" s="11"/>
      <c r="B39" s="11"/>
    </row>
    <row r="40" spans="1:7" x14ac:dyDescent="0.3">
      <c r="A40" s="11"/>
      <c r="B40" s="11"/>
    </row>
    <row r="41" spans="1:7" ht="15" thickBot="1" x14ac:dyDescent="0.35">
      <c r="A41" s="11"/>
      <c r="B41" s="11"/>
    </row>
    <row r="42" spans="1:7" ht="15" thickBot="1" x14ac:dyDescent="0.35">
      <c r="A42" s="11" t="s">
        <v>1</v>
      </c>
      <c r="B42" s="11"/>
      <c r="C42" s="70" t="s">
        <v>5</v>
      </c>
      <c r="D42" s="72" t="s">
        <v>12</v>
      </c>
      <c r="E42" s="73"/>
      <c r="F42" s="74"/>
      <c r="G42" s="70" t="s">
        <v>13</v>
      </c>
    </row>
    <row r="43" spans="1:7" ht="29.4" thickBot="1" x14ac:dyDescent="0.35">
      <c r="A43" s="11"/>
      <c r="B43" s="11"/>
      <c r="C43" s="71"/>
      <c r="D43" s="39" t="s">
        <v>14</v>
      </c>
      <c r="E43" s="39" t="s">
        <v>15</v>
      </c>
      <c r="F43" s="39" t="s">
        <v>16</v>
      </c>
      <c r="G43" s="75"/>
    </row>
    <row r="44" spans="1:7" x14ac:dyDescent="0.3">
      <c r="A44" s="11"/>
      <c r="B44" s="11"/>
      <c r="C44" s="38">
        <v>0.95960000000000001</v>
      </c>
      <c r="D44" s="38">
        <v>21.386700000000001</v>
      </c>
      <c r="E44" s="38">
        <v>22.123699999999999</v>
      </c>
      <c r="F44" s="38">
        <v>3.4462000000000002</v>
      </c>
      <c r="G44" s="38">
        <v>1</v>
      </c>
    </row>
    <row r="45" spans="1:7" x14ac:dyDescent="0.3">
      <c r="A45" s="11"/>
      <c r="B45" s="11"/>
      <c r="C45" s="38">
        <v>0.82379999999999998</v>
      </c>
      <c r="D45" s="38">
        <v>23.925799999999999</v>
      </c>
      <c r="E45" s="38">
        <v>22.8931</v>
      </c>
      <c r="F45" s="38">
        <v>-4.3162000000000003</v>
      </c>
      <c r="G45" s="38">
        <v>2</v>
      </c>
    </row>
    <row r="46" spans="1:7" x14ac:dyDescent="0.3">
      <c r="A46" s="11"/>
      <c r="B46" s="11"/>
      <c r="C46" s="38">
        <v>0.86370000000000002</v>
      </c>
      <c r="D46" s="38">
        <v>29.296900000000001</v>
      </c>
      <c r="E46" s="38">
        <v>28.4316</v>
      </c>
      <c r="F46" s="38">
        <v>-2.9535999999999998</v>
      </c>
      <c r="G46" s="38">
        <v>3</v>
      </c>
    </row>
    <row r="47" spans="1:7" x14ac:dyDescent="0.3">
      <c r="A47" s="11"/>
      <c r="B47" s="11"/>
      <c r="C47" s="38">
        <v>0.8569</v>
      </c>
      <c r="D47" s="38">
        <v>37.304699999999997</v>
      </c>
      <c r="E47" s="38">
        <v>37.543500000000002</v>
      </c>
      <c r="F47" s="38">
        <v>0.64</v>
      </c>
      <c r="G47" s="38">
        <v>4</v>
      </c>
    </row>
    <row r="48" spans="1:7" x14ac:dyDescent="0.3">
      <c r="A48" s="11"/>
      <c r="B48" s="11"/>
      <c r="C48" s="38">
        <v>0.56100000000000005</v>
      </c>
      <c r="D48" s="38">
        <v>48.242199999999997</v>
      </c>
      <c r="E48" s="38">
        <v>49.341000000000001</v>
      </c>
      <c r="F48" s="38">
        <v>2.2776000000000001</v>
      </c>
      <c r="G48" s="38">
        <v>5</v>
      </c>
    </row>
    <row r="49" spans="1:7" ht="15.75" customHeight="1" x14ac:dyDescent="0.3">
      <c r="A49" s="11"/>
      <c r="B49" s="11"/>
    </row>
    <row r="50" spans="1:7" x14ac:dyDescent="0.3">
      <c r="A50" s="11"/>
      <c r="B50" s="11"/>
    </row>
    <row r="51" spans="1:7" ht="15" thickBot="1" x14ac:dyDescent="0.35">
      <c r="A51" s="11"/>
      <c r="B51" s="11"/>
    </row>
    <row r="52" spans="1:7" ht="15" thickBot="1" x14ac:dyDescent="0.35">
      <c r="A52" s="11" t="s">
        <v>2</v>
      </c>
      <c r="B52" s="11"/>
      <c r="C52" s="70" t="s">
        <v>5</v>
      </c>
      <c r="D52" s="72" t="s">
        <v>12</v>
      </c>
      <c r="E52" s="73"/>
      <c r="F52" s="74"/>
      <c r="G52" s="70" t="s">
        <v>13</v>
      </c>
    </row>
    <row r="53" spans="1:7" ht="29.4" thickBot="1" x14ac:dyDescent="0.35">
      <c r="A53" s="11"/>
      <c r="B53" s="11"/>
      <c r="C53" s="71"/>
      <c r="D53" s="39" t="s">
        <v>14</v>
      </c>
      <c r="E53" s="39" t="s">
        <v>15</v>
      </c>
      <c r="F53" s="39" t="s">
        <v>16</v>
      </c>
      <c r="G53" s="75"/>
    </row>
    <row r="54" spans="1:7" x14ac:dyDescent="0.3">
      <c r="A54" s="11"/>
      <c r="B54" s="11"/>
      <c r="C54" s="38">
        <v>0.94530000000000003</v>
      </c>
      <c r="D54" s="38">
        <v>21.386700000000001</v>
      </c>
      <c r="E54" s="38">
        <v>21.785299999999999</v>
      </c>
      <c r="F54" s="38">
        <v>1.8638999999999999</v>
      </c>
      <c r="G54" s="38">
        <v>1</v>
      </c>
    </row>
    <row r="55" spans="1:7" x14ac:dyDescent="0.3">
      <c r="A55" s="11"/>
      <c r="B55" s="11"/>
      <c r="C55" s="38">
        <v>0.78649999999999998</v>
      </c>
      <c r="D55" s="38">
        <v>23.925799999999999</v>
      </c>
      <c r="E55" s="38">
        <v>22.924600000000002</v>
      </c>
      <c r="F55" s="38">
        <v>-4.1844999999999999</v>
      </c>
      <c r="G55" s="38">
        <v>2</v>
      </c>
    </row>
    <row r="56" spans="1:7" x14ac:dyDescent="0.3">
      <c r="A56" s="11"/>
      <c r="B56" s="11"/>
      <c r="C56" s="38">
        <v>0.85850000000000004</v>
      </c>
      <c r="D56" s="38">
        <v>29.296900000000001</v>
      </c>
      <c r="E56" s="38">
        <v>28.4815</v>
      </c>
      <c r="F56" s="38">
        <v>-2.7831000000000001</v>
      </c>
      <c r="G56" s="38">
        <v>3</v>
      </c>
    </row>
    <row r="57" spans="1:7" x14ac:dyDescent="0.3">
      <c r="A57" s="11"/>
      <c r="B57" s="11"/>
      <c r="C57" s="38">
        <v>0.87150000000000005</v>
      </c>
      <c r="D57" s="38">
        <v>37.304699999999997</v>
      </c>
      <c r="E57" s="38">
        <v>37.691200000000002</v>
      </c>
      <c r="F57" s="38">
        <v>1.0361</v>
      </c>
      <c r="G57" s="38">
        <v>4</v>
      </c>
    </row>
    <row r="58" spans="1:7" x14ac:dyDescent="0.3">
      <c r="A58" s="11"/>
      <c r="B58" s="11"/>
      <c r="C58" s="38">
        <v>0.59209999999999996</v>
      </c>
      <c r="D58" s="38">
        <v>48.242199999999997</v>
      </c>
      <c r="E58" s="38">
        <v>49.710599999999999</v>
      </c>
      <c r="F58" s="38">
        <v>3.0438000000000001</v>
      </c>
      <c r="G58" s="38">
        <v>5</v>
      </c>
    </row>
    <row r="59" spans="1:7" ht="15.75" customHeight="1" x14ac:dyDescent="0.3">
      <c r="A59" s="11"/>
      <c r="B59" s="11"/>
    </row>
    <row r="60" spans="1:7" x14ac:dyDescent="0.3">
      <c r="A60" s="11"/>
      <c r="B60" s="11"/>
    </row>
    <row r="61" spans="1:7" ht="15" thickBot="1" x14ac:dyDescent="0.35">
      <c r="A61" s="11"/>
      <c r="B61" s="11"/>
    </row>
    <row r="62" spans="1:7" ht="15" thickBot="1" x14ac:dyDescent="0.35">
      <c r="A62" s="11" t="s">
        <v>3</v>
      </c>
      <c r="B62" s="11"/>
      <c r="C62" s="70" t="s">
        <v>5</v>
      </c>
      <c r="D62" s="72" t="s">
        <v>12</v>
      </c>
      <c r="E62" s="73"/>
      <c r="F62" s="74"/>
      <c r="G62" s="70" t="s">
        <v>13</v>
      </c>
    </row>
    <row r="63" spans="1:7" ht="29.4" thickBot="1" x14ac:dyDescent="0.35">
      <c r="A63" s="11"/>
      <c r="B63" s="11"/>
      <c r="C63" s="71"/>
      <c r="D63" s="39" t="s">
        <v>14</v>
      </c>
      <c r="E63" s="39" t="s">
        <v>15</v>
      </c>
      <c r="F63" s="39" t="s">
        <v>16</v>
      </c>
      <c r="G63" s="75"/>
    </row>
    <row r="64" spans="1:7" x14ac:dyDescent="0.3">
      <c r="A64" s="11"/>
      <c r="B64" s="11"/>
      <c r="C64" s="38">
        <v>0.9597</v>
      </c>
      <c r="D64" s="38">
        <v>21.386700000000001</v>
      </c>
      <c r="E64" s="38">
        <v>22.048200000000001</v>
      </c>
      <c r="F64" s="38">
        <v>3.093</v>
      </c>
      <c r="G64" s="38">
        <v>1</v>
      </c>
    </row>
    <row r="65" spans="1:7" x14ac:dyDescent="0.3">
      <c r="A65" s="11"/>
      <c r="B65" s="11"/>
      <c r="C65" s="38">
        <v>0.83650000000000002</v>
      </c>
      <c r="D65" s="38">
        <v>23.925799999999999</v>
      </c>
      <c r="E65" s="38">
        <v>22.9876</v>
      </c>
      <c r="F65" s="38">
        <v>-3.9214000000000002</v>
      </c>
      <c r="G65" s="38">
        <v>2</v>
      </c>
    </row>
    <row r="66" spans="1:7" x14ac:dyDescent="0.3">
      <c r="A66" s="11"/>
      <c r="B66" s="11"/>
      <c r="C66" s="38">
        <v>0.84899999999999998</v>
      </c>
      <c r="D66" s="38">
        <v>29.296900000000001</v>
      </c>
      <c r="E66" s="38">
        <v>28.310199999999998</v>
      </c>
      <c r="F66" s="38">
        <v>-3.3679999999999999</v>
      </c>
      <c r="G66" s="38">
        <v>3</v>
      </c>
    </row>
    <row r="67" spans="1:7" x14ac:dyDescent="0.3">
      <c r="A67" s="11"/>
      <c r="B67" s="11"/>
      <c r="C67" s="38">
        <v>0.84279999999999999</v>
      </c>
      <c r="D67" s="38">
        <v>37.304699999999997</v>
      </c>
      <c r="E67" s="38">
        <v>37.525399999999998</v>
      </c>
      <c r="F67" s="38">
        <v>0.59160000000000001</v>
      </c>
      <c r="G67" s="38">
        <v>4</v>
      </c>
    </row>
    <row r="68" spans="1:7" x14ac:dyDescent="0.3">
      <c r="A68" s="11"/>
      <c r="B68" s="11"/>
      <c r="C68" s="38">
        <v>0.54039999999999999</v>
      </c>
      <c r="D68" s="38">
        <v>48.242199999999997</v>
      </c>
      <c r="E68" s="38">
        <v>49.616999999999997</v>
      </c>
      <c r="F68" s="38">
        <v>2.8498000000000001</v>
      </c>
      <c r="G68" s="38">
        <v>5</v>
      </c>
    </row>
    <row r="69" spans="1:7" ht="15.75" customHeight="1" x14ac:dyDescent="0.3">
      <c r="A69" s="11"/>
      <c r="B69" s="11"/>
    </row>
    <row r="70" spans="1:7" x14ac:dyDescent="0.3">
      <c r="A70" s="11"/>
      <c r="B70" s="11"/>
    </row>
    <row r="71" spans="1:7" ht="15" thickBot="1" x14ac:dyDescent="0.35">
      <c r="A71" s="11"/>
      <c r="B71" s="11"/>
    </row>
    <row r="72" spans="1:7" ht="15" thickBot="1" x14ac:dyDescent="0.35">
      <c r="A72" s="11" t="s">
        <v>8</v>
      </c>
      <c r="B72" s="11"/>
      <c r="C72" s="70" t="s">
        <v>5</v>
      </c>
      <c r="D72" s="72" t="s">
        <v>12</v>
      </c>
      <c r="E72" s="73"/>
      <c r="F72" s="74"/>
      <c r="G72" s="70" t="s">
        <v>13</v>
      </c>
    </row>
    <row r="73" spans="1:7" ht="29.4" thickBot="1" x14ac:dyDescent="0.35">
      <c r="A73" s="11"/>
      <c r="B73" s="11"/>
      <c r="C73" s="71"/>
      <c r="D73" s="39" t="s">
        <v>14</v>
      </c>
      <c r="E73" s="39" t="s">
        <v>15</v>
      </c>
      <c r="F73" s="39" t="s">
        <v>16</v>
      </c>
      <c r="G73" s="75"/>
    </row>
    <row r="74" spans="1:7" x14ac:dyDescent="0.3">
      <c r="A74" s="11"/>
      <c r="B74" s="11"/>
      <c r="C74" s="38">
        <v>0.96060000000000001</v>
      </c>
      <c r="D74" s="38">
        <v>21.386700000000001</v>
      </c>
      <c r="E74" s="38">
        <v>22.106000000000002</v>
      </c>
      <c r="F74" s="38">
        <v>3.3633000000000002</v>
      </c>
      <c r="G74" s="38">
        <v>1</v>
      </c>
    </row>
    <row r="75" spans="1:7" x14ac:dyDescent="0.3">
      <c r="A75" s="11"/>
      <c r="B75" s="11"/>
      <c r="C75" s="38">
        <v>0.82789999999999997</v>
      </c>
      <c r="D75" s="38">
        <v>23.925799999999999</v>
      </c>
      <c r="E75" s="38">
        <v>22.8902</v>
      </c>
      <c r="F75" s="38">
        <v>-4.3282999999999996</v>
      </c>
      <c r="G75" s="38">
        <v>2</v>
      </c>
    </row>
    <row r="76" spans="1:7" x14ac:dyDescent="0.3">
      <c r="A76" s="11"/>
      <c r="B76" s="11"/>
      <c r="C76" s="38">
        <v>0.86280000000000001</v>
      </c>
      <c r="D76" s="38">
        <v>29.296900000000001</v>
      </c>
      <c r="E76" s="38">
        <v>28.444700000000001</v>
      </c>
      <c r="F76" s="38">
        <v>-2.9087999999999998</v>
      </c>
      <c r="G76" s="38">
        <v>3</v>
      </c>
    </row>
    <row r="77" spans="1:7" x14ac:dyDescent="0.3">
      <c r="A77" s="11"/>
      <c r="B77" s="11"/>
      <c r="C77" s="38">
        <v>0.8548</v>
      </c>
      <c r="D77" s="38">
        <v>37.304699999999997</v>
      </c>
      <c r="E77" s="38">
        <v>37.589399999999998</v>
      </c>
      <c r="F77" s="38">
        <v>0.7631</v>
      </c>
      <c r="G77" s="38">
        <v>4</v>
      </c>
    </row>
    <row r="78" spans="1:7" x14ac:dyDescent="0.3">
      <c r="A78" s="11"/>
      <c r="B78" s="11"/>
      <c r="C78" s="38">
        <v>0.55640000000000001</v>
      </c>
      <c r="D78" s="38">
        <v>48.242199999999997</v>
      </c>
      <c r="E78" s="38">
        <v>49.411299999999997</v>
      </c>
      <c r="F78" s="38">
        <v>2.4234</v>
      </c>
      <c r="G78" s="38">
        <v>5</v>
      </c>
    </row>
    <row r="79" spans="1:7" x14ac:dyDescent="0.3">
      <c r="A79" s="11"/>
      <c r="B79" s="11"/>
      <c r="C79" s="11"/>
    </row>
    <row r="80" spans="1:7" x14ac:dyDescent="0.3">
      <c r="A80" s="11"/>
      <c r="B80" s="11"/>
      <c r="C80" s="11"/>
    </row>
    <row r="81" spans="1:7" ht="15" thickBot="1" x14ac:dyDescent="0.35">
      <c r="A81" s="11"/>
      <c r="B81" s="11"/>
      <c r="C81" s="11"/>
    </row>
    <row r="82" spans="1:7" ht="15" thickBot="1" x14ac:dyDescent="0.35">
      <c r="A82" s="11" t="s">
        <v>22</v>
      </c>
      <c r="B82" s="11"/>
      <c r="C82" s="70" t="s">
        <v>5</v>
      </c>
      <c r="D82" s="72" t="s">
        <v>12</v>
      </c>
      <c r="E82" s="73"/>
      <c r="F82" s="74"/>
      <c r="G82" s="70" t="s">
        <v>13</v>
      </c>
    </row>
    <row r="83" spans="1:7" ht="29.4" thickBot="1" x14ac:dyDescent="0.35">
      <c r="A83" s="11"/>
      <c r="B83" s="11"/>
      <c r="C83" s="71"/>
      <c r="D83" s="39" t="s">
        <v>14</v>
      </c>
      <c r="E83" s="39" t="s">
        <v>15</v>
      </c>
      <c r="F83" s="39" t="s">
        <v>16</v>
      </c>
      <c r="G83" s="75"/>
    </row>
    <row r="84" spans="1:7" x14ac:dyDescent="0.3">
      <c r="A84" s="11"/>
      <c r="B84" s="11"/>
      <c r="C84" s="38">
        <v>0.95909999999999995</v>
      </c>
      <c r="D84" s="38">
        <v>21.386700000000001</v>
      </c>
      <c r="E84" s="38">
        <v>22.078600000000002</v>
      </c>
      <c r="F84" s="38">
        <v>3.2349999999999999</v>
      </c>
      <c r="G84" s="38">
        <v>1</v>
      </c>
    </row>
    <row r="85" spans="1:7" x14ac:dyDescent="0.3">
      <c r="A85" s="11"/>
      <c r="B85" s="11"/>
      <c r="C85" s="38">
        <v>0.83689999999999998</v>
      </c>
      <c r="D85" s="38">
        <v>23.925799999999999</v>
      </c>
      <c r="E85" s="38">
        <v>22.897600000000001</v>
      </c>
      <c r="F85" s="38">
        <v>-4.2975000000000003</v>
      </c>
      <c r="G85" s="38">
        <v>2</v>
      </c>
    </row>
    <row r="86" spans="1:7" x14ac:dyDescent="0.3">
      <c r="A86" s="11"/>
      <c r="B86" s="11"/>
      <c r="C86" s="38">
        <v>0.85909999999999997</v>
      </c>
      <c r="D86" s="38">
        <v>29.296900000000001</v>
      </c>
      <c r="E86" s="38">
        <v>28.426200000000001</v>
      </c>
      <c r="F86" s="38">
        <v>-2.972</v>
      </c>
      <c r="G86" s="38">
        <v>3</v>
      </c>
    </row>
    <row r="87" spans="1:7" x14ac:dyDescent="0.3">
      <c r="A87" s="11"/>
      <c r="B87" s="11"/>
      <c r="C87" s="38">
        <v>0.84660000000000002</v>
      </c>
      <c r="D87" s="38">
        <v>37.304699999999997</v>
      </c>
      <c r="E87" s="38">
        <v>37.609000000000002</v>
      </c>
      <c r="F87" s="38">
        <v>0.81559999999999999</v>
      </c>
      <c r="G87" s="38">
        <v>4</v>
      </c>
    </row>
    <row r="88" spans="1:7" x14ac:dyDescent="0.3">
      <c r="A88" s="11"/>
      <c r="B88" s="11"/>
      <c r="C88" s="38">
        <v>0.54090000000000005</v>
      </c>
      <c r="D88" s="38">
        <v>48.242199999999997</v>
      </c>
      <c r="E88" s="38">
        <v>49.48</v>
      </c>
      <c r="F88" s="38">
        <v>2.5657999999999999</v>
      </c>
      <c r="G88" s="38">
        <v>5</v>
      </c>
    </row>
    <row r="89" spans="1:7" x14ac:dyDescent="0.3">
      <c r="A89" s="11"/>
      <c r="B89" s="11"/>
      <c r="C89" s="11"/>
    </row>
    <row r="90" spans="1:7" x14ac:dyDescent="0.3">
      <c r="A90" s="11"/>
      <c r="B90" s="11"/>
      <c r="C90" s="11"/>
    </row>
    <row r="91" spans="1:7" x14ac:dyDescent="0.3">
      <c r="A91" s="11"/>
      <c r="B91" s="11"/>
      <c r="C91" s="11"/>
    </row>
    <row r="92" spans="1:7" x14ac:dyDescent="0.3">
      <c r="A92" s="11"/>
      <c r="B92" s="11"/>
      <c r="C92" s="11"/>
    </row>
    <row r="93" spans="1:7" x14ac:dyDescent="0.3">
      <c r="A93" s="11"/>
      <c r="B93" s="11"/>
      <c r="C93" s="11"/>
    </row>
    <row r="94" spans="1:7" x14ac:dyDescent="0.3">
      <c r="A94" s="11"/>
      <c r="B94" s="11"/>
      <c r="C94" s="11"/>
    </row>
    <row r="95" spans="1:7" x14ac:dyDescent="0.3">
      <c r="A95" s="11"/>
      <c r="B95" s="11"/>
      <c r="C95" s="11"/>
    </row>
    <row r="96" spans="1:7" x14ac:dyDescent="0.3">
      <c r="A96" s="11"/>
      <c r="B96" s="11"/>
      <c r="C96" s="11"/>
    </row>
    <row r="97" spans="1:26" x14ac:dyDescent="0.3">
      <c r="A97" s="11"/>
      <c r="B97" s="11"/>
      <c r="C97" s="11"/>
    </row>
    <row r="98" spans="1:26" x14ac:dyDescent="0.3">
      <c r="A98" s="11"/>
      <c r="B98" s="11"/>
      <c r="C98" s="11"/>
    </row>
    <row r="99" spans="1:26" x14ac:dyDescent="0.3">
      <c r="A99" s="11"/>
      <c r="B99" s="11"/>
    </row>
    <row r="100" spans="1:26" x14ac:dyDescent="0.3">
      <c r="A100" s="11"/>
      <c r="B100" s="11"/>
    </row>
    <row r="101" spans="1:26" x14ac:dyDescent="0.3">
      <c r="A101" s="11"/>
      <c r="B101" s="11"/>
    </row>
    <row r="102" spans="1:26" x14ac:dyDescent="0.3"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3"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3"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3"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3"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3"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3"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3"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3"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3"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3"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7:26" x14ac:dyDescent="0.3"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7:26" x14ac:dyDescent="0.3"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7:26" x14ac:dyDescent="0.3"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7:26" x14ac:dyDescent="0.3"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7:26" x14ac:dyDescent="0.3"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7:26" x14ac:dyDescent="0.3"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7:26" x14ac:dyDescent="0.3"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7:26" x14ac:dyDescent="0.3"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7:26" x14ac:dyDescent="0.3"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7:26" x14ac:dyDescent="0.3"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7:26" x14ac:dyDescent="0.3"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7:26" x14ac:dyDescent="0.3"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7:26" x14ac:dyDescent="0.3"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7:26" x14ac:dyDescent="0.3"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7:26" x14ac:dyDescent="0.3"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7:26" x14ac:dyDescent="0.3"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7:26" x14ac:dyDescent="0.3"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7:26" x14ac:dyDescent="0.3"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7:26" x14ac:dyDescent="0.3"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7:26" x14ac:dyDescent="0.3"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7:26" x14ac:dyDescent="0.3"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7:26" x14ac:dyDescent="0.3"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7:26" x14ac:dyDescent="0.3"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7:26" x14ac:dyDescent="0.3"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7:26" x14ac:dyDescent="0.3"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7:26" x14ac:dyDescent="0.3"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7:26" x14ac:dyDescent="0.3"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7:26" x14ac:dyDescent="0.3"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7:26" x14ac:dyDescent="0.3"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7:26" x14ac:dyDescent="0.3"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7:26" x14ac:dyDescent="0.3"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7:26" x14ac:dyDescent="0.3"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7:26" x14ac:dyDescent="0.3"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7:26" x14ac:dyDescent="0.3"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7:26" x14ac:dyDescent="0.3"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7:26" x14ac:dyDescent="0.3"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7:26" x14ac:dyDescent="0.3"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7:26" x14ac:dyDescent="0.3"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7:26" x14ac:dyDescent="0.3"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7:26" x14ac:dyDescent="0.3"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7:26" x14ac:dyDescent="0.3"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7:26" x14ac:dyDescent="0.3"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7:26" x14ac:dyDescent="0.3"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7:26" x14ac:dyDescent="0.3"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7:26" x14ac:dyDescent="0.3"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7:26" x14ac:dyDescent="0.3"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7:26" x14ac:dyDescent="0.3"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7:26" x14ac:dyDescent="0.3"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7:26" x14ac:dyDescent="0.3"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7:26" x14ac:dyDescent="0.3"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7:26" x14ac:dyDescent="0.3"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7:26" x14ac:dyDescent="0.3"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7:26" x14ac:dyDescent="0.3"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7:26" x14ac:dyDescent="0.3"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7:26" x14ac:dyDescent="0.3"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7:26" x14ac:dyDescent="0.3"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7:26" x14ac:dyDescent="0.3"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7:26" x14ac:dyDescent="0.3"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7:26" x14ac:dyDescent="0.3"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7:26" x14ac:dyDescent="0.3"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7:26" x14ac:dyDescent="0.3"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7:26" x14ac:dyDescent="0.3"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7:26" x14ac:dyDescent="0.3"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7:26" x14ac:dyDescent="0.3"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7:26" x14ac:dyDescent="0.3"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7:26" x14ac:dyDescent="0.3"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7:26" x14ac:dyDescent="0.3"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7:26" x14ac:dyDescent="0.3"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7:26" x14ac:dyDescent="0.3"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7:26" x14ac:dyDescent="0.3"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7:26" x14ac:dyDescent="0.3"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7:26" x14ac:dyDescent="0.3"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7:26" x14ac:dyDescent="0.3"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7:26" x14ac:dyDescent="0.3"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7:26" x14ac:dyDescent="0.3"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7:26" x14ac:dyDescent="0.3"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7:26" x14ac:dyDescent="0.3"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7:26" x14ac:dyDescent="0.3"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7:26" x14ac:dyDescent="0.3"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7:26" x14ac:dyDescent="0.3"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7:26" x14ac:dyDescent="0.3"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7:26" x14ac:dyDescent="0.3"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7:26" x14ac:dyDescent="0.3"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7:26" x14ac:dyDescent="0.3"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7:26" x14ac:dyDescent="0.3"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7:26" x14ac:dyDescent="0.3"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7:26" x14ac:dyDescent="0.3"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7:26" x14ac:dyDescent="0.3"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7:26" x14ac:dyDescent="0.3"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7:26" x14ac:dyDescent="0.3"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7:26" x14ac:dyDescent="0.3"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7:26" x14ac:dyDescent="0.3"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7:26" x14ac:dyDescent="0.3"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7:26" x14ac:dyDescent="0.3"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7:26" x14ac:dyDescent="0.3"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7:26" x14ac:dyDescent="0.3"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7:26" x14ac:dyDescent="0.3"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7:26" x14ac:dyDescent="0.3"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7:26" x14ac:dyDescent="0.3"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7:26" x14ac:dyDescent="0.3"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7:26" x14ac:dyDescent="0.3"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7:26" x14ac:dyDescent="0.3"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7:26" x14ac:dyDescent="0.3"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7:26" x14ac:dyDescent="0.3"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7:26" x14ac:dyDescent="0.3"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7:26" x14ac:dyDescent="0.3"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7:26" x14ac:dyDescent="0.3"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7:26" x14ac:dyDescent="0.3"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7:26" x14ac:dyDescent="0.3"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7:26" x14ac:dyDescent="0.3"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7:26" x14ac:dyDescent="0.3"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7:26" x14ac:dyDescent="0.3"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7:26" x14ac:dyDescent="0.3"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7:26" x14ac:dyDescent="0.3"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7:26" x14ac:dyDescent="0.3"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7:26" x14ac:dyDescent="0.3"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7:26" x14ac:dyDescent="0.3"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</sheetData>
  <mergeCells count="61">
    <mergeCell ref="C82:C83"/>
    <mergeCell ref="D82:F82"/>
    <mergeCell ref="G82:G83"/>
    <mergeCell ref="C62:C63"/>
    <mergeCell ref="D62:F62"/>
    <mergeCell ref="G62:G63"/>
    <mergeCell ref="C72:C73"/>
    <mergeCell ref="D72:F72"/>
    <mergeCell ref="G72:G73"/>
    <mergeCell ref="C42:C43"/>
    <mergeCell ref="D42:F42"/>
    <mergeCell ref="G42:G43"/>
    <mergeCell ref="C52:C53"/>
    <mergeCell ref="D52:F52"/>
    <mergeCell ref="G52:G53"/>
    <mergeCell ref="C21:C22"/>
    <mergeCell ref="D21:F21"/>
    <mergeCell ref="G21:G22"/>
    <mergeCell ref="C32:C33"/>
    <mergeCell ref="D32:F32"/>
    <mergeCell ref="G32:G33"/>
    <mergeCell ref="AA11:AB11"/>
    <mergeCell ref="C19:D19"/>
    <mergeCell ref="E19:F19"/>
    <mergeCell ref="G19:H19"/>
    <mergeCell ref="I19:J19"/>
    <mergeCell ref="K19:L19"/>
    <mergeCell ref="M19:N19"/>
    <mergeCell ref="O19:P19"/>
    <mergeCell ref="S19:T19"/>
    <mergeCell ref="W11:X11"/>
    <mergeCell ref="U19:V19"/>
    <mergeCell ref="W19:X19"/>
    <mergeCell ref="Y19:Z19"/>
    <mergeCell ref="AA19:AB19"/>
    <mergeCell ref="Q9:R9"/>
    <mergeCell ref="Q11:R11"/>
    <mergeCell ref="S11:T11"/>
    <mergeCell ref="U11:V11"/>
    <mergeCell ref="Y11:Z11"/>
    <mergeCell ref="Q5:R5"/>
    <mergeCell ref="Q6:R6"/>
    <mergeCell ref="W1:X1"/>
    <mergeCell ref="Y1:Z1"/>
    <mergeCell ref="Q8:R8"/>
    <mergeCell ref="M1:N1"/>
    <mergeCell ref="AC11:AD11"/>
    <mergeCell ref="AC19:AD19"/>
    <mergeCell ref="C1:D1"/>
    <mergeCell ref="E1:F1"/>
    <mergeCell ref="G1:H1"/>
    <mergeCell ref="I1:J1"/>
    <mergeCell ref="K1:L1"/>
    <mergeCell ref="Q7:R7"/>
    <mergeCell ref="O1:P1"/>
    <mergeCell ref="Q1:R2"/>
    <mergeCell ref="S1:T1"/>
    <mergeCell ref="U1:V1"/>
    <mergeCell ref="AA1:AB1"/>
    <mergeCell ref="Q3:R3"/>
    <mergeCell ref="Q4:R4"/>
  </mergeCells>
  <conditionalFormatting sqref="E3:E9 H3:H7 G3:G9 I3:I9 K3: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F3:F9 H3:H9 G3:G7 J3:J9 L3:L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Z19 S12:Z16 S11 U11 W11 Y11 S3:Z10">
    <cfRule type="colorScale" priority="30">
      <colorScale>
        <cfvo type="percentile" val="10"/>
        <cfvo type="percentile" val="50"/>
        <cfvo type="percentile" val="90"/>
        <color rgb="FF00B050"/>
        <color rgb="FFFFEB84"/>
        <color rgb="FFC85A5A"/>
      </colorScale>
    </cfRule>
  </conditionalFormatting>
  <conditionalFormatting sqref="S18:Z19 S12:Z16 S11 U11 W11 Y11 S3:Z10">
    <cfRule type="colorScale" priority="33">
      <colorScale>
        <cfvo type="percentile" val="10"/>
        <cfvo type="percentile" val="50"/>
        <cfvo type="percentile" val="90"/>
        <color rgb="FF92D050"/>
        <color rgb="FFFFEB84"/>
        <color rgb="FFC85A5A"/>
      </colorScale>
    </cfRule>
    <cfRule type="colorScale" priority="34">
      <colorScale>
        <cfvo type="min"/>
        <cfvo type="percentile" val="50"/>
        <cfvo type="max"/>
        <color rgb="FF92D050"/>
        <color rgb="FFFFEB84"/>
        <color rgb="FFC85A5A"/>
      </colorScale>
    </cfRule>
    <cfRule type="colorScale" priority="35">
      <colorScale>
        <cfvo type="min"/>
        <cfvo type="num" val="0"/>
        <cfvo type="max"/>
        <color rgb="FF00B050"/>
        <color rgb="FFFFEB84"/>
        <color rgb="FFC00000"/>
      </colorScale>
    </cfRule>
  </conditionalFormatting>
  <conditionalFormatting sqref="M3:M9">
    <cfRule type="colorScale" priority="29">
      <colorScale>
        <cfvo type="min"/>
        <cfvo type="max"/>
        <color rgb="FFFFEF9C"/>
        <color rgb="FF63BE7B"/>
      </colorScale>
    </cfRule>
  </conditionalFormatting>
  <conditionalFormatting sqref="N3:N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B19 AA12:AB16 AA11 AA3:AB10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C85A5A"/>
      </colorScale>
    </cfRule>
  </conditionalFormatting>
  <conditionalFormatting sqref="AA18:AB19 AA12:AB16 AA11 AA3:AB10">
    <cfRule type="colorScale" priority="25">
      <colorScale>
        <cfvo type="percentile" val="10"/>
        <cfvo type="percentile" val="50"/>
        <cfvo type="percentile" val="90"/>
        <color rgb="FF92D050"/>
        <color rgb="FFFFEB84"/>
        <color rgb="FFC85A5A"/>
      </colorScale>
    </cfRule>
    <cfRule type="colorScale" priority="26">
      <colorScale>
        <cfvo type="min"/>
        <cfvo type="percentile" val="50"/>
        <cfvo type="max"/>
        <color rgb="FF92D050"/>
        <color rgb="FFFFEB84"/>
        <color rgb="FFC85A5A"/>
      </colorScale>
    </cfRule>
    <cfRule type="colorScale" priority="27">
      <colorScale>
        <cfvo type="min"/>
        <cfvo type="num" val="0"/>
        <cfvo type="max"/>
        <color rgb="FF00B050"/>
        <color rgb="FFFFEB84"/>
        <color rgb="FFC00000"/>
      </colorScale>
    </cfRule>
  </conditionalFormatting>
  <conditionalFormatting sqref="C3:L9">
    <cfRule type="colorScale" priority="36">
      <colorScale>
        <cfvo type="num" val="0"/>
        <cfvo type="num" val="0.8"/>
        <cfvo type="max"/>
        <color rgb="FFF8696B"/>
        <color rgb="FFFFEB84"/>
        <color rgb="FF63BE7B"/>
      </colorScale>
    </cfRule>
    <cfRule type="colorScale" priority="37">
      <colorScale>
        <cfvo type="num" val="0"/>
        <cfvo type="percentile" val="0.8"/>
        <cfvo type="num" val="0.95"/>
        <color rgb="FFF8696B"/>
        <color rgb="FFFFEB84"/>
        <color rgb="FF63BE7B"/>
      </colorScale>
    </cfRule>
  </conditionalFormatting>
  <conditionalFormatting sqref="C3:C9 E3:E9 H3:H7 G3:G9 I3:I9 K3:K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 F3:F9 H3:H9 G3:G7 J3:J9 L3:L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9 F3:F9 H3:H9 G3:G7 J3:J9 L3:L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N9">
    <cfRule type="colorScale" priority="41">
      <colorScale>
        <cfvo type="num" val="0"/>
        <cfvo type="num" val="0.8"/>
        <cfvo type="max"/>
        <color rgb="FFF8696B"/>
        <color rgb="FFFFEB84"/>
        <color rgb="FF63BE7B"/>
      </colorScale>
    </cfRule>
    <cfRule type="colorScale" priority="42">
      <colorScale>
        <cfvo type="num" val="0"/>
        <cfvo type="percentile" val="0.8"/>
        <cfvo type="num" val="0.95"/>
        <color rgb="FFF8696B"/>
        <color rgb="FFFFEB84"/>
        <color rgb="FF63BE7B"/>
      </colorScale>
    </cfRule>
  </conditionalFormatting>
  <conditionalFormatting sqref="M3:M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AB18 S11 U11 W11 Y11 AA11 S3:AB10">
    <cfRule type="colorScale" priority="2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S12:AB19 S11 U11 W11 Y11 AA11 S3:AB10">
    <cfRule type="colorScale" priority="21">
      <colorScale>
        <cfvo type="percentile" val="10"/>
        <cfvo type="num" val="0"/>
        <cfvo type="percentile" val="90"/>
        <color rgb="FF63BE7B"/>
        <color rgb="FFFFEB84"/>
        <color rgb="FFF8696B"/>
      </colorScale>
    </cfRule>
    <cfRule type="colorScale" priority="22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O3:O9">
    <cfRule type="colorScale" priority="16">
      <colorScale>
        <cfvo type="min"/>
        <cfvo type="max"/>
        <color rgb="FFFFEF9C"/>
        <color rgb="FF63BE7B"/>
      </colorScale>
    </cfRule>
  </conditionalFormatting>
  <conditionalFormatting sqref="P3:P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P9">
    <cfRule type="colorScale" priority="17">
      <colorScale>
        <cfvo type="num" val="0"/>
        <cfvo type="num" val="0.8"/>
        <cfvo type="max"/>
        <color rgb="FFF8696B"/>
        <color rgb="FFFFEB84"/>
        <color rgb="FF63BE7B"/>
      </colorScale>
    </cfRule>
    <cfRule type="colorScale" priority="18">
      <colorScale>
        <cfvo type="num" val="0"/>
        <cfvo type="percentile" val="0.8"/>
        <cfvo type="num" val="0.95"/>
        <color rgb="FFF8696B"/>
        <color rgb="FFFFEB84"/>
        <color rgb="FF63BE7B"/>
      </colorScale>
    </cfRule>
  </conditionalFormatting>
  <conditionalFormatting sqref="O3:O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D10 AC11">
    <cfRule type="colorScale" priority="11">
      <colorScale>
        <cfvo type="percentile" val="10"/>
        <cfvo type="percentile" val="50"/>
        <cfvo type="percentile" val="90"/>
        <color rgb="FF00B050"/>
        <color rgb="FFFFEB84"/>
        <color rgb="FFC85A5A"/>
      </colorScale>
    </cfRule>
  </conditionalFormatting>
  <conditionalFormatting sqref="AC3:AD10 AC11">
    <cfRule type="colorScale" priority="12">
      <colorScale>
        <cfvo type="percentile" val="10"/>
        <cfvo type="percentile" val="50"/>
        <cfvo type="percentile" val="90"/>
        <color rgb="FF92D050"/>
        <color rgb="FFFFEB84"/>
        <color rgb="FFC85A5A"/>
      </colorScale>
    </cfRule>
    <cfRule type="colorScale" priority="13">
      <colorScale>
        <cfvo type="min"/>
        <cfvo type="percentile" val="50"/>
        <cfvo type="max"/>
        <color rgb="FF92D050"/>
        <color rgb="FFFFEB84"/>
        <color rgb="FFC85A5A"/>
      </colorScale>
    </cfRule>
    <cfRule type="colorScale" priority="14">
      <colorScale>
        <cfvo type="min"/>
        <cfvo type="num" val="0"/>
        <cfvo type="max"/>
        <color rgb="FF00B050"/>
        <color rgb="FFFFEB84"/>
        <color rgb="FFC00000"/>
      </colorScale>
    </cfRule>
  </conditionalFormatting>
  <conditionalFormatting sqref="AC3:AD10 AC11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C3:AD10 AC11">
    <cfRule type="colorScale" priority="8">
      <colorScale>
        <cfvo type="percentile" val="10"/>
        <cfvo type="num" val="0"/>
        <cfvo type="percentile" val="90"/>
        <color rgb="FF63BE7B"/>
        <color rgb="FFFFEB84"/>
        <color rgb="FFF8696B"/>
      </colorScale>
    </cfRule>
    <cfRule type="colorScale" priority="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C18:AD19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C85A5A"/>
      </colorScale>
    </cfRule>
  </conditionalFormatting>
  <conditionalFormatting sqref="AC18:AD19">
    <cfRule type="colorScale" priority="5">
      <colorScale>
        <cfvo type="percentile" val="10"/>
        <cfvo type="percentile" val="50"/>
        <cfvo type="percentile" val="90"/>
        <color rgb="FF92D050"/>
        <color rgb="FFFFEB84"/>
        <color rgb="FFC85A5A"/>
      </colorScale>
    </cfRule>
    <cfRule type="colorScale" priority="6">
      <colorScale>
        <cfvo type="min"/>
        <cfvo type="percentile" val="50"/>
        <cfvo type="max"/>
        <color rgb="FF92D050"/>
        <color rgb="FFFFEB84"/>
        <color rgb="FFC85A5A"/>
      </colorScale>
    </cfRule>
    <cfRule type="colorScale" priority="7">
      <colorScale>
        <cfvo type="min"/>
        <cfvo type="num" val="0"/>
        <cfvo type="max"/>
        <color rgb="FF00B050"/>
        <color rgb="FFFFEB84"/>
        <color rgb="FFC00000"/>
      </colorScale>
    </cfRule>
  </conditionalFormatting>
  <conditionalFormatting sqref="AC18:AD18">
    <cfRule type="colorScale" priority="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C18:AD19">
    <cfRule type="colorScale" priority="1">
      <colorScale>
        <cfvo type="percentile" val="10"/>
        <cfvo type="num" val="0"/>
        <cfvo type="percentile" val="90"/>
        <color rgb="FF63BE7B"/>
        <color rgb="FFFFEB84"/>
        <color rgb="FFF8696B"/>
      </colorScale>
    </cfRule>
    <cfRule type="colorScale" priority="2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9"/>
  <sheetViews>
    <sheetView topLeftCell="A4" workbookViewId="0">
      <selection activeCell="O30" sqref="O30"/>
    </sheetView>
  </sheetViews>
  <sheetFormatPr defaultRowHeight="14.4" x14ac:dyDescent="0.3"/>
  <cols>
    <col min="1" max="1" width="15.6640625" customWidth="1"/>
    <col min="2" max="2" width="15.6640625" style="8" customWidth="1"/>
    <col min="4" max="4" width="10.109375" customWidth="1"/>
    <col min="5" max="5" width="10.6640625" customWidth="1"/>
    <col min="6" max="6" width="10.33203125" bestFit="1" customWidth="1"/>
    <col min="7" max="7" width="11.33203125" customWidth="1"/>
    <col min="13" max="14" width="9.109375" style="8"/>
    <col min="15" max="15" width="9.5546875" style="8" customWidth="1"/>
    <col min="16" max="16" width="10.33203125" style="8" customWidth="1"/>
    <col min="30" max="30" width="9.88671875" bestFit="1" customWidth="1"/>
  </cols>
  <sheetData>
    <row r="1" spans="1:30" ht="15" thickBot="1" x14ac:dyDescent="0.35">
      <c r="C1" s="47" t="s">
        <v>11</v>
      </c>
      <c r="D1" s="48"/>
      <c r="E1" s="43" t="s">
        <v>0</v>
      </c>
      <c r="F1" s="43"/>
      <c r="G1" s="43" t="s">
        <v>1</v>
      </c>
      <c r="H1" s="43"/>
      <c r="I1" s="43" t="s">
        <v>2</v>
      </c>
      <c r="J1" s="43"/>
      <c r="K1" s="43" t="s">
        <v>3</v>
      </c>
      <c r="L1" s="49"/>
      <c r="M1" s="43" t="s">
        <v>8</v>
      </c>
      <c r="N1" s="43"/>
      <c r="O1" s="43" t="s">
        <v>22</v>
      </c>
      <c r="P1" s="43"/>
      <c r="Q1" s="52" t="s">
        <v>21</v>
      </c>
      <c r="R1" s="53"/>
      <c r="S1" s="56" t="s">
        <v>0</v>
      </c>
      <c r="T1" s="57"/>
      <c r="U1" s="58" t="s">
        <v>1</v>
      </c>
      <c r="V1" s="59"/>
      <c r="W1" s="58" t="s">
        <v>2</v>
      </c>
      <c r="X1" s="59"/>
      <c r="Y1" s="58" t="s">
        <v>3</v>
      </c>
      <c r="Z1" s="59"/>
      <c r="AA1" s="58" t="s">
        <v>8</v>
      </c>
      <c r="AB1" s="59"/>
    </row>
    <row r="2" spans="1:30" ht="15" thickBot="1" x14ac:dyDescent="0.35">
      <c r="A2" t="s">
        <v>4</v>
      </c>
      <c r="C2" s="11" t="s">
        <v>5</v>
      </c>
      <c r="D2" s="11" t="s">
        <v>6</v>
      </c>
      <c r="E2" s="11" t="s">
        <v>5</v>
      </c>
      <c r="F2" s="11" t="s">
        <v>6</v>
      </c>
      <c r="G2" s="11" t="s">
        <v>5</v>
      </c>
      <c r="H2" s="11" t="s">
        <v>6</v>
      </c>
      <c r="I2" s="11" t="s">
        <v>5</v>
      </c>
      <c r="J2" s="11" t="s">
        <v>6</v>
      </c>
      <c r="K2" s="11" t="s">
        <v>5</v>
      </c>
      <c r="L2" s="11" t="s">
        <v>6</v>
      </c>
      <c r="M2" s="11" t="s">
        <v>5</v>
      </c>
      <c r="N2" s="11" t="s">
        <v>6</v>
      </c>
      <c r="O2" s="11" t="s">
        <v>5</v>
      </c>
      <c r="P2" s="11" t="s">
        <v>6</v>
      </c>
      <c r="Q2" s="54"/>
      <c r="R2" s="55"/>
      <c r="S2" s="33" t="s">
        <v>5</v>
      </c>
      <c r="T2" s="26" t="s">
        <v>6</v>
      </c>
      <c r="U2" s="25" t="s">
        <v>5</v>
      </c>
      <c r="V2" s="26" t="s">
        <v>6</v>
      </c>
      <c r="W2" s="25" t="s">
        <v>5</v>
      </c>
      <c r="X2" s="26" t="s">
        <v>6</v>
      </c>
      <c r="Y2" s="25" t="s">
        <v>5</v>
      </c>
      <c r="Z2" s="26" t="s">
        <v>6</v>
      </c>
      <c r="AA2" s="25" t="s">
        <v>5</v>
      </c>
      <c r="AB2" s="26" t="s">
        <v>6</v>
      </c>
      <c r="AC2" s="25" t="s">
        <v>5</v>
      </c>
      <c r="AD2" s="26" t="s">
        <v>6</v>
      </c>
    </row>
    <row r="3" spans="1:30" ht="17.25" customHeight="1" thickTop="1" thickBot="1" x14ac:dyDescent="0.3">
      <c r="A3">
        <v>1</v>
      </c>
      <c r="B3" s="38">
        <v>21.289100000000001</v>
      </c>
      <c r="C3" s="13">
        <f t="shared" ref="C3:C7" si="0">C23</f>
        <v>0.88129999999999997</v>
      </c>
      <c r="D3" s="5">
        <f t="shared" ref="D3:D7" si="1">F23</f>
        <v>-44.834000000000003</v>
      </c>
      <c r="E3" s="3">
        <f>C34</f>
        <v>0.95520000000000005</v>
      </c>
      <c r="F3" s="3">
        <f>F34/100</f>
        <v>2.0310999999999999E-2</v>
      </c>
      <c r="G3" s="1">
        <f>C44</f>
        <v>0.95550000000000002</v>
      </c>
      <c r="H3" s="1">
        <f>F44</f>
        <v>1.968</v>
      </c>
      <c r="I3" s="1">
        <f>C54</f>
        <v>0.9425</v>
      </c>
      <c r="J3" s="1">
        <f>F54</f>
        <v>1.8107</v>
      </c>
      <c r="K3" s="1">
        <f>C64</f>
        <v>0.95430000000000004</v>
      </c>
      <c r="L3" s="1">
        <f>F64</f>
        <v>2.3182</v>
      </c>
      <c r="M3" s="1">
        <f>C74</f>
        <v>0.87760000000000005</v>
      </c>
      <c r="N3" s="18">
        <f>F74</f>
        <v>1.3346</v>
      </c>
      <c r="O3" s="1">
        <f>C84</f>
        <v>0.87719999999999998</v>
      </c>
      <c r="P3" s="18">
        <f>F84</f>
        <v>1.2976000000000001</v>
      </c>
      <c r="Q3" s="50">
        <v>1</v>
      </c>
      <c r="R3" s="51"/>
      <c r="S3" s="20">
        <f t="shared" ref="S3:S9" si="2">(E3-$C3)/$C3*100</f>
        <v>8.3853398388743994</v>
      </c>
      <c r="T3" s="23">
        <f t="shared" ref="T3:T10" si="3">(ABS(F3)-ABS($D3))/ABS($D3)*100</f>
        <v>-99.954697327920769</v>
      </c>
      <c r="U3" s="22">
        <f t="shared" ref="U3:U9" si="4">(G3-$C3)/$C3*100</f>
        <v>8.4193804606830867</v>
      </c>
      <c r="V3" s="23">
        <f t="shared" ref="V3:V10" si="5">(ABS(H3)-ABS($D3))/ABS($D3)*100</f>
        <v>-95.610474193692269</v>
      </c>
      <c r="W3" s="22">
        <f t="shared" ref="W3:W9" si="6">(I3-$C3)/$C3*100</f>
        <v>6.9442868489731122</v>
      </c>
      <c r="X3" s="23">
        <f t="shared" ref="X3:X10" si="7">(ABS(J3)-ABS($D3))/ABS($D3)*100</f>
        <v>-95.961323995182241</v>
      </c>
      <c r="Y3" s="22">
        <f t="shared" ref="Y3:Y9" si="8">(K3-$C3)/$C3*100</f>
        <v>8.2832179734483233</v>
      </c>
      <c r="Z3" s="23">
        <f t="shared" ref="Z3:Z10" si="9">(ABS(L3)-ABS($D3))/ABS($D3)*100</f>
        <v>-94.829370566980415</v>
      </c>
      <c r="AA3" s="22">
        <f t="shared" ref="AA3:AA9" si="10">(M3-$C3)/$C3*100</f>
        <v>-0.41983433564052258</v>
      </c>
      <c r="AB3" s="23">
        <f t="shared" ref="AB3:AB10" si="11">(ABS(N3)-ABS($D3))/ABS($D3)*100</f>
        <v>-97.023241290092329</v>
      </c>
      <c r="AC3" s="22">
        <f t="shared" ref="AC3:AC9" si="12">(O3-$C3)/$C3*100</f>
        <v>-0.46522183138545242</v>
      </c>
      <c r="AD3" s="23">
        <f t="shared" ref="AD3:AD10" si="13">(ABS(P3)-ABS($D3))/ABS($D3)*100</f>
        <v>-97.105767943971088</v>
      </c>
    </row>
    <row r="4" spans="1:30" ht="16.5" thickBot="1" x14ac:dyDescent="0.3">
      <c r="A4">
        <v>2</v>
      </c>
      <c r="B4" s="38">
        <v>23.046900000000001</v>
      </c>
      <c r="C4" s="5">
        <f t="shared" si="0"/>
        <v>0.85229999999999995</v>
      </c>
      <c r="D4" s="5">
        <f t="shared" si="1"/>
        <v>-45.372799999999998</v>
      </c>
      <c r="E4" s="3">
        <f t="shared" ref="E4:E7" si="14">C35</f>
        <v>0.74580000000000002</v>
      </c>
      <c r="F4" s="3">
        <f t="shared" ref="F4:F8" si="15">F35</f>
        <v>-2.5306999999999999</v>
      </c>
      <c r="G4" s="1">
        <f t="shared" ref="G4:G7" si="16">C45</f>
        <v>0.74539999999999995</v>
      </c>
      <c r="H4" s="1">
        <f t="shared" ref="H4:H6" si="17">F45</f>
        <v>-2.7625000000000002</v>
      </c>
      <c r="I4" s="1">
        <f t="shared" ref="I4:I7" si="18">C55</f>
        <v>0.77329999999999999</v>
      </c>
      <c r="J4" s="1">
        <f t="shared" ref="J4:J7" si="19">F55</f>
        <v>-2.3635999999999999</v>
      </c>
      <c r="K4" s="1">
        <f t="shared" ref="K4:K7" si="20">C65</f>
        <v>0.75080000000000002</v>
      </c>
      <c r="L4" s="1">
        <f t="shared" ref="L4:L7" si="21">F65</f>
        <v>-2.4996999999999998</v>
      </c>
      <c r="M4" s="1">
        <f t="shared" ref="M4:M7" si="22">C75</f>
        <v>0.86060000000000003</v>
      </c>
      <c r="N4" s="18">
        <f t="shared" ref="N4:N7" si="23">F75</f>
        <v>-3.4912000000000001</v>
      </c>
      <c r="O4" s="1">
        <f t="shared" ref="O4:O7" si="24">C85</f>
        <v>0.86099999999999999</v>
      </c>
      <c r="P4" s="18">
        <f t="shared" ref="P4:P7" si="25">F85</f>
        <v>-3.5169999999999999</v>
      </c>
      <c r="Q4" s="50">
        <v>2</v>
      </c>
      <c r="R4" s="51"/>
      <c r="S4" s="21">
        <f t="shared" si="2"/>
        <v>-12.495600140795487</v>
      </c>
      <c r="T4" s="23">
        <f t="shared" si="3"/>
        <v>-94.42242929684744</v>
      </c>
      <c r="U4" s="24">
        <f t="shared" si="4"/>
        <v>-12.54253197231022</v>
      </c>
      <c r="V4" s="23">
        <f t="shared" si="5"/>
        <v>-93.911550532477605</v>
      </c>
      <c r="W4" s="24">
        <f t="shared" si="6"/>
        <v>-9.2690367241581555</v>
      </c>
      <c r="X4" s="23">
        <f t="shared" si="7"/>
        <v>-94.790711615769808</v>
      </c>
      <c r="Y4" s="24">
        <f t="shared" si="8"/>
        <v>-11.908952246861427</v>
      </c>
      <c r="Z4" s="23">
        <f t="shared" si="9"/>
        <v>-94.490752168700197</v>
      </c>
      <c r="AA4" s="24">
        <f t="shared" si="10"/>
        <v>0.97383550393055096</v>
      </c>
      <c r="AB4" s="23">
        <f t="shared" si="11"/>
        <v>-92.305522251216587</v>
      </c>
      <c r="AC4" s="24">
        <f t="shared" si="12"/>
        <v>1.0207673354452707</v>
      </c>
      <c r="AD4" s="23">
        <f t="shared" si="13"/>
        <v>-92.248659990126242</v>
      </c>
    </row>
    <row r="5" spans="1:30" ht="16.5" thickBot="1" x14ac:dyDescent="0.3">
      <c r="A5">
        <v>4</v>
      </c>
      <c r="B5" s="38">
        <v>27.9297</v>
      </c>
      <c r="C5" s="5">
        <f t="shared" si="0"/>
        <v>0.94450000000000001</v>
      </c>
      <c r="D5" s="5">
        <f t="shared" si="1"/>
        <v>-31.777100000000001</v>
      </c>
      <c r="E5" s="3">
        <f t="shared" si="14"/>
        <v>0.95389999999999997</v>
      </c>
      <c r="F5" s="3">
        <f t="shared" si="15"/>
        <v>-1.2067000000000001</v>
      </c>
      <c r="G5" s="1">
        <f t="shared" si="16"/>
        <v>0.95569999999999999</v>
      </c>
      <c r="H5" s="1">
        <f t="shared" si="17"/>
        <v>-1.3537999999999999</v>
      </c>
      <c r="I5" s="1">
        <f t="shared" si="18"/>
        <v>0.94940000000000002</v>
      </c>
      <c r="J5" s="1">
        <f t="shared" si="19"/>
        <v>-1.0309999999999999</v>
      </c>
      <c r="K5" s="1">
        <f t="shared" si="20"/>
        <v>0.95520000000000005</v>
      </c>
      <c r="L5" s="1">
        <f t="shared" si="21"/>
        <v>-1.3707</v>
      </c>
      <c r="M5" s="1">
        <f t="shared" si="22"/>
        <v>0.95599999999999996</v>
      </c>
      <c r="N5" s="18">
        <f t="shared" si="23"/>
        <v>-1.1792</v>
      </c>
      <c r="O5" s="1">
        <f t="shared" si="24"/>
        <v>0.95599999999999996</v>
      </c>
      <c r="P5" s="18">
        <f t="shared" si="25"/>
        <v>-1.1811</v>
      </c>
      <c r="Q5" s="50">
        <v>3</v>
      </c>
      <c r="R5" s="51"/>
      <c r="S5" s="21">
        <f t="shared" si="2"/>
        <v>0.99523557437797383</v>
      </c>
      <c r="T5" s="23">
        <f t="shared" si="3"/>
        <v>-96.202611314437121</v>
      </c>
      <c r="U5" s="24">
        <f t="shared" si="4"/>
        <v>1.1858125992588657</v>
      </c>
      <c r="V5" s="23">
        <f t="shared" si="5"/>
        <v>-95.739699343237731</v>
      </c>
      <c r="W5" s="24">
        <f t="shared" si="6"/>
        <v>0.51879301217575602</v>
      </c>
      <c r="X5" s="23">
        <f t="shared" si="7"/>
        <v>-96.755525205257868</v>
      </c>
      <c r="Y5" s="24">
        <f t="shared" si="8"/>
        <v>1.1328745367919579</v>
      </c>
      <c r="Z5" s="23">
        <f t="shared" si="9"/>
        <v>-95.686516390734212</v>
      </c>
      <c r="AA5" s="24">
        <f t="shared" si="10"/>
        <v>1.2175754367390106</v>
      </c>
      <c r="AB5" s="23">
        <f t="shared" si="11"/>
        <v>-96.289151621765356</v>
      </c>
      <c r="AC5" s="24">
        <f t="shared" si="12"/>
        <v>1.2175754367390106</v>
      </c>
      <c r="AD5" s="23">
        <f t="shared" si="13"/>
        <v>-96.283172473259043</v>
      </c>
    </row>
    <row r="6" spans="1:30" ht="16.5" thickBot="1" x14ac:dyDescent="0.3">
      <c r="A6">
        <v>5</v>
      </c>
      <c r="B6" s="38">
        <v>35.9375</v>
      </c>
      <c r="C6" s="5">
        <f t="shared" si="0"/>
        <v>0.86580000000000001</v>
      </c>
      <c r="D6" s="5">
        <f t="shared" si="1"/>
        <v>-26.435500000000001</v>
      </c>
      <c r="E6" s="3">
        <f t="shared" si="14"/>
        <v>0.96360000000000001</v>
      </c>
      <c r="F6" s="3">
        <f t="shared" si="15"/>
        <v>1.3466</v>
      </c>
      <c r="G6" s="1">
        <f t="shared" si="16"/>
        <v>0.96409999999999996</v>
      </c>
      <c r="H6" s="1">
        <f t="shared" si="17"/>
        <v>1.2607999999999999</v>
      </c>
      <c r="I6" s="1">
        <f t="shared" si="18"/>
        <v>0.96289999999999998</v>
      </c>
      <c r="J6" s="1">
        <f t="shared" si="19"/>
        <v>1.1778999999999999</v>
      </c>
      <c r="K6" s="1">
        <f t="shared" si="20"/>
        <v>0.96440000000000003</v>
      </c>
      <c r="L6" s="1">
        <f t="shared" si="21"/>
        <v>1.3099000000000001</v>
      </c>
      <c r="M6" s="1">
        <f t="shared" si="22"/>
        <v>0.96809999999999996</v>
      </c>
      <c r="N6" s="18">
        <f t="shared" si="23"/>
        <v>1.633</v>
      </c>
      <c r="O6" s="1">
        <f t="shared" si="24"/>
        <v>0.96809999999999996</v>
      </c>
      <c r="P6" s="18">
        <f t="shared" si="25"/>
        <v>1.6496</v>
      </c>
      <c r="Q6" s="50">
        <v>4</v>
      </c>
      <c r="R6" s="51"/>
      <c r="S6" s="21">
        <f t="shared" si="2"/>
        <v>11.295911295911296</v>
      </c>
      <c r="T6" s="23">
        <f t="shared" si="3"/>
        <v>-94.906092186642965</v>
      </c>
      <c r="U6" s="24">
        <f t="shared" si="4"/>
        <v>11.353661353661346</v>
      </c>
      <c r="V6" s="23">
        <f t="shared" si="5"/>
        <v>-95.230655747006864</v>
      </c>
      <c r="W6" s="24">
        <f t="shared" si="6"/>
        <v>11.21506121506121</v>
      </c>
      <c r="X6" s="23">
        <f t="shared" si="7"/>
        <v>-95.544249210342144</v>
      </c>
      <c r="Y6" s="24">
        <f t="shared" si="8"/>
        <v>11.388311388311392</v>
      </c>
      <c r="Z6" s="23">
        <f t="shared" si="9"/>
        <v>-95.044920655936153</v>
      </c>
      <c r="AA6" s="24">
        <f t="shared" si="10"/>
        <v>11.815661815661811</v>
      </c>
      <c r="AB6" s="23">
        <f t="shared" si="11"/>
        <v>-93.822700535265085</v>
      </c>
      <c r="AC6" s="24">
        <f t="shared" si="12"/>
        <v>11.815661815661811</v>
      </c>
      <c r="AD6" s="23">
        <f t="shared" si="13"/>
        <v>-93.759906186756453</v>
      </c>
    </row>
    <row r="7" spans="1:30" ht="16.5" thickBot="1" x14ac:dyDescent="0.3">
      <c r="A7">
        <v>6</v>
      </c>
      <c r="B7" s="38">
        <v>48.730499999999999</v>
      </c>
      <c r="C7" s="5">
        <f t="shared" si="0"/>
        <v>0.43390000000000001</v>
      </c>
      <c r="D7" s="5">
        <f t="shared" si="1"/>
        <v>-17.734300000000001</v>
      </c>
      <c r="E7" s="3">
        <f t="shared" si="14"/>
        <v>0.87470000000000003</v>
      </c>
      <c r="F7" s="3">
        <f t="shared" si="15"/>
        <v>-1.2188000000000001</v>
      </c>
      <c r="G7" s="1">
        <f t="shared" si="16"/>
        <v>0.87350000000000005</v>
      </c>
      <c r="H7" s="1">
        <f>F48</f>
        <v>-1.3449</v>
      </c>
      <c r="I7" s="1">
        <f t="shared" si="18"/>
        <v>0.87819999999999998</v>
      </c>
      <c r="J7" s="1">
        <f t="shared" si="19"/>
        <v>-1.421</v>
      </c>
      <c r="K7" s="1">
        <f t="shared" si="20"/>
        <v>0.87639999999999996</v>
      </c>
      <c r="L7" s="1">
        <f t="shared" si="21"/>
        <v>-1.1947000000000001</v>
      </c>
      <c r="M7" s="1">
        <f t="shared" si="22"/>
        <v>0.88139999999999996</v>
      </c>
      <c r="N7" s="18">
        <f t="shared" si="23"/>
        <v>-0.94789999999999996</v>
      </c>
      <c r="O7" s="1">
        <f t="shared" si="24"/>
        <v>0.88109999999999999</v>
      </c>
      <c r="P7" s="18">
        <f t="shared" si="25"/>
        <v>-0.93069999999999997</v>
      </c>
      <c r="Q7" s="50">
        <v>5</v>
      </c>
      <c r="R7" s="51"/>
      <c r="S7" s="21">
        <f t="shared" si="2"/>
        <v>101.59022816317125</v>
      </c>
      <c r="T7" s="23">
        <f t="shared" si="3"/>
        <v>-93.127442301077565</v>
      </c>
      <c r="U7" s="24">
        <f t="shared" si="4"/>
        <v>101.31366674348929</v>
      </c>
      <c r="V7" s="23">
        <f t="shared" si="5"/>
        <v>-92.416390835837902</v>
      </c>
      <c r="W7" s="24">
        <f t="shared" si="6"/>
        <v>102.39686563724359</v>
      </c>
      <c r="X7" s="23">
        <f t="shared" si="7"/>
        <v>-91.98727888893275</v>
      </c>
      <c r="Y7" s="24">
        <f t="shared" si="8"/>
        <v>101.98202350772065</v>
      </c>
      <c r="Z7" s="23">
        <f t="shared" si="9"/>
        <v>-93.2633371489148</v>
      </c>
      <c r="AA7" s="24">
        <f t="shared" si="10"/>
        <v>103.13436275639548</v>
      </c>
      <c r="AB7" s="23">
        <f t="shared" si="11"/>
        <v>-94.654990611414036</v>
      </c>
      <c r="AC7" s="24">
        <f t="shared" si="12"/>
        <v>103.065222401475</v>
      </c>
      <c r="AD7" s="23">
        <f t="shared" si="13"/>
        <v>-94.751977805721111</v>
      </c>
    </row>
    <row r="8" spans="1:30" ht="16.5" thickBot="1" x14ac:dyDescent="0.3">
      <c r="B8" s="38">
        <v>61.328099999999999</v>
      </c>
      <c r="C8" s="42">
        <f>C28</f>
        <v>0.64770000000000005</v>
      </c>
      <c r="D8" s="5">
        <f t="shared" ref="D8" si="26">F28</f>
        <v>-27.061699999999998</v>
      </c>
      <c r="E8" s="3">
        <f t="shared" ref="E8" si="27">C39</f>
        <v>0.72899999999999998</v>
      </c>
      <c r="F8" s="3">
        <f t="shared" si="15"/>
        <v>1.2555000000000001</v>
      </c>
      <c r="G8" s="1">
        <f t="shared" ref="G8" si="28">C49</f>
        <v>0.73250000000000004</v>
      </c>
      <c r="H8" s="1">
        <f>F49</f>
        <v>1.0268999999999999</v>
      </c>
      <c r="I8" s="1">
        <f t="shared" ref="I8" si="29">C59</f>
        <v>0.71130000000000004</v>
      </c>
      <c r="J8" s="1">
        <f t="shared" ref="J8" si="30">F59</f>
        <v>1.5734999999999999</v>
      </c>
      <c r="K8" s="1">
        <f t="shared" ref="K8" si="31">C69</f>
        <v>0.73219999999999996</v>
      </c>
      <c r="L8" s="1">
        <f t="shared" ref="L8" si="32">F69</f>
        <v>0.97950000000000004</v>
      </c>
      <c r="M8" s="1">
        <f t="shared" ref="M8" si="33">C79</f>
        <v>0.74439999999999995</v>
      </c>
      <c r="N8" s="18">
        <f t="shared" ref="N8" si="34">F79</f>
        <v>1.8229</v>
      </c>
      <c r="O8" s="1">
        <f t="shared" ref="O8" si="35">C89</f>
        <v>0.74460000000000004</v>
      </c>
      <c r="P8" s="18">
        <f t="shared" ref="P8" si="36">F89</f>
        <v>1.8340000000000001</v>
      </c>
      <c r="Q8" s="50">
        <v>6</v>
      </c>
      <c r="R8" s="51"/>
      <c r="S8" s="21">
        <f t="shared" si="2"/>
        <v>12.552107457156078</v>
      </c>
      <c r="T8" s="23">
        <f t="shared" si="3"/>
        <v>-95.360601883843216</v>
      </c>
      <c r="U8" s="24">
        <f t="shared" si="4"/>
        <v>13.092481086922955</v>
      </c>
      <c r="V8" s="23">
        <f t="shared" si="5"/>
        <v>-96.205338171659577</v>
      </c>
      <c r="W8" s="24">
        <f t="shared" si="6"/>
        <v>9.8193608151922156</v>
      </c>
      <c r="X8" s="23">
        <f t="shared" si="7"/>
        <v>-94.185509409977939</v>
      </c>
      <c r="Y8" s="24">
        <f t="shared" si="8"/>
        <v>13.04616334722864</v>
      </c>
      <c r="Z8" s="23">
        <f t="shared" si="9"/>
        <v>-96.380493464933821</v>
      </c>
      <c r="AA8" s="24">
        <f t="shared" si="10"/>
        <v>14.929751428130288</v>
      </c>
      <c r="AB8" s="23">
        <f t="shared" si="11"/>
        <v>-93.263911727644597</v>
      </c>
      <c r="AC8" s="24">
        <f t="shared" si="12"/>
        <v>14.960629921259837</v>
      </c>
      <c r="AD8" s="23">
        <f t="shared" si="13"/>
        <v>-93.222894348839873</v>
      </c>
    </row>
    <row r="9" spans="1:30" ht="16.5" thickBot="1" x14ac:dyDescent="0.3">
      <c r="B9" s="15"/>
      <c r="C9" s="5"/>
      <c r="D9" s="5"/>
      <c r="E9" s="4"/>
      <c r="F9" s="4"/>
      <c r="G9" s="2"/>
      <c r="H9" s="2"/>
      <c r="I9" s="2"/>
      <c r="J9" s="2"/>
      <c r="K9" s="2"/>
      <c r="L9" s="2"/>
      <c r="M9" s="2"/>
      <c r="N9" s="19"/>
      <c r="O9" s="2"/>
      <c r="P9" s="19"/>
      <c r="Q9" s="60">
        <v>7</v>
      </c>
      <c r="R9" s="61"/>
      <c r="S9" s="34" t="e">
        <f t="shared" si="2"/>
        <v>#DIV/0!</v>
      </c>
      <c r="T9" s="23" t="e">
        <f t="shared" si="3"/>
        <v>#DIV/0!</v>
      </c>
      <c r="U9" s="30" t="e">
        <f t="shared" si="4"/>
        <v>#DIV/0!</v>
      </c>
      <c r="V9" s="23" t="e">
        <f t="shared" si="5"/>
        <v>#DIV/0!</v>
      </c>
      <c r="W9" s="30" t="e">
        <f t="shared" si="6"/>
        <v>#DIV/0!</v>
      </c>
      <c r="X9" s="23" t="e">
        <f t="shared" si="7"/>
        <v>#DIV/0!</v>
      </c>
      <c r="Y9" s="30" t="e">
        <f t="shared" si="8"/>
        <v>#DIV/0!</v>
      </c>
      <c r="Z9" s="23" t="e">
        <f t="shared" si="9"/>
        <v>#DIV/0!</v>
      </c>
      <c r="AA9" s="30" t="e">
        <f t="shared" si="10"/>
        <v>#DIV/0!</v>
      </c>
      <c r="AB9" s="23" t="e">
        <f t="shared" si="11"/>
        <v>#DIV/0!</v>
      </c>
      <c r="AC9" s="30" t="e">
        <f t="shared" si="12"/>
        <v>#DIV/0!</v>
      </c>
      <c r="AD9" s="23" t="e">
        <f t="shared" si="13"/>
        <v>#DIV/0!</v>
      </c>
    </row>
    <row r="10" spans="1:30" ht="31.5" customHeight="1" thickBot="1" x14ac:dyDescent="0.3">
      <c r="A10">
        <v>1</v>
      </c>
      <c r="C10" s="6">
        <f>(1-C3)^2</f>
        <v>1.4089690000000007E-2</v>
      </c>
      <c r="D10" s="6">
        <f t="shared" ref="D10:D16" si="37">(D3/100)^2</f>
        <v>0.20100875560000001</v>
      </c>
      <c r="E10" s="7">
        <f>(1-E3)^2</f>
        <v>2.0070399999999955E-3</v>
      </c>
      <c r="F10" s="7">
        <f t="shared" ref="F10:F16" si="38">(F3/100)^2</f>
        <v>4.1253672099999996E-8</v>
      </c>
      <c r="G10" s="7">
        <f>(1-G3)^2</f>
        <v>1.9802499999999985E-3</v>
      </c>
      <c r="H10" s="7">
        <f t="shared" ref="H10:H16" si="39">(H3/100)^2</f>
        <v>3.8730239999999999E-4</v>
      </c>
      <c r="I10" s="7">
        <f>(1-I3)^2</f>
        <v>3.3062499999999993E-3</v>
      </c>
      <c r="J10" s="7">
        <f t="shared" ref="J10:J16" si="40">(J3/100)^2</f>
        <v>3.2786344899999996E-4</v>
      </c>
      <c r="K10" s="7">
        <f>(1-K3)^2</f>
        <v>2.0884899999999967E-3</v>
      </c>
      <c r="L10" s="7">
        <f>(L3/100)^2</f>
        <v>5.3740512400000007E-4</v>
      </c>
      <c r="M10" s="7">
        <f t="shared" ref="M10:O16" si="41">(1-M3)^2</f>
        <v>1.4981759999999988E-2</v>
      </c>
      <c r="N10" s="7">
        <f>(N3/100)^2</f>
        <v>1.78115716E-4</v>
      </c>
      <c r="O10" s="7">
        <f t="shared" si="41"/>
        <v>1.5079840000000006E-2</v>
      </c>
      <c r="P10" s="7">
        <f>(P3/100)^2</f>
        <v>1.6837657600000003E-4</v>
      </c>
      <c r="Q10" s="36" t="s">
        <v>18</v>
      </c>
      <c r="R10" s="37" t="s">
        <v>19</v>
      </c>
      <c r="S10" s="35">
        <f t="shared" ref="S10:AA10" si="42">S18</f>
        <v>-12.13659579148468</v>
      </c>
      <c r="T10" s="23">
        <f t="shared" si="3"/>
        <v>-99.99997947667903</v>
      </c>
      <c r="U10" s="31">
        <f t="shared" si="42"/>
        <v>-12.19743254586152</v>
      </c>
      <c r="V10" s="23">
        <f t="shared" si="5"/>
        <v>-99.80732063195758</v>
      </c>
      <c r="W10" s="31">
        <f t="shared" si="42"/>
        <v>-12.227487554466505</v>
      </c>
      <c r="X10" s="23">
        <f t="shared" si="7"/>
        <v>-99.8368909612811</v>
      </c>
      <c r="Y10" s="31">
        <f t="shared" si="42"/>
        <v>-12.317121967844171</v>
      </c>
      <c r="Z10" s="23">
        <f t="shared" si="9"/>
        <v>-99.732645912663926</v>
      </c>
      <c r="AA10" s="31">
        <f t="shared" si="42"/>
        <v>-13.760394637507979</v>
      </c>
      <c r="AB10" s="23">
        <f t="shared" si="11"/>
        <v>-99.911389075829888</v>
      </c>
      <c r="AC10" s="31">
        <f t="shared" ref="AC10" si="43">AC18</f>
        <v>-13.762102434288279</v>
      </c>
      <c r="AD10" s="23">
        <f t="shared" si="13"/>
        <v>-99.916234208058555</v>
      </c>
    </row>
    <row r="11" spans="1:30" ht="16.5" thickTop="1" thickBot="1" x14ac:dyDescent="0.3">
      <c r="A11">
        <v>2</v>
      </c>
      <c r="C11" s="6">
        <f>(1-C4)^2</f>
        <v>2.1815290000000015E-2</v>
      </c>
      <c r="D11" s="6">
        <f t="shared" si="37"/>
        <v>0.20586909798399997</v>
      </c>
      <c r="E11" s="7">
        <f>(1-E4)^2</f>
        <v>6.461763999999999E-2</v>
      </c>
      <c r="F11" s="7">
        <f t="shared" si="38"/>
        <v>6.4044424899999998E-4</v>
      </c>
      <c r="G11" s="7">
        <f>(1-G4)^2</f>
        <v>6.482116000000003E-2</v>
      </c>
      <c r="H11" s="7">
        <f t="shared" si="39"/>
        <v>7.6314062500000004E-4</v>
      </c>
      <c r="I11" s="7">
        <f>(1-I4)^2</f>
        <v>5.1392890000000004E-2</v>
      </c>
      <c r="J11" s="7">
        <f t="shared" si="40"/>
        <v>5.5866049600000007E-4</v>
      </c>
      <c r="K11" s="7">
        <f>(1-K4)^2</f>
        <v>6.2100639999999992E-2</v>
      </c>
      <c r="L11" s="7">
        <f>(L4/100)^2</f>
        <v>6.2485000899999989E-4</v>
      </c>
      <c r="M11" s="7">
        <f t="shared" si="41"/>
        <v>1.9432359999999992E-2</v>
      </c>
      <c r="N11" s="7">
        <f>(N4/100)^2</f>
        <v>1.218847744E-3</v>
      </c>
      <c r="O11" s="7">
        <f t="shared" si="41"/>
        <v>1.9321000000000005E-2</v>
      </c>
      <c r="P11" s="7">
        <f>(P4/100)^2</f>
        <v>1.2369289000000001E-3</v>
      </c>
      <c r="Q11" s="62" t="s">
        <v>20</v>
      </c>
      <c r="R11" s="63"/>
      <c r="S11" s="46">
        <f t="shared" ref="S11:AA11" si="44">S19</f>
        <v>-27.105632591690011</v>
      </c>
      <c r="T11" s="64"/>
      <c r="U11" s="44">
        <f t="shared" si="44"/>
        <v>-27.140167022063427</v>
      </c>
      <c r="V11" s="64"/>
      <c r="W11" s="44">
        <f t="shared" si="44"/>
        <v>-27.171290525550006</v>
      </c>
      <c r="X11" s="64"/>
      <c r="Y11" s="44">
        <f t="shared" si="44"/>
        <v>-27.239920280856715</v>
      </c>
      <c r="Z11" s="64"/>
      <c r="AA11" s="44">
        <f t="shared" si="44"/>
        <v>-28.420866828063122</v>
      </c>
      <c r="AB11" s="45"/>
      <c r="AC11" s="44">
        <f t="shared" ref="AC11" si="45">AC19</f>
        <v>-28.421799560386113</v>
      </c>
      <c r="AD11" s="45"/>
    </row>
    <row r="12" spans="1:30" ht="15" x14ac:dyDescent="0.25">
      <c r="A12">
        <v>3</v>
      </c>
      <c r="C12" s="6">
        <f>(1-C5)^2</f>
        <v>3.0802499999999992E-3</v>
      </c>
      <c r="D12" s="6">
        <f t="shared" si="37"/>
        <v>0.10097840844100002</v>
      </c>
      <c r="E12" s="7">
        <f>(1-E5)^2</f>
        <v>2.1252100000000028E-3</v>
      </c>
      <c r="F12" s="7">
        <f t="shared" si="38"/>
        <v>1.4561248900000004E-4</v>
      </c>
      <c r="G12" s="7">
        <f>(1-G5)^2</f>
        <v>1.9624900000000003E-3</v>
      </c>
      <c r="H12" s="7">
        <f t="shared" si="39"/>
        <v>1.8327744399999999E-4</v>
      </c>
      <c r="I12" s="7">
        <f>(1-I5)^2</f>
        <v>2.5603599999999976E-3</v>
      </c>
      <c r="J12" s="7">
        <f t="shared" si="40"/>
        <v>1.0629609999999999E-4</v>
      </c>
      <c r="K12" s="7">
        <f>(1-K5)^2</f>
        <v>2.0070399999999955E-3</v>
      </c>
      <c r="L12" s="7">
        <f>(L5/100)^2</f>
        <v>1.8788184900000001E-4</v>
      </c>
      <c r="M12" s="7">
        <f t="shared" si="41"/>
        <v>1.9360000000000035E-3</v>
      </c>
      <c r="N12" s="7">
        <f>(N5/100)^2</f>
        <v>1.3905126400000001E-4</v>
      </c>
      <c r="O12" s="7">
        <f t="shared" si="41"/>
        <v>1.9360000000000035E-3</v>
      </c>
      <c r="P12" s="7">
        <f>(P5/100)^2</f>
        <v>1.3949972100000001E-4</v>
      </c>
      <c r="Q12" s="7"/>
      <c r="R12" s="7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 ht="15" x14ac:dyDescent="0.25">
      <c r="A13">
        <v>4</v>
      </c>
      <c r="C13" s="6">
        <f>(1-C6)^2</f>
        <v>1.8009639999999997E-2</v>
      </c>
      <c r="D13" s="6">
        <f t="shared" si="37"/>
        <v>6.988356602500001E-2</v>
      </c>
      <c r="E13" s="7">
        <f>(1-E6)^2</f>
        <v>1.3249599999999992E-3</v>
      </c>
      <c r="F13" s="7">
        <f t="shared" si="38"/>
        <v>1.8133315600000002E-4</v>
      </c>
      <c r="G13" s="7">
        <f>(1-G6)^2</f>
        <v>1.2888100000000031E-3</v>
      </c>
      <c r="H13" s="7">
        <f t="shared" si="39"/>
        <v>1.5896166399999997E-4</v>
      </c>
      <c r="I13" s="7">
        <f>(1-I6)^2</f>
        <v>1.3764100000000015E-3</v>
      </c>
      <c r="J13" s="7">
        <f t="shared" si="40"/>
        <v>1.38744841E-4</v>
      </c>
      <c r="K13" s="7">
        <f>(1-K6)^2</f>
        <v>1.2673599999999975E-3</v>
      </c>
      <c r="L13" s="7">
        <f>(L6/100)^2</f>
        <v>1.7158380100000003E-4</v>
      </c>
      <c r="M13" s="7">
        <f t="shared" si="41"/>
        <v>1.0176100000000026E-3</v>
      </c>
      <c r="N13" s="7">
        <f>(N6/100)^2</f>
        <v>2.6666890000000005E-4</v>
      </c>
      <c r="O13" s="7">
        <f t="shared" si="41"/>
        <v>1.0176100000000026E-3</v>
      </c>
      <c r="P13" s="7">
        <f>(P6/100)^2</f>
        <v>2.72118016E-4</v>
      </c>
      <c r="Q13" s="7"/>
      <c r="R13" s="7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0" ht="15" x14ac:dyDescent="0.25">
      <c r="A14">
        <v>5</v>
      </c>
      <c r="C14" s="6">
        <f>(1-C7)^2</f>
        <v>0.32046921000000006</v>
      </c>
      <c r="D14" s="6">
        <f t="shared" si="37"/>
        <v>3.1450539648999999E-2</v>
      </c>
      <c r="E14" s="7">
        <f>(1-E7)^2</f>
        <v>1.5700089999999993E-2</v>
      </c>
      <c r="F14" s="7">
        <f t="shared" si="38"/>
        <v>1.4854734400000002E-4</v>
      </c>
      <c r="G14" s="7">
        <f>(1-G7)^2</f>
        <v>1.6002249999999985E-2</v>
      </c>
      <c r="H14" s="7">
        <f t="shared" si="39"/>
        <v>1.8087560099999998E-4</v>
      </c>
      <c r="I14" s="7">
        <f>(1-I7)^2</f>
        <v>1.4835240000000005E-2</v>
      </c>
      <c r="J14" s="7">
        <f t="shared" si="40"/>
        <v>2.0192410000000001E-4</v>
      </c>
      <c r="K14" s="7">
        <f>(1-K7)^2</f>
        <v>1.5276960000000011E-2</v>
      </c>
      <c r="L14" s="7">
        <f>(L7/100)^2</f>
        <v>1.4273080900000003E-4</v>
      </c>
      <c r="M14" s="7">
        <f t="shared" si="41"/>
        <v>1.4065960000000009E-2</v>
      </c>
      <c r="N14" s="7">
        <f>(N7/100)^2</f>
        <v>8.985144099999999E-5</v>
      </c>
      <c r="O14" s="7">
        <f t="shared" si="41"/>
        <v>1.4137210000000001E-2</v>
      </c>
      <c r="P14" s="7">
        <f>(P7/100)^2</f>
        <v>8.6620248999999988E-5</v>
      </c>
      <c r="Q14" s="7"/>
      <c r="R14" s="7"/>
      <c r="AA14" s="8"/>
      <c r="AB14" s="8"/>
    </row>
    <row r="15" spans="1:30" ht="15" x14ac:dyDescent="0.25">
      <c r="A15">
        <v>6</v>
      </c>
      <c r="C15" s="6">
        <f t="shared" ref="C15:K16" si="46">(1-C8)^2</f>
        <v>0.12411528999999996</v>
      </c>
      <c r="D15" s="6">
        <f t="shared" si="37"/>
        <v>7.3233560688999999E-2</v>
      </c>
      <c r="E15" s="7">
        <f t="shared" si="46"/>
        <v>7.3441000000000006E-2</v>
      </c>
      <c r="F15" s="7">
        <f t="shared" si="38"/>
        <v>1.57628025E-4</v>
      </c>
      <c r="G15" s="7">
        <f t="shared" si="46"/>
        <v>7.1556249999999974E-2</v>
      </c>
      <c r="H15" s="7">
        <f t="shared" si="39"/>
        <v>1.0545236099999997E-4</v>
      </c>
      <c r="I15" s="7">
        <f t="shared" si="46"/>
        <v>8.3347689999999974E-2</v>
      </c>
      <c r="J15" s="7">
        <f t="shared" si="40"/>
        <v>2.4759022499999997E-4</v>
      </c>
      <c r="K15" s="7">
        <f t="shared" si="46"/>
        <v>7.1716840000000018E-2</v>
      </c>
      <c r="L15" s="7">
        <f t="shared" ref="L15:N16" si="47">(L8/100)^2</f>
        <v>9.5942024999999992E-5</v>
      </c>
      <c r="M15" s="7">
        <f t="shared" si="41"/>
        <v>6.5331360000000019E-2</v>
      </c>
      <c r="N15" s="7">
        <f t="shared" si="47"/>
        <v>3.3229644099999996E-4</v>
      </c>
      <c r="O15" s="7">
        <f t="shared" si="41"/>
        <v>6.522915999999998E-2</v>
      </c>
      <c r="P15" s="7">
        <f t="shared" ref="P15" si="48">(P8/100)^2</f>
        <v>3.3635560000000008E-4</v>
      </c>
      <c r="Q15" s="7"/>
      <c r="R15" s="7"/>
      <c r="AA15" s="8"/>
      <c r="AB15" s="8"/>
    </row>
    <row r="16" spans="1:30" ht="15" x14ac:dyDescent="0.25">
      <c r="A16">
        <v>7</v>
      </c>
      <c r="C16" s="6">
        <f t="shared" si="46"/>
        <v>1</v>
      </c>
      <c r="D16" s="6">
        <f t="shared" si="37"/>
        <v>0</v>
      </c>
      <c r="E16" s="7">
        <f t="shared" si="46"/>
        <v>1</v>
      </c>
      <c r="F16" s="7">
        <f t="shared" si="38"/>
        <v>0</v>
      </c>
      <c r="G16" s="7">
        <f t="shared" si="46"/>
        <v>1</v>
      </c>
      <c r="H16" s="7">
        <f t="shared" si="39"/>
        <v>0</v>
      </c>
      <c r="I16" s="7">
        <f t="shared" si="46"/>
        <v>1</v>
      </c>
      <c r="J16" s="7">
        <f t="shared" si="40"/>
        <v>0</v>
      </c>
      <c r="K16" s="7">
        <f t="shared" si="46"/>
        <v>1</v>
      </c>
      <c r="L16" s="7">
        <f t="shared" si="47"/>
        <v>0</v>
      </c>
      <c r="M16" s="7">
        <f t="shared" si="41"/>
        <v>1</v>
      </c>
      <c r="N16" s="7">
        <f t="shared" si="47"/>
        <v>0</v>
      </c>
      <c r="O16" s="7">
        <f t="shared" si="41"/>
        <v>1</v>
      </c>
      <c r="P16" s="7">
        <f t="shared" ref="P16" si="49">(P9/100)^2</f>
        <v>0</v>
      </c>
      <c r="Q16" s="7"/>
      <c r="R16" s="7"/>
      <c r="AA16" s="8"/>
      <c r="AB16" s="8"/>
    </row>
    <row r="17" spans="1:30" ht="15.75" thickBot="1" x14ac:dyDescent="0.3">
      <c r="A17" t="s">
        <v>9</v>
      </c>
      <c r="C17" s="9">
        <f t="shared" ref="C17:N17" si="50">SUM(C10:C16)</f>
        <v>1.50157937</v>
      </c>
      <c r="D17" s="9">
        <f t="shared" si="50"/>
        <v>0.68242392838800003</v>
      </c>
      <c r="E17" s="7">
        <f t="shared" si="50"/>
        <v>1.1592159399999999</v>
      </c>
      <c r="F17" s="7">
        <f t="shared" si="50"/>
        <v>1.2736065166721001E-3</v>
      </c>
      <c r="G17" s="7">
        <f t="shared" si="50"/>
        <v>1.15761121</v>
      </c>
      <c r="H17" s="7">
        <f t="shared" si="50"/>
        <v>1.7790100949999998E-3</v>
      </c>
      <c r="I17" s="7">
        <f t="shared" si="50"/>
        <v>1.1568188399999999</v>
      </c>
      <c r="J17" s="7">
        <f t="shared" si="50"/>
        <v>1.581079211E-3</v>
      </c>
      <c r="K17" s="7">
        <f t="shared" si="50"/>
        <v>1.1544573300000001</v>
      </c>
      <c r="L17" s="7">
        <f t="shared" si="50"/>
        <v>1.760393617E-3</v>
      </c>
      <c r="M17" s="7">
        <f t="shared" si="50"/>
        <v>1.1167650499999999</v>
      </c>
      <c r="N17" s="7">
        <f t="shared" si="50"/>
        <v>2.2248315059999997E-3</v>
      </c>
      <c r="O17" s="7">
        <f t="shared" ref="O17:P17" si="51">SUM(O10:O16)</f>
        <v>1.1167208200000001</v>
      </c>
      <c r="P17" s="7">
        <f t="shared" si="51"/>
        <v>2.2398990620000002E-3</v>
      </c>
      <c r="Q17" s="7"/>
      <c r="R17" s="7"/>
      <c r="AA17" s="8"/>
      <c r="AB17" s="8"/>
    </row>
    <row r="18" spans="1:30" ht="15.75" thickBot="1" x14ac:dyDescent="0.3">
      <c r="A18" t="s">
        <v>10</v>
      </c>
      <c r="C18" s="12">
        <f>SQRT(C17)</f>
        <v>1.2253894768603164</v>
      </c>
      <c r="D18" s="12">
        <f>SQRT(D17)</f>
        <v>0.82608954017588188</v>
      </c>
      <c r="E18" s="12">
        <f t="shared" ref="E18:L18" si="52">SQRT(E17)</f>
        <v>1.0766689091823911</v>
      </c>
      <c r="F18" s="12">
        <f t="shared" si="52"/>
        <v>3.5687624138797752E-2</v>
      </c>
      <c r="G18" s="12">
        <f t="shared" si="52"/>
        <v>1.075923421996194</v>
      </c>
      <c r="H18" s="12">
        <f t="shared" si="52"/>
        <v>4.21783130886004E-2</v>
      </c>
      <c r="I18" s="12">
        <f t="shared" si="52"/>
        <v>1.075555131083479</v>
      </c>
      <c r="J18" s="12">
        <f t="shared" si="52"/>
        <v>3.976278676099048E-2</v>
      </c>
      <c r="K18" s="12">
        <f t="shared" si="52"/>
        <v>1.0744567604143036</v>
      </c>
      <c r="L18" s="12">
        <f t="shared" si="52"/>
        <v>4.1957044903091066E-2</v>
      </c>
      <c r="M18" s="12">
        <f>SQRT(M17)</f>
        <v>1.0567710489978424</v>
      </c>
      <c r="N18" s="27">
        <f>SQRT(N17)</f>
        <v>4.7168119593640784E-2</v>
      </c>
      <c r="O18" s="12">
        <f>SQRT(O17)</f>
        <v>1.0567501218358104</v>
      </c>
      <c r="P18" s="27">
        <f>SQRT(P17)</f>
        <v>4.7327571900531724E-2</v>
      </c>
      <c r="Q18" s="14"/>
      <c r="R18" s="14"/>
      <c r="S18" s="28">
        <f>(E18-$C18)/$C18*100</f>
        <v>-12.13659579148468</v>
      </c>
      <c r="T18" s="29">
        <f>(F18-$D18)/$D18*100</f>
        <v>-95.679932694560009</v>
      </c>
      <c r="U18" s="28">
        <f>(G18-$C18)/$C18*100</f>
        <v>-12.19743254586152</v>
      </c>
      <c r="V18" s="29">
        <f>(H18-$D18)/$D18*100</f>
        <v>-94.89422017380582</v>
      </c>
      <c r="W18" s="28">
        <f>(I18-$C18)/$C18*100</f>
        <v>-12.227487554466505</v>
      </c>
      <c r="X18" s="29">
        <f>(J18-$D18)/$D18*100</f>
        <v>-95.186625077891122</v>
      </c>
      <c r="Y18" s="28">
        <f>(K18-$C18)/$C18*100</f>
        <v>-12.317121967844171</v>
      </c>
      <c r="Z18" s="29">
        <f>(L18-$D18)/$D18*100</f>
        <v>-94.921005186174128</v>
      </c>
      <c r="AA18" s="28">
        <f>(M18-$C18)/$C18*100</f>
        <v>-13.760394637507979</v>
      </c>
      <c r="AB18" s="29">
        <f>(N18-$D18)/$D18*100</f>
        <v>-94.290192854445507</v>
      </c>
      <c r="AC18" s="28">
        <f>(O18-$C18)/$C18*100</f>
        <v>-13.762102434288279</v>
      </c>
      <c r="AD18" s="29">
        <f>(P18-$D18)/$D18*100</f>
        <v>-94.270890793453788</v>
      </c>
    </row>
    <row r="19" spans="1:30" ht="16.5" thickTop="1" thickBot="1" x14ac:dyDescent="0.3">
      <c r="A19" s="10" t="s">
        <v>7</v>
      </c>
      <c r="B19" s="10"/>
      <c r="C19" s="65">
        <f>SQRT(C17+D17)</f>
        <v>1.4778373721042517</v>
      </c>
      <c r="D19" s="66"/>
      <c r="E19" s="67">
        <f>SQRT(E17+F17)</f>
        <v>1.0772602037189865</v>
      </c>
      <c r="F19" s="68"/>
      <c r="G19" s="68">
        <f>SQRT(G17+H17)</f>
        <v>1.0767498410006848</v>
      </c>
      <c r="H19" s="68"/>
      <c r="I19" s="68">
        <f>SQRT(I17+J17)</f>
        <v>1.0762898862346519</v>
      </c>
      <c r="J19" s="68"/>
      <c r="K19" s="68">
        <f>SQRT(K17+L17)</f>
        <v>1.0752756500623457</v>
      </c>
      <c r="L19" s="69"/>
      <c r="M19" s="68">
        <f>SQRT(M17+N17)</f>
        <v>1.0578231806431546</v>
      </c>
      <c r="N19" s="68"/>
      <c r="O19" s="68">
        <f>SQRT(O17+P17)</f>
        <v>1.0578093963763038</v>
      </c>
      <c r="P19" s="68"/>
      <c r="Q19" s="32"/>
      <c r="R19" s="32"/>
      <c r="S19" s="46">
        <f>(E19-$C19)/$C19*100</f>
        <v>-27.105632591690011</v>
      </c>
      <c r="T19" s="45"/>
      <c r="U19" s="46">
        <f>(G19-$C19)/$C19*100</f>
        <v>-27.140167022063427</v>
      </c>
      <c r="V19" s="45"/>
      <c r="W19" s="46">
        <f>(I19-$C19)/$C19*100</f>
        <v>-27.171290525550006</v>
      </c>
      <c r="X19" s="45"/>
      <c r="Y19" s="46">
        <f>(K19-$C19)/$C19*100</f>
        <v>-27.239920280856715</v>
      </c>
      <c r="Z19" s="45"/>
      <c r="AA19" s="46">
        <f>(M19-$C19)/$C19*100</f>
        <v>-28.420866828063122</v>
      </c>
      <c r="AB19" s="45"/>
      <c r="AC19" s="46">
        <f>(O19-$C19)/$C19*100</f>
        <v>-28.421799560386113</v>
      </c>
      <c r="AD19" s="45"/>
    </row>
    <row r="20" spans="1:30" ht="15.75" thickBot="1" x14ac:dyDescent="0.3"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30" ht="15.75" customHeight="1" thickBot="1" x14ac:dyDescent="0.35">
      <c r="A21" s="11" t="s">
        <v>17</v>
      </c>
      <c r="B21" s="11"/>
      <c r="C21" s="70" t="s">
        <v>5</v>
      </c>
      <c r="D21" s="72" t="s">
        <v>12</v>
      </c>
      <c r="E21" s="73"/>
      <c r="F21" s="74"/>
      <c r="G21" s="70" t="s">
        <v>13</v>
      </c>
      <c r="M21"/>
      <c r="N21"/>
    </row>
    <row r="22" spans="1:30" ht="29.4" thickBot="1" x14ac:dyDescent="0.35">
      <c r="A22" s="11"/>
      <c r="B22" s="11"/>
      <c r="C22" s="76"/>
      <c r="D22" s="39" t="s">
        <v>14</v>
      </c>
      <c r="E22" s="39" t="s">
        <v>15</v>
      </c>
      <c r="F22" s="39" t="s">
        <v>16</v>
      </c>
      <c r="G22" s="75"/>
      <c r="M22"/>
      <c r="N22"/>
    </row>
    <row r="23" spans="1:30" ht="15" x14ac:dyDescent="0.25">
      <c r="A23" s="11"/>
      <c r="B23" s="11"/>
      <c r="C23" s="38">
        <v>0.88129999999999997</v>
      </c>
      <c r="D23" s="38">
        <v>21.289100000000001</v>
      </c>
      <c r="E23" s="38">
        <v>11.744300000000001</v>
      </c>
      <c r="F23" s="38">
        <v>-44.834000000000003</v>
      </c>
      <c r="G23" s="38">
        <v>1</v>
      </c>
      <c r="M23"/>
      <c r="N23"/>
    </row>
    <row r="24" spans="1:30" ht="15" x14ac:dyDescent="0.25">
      <c r="A24" s="11"/>
      <c r="B24" s="11"/>
      <c r="C24" s="38">
        <v>0.85229999999999995</v>
      </c>
      <c r="D24" s="38">
        <v>23.046900000000001</v>
      </c>
      <c r="E24" s="38">
        <v>12.5899</v>
      </c>
      <c r="F24" s="38">
        <v>-45.372799999999998</v>
      </c>
      <c r="G24" s="38">
        <v>2</v>
      </c>
      <c r="M24"/>
      <c r="N24"/>
    </row>
    <row r="25" spans="1:30" ht="15" x14ac:dyDescent="0.25">
      <c r="A25" s="11"/>
      <c r="B25" s="11"/>
      <c r="C25" s="38">
        <v>0.94450000000000001</v>
      </c>
      <c r="D25" s="38">
        <v>27.9297</v>
      </c>
      <c r="E25" s="38">
        <v>19.054400000000001</v>
      </c>
      <c r="F25" s="38">
        <v>-31.777100000000001</v>
      </c>
      <c r="G25" s="38">
        <v>3</v>
      </c>
      <c r="M25"/>
      <c r="N25"/>
    </row>
    <row r="26" spans="1:30" ht="15" x14ac:dyDescent="0.25">
      <c r="A26" s="11"/>
      <c r="B26" s="11"/>
      <c r="C26" s="38">
        <v>0.86580000000000001</v>
      </c>
      <c r="D26" s="38">
        <v>35.9375</v>
      </c>
      <c r="E26" s="38">
        <v>26.437200000000001</v>
      </c>
      <c r="F26" s="38">
        <v>-26.435500000000001</v>
      </c>
      <c r="G26" s="38">
        <v>5</v>
      </c>
      <c r="M26"/>
      <c r="N26"/>
    </row>
    <row r="27" spans="1:30" ht="15" x14ac:dyDescent="0.25">
      <c r="A27" s="11"/>
      <c r="B27" s="11"/>
      <c r="C27" s="38">
        <v>0.43390000000000001</v>
      </c>
      <c r="D27" s="38">
        <v>48.730499999999999</v>
      </c>
      <c r="E27" s="38">
        <v>40.088500000000003</v>
      </c>
      <c r="F27" s="38">
        <v>-17.734300000000001</v>
      </c>
      <c r="G27" s="38">
        <v>8</v>
      </c>
      <c r="K27" t="s">
        <v>26</v>
      </c>
      <c r="M27"/>
      <c r="N27"/>
      <c r="T27" t="s">
        <v>27</v>
      </c>
    </row>
    <row r="28" spans="1:30" ht="15" x14ac:dyDescent="0.25">
      <c r="A28" s="11"/>
      <c r="B28" s="11"/>
      <c r="C28" s="38">
        <v>0.64770000000000005</v>
      </c>
      <c r="D28" s="38">
        <v>61.328099999999999</v>
      </c>
      <c r="E28" s="38">
        <v>44.731699999999996</v>
      </c>
      <c r="F28" s="38">
        <v>-27.061699999999998</v>
      </c>
      <c r="G28" s="38">
        <v>9</v>
      </c>
      <c r="M28"/>
      <c r="N28"/>
    </row>
    <row r="29" spans="1:30" ht="15.75" customHeight="1" x14ac:dyDescent="0.25">
      <c r="A29" s="11"/>
      <c r="B29" s="11"/>
      <c r="C29" s="8"/>
      <c r="D29" s="8"/>
      <c r="E29" s="8"/>
      <c r="F29" s="8"/>
      <c r="G29" s="8"/>
      <c r="J29" s="8"/>
      <c r="K29" s="8"/>
      <c r="M29"/>
      <c r="N29"/>
      <c r="O29"/>
      <c r="P29"/>
    </row>
    <row r="30" spans="1:30" ht="15" x14ac:dyDescent="0.25">
      <c r="A30" s="11"/>
      <c r="B30" s="11"/>
      <c r="C30" s="8"/>
      <c r="D30" s="8"/>
      <c r="E30" s="8"/>
      <c r="F30" s="8"/>
      <c r="G30" s="8"/>
      <c r="J30" s="8"/>
      <c r="K30" s="8"/>
      <c r="M30"/>
      <c r="N30"/>
      <c r="O30"/>
      <c r="P30"/>
    </row>
    <row r="31" spans="1:30" ht="15.75" customHeight="1" thickBot="1" x14ac:dyDescent="0.3">
      <c r="A31" s="11"/>
      <c r="B31" s="11"/>
      <c r="C31" s="8"/>
      <c r="D31" s="8"/>
      <c r="E31" s="8"/>
      <c r="F31" s="8"/>
      <c r="G31" s="8"/>
      <c r="J31" s="8"/>
      <c r="K31" s="8"/>
      <c r="M31"/>
      <c r="N31"/>
      <c r="O31"/>
      <c r="P31"/>
    </row>
    <row r="32" spans="1:30" ht="15.75" customHeight="1" thickBot="1" x14ac:dyDescent="0.35">
      <c r="A32" s="11" t="s">
        <v>0</v>
      </c>
      <c r="B32" s="11"/>
      <c r="C32" s="70" t="s">
        <v>5</v>
      </c>
      <c r="D32" s="72" t="s">
        <v>12</v>
      </c>
      <c r="E32" s="73"/>
      <c r="F32" s="74"/>
      <c r="G32" s="70" t="s">
        <v>13</v>
      </c>
      <c r="J32" s="8"/>
      <c r="K32" s="8"/>
      <c r="M32"/>
      <c r="N32"/>
      <c r="O32"/>
      <c r="P32"/>
    </row>
    <row r="33" spans="1:16" ht="29.4" thickBot="1" x14ac:dyDescent="0.35">
      <c r="A33" s="11"/>
      <c r="B33" s="11"/>
      <c r="C33" s="71"/>
      <c r="D33" s="39" t="s">
        <v>14</v>
      </c>
      <c r="E33" s="39" t="s">
        <v>15</v>
      </c>
      <c r="F33" s="39" t="s">
        <v>16</v>
      </c>
      <c r="G33" s="75"/>
      <c r="J33" s="8"/>
      <c r="K33" s="8"/>
      <c r="M33"/>
      <c r="N33"/>
      <c r="O33"/>
      <c r="P33"/>
    </row>
    <row r="34" spans="1:16" ht="15" x14ac:dyDescent="0.25">
      <c r="A34" s="11"/>
      <c r="B34" s="11"/>
      <c r="C34" s="38">
        <v>0.95520000000000005</v>
      </c>
      <c r="D34" s="38">
        <v>21.289100000000001</v>
      </c>
      <c r="E34" s="38">
        <v>21.721499999999999</v>
      </c>
      <c r="F34" s="38">
        <v>2.0310999999999999</v>
      </c>
      <c r="G34" s="38">
        <v>1</v>
      </c>
      <c r="J34" s="8"/>
      <c r="K34" s="8"/>
      <c r="M34"/>
      <c r="N34"/>
      <c r="O34"/>
      <c r="P34"/>
    </row>
    <row r="35" spans="1:16" ht="15" x14ac:dyDescent="0.25">
      <c r="A35" s="11"/>
      <c r="B35" s="11"/>
      <c r="C35" s="38">
        <v>0.74580000000000002</v>
      </c>
      <c r="D35" s="38">
        <v>23.046900000000001</v>
      </c>
      <c r="E35" s="38">
        <v>22.4636</v>
      </c>
      <c r="F35" s="38">
        <v>-2.5306999999999999</v>
      </c>
      <c r="G35" s="38">
        <v>2</v>
      </c>
      <c r="J35" s="8"/>
      <c r="K35" s="8"/>
      <c r="M35"/>
      <c r="N35"/>
      <c r="O35"/>
      <c r="P35"/>
    </row>
    <row r="36" spans="1:16" ht="15" x14ac:dyDescent="0.25">
      <c r="A36" s="11"/>
      <c r="B36" s="11"/>
      <c r="C36" s="38">
        <v>0.95389999999999997</v>
      </c>
      <c r="D36" s="38">
        <v>27.9297</v>
      </c>
      <c r="E36" s="38">
        <v>27.592700000000001</v>
      </c>
      <c r="F36" s="38">
        <v>-1.2067000000000001</v>
      </c>
      <c r="G36" s="38">
        <v>3</v>
      </c>
      <c r="J36" s="8"/>
      <c r="K36" s="8"/>
      <c r="M36"/>
      <c r="N36"/>
      <c r="O36"/>
      <c r="P36"/>
    </row>
    <row r="37" spans="1:16" x14ac:dyDescent="0.3">
      <c r="A37" s="11"/>
      <c r="B37" s="11"/>
      <c r="C37" s="38">
        <v>0.96360000000000001</v>
      </c>
      <c r="D37" s="38">
        <v>35.9375</v>
      </c>
      <c r="E37" s="38">
        <v>36.421399999999998</v>
      </c>
      <c r="F37" s="38">
        <v>1.3466</v>
      </c>
      <c r="G37" s="38">
        <v>4</v>
      </c>
      <c r="J37" s="8"/>
      <c r="K37" s="8"/>
      <c r="M37"/>
      <c r="N37"/>
      <c r="O37"/>
      <c r="P37"/>
    </row>
    <row r="38" spans="1:16" x14ac:dyDescent="0.3">
      <c r="A38" s="11"/>
      <c r="B38" s="11"/>
      <c r="C38" s="38">
        <v>0.87470000000000003</v>
      </c>
      <c r="D38" s="38">
        <v>48.730499999999999</v>
      </c>
      <c r="E38" s="38">
        <v>48.136600000000001</v>
      </c>
      <c r="F38" s="38">
        <v>-1.2188000000000001</v>
      </c>
      <c r="G38" s="38">
        <v>5</v>
      </c>
      <c r="J38" s="8"/>
      <c r="K38" s="8"/>
      <c r="M38"/>
      <c r="N38"/>
      <c r="O38"/>
      <c r="P38"/>
    </row>
    <row r="39" spans="1:16" ht="15.75" customHeight="1" x14ac:dyDescent="0.3">
      <c r="A39" s="11"/>
      <c r="B39" s="11"/>
      <c r="C39" s="38">
        <v>0.72899999999999998</v>
      </c>
      <c r="D39" s="38">
        <v>61.328099999999999</v>
      </c>
      <c r="E39" s="38">
        <v>62.098100000000002</v>
      </c>
      <c r="F39" s="38">
        <v>1.2555000000000001</v>
      </c>
      <c r="G39" s="38">
        <v>9</v>
      </c>
      <c r="J39" s="8"/>
      <c r="K39" s="8"/>
      <c r="M39"/>
      <c r="N39"/>
      <c r="O39"/>
      <c r="P39"/>
    </row>
    <row r="40" spans="1:16" x14ac:dyDescent="0.3">
      <c r="A40" s="11"/>
      <c r="B40" s="11"/>
      <c r="C40" s="8"/>
      <c r="D40" s="8"/>
      <c r="E40" s="8"/>
      <c r="F40" s="8"/>
      <c r="G40" s="8"/>
      <c r="J40" s="8"/>
      <c r="K40" s="8"/>
      <c r="M40"/>
      <c r="N40"/>
      <c r="O40"/>
      <c r="P40"/>
    </row>
    <row r="41" spans="1:16" ht="15.75" customHeight="1" thickBot="1" x14ac:dyDescent="0.35">
      <c r="A41" s="11"/>
      <c r="B41" s="11"/>
      <c r="C41" s="8"/>
      <c r="D41" s="8"/>
      <c r="E41" s="8"/>
      <c r="F41" s="8"/>
      <c r="G41" s="8"/>
      <c r="J41" s="8"/>
      <c r="K41" s="8"/>
      <c r="M41"/>
      <c r="N41"/>
      <c r="O41"/>
      <c r="P41"/>
    </row>
    <row r="42" spans="1:16" ht="15.75" customHeight="1" thickBot="1" x14ac:dyDescent="0.35">
      <c r="A42" s="11" t="s">
        <v>1</v>
      </c>
      <c r="B42" s="11"/>
      <c r="C42" s="70" t="s">
        <v>5</v>
      </c>
      <c r="D42" s="72" t="s">
        <v>12</v>
      </c>
      <c r="E42" s="73"/>
      <c r="F42" s="74"/>
      <c r="G42" s="70" t="s">
        <v>13</v>
      </c>
      <c r="J42" s="8"/>
      <c r="K42" s="8"/>
      <c r="M42"/>
      <c r="N42"/>
      <c r="O42"/>
      <c r="P42"/>
    </row>
    <row r="43" spans="1:16" ht="29.4" thickBot="1" x14ac:dyDescent="0.35">
      <c r="A43" s="11"/>
      <c r="B43" s="11"/>
      <c r="C43" s="71"/>
      <c r="D43" s="39" t="s">
        <v>14</v>
      </c>
      <c r="E43" s="39" t="s">
        <v>15</v>
      </c>
      <c r="F43" s="39" t="s">
        <v>16</v>
      </c>
      <c r="G43" s="75"/>
      <c r="J43" s="8"/>
      <c r="K43" s="8"/>
      <c r="M43"/>
      <c r="N43"/>
      <c r="O43"/>
      <c r="P43"/>
    </row>
    <row r="44" spans="1:16" x14ac:dyDescent="0.3">
      <c r="A44" s="11"/>
      <c r="B44" s="11"/>
      <c r="C44" s="38">
        <v>0.95550000000000002</v>
      </c>
      <c r="D44" s="38">
        <v>21.289100000000001</v>
      </c>
      <c r="E44" s="38">
        <v>21.707999999999998</v>
      </c>
      <c r="F44" s="38">
        <v>1.968</v>
      </c>
      <c r="G44" s="38">
        <v>1</v>
      </c>
      <c r="J44" s="8"/>
      <c r="K44" s="8"/>
      <c r="M44"/>
      <c r="N44"/>
      <c r="O44"/>
      <c r="P44"/>
    </row>
    <row r="45" spans="1:16" x14ac:dyDescent="0.3">
      <c r="A45" s="11"/>
      <c r="B45" s="11"/>
      <c r="C45" s="38">
        <v>0.74539999999999995</v>
      </c>
      <c r="D45" s="38">
        <v>23.046900000000001</v>
      </c>
      <c r="E45" s="38">
        <v>22.4102</v>
      </c>
      <c r="F45" s="38">
        <v>-2.7625000000000002</v>
      </c>
      <c r="G45" s="38">
        <v>2</v>
      </c>
      <c r="J45" s="8"/>
      <c r="K45" s="8"/>
      <c r="M45"/>
      <c r="N45"/>
      <c r="O45"/>
      <c r="P45"/>
    </row>
    <row r="46" spans="1:16" x14ac:dyDescent="0.3">
      <c r="A46" s="11"/>
      <c r="B46" s="11"/>
      <c r="C46" s="38">
        <v>0.95569999999999999</v>
      </c>
      <c r="D46" s="38">
        <v>27.9297</v>
      </c>
      <c r="E46" s="38">
        <v>27.551600000000001</v>
      </c>
      <c r="F46" s="38">
        <v>-1.3537999999999999</v>
      </c>
      <c r="G46" s="38">
        <v>3</v>
      </c>
      <c r="J46" s="8"/>
      <c r="K46" s="8"/>
      <c r="M46"/>
      <c r="N46"/>
      <c r="O46"/>
      <c r="P46"/>
    </row>
    <row r="47" spans="1:16" x14ac:dyDescent="0.3">
      <c r="A47" s="11"/>
      <c r="B47" s="11"/>
      <c r="C47" s="38">
        <v>0.96409999999999996</v>
      </c>
      <c r="D47" s="38">
        <v>35.9375</v>
      </c>
      <c r="E47" s="38">
        <v>36.390599999999999</v>
      </c>
      <c r="F47" s="38">
        <v>1.2607999999999999</v>
      </c>
      <c r="G47" s="38">
        <v>4</v>
      </c>
      <c r="J47" s="8"/>
      <c r="K47" s="8"/>
      <c r="M47"/>
      <c r="N47"/>
      <c r="O47"/>
      <c r="P47"/>
    </row>
    <row r="48" spans="1:16" x14ac:dyDescent="0.3">
      <c r="A48" s="11"/>
      <c r="B48" s="11"/>
      <c r="C48" s="38">
        <v>0.87350000000000005</v>
      </c>
      <c r="D48" s="38">
        <v>48.730499999999999</v>
      </c>
      <c r="E48" s="38">
        <v>48.075099999999999</v>
      </c>
      <c r="F48" s="38">
        <v>-1.3449</v>
      </c>
      <c r="G48" s="38">
        <v>5</v>
      </c>
      <c r="J48" s="8"/>
      <c r="K48" s="8"/>
      <c r="M48"/>
      <c r="N48"/>
      <c r="O48"/>
      <c r="P48"/>
    </row>
    <row r="49" spans="1:16" ht="15.75" customHeight="1" x14ac:dyDescent="0.3">
      <c r="A49" s="11"/>
      <c r="B49" s="11"/>
      <c r="C49" s="38">
        <v>0.73250000000000004</v>
      </c>
      <c r="D49" s="38">
        <v>61.328099999999999</v>
      </c>
      <c r="E49" s="38">
        <v>61.957900000000002</v>
      </c>
      <c r="F49" s="38">
        <v>1.0268999999999999</v>
      </c>
      <c r="G49" s="38">
        <v>9</v>
      </c>
      <c r="J49" s="8"/>
      <c r="K49" s="8"/>
      <c r="M49"/>
      <c r="N49"/>
      <c r="O49"/>
      <c r="P49"/>
    </row>
    <row r="50" spans="1:16" x14ac:dyDescent="0.3">
      <c r="A50" s="11"/>
      <c r="B50" s="11"/>
      <c r="C50" s="8"/>
      <c r="D50" s="8"/>
      <c r="E50" s="8"/>
      <c r="F50" s="8"/>
      <c r="G50" s="8"/>
      <c r="J50" s="8"/>
      <c r="K50" s="8"/>
      <c r="M50"/>
      <c r="N50"/>
      <c r="O50"/>
      <c r="P50"/>
    </row>
    <row r="51" spans="1:16" ht="15.75" customHeight="1" thickBot="1" x14ac:dyDescent="0.35">
      <c r="A51" s="11"/>
      <c r="B51" s="11"/>
      <c r="C51" s="8"/>
      <c r="D51" s="8"/>
      <c r="E51" s="8"/>
      <c r="F51" s="8"/>
      <c r="G51" s="8"/>
      <c r="J51" s="8"/>
      <c r="K51" s="8"/>
      <c r="M51"/>
      <c r="N51"/>
      <c r="O51"/>
      <c r="P51"/>
    </row>
    <row r="52" spans="1:16" ht="15.75" customHeight="1" thickBot="1" x14ac:dyDescent="0.35">
      <c r="A52" s="11" t="s">
        <v>2</v>
      </c>
      <c r="B52" s="11"/>
      <c r="C52" s="70" t="s">
        <v>5</v>
      </c>
      <c r="D52" s="72" t="s">
        <v>12</v>
      </c>
      <c r="E52" s="73"/>
      <c r="F52" s="74"/>
      <c r="G52" s="70" t="s">
        <v>13</v>
      </c>
      <c r="J52" s="8"/>
      <c r="K52" s="8"/>
      <c r="M52"/>
      <c r="N52"/>
      <c r="O52"/>
      <c r="P52"/>
    </row>
    <row r="53" spans="1:16" ht="29.4" thickBot="1" x14ac:dyDescent="0.35">
      <c r="A53" s="11"/>
      <c r="B53" s="11"/>
      <c r="C53" s="71"/>
      <c r="D53" s="39" t="s">
        <v>14</v>
      </c>
      <c r="E53" s="39" t="s">
        <v>15</v>
      </c>
      <c r="F53" s="39" t="s">
        <v>16</v>
      </c>
      <c r="G53" s="75"/>
      <c r="J53" s="8"/>
      <c r="K53" s="8"/>
      <c r="M53"/>
      <c r="N53"/>
      <c r="O53"/>
      <c r="P53"/>
    </row>
    <row r="54" spans="1:16" x14ac:dyDescent="0.3">
      <c r="A54" s="11"/>
      <c r="B54" s="11"/>
      <c r="C54" s="38">
        <v>0.9425</v>
      </c>
      <c r="D54" s="38">
        <v>21.289100000000001</v>
      </c>
      <c r="E54" s="38">
        <v>21.674600000000002</v>
      </c>
      <c r="F54" s="38">
        <v>1.8107</v>
      </c>
      <c r="G54" s="38">
        <v>1</v>
      </c>
      <c r="J54" s="8"/>
      <c r="K54" s="8"/>
      <c r="M54"/>
      <c r="N54"/>
      <c r="O54"/>
      <c r="P54"/>
    </row>
    <row r="55" spans="1:16" x14ac:dyDescent="0.3">
      <c r="A55" s="11"/>
      <c r="B55" s="11"/>
      <c r="C55" s="38">
        <v>0.77329999999999999</v>
      </c>
      <c r="D55" s="38">
        <v>23.046900000000001</v>
      </c>
      <c r="E55" s="38">
        <v>22.502099999999999</v>
      </c>
      <c r="F55" s="38">
        <v>-2.3635999999999999</v>
      </c>
      <c r="G55" s="38">
        <v>2</v>
      </c>
      <c r="J55" s="8"/>
      <c r="K55" s="8"/>
      <c r="M55"/>
      <c r="N55"/>
      <c r="O55"/>
      <c r="P55"/>
    </row>
    <row r="56" spans="1:16" x14ac:dyDescent="0.3">
      <c r="A56" s="11"/>
      <c r="B56" s="11"/>
      <c r="C56" s="38">
        <v>0.94940000000000002</v>
      </c>
      <c r="D56" s="38">
        <v>27.9297</v>
      </c>
      <c r="E56" s="38">
        <v>27.6417</v>
      </c>
      <c r="F56" s="38">
        <v>-1.0309999999999999</v>
      </c>
      <c r="G56" s="38">
        <v>3</v>
      </c>
      <c r="J56" s="8"/>
      <c r="K56" s="8"/>
      <c r="M56"/>
      <c r="N56"/>
      <c r="O56"/>
      <c r="P56"/>
    </row>
    <row r="57" spans="1:16" x14ac:dyDescent="0.3">
      <c r="A57" s="11"/>
      <c r="B57" s="11"/>
      <c r="C57" s="38">
        <v>0.96289999999999998</v>
      </c>
      <c r="D57" s="38">
        <v>35.9375</v>
      </c>
      <c r="E57" s="38">
        <v>36.360799999999998</v>
      </c>
      <c r="F57" s="38">
        <v>1.1778999999999999</v>
      </c>
      <c r="G57" s="38">
        <v>4</v>
      </c>
      <c r="J57" s="8"/>
      <c r="K57" s="8"/>
      <c r="M57"/>
      <c r="N57"/>
      <c r="O57"/>
      <c r="P57"/>
    </row>
    <row r="58" spans="1:16" x14ac:dyDescent="0.3">
      <c r="A58" s="11"/>
      <c r="B58" s="11"/>
      <c r="C58" s="38">
        <v>0.87819999999999998</v>
      </c>
      <c r="D58" s="38">
        <v>48.730499999999999</v>
      </c>
      <c r="E58" s="38">
        <v>48.037999999999997</v>
      </c>
      <c r="F58" s="38">
        <v>-1.421</v>
      </c>
      <c r="G58" s="38">
        <v>5</v>
      </c>
      <c r="J58" s="8"/>
      <c r="K58" s="8"/>
      <c r="M58"/>
      <c r="N58"/>
      <c r="O58"/>
      <c r="P58"/>
    </row>
    <row r="59" spans="1:16" ht="15.75" customHeight="1" x14ac:dyDescent="0.3">
      <c r="A59" s="11"/>
      <c r="B59" s="11"/>
      <c r="C59" s="38">
        <v>0.71130000000000004</v>
      </c>
      <c r="D59" s="38">
        <v>61.328099999999999</v>
      </c>
      <c r="E59" s="38">
        <v>62.293100000000003</v>
      </c>
      <c r="F59" s="38">
        <v>1.5734999999999999</v>
      </c>
      <c r="G59" s="38">
        <v>9</v>
      </c>
      <c r="J59" s="8"/>
      <c r="K59" s="8"/>
      <c r="M59"/>
      <c r="N59"/>
      <c r="O59"/>
      <c r="P59"/>
    </row>
    <row r="60" spans="1:16" x14ac:dyDescent="0.3">
      <c r="A60" s="11"/>
      <c r="B60" s="11"/>
      <c r="J60" s="8"/>
      <c r="K60" s="8"/>
      <c r="M60"/>
      <c r="N60"/>
      <c r="O60"/>
      <c r="P60"/>
    </row>
    <row r="61" spans="1:16" ht="15.75" customHeight="1" thickBot="1" x14ac:dyDescent="0.35">
      <c r="A61" s="11"/>
      <c r="B61" s="11"/>
      <c r="J61" s="8"/>
      <c r="K61" s="8"/>
      <c r="M61"/>
      <c r="N61"/>
      <c r="O61"/>
      <c r="P61"/>
    </row>
    <row r="62" spans="1:16" ht="15.75" customHeight="1" thickBot="1" x14ac:dyDescent="0.35">
      <c r="A62" s="11" t="s">
        <v>3</v>
      </c>
      <c r="B62" s="11"/>
      <c r="C62" s="70" t="s">
        <v>5</v>
      </c>
      <c r="D62" s="72" t="s">
        <v>12</v>
      </c>
      <c r="E62" s="73"/>
      <c r="F62" s="74"/>
      <c r="G62" s="70" t="s">
        <v>13</v>
      </c>
      <c r="J62" s="8"/>
      <c r="K62" s="8"/>
      <c r="M62"/>
      <c r="N62"/>
      <c r="O62"/>
      <c r="P62"/>
    </row>
    <row r="63" spans="1:16" ht="29.4" thickBot="1" x14ac:dyDescent="0.35">
      <c r="A63" s="11"/>
      <c r="B63" s="11"/>
      <c r="C63" s="71"/>
      <c r="D63" s="39" t="s">
        <v>14</v>
      </c>
      <c r="E63" s="39" t="s">
        <v>15</v>
      </c>
      <c r="F63" s="39" t="s">
        <v>16</v>
      </c>
      <c r="G63" s="75"/>
      <c r="J63" s="8"/>
      <c r="K63" s="8"/>
      <c r="M63"/>
      <c r="N63"/>
      <c r="O63"/>
      <c r="P63"/>
    </row>
    <row r="64" spans="1:16" x14ac:dyDescent="0.3">
      <c r="A64" s="11"/>
      <c r="B64" s="11"/>
      <c r="C64" s="38">
        <v>0.95430000000000004</v>
      </c>
      <c r="D64" s="38">
        <v>21.289100000000001</v>
      </c>
      <c r="E64" s="38">
        <v>21.782599999999999</v>
      </c>
      <c r="F64" s="38">
        <v>2.3182</v>
      </c>
      <c r="G64" s="38">
        <v>1</v>
      </c>
      <c r="J64" s="8"/>
      <c r="K64" s="8"/>
      <c r="M64"/>
      <c r="N64"/>
      <c r="O64"/>
      <c r="P64"/>
    </row>
    <row r="65" spans="1:18" x14ac:dyDescent="0.3">
      <c r="A65" s="11"/>
      <c r="B65" s="11"/>
      <c r="C65" s="38">
        <v>0.75080000000000002</v>
      </c>
      <c r="D65" s="38">
        <v>23.046900000000001</v>
      </c>
      <c r="E65" s="38">
        <v>22.470800000000001</v>
      </c>
      <c r="F65" s="38">
        <v>-2.4996999999999998</v>
      </c>
      <c r="G65" s="38">
        <v>2</v>
      </c>
      <c r="J65" s="8"/>
      <c r="K65" s="8"/>
      <c r="M65"/>
      <c r="N65"/>
      <c r="O65"/>
      <c r="P65"/>
    </row>
    <row r="66" spans="1:18" x14ac:dyDescent="0.3">
      <c r="A66" s="11"/>
      <c r="B66" s="11"/>
      <c r="C66" s="38">
        <v>0.95520000000000005</v>
      </c>
      <c r="D66" s="38">
        <v>27.9297</v>
      </c>
      <c r="E66" s="38">
        <v>27.546900000000001</v>
      </c>
      <c r="F66" s="38">
        <v>-1.3707</v>
      </c>
      <c r="G66" s="38">
        <v>3</v>
      </c>
      <c r="J66" s="8"/>
      <c r="K66" s="8"/>
      <c r="M66"/>
      <c r="N66"/>
      <c r="O66"/>
      <c r="P66"/>
    </row>
    <row r="67" spans="1:18" x14ac:dyDescent="0.3">
      <c r="A67" s="11"/>
      <c r="B67" s="11"/>
      <c r="C67" s="38">
        <v>0.96440000000000003</v>
      </c>
      <c r="D67" s="38">
        <v>35.9375</v>
      </c>
      <c r="E67" s="38">
        <v>36.408299999999997</v>
      </c>
      <c r="F67" s="38">
        <v>1.3099000000000001</v>
      </c>
      <c r="G67" s="38">
        <v>4</v>
      </c>
      <c r="J67" s="8"/>
      <c r="K67" s="8"/>
      <c r="M67"/>
      <c r="N67"/>
      <c r="O67"/>
      <c r="P67"/>
    </row>
    <row r="68" spans="1:18" x14ac:dyDescent="0.3">
      <c r="A68" s="11"/>
      <c r="B68" s="11"/>
      <c r="C68" s="38">
        <v>0.87639999999999996</v>
      </c>
      <c r="D68" s="38">
        <v>48.730499999999999</v>
      </c>
      <c r="E68" s="38">
        <v>48.148299999999999</v>
      </c>
      <c r="F68" s="38">
        <v>-1.1947000000000001</v>
      </c>
      <c r="G68" s="38">
        <v>5</v>
      </c>
      <c r="J68" s="8"/>
      <c r="K68" s="8"/>
      <c r="M68"/>
      <c r="N68"/>
      <c r="O68"/>
      <c r="P68"/>
    </row>
    <row r="69" spans="1:18" ht="15.75" customHeight="1" x14ac:dyDescent="0.3">
      <c r="A69" s="11"/>
      <c r="B69" s="11"/>
      <c r="C69" s="38">
        <v>0.73219999999999996</v>
      </c>
      <c r="D69" s="38">
        <v>61.328099999999999</v>
      </c>
      <c r="E69" s="38">
        <v>61.928800000000003</v>
      </c>
      <c r="F69" s="38">
        <v>0.97950000000000004</v>
      </c>
      <c r="G69" s="38">
        <v>9</v>
      </c>
      <c r="J69" s="8"/>
      <c r="K69" s="8"/>
      <c r="M69"/>
      <c r="N69"/>
      <c r="O69"/>
      <c r="P69"/>
    </row>
    <row r="70" spans="1:18" x14ac:dyDescent="0.3">
      <c r="A70" s="11"/>
      <c r="B70" s="11"/>
      <c r="J70" s="8"/>
      <c r="K70" s="8"/>
      <c r="M70"/>
      <c r="N70"/>
      <c r="O70"/>
      <c r="P70"/>
    </row>
    <row r="71" spans="1:18" ht="15" thickBot="1" x14ac:dyDescent="0.35">
      <c r="A71" s="11"/>
      <c r="B71" s="11"/>
      <c r="J71" s="8"/>
      <c r="K71" s="8"/>
      <c r="M71"/>
      <c r="N71"/>
      <c r="O71"/>
      <c r="P71"/>
    </row>
    <row r="72" spans="1:18" ht="15.75" customHeight="1" thickBot="1" x14ac:dyDescent="0.35">
      <c r="A72" s="11" t="s">
        <v>8</v>
      </c>
      <c r="B72" s="11"/>
      <c r="C72" s="70" t="s">
        <v>5</v>
      </c>
      <c r="D72" s="72" t="s">
        <v>12</v>
      </c>
      <c r="E72" s="73"/>
      <c r="F72" s="74"/>
      <c r="G72" s="70" t="s">
        <v>13</v>
      </c>
      <c r="J72" s="8"/>
      <c r="K72" s="8"/>
      <c r="M72"/>
      <c r="N72"/>
      <c r="O72"/>
      <c r="P72"/>
    </row>
    <row r="73" spans="1:18" ht="29.4" thickBot="1" x14ac:dyDescent="0.35">
      <c r="A73" s="11"/>
      <c r="B73" s="11"/>
      <c r="C73" s="71"/>
      <c r="D73" s="39" t="s">
        <v>14</v>
      </c>
      <c r="E73" s="39" t="s">
        <v>15</v>
      </c>
      <c r="F73" s="39" t="s">
        <v>16</v>
      </c>
      <c r="G73" s="75"/>
      <c r="J73" s="8"/>
      <c r="K73" s="8"/>
      <c r="M73"/>
      <c r="N73"/>
      <c r="O73"/>
      <c r="P73"/>
    </row>
    <row r="74" spans="1:18" x14ac:dyDescent="0.3">
      <c r="A74" s="11"/>
      <c r="B74" s="11"/>
      <c r="C74" s="38">
        <v>0.87760000000000005</v>
      </c>
      <c r="D74" s="38">
        <v>21.289100000000001</v>
      </c>
      <c r="E74" s="38">
        <v>21.5732</v>
      </c>
      <c r="F74" s="38">
        <v>1.3346</v>
      </c>
      <c r="G74" s="38">
        <v>1</v>
      </c>
      <c r="J74" s="8"/>
      <c r="K74" s="8"/>
      <c r="M74"/>
      <c r="N74"/>
      <c r="O74"/>
      <c r="P74"/>
    </row>
    <row r="75" spans="1:18" x14ac:dyDescent="0.3">
      <c r="A75" s="11"/>
      <c r="B75" s="11"/>
      <c r="C75" s="38">
        <v>0.86060000000000003</v>
      </c>
      <c r="D75" s="38">
        <v>23.046900000000001</v>
      </c>
      <c r="E75" s="38">
        <v>22.2423</v>
      </c>
      <c r="F75" s="38">
        <v>-3.4912000000000001</v>
      </c>
      <c r="G75" s="38">
        <v>2</v>
      </c>
      <c r="J75" s="8"/>
      <c r="K75" s="8"/>
      <c r="M75"/>
      <c r="N75"/>
      <c r="O75"/>
      <c r="P75"/>
    </row>
    <row r="76" spans="1:18" x14ac:dyDescent="0.3">
      <c r="A76" s="11"/>
      <c r="B76" s="11"/>
      <c r="C76" s="38">
        <v>0.95599999999999996</v>
      </c>
      <c r="D76" s="38">
        <v>27.9297</v>
      </c>
      <c r="E76" s="38">
        <v>27.600300000000001</v>
      </c>
      <c r="F76" s="38">
        <v>-1.1792</v>
      </c>
      <c r="G76" s="38">
        <v>3</v>
      </c>
      <c r="J76" s="8"/>
      <c r="K76" s="8"/>
      <c r="M76"/>
      <c r="N76"/>
      <c r="O76"/>
      <c r="P76"/>
      <c r="R76" s="40"/>
    </row>
    <row r="77" spans="1:18" x14ac:dyDescent="0.3">
      <c r="A77" s="11"/>
      <c r="B77" s="11"/>
      <c r="C77" s="38">
        <v>0.96809999999999996</v>
      </c>
      <c r="D77" s="38">
        <v>35.9375</v>
      </c>
      <c r="E77" s="38">
        <v>36.5244</v>
      </c>
      <c r="F77" s="38">
        <v>1.633</v>
      </c>
      <c r="G77" s="38">
        <v>4</v>
      </c>
      <c r="J77" s="8"/>
      <c r="K77" s="8"/>
      <c r="M77"/>
      <c r="N77"/>
      <c r="O77"/>
      <c r="P77"/>
    </row>
    <row r="78" spans="1:18" x14ac:dyDescent="0.3">
      <c r="A78" s="11"/>
      <c r="B78" s="11"/>
      <c r="C78" s="38">
        <v>0.88139999999999996</v>
      </c>
      <c r="D78" s="38">
        <v>48.730499999999999</v>
      </c>
      <c r="E78" s="38">
        <v>48.268500000000003</v>
      </c>
      <c r="F78" s="38">
        <v>-0.94789999999999996</v>
      </c>
      <c r="G78" s="38">
        <v>5</v>
      </c>
      <c r="M78"/>
      <c r="N78"/>
    </row>
    <row r="79" spans="1:18" x14ac:dyDescent="0.3">
      <c r="A79" s="11"/>
      <c r="B79" s="11"/>
      <c r="C79" s="38">
        <v>0.74439999999999995</v>
      </c>
      <c r="D79" s="38">
        <v>61.328099999999999</v>
      </c>
      <c r="E79" s="38">
        <v>62.446100000000001</v>
      </c>
      <c r="F79" s="38">
        <v>1.8229</v>
      </c>
      <c r="G79" s="38">
        <v>9</v>
      </c>
      <c r="M79"/>
      <c r="N79"/>
    </row>
    <row r="80" spans="1:18" x14ac:dyDescent="0.3">
      <c r="A80" s="11"/>
      <c r="B80" s="11"/>
      <c r="C80" s="11"/>
      <c r="M80"/>
      <c r="N80"/>
    </row>
    <row r="81" spans="1:14" ht="15" thickBot="1" x14ac:dyDescent="0.35">
      <c r="A81" s="11"/>
      <c r="B81" s="11"/>
      <c r="C81" s="11"/>
      <c r="M81"/>
      <c r="N81"/>
    </row>
    <row r="82" spans="1:14" ht="15" thickBot="1" x14ac:dyDescent="0.35">
      <c r="A82" s="11" t="s">
        <v>22</v>
      </c>
      <c r="B82" s="11"/>
      <c r="C82" s="70" t="s">
        <v>5</v>
      </c>
      <c r="D82" s="72" t="s">
        <v>12</v>
      </c>
      <c r="E82" s="73"/>
      <c r="F82" s="74"/>
      <c r="G82" s="70" t="s">
        <v>13</v>
      </c>
      <c r="M82"/>
      <c r="N82"/>
    </row>
    <row r="83" spans="1:14" ht="29.4" thickBot="1" x14ac:dyDescent="0.35">
      <c r="A83" s="11"/>
      <c r="B83" s="11"/>
      <c r="C83" s="71"/>
      <c r="D83" s="39" t="s">
        <v>14</v>
      </c>
      <c r="E83" s="39" t="s">
        <v>15</v>
      </c>
      <c r="F83" s="39" t="s">
        <v>16</v>
      </c>
      <c r="G83" s="75"/>
      <c r="M83"/>
      <c r="N83"/>
    </row>
    <row r="84" spans="1:14" x14ac:dyDescent="0.3">
      <c r="A84" s="11"/>
      <c r="B84" s="11"/>
      <c r="C84" s="38">
        <v>0.87719999999999998</v>
      </c>
      <c r="D84" s="38">
        <v>21.289100000000001</v>
      </c>
      <c r="E84" s="38">
        <v>21.565300000000001</v>
      </c>
      <c r="F84" s="38">
        <v>1.2976000000000001</v>
      </c>
      <c r="G84" s="38">
        <v>1</v>
      </c>
      <c r="M84"/>
      <c r="N84"/>
    </row>
    <row r="85" spans="1:14" x14ac:dyDescent="0.3">
      <c r="A85" s="11"/>
      <c r="B85" s="11"/>
      <c r="C85" s="38">
        <v>0.86099999999999999</v>
      </c>
      <c r="D85" s="38">
        <v>23.046900000000001</v>
      </c>
      <c r="E85" s="38">
        <v>22.2363</v>
      </c>
      <c r="F85" s="38">
        <v>-3.5169999999999999</v>
      </c>
      <c r="G85" s="38">
        <v>2</v>
      </c>
      <c r="M85"/>
      <c r="N85"/>
    </row>
    <row r="86" spans="1:14" x14ac:dyDescent="0.3">
      <c r="A86" s="11"/>
      <c r="B86" s="11"/>
      <c r="C86" s="38">
        <v>0.95599999999999996</v>
      </c>
      <c r="D86" s="38">
        <v>27.9297</v>
      </c>
      <c r="E86" s="38">
        <v>27.599799999999998</v>
      </c>
      <c r="F86" s="38">
        <v>-1.1811</v>
      </c>
      <c r="G86" s="38">
        <v>3</v>
      </c>
      <c r="M86"/>
      <c r="N86"/>
    </row>
    <row r="87" spans="1:14" x14ac:dyDescent="0.3">
      <c r="A87" s="11"/>
      <c r="B87" s="11"/>
      <c r="C87" s="38">
        <v>0.96809999999999996</v>
      </c>
      <c r="D87" s="38">
        <v>35.9375</v>
      </c>
      <c r="E87" s="38">
        <v>36.530299999999997</v>
      </c>
      <c r="F87" s="38">
        <v>1.6496</v>
      </c>
      <c r="G87" s="38">
        <v>4</v>
      </c>
      <c r="M87"/>
      <c r="N87"/>
    </row>
    <row r="88" spans="1:14" x14ac:dyDescent="0.3">
      <c r="A88" s="11"/>
      <c r="B88" s="11"/>
      <c r="C88" s="38">
        <v>0.88109999999999999</v>
      </c>
      <c r="D88" s="38">
        <v>48.730499999999999</v>
      </c>
      <c r="E88" s="38">
        <v>48.276899999999998</v>
      </c>
      <c r="F88" s="38">
        <v>-0.93069999999999997</v>
      </c>
      <c r="G88" s="38">
        <v>5</v>
      </c>
      <c r="M88"/>
      <c r="N88"/>
    </row>
    <row r="89" spans="1:14" x14ac:dyDescent="0.3">
      <c r="A89" s="11"/>
      <c r="B89" s="11"/>
      <c r="C89" s="38">
        <v>0.74460000000000004</v>
      </c>
      <c r="D89" s="38">
        <v>61.328099999999999</v>
      </c>
      <c r="E89" s="38">
        <v>62.4529</v>
      </c>
      <c r="F89" s="38">
        <v>1.8340000000000001</v>
      </c>
      <c r="G89" s="38">
        <v>9</v>
      </c>
      <c r="M89"/>
      <c r="N89"/>
    </row>
    <row r="90" spans="1:14" x14ac:dyDescent="0.3">
      <c r="A90" s="11"/>
      <c r="B90" s="11"/>
      <c r="C90" s="11"/>
      <c r="M90"/>
      <c r="N90"/>
    </row>
    <row r="91" spans="1:14" x14ac:dyDescent="0.3">
      <c r="A91" s="11"/>
      <c r="B91" s="11"/>
      <c r="C91" s="11"/>
      <c r="M91"/>
      <c r="N91"/>
    </row>
    <row r="92" spans="1:14" x14ac:dyDescent="0.3">
      <c r="A92" s="11"/>
      <c r="B92" s="11"/>
      <c r="C92" s="11"/>
      <c r="M92"/>
      <c r="N92"/>
    </row>
    <row r="93" spans="1:14" x14ac:dyDescent="0.3">
      <c r="A93" s="11"/>
      <c r="B93" s="11"/>
      <c r="C93" s="11"/>
      <c r="M93"/>
      <c r="N93"/>
    </row>
    <row r="94" spans="1:14" x14ac:dyDescent="0.3">
      <c r="A94" s="11"/>
      <c r="B94" s="11"/>
      <c r="C94" s="11"/>
      <c r="M94"/>
      <c r="N94"/>
    </row>
    <row r="95" spans="1:14" x14ac:dyDescent="0.3">
      <c r="A95" s="11"/>
      <c r="B95" s="11"/>
      <c r="C95" s="11"/>
      <c r="M95"/>
      <c r="N95"/>
    </row>
    <row r="96" spans="1:14" x14ac:dyDescent="0.3">
      <c r="A96" s="11"/>
      <c r="B96" s="11"/>
      <c r="C96" s="11"/>
      <c r="M96"/>
      <c r="N96"/>
    </row>
    <row r="97" spans="1:26" x14ac:dyDescent="0.3">
      <c r="A97" s="11"/>
      <c r="B97" s="11"/>
      <c r="C97" s="11"/>
      <c r="M97"/>
      <c r="N97"/>
    </row>
    <row r="98" spans="1:26" x14ac:dyDescent="0.3">
      <c r="A98" s="11"/>
      <c r="B98" s="11"/>
      <c r="C98" s="11"/>
      <c r="M98"/>
      <c r="N98"/>
    </row>
    <row r="99" spans="1:26" x14ac:dyDescent="0.3">
      <c r="A99" s="11"/>
      <c r="B99" s="11"/>
      <c r="M99"/>
      <c r="N99"/>
    </row>
    <row r="100" spans="1:26" x14ac:dyDescent="0.3">
      <c r="A100" s="11"/>
      <c r="B100" s="11"/>
      <c r="M100"/>
      <c r="N100"/>
    </row>
    <row r="101" spans="1:26" x14ac:dyDescent="0.3">
      <c r="A101" s="11"/>
      <c r="B101" s="11"/>
      <c r="M101"/>
      <c r="N101"/>
    </row>
    <row r="102" spans="1:26" x14ac:dyDescent="0.3"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3"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3"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3"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3"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3"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3"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3"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3"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3"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3"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7:26" x14ac:dyDescent="0.3"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7:26" x14ac:dyDescent="0.3"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7:26" x14ac:dyDescent="0.3"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7:26" x14ac:dyDescent="0.3"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7:26" x14ac:dyDescent="0.3"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7:26" x14ac:dyDescent="0.3"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7:26" x14ac:dyDescent="0.3"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7:26" x14ac:dyDescent="0.3"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7:26" x14ac:dyDescent="0.3"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7:26" x14ac:dyDescent="0.3"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7:26" x14ac:dyDescent="0.3"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7:26" x14ac:dyDescent="0.3"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7:26" x14ac:dyDescent="0.3"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7:26" x14ac:dyDescent="0.3"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7:26" x14ac:dyDescent="0.3"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7:26" x14ac:dyDescent="0.3"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7:26" x14ac:dyDescent="0.3"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7:26" x14ac:dyDescent="0.3"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7:26" x14ac:dyDescent="0.3"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7:26" x14ac:dyDescent="0.3"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7:26" x14ac:dyDescent="0.3"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7:26" x14ac:dyDescent="0.3"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7:26" x14ac:dyDescent="0.3"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7:26" x14ac:dyDescent="0.3"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7:26" x14ac:dyDescent="0.3"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7:26" x14ac:dyDescent="0.3"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7:26" x14ac:dyDescent="0.3"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7:26" x14ac:dyDescent="0.3"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7:26" x14ac:dyDescent="0.3"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7:26" x14ac:dyDescent="0.3"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7:26" x14ac:dyDescent="0.3"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7:26" x14ac:dyDescent="0.3"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7:26" x14ac:dyDescent="0.3"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7:26" x14ac:dyDescent="0.3"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7:26" x14ac:dyDescent="0.3"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7:26" x14ac:dyDescent="0.3"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7:26" x14ac:dyDescent="0.3"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7:26" x14ac:dyDescent="0.3"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7:26" x14ac:dyDescent="0.3"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7:26" x14ac:dyDescent="0.3"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7:26" x14ac:dyDescent="0.3"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7:26" x14ac:dyDescent="0.3"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7:26" x14ac:dyDescent="0.3"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7:26" x14ac:dyDescent="0.3"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7:26" x14ac:dyDescent="0.3"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7:26" x14ac:dyDescent="0.3"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7:26" x14ac:dyDescent="0.3"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7:26" x14ac:dyDescent="0.3"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7:26" x14ac:dyDescent="0.3"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7:26" x14ac:dyDescent="0.3"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7:26" x14ac:dyDescent="0.3"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7:26" x14ac:dyDescent="0.3"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7:26" x14ac:dyDescent="0.3"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7:26" x14ac:dyDescent="0.3"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7:26" x14ac:dyDescent="0.3"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7:26" x14ac:dyDescent="0.3"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7:26" x14ac:dyDescent="0.3"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7:26" x14ac:dyDescent="0.3"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7:26" x14ac:dyDescent="0.3"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7:26" x14ac:dyDescent="0.3"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7:26" x14ac:dyDescent="0.3"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7:26" x14ac:dyDescent="0.3"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7:26" x14ac:dyDescent="0.3"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7:26" x14ac:dyDescent="0.3"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7:26" x14ac:dyDescent="0.3"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7:26" x14ac:dyDescent="0.3"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7:26" x14ac:dyDescent="0.3"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7:26" x14ac:dyDescent="0.3"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7:26" x14ac:dyDescent="0.3"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7:26" x14ac:dyDescent="0.3"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7:26" x14ac:dyDescent="0.3"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7:26" x14ac:dyDescent="0.3"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7:26" x14ac:dyDescent="0.3"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7:26" x14ac:dyDescent="0.3"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7:26" x14ac:dyDescent="0.3"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7:26" x14ac:dyDescent="0.3"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7:26" x14ac:dyDescent="0.3"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7:26" x14ac:dyDescent="0.3"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7:26" x14ac:dyDescent="0.3"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7:26" x14ac:dyDescent="0.3"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7:26" x14ac:dyDescent="0.3"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7:26" x14ac:dyDescent="0.3"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7:26" x14ac:dyDescent="0.3"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7:26" x14ac:dyDescent="0.3"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7:26" x14ac:dyDescent="0.3"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7:26" x14ac:dyDescent="0.3"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7:26" x14ac:dyDescent="0.3"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7:26" x14ac:dyDescent="0.3"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7:26" x14ac:dyDescent="0.3"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7:26" x14ac:dyDescent="0.3"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7:26" x14ac:dyDescent="0.3"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7:26" x14ac:dyDescent="0.3"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7:26" x14ac:dyDescent="0.3"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7:26" x14ac:dyDescent="0.3"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7:26" x14ac:dyDescent="0.3"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7:26" x14ac:dyDescent="0.3"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7:26" x14ac:dyDescent="0.3"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7:26" x14ac:dyDescent="0.3"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7:26" x14ac:dyDescent="0.3"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7:26" x14ac:dyDescent="0.3"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7:26" x14ac:dyDescent="0.3"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7:26" x14ac:dyDescent="0.3"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7:26" x14ac:dyDescent="0.3"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7:26" x14ac:dyDescent="0.3"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7:26" x14ac:dyDescent="0.3"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7:26" x14ac:dyDescent="0.3"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7:26" x14ac:dyDescent="0.3"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7:26" x14ac:dyDescent="0.3"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7:26" x14ac:dyDescent="0.3"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7:26" x14ac:dyDescent="0.3"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7:26" x14ac:dyDescent="0.3"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7:26" x14ac:dyDescent="0.3"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7:26" x14ac:dyDescent="0.3"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7:26" x14ac:dyDescent="0.3"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7:26" x14ac:dyDescent="0.3"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7:26" x14ac:dyDescent="0.3"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7:26" x14ac:dyDescent="0.3"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</sheetData>
  <mergeCells count="61">
    <mergeCell ref="AC11:AD11"/>
    <mergeCell ref="AC19:AD19"/>
    <mergeCell ref="C82:C83"/>
    <mergeCell ref="D82:F82"/>
    <mergeCell ref="G82:G83"/>
    <mergeCell ref="C62:C63"/>
    <mergeCell ref="D62:F62"/>
    <mergeCell ref="G62:G63"/>
    <mergeCell ref="C72:C73"/>
    <mergeCell ref="D72:F72"/>
    <mergeCell ref="G72:G73"/>
    <mergeCell ref="C42:C43"/>
    <mergeCell ref="D42:F42"/>
    <mergeCell ref="G42:G43"/>
    <mergeCell ref="C52:C53"/>
    <mergeCell ref="D52:F52"/>
    <mergeCell ref="G52:G53"/>
    <mergeCell ref="O1:P1"/>
    <mergeCell ref="O19:P19"/>
    <mergeCell ref="C32:C33"/>
    <mergeCell ref="D32:F32"/>
    <mergeCell ref="G32:G33"/>
    <mergeCell ref="E19:F19"/>
    <mergeCell ref="G19:H19"/>
    <mergeCell ref="I19:J19"/>
    <mergeCell ref="K19:L19"/>
    <mergeCell ref="C1:D1"/>
    <mergeCell ref="E1:F1"/>
    <mergeCell ref="G1:H1"/>
    <mergeCell ref="I1:J1"/>
    <mergeCell ref="K1:L1"/>
    <mergeCell ref="C21:C22"/>
    <mergeCell ref="M1:N1"/>
    <mergeCell ref="M19:N19"/>
    <mergeCell ref="S11:T11"/>
    <mergeCell ref="U11:V11"/>
    <mergeCell ref="W11:X11"/>
    <mergeCell ref="Q3:R3"/>
    <mergeCell ref="Q4:R4"/>
    <mergeCell ref="Q5:R5"/>
    <mergeCell ref="Q6:R6"/>
    <mergeCell ref="Q7:R7"/>
    <mergeCell ref="S1:T1"/>
    <mergeCell ref="U1:V1"/>
    <mergeCell ref="Q1:R2"/>
    <mergeCell ref="W1:X1"/>
    <mergeCell ref="S19:T19"/>
    <mergeCell ref="W19:X19"/>
    <mergeCell ref="D21:F21"/>
    <mergeCell ref="G21:G22"/>
    <mergeCell ref="Q8:R8"/>
    <mergeCell ref="Q9:R9"/>
    <mergeCell ref="Q11:R11"/>
    <mergeCell ref="C19:D19"/>
    <mergeCell ref="U19:V19"/>
    <mergeCell ref="AA19:AB19"/>
    <mergeCell ref="AA1:AB1"/>
    <mergeCell ref="AA11:AB11"/>
    <mergeCell ref="Y19:Z19"/>
    <mergeCell ref="Y1:Z1"/>
    <mergeCell ref="Y11:Z11"/>
  </mergeCells>
  <conditionalFormatting sqref="I9 G9 E3:E9 K3:K9 G3:I8">
    <cfRule type="colorScale" priority="192">
      <colorScale>
        <cfvo type="min"/>
        <cfvo type="max"/>
        <color rgb="FFFFEF9C"/>
        <color rgb="FF63BE7B"/>
      </colorScale>
    </cfRule>
  </conditionalFormatting>
  <conditionalFormatting sqref="H9 F9 J3:J9 L3:L9 F3:H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Z19 S12:Z16 S11 U11 W11 Y11 S3:Z10">
    <cfRule type="colorScale" priority="110">
      <colorScale>
        <cfvo type="percentile" val="10"/>
        <cfvo type="percentile" val="50"/>
        <cfvo type="percentile" val="90"/>
        <color rgb="FF00B050"/>
        <color rgb="FFFFEB84"/>
        <color rgb="FFC85A5A"/>
      </colorScale>
    </cfRule>
  </conditionalFormatting>
  <conditionalFormatting sqref="S18:Z19 S12:Z16 S11 U11 W11 Y11 S3:Z10">
    <cfRule type="colorScale" priority="193">
      <colorScale>
        <cfvo type="percentile" val="10"/>
        <cfvo type="percentile" val="50"/>
        <cfvo type="percentile" val="90"/>
        <color rgb="FF92D050"/>
        <color rgb="FFFFEB84"/>
        <color rgb="FFC85A5A"/>
      </colorScale>
    </cfRule>
    <cfRule type="colorScale" priority="194">
      <colorScale>
        <cfvo type="min"/>
        <cfvo type="percentile" val="50"/>
        <cfvo type="max"/>
        <color rgb="FF92D050"/>
        <color rgb="FFFFEB84"/>
        <color rgb="FFC85A5A"/>
      </colorScale>
    </cfRule>
    <cfRule type="colorScale" priority="195">
      <colorScale>
        <cfvo type="min"/>
        <cfvo type="num" val="0"/>
        <cfvo type="max"/>
        <color rgb="FF00B050"/>
        <color rgb="FFFFEB84"/>
        <color rgb="FFC00000"/>
      </colorScale>
    </cfRule>
  </conditionalFormatting>
  <conditionalFormatting sqref="M3:M9">
    <cfRule type="colorScale" priority="49">
      <colorScale>
        <cfvo type="min"/>
        <cfvo type="max"/>
        <color rgb="FFFFEF9C"/>
        <color rgb="FF63BE7B"/>
      </colorScale>
    </cfRule>
  </conditionalFormatting>
  <conditionalFormatting sqref="N3:N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B19 AA12:AB16 AA11 AA3:AB10">
    <cfRule type="colorScale" priority="31">
      <colorScale>
        <cfvo type="percentile" val="10"/>
        <cfvo type="percentile" val="50"/>
        <cfvo type="percentile" val="90"/>
        <color rgb="FF00B050"/>
        <color rgb="FFFFEB84"/>
        <color rgb="FFC85A5A"/>
      </colorScale>
    </cfRule>
  </conditionalFormatting>
  <conditionalFormatting sqref="AA18:AB19 AA12:AB16 AA11 AA3:AB10">
    <cfRule type="colorScale" priority="32">
      <colorScale>
        <cfvo type="percentile" val="10"/>
        <cfvo type="percentile" val="50"/>
        <cfvo type="percentile" val="90"/>
        <color rgb="FF92D050"/>
        <color rgb="FFFFEB84"/>
        <color rgb="FFC85A5A"/>
      </colorScale>
    </cfRule>
    <cfRule type="colorScale" priority="33">
      <colorScale>
        <cfvo type="min"/>
        <cfvo type="percentile" val="50"/>
        <cfvo type="max"/>
        <color rgb="FF92D050"/>
        <color rgb="FFFFEB84"/>
        <color rgb="FFC85A5A"/>
      </colorScale>
    </cfRule>
    <cfRule type="colorScale" priority="34">
      <colorScale>
        <cfvo type="min"/>
        <cfvo type="num" val="0"/>
        <cfvo type="max"/>
        <color rgb="FF00B050"/>
        <color rgb="FFFFEB84"/>
        <color rgb="FFC00000"/>
      </colorScale>
    </cfRule>
  </conditionalFormatting>
  <conditionalFormatting sqref="C3:L9">
    <cfRule type="colorScale" priority="196">
      <colorScale>
        <cfvo type="num" val="0"/>
        <cfvo type="num" val="0.8"/>
        <cfvo type="max"/>
        <color rgb="FFF8696B"/>
        <color rgb="FFFFEB84"/>
        <color rgb="FF63BE7B"/>
      </colorScale>
    </cfRule>
    <cfRule type="colorScale" priority="197">
      <colorScale>
        <cfvo type="num" val="0"/>
        <cfvo type="percentile" val="0.8"/>
        <cfvo type="num" val="0.95"/>
        <color rgb="FFF8696B"/>
        <color rgb="FFFFEB84"/>
        <color rgb="FF63BE7B"/>
      </colorScale>
    </cfRule>
  </conditionalFormatting>
  <conditionalFormatting sqref="G9 I9 E3:E9 K3:K9 G3:I8 C3:C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H9 J3:J9 L3:L9 F3:H8 D3:D9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 F9 J3:J9 L3:L9 F3:H8 D3:D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N9">
    <cfRule type="colorScale" priority="213">
      <colorScale>
        <cfvo type="num" val="0"/>
        <cfvo type="num" val="0.8"/>
        <cfvo type="max"/>
        <color rgb="FFF8696B"/>
        <color rgb="FFFFEB84"/>
        <color rgb="FF63BE7B"/>
      </colorScale>
    </cfRule>
    <cfRule type="colorScale" priority="214">
      <colorScale>
        <cfvo type="num" val="0"/>
        <cfvo type="percentile" val="0.8"/>
        <cfvo type="num" val="0.95"/>
        <color rgb="FFF8696B"/>
        <color rgb="FFFFEB84"/>
        <color rgb="FF63BE7B"/>
      </colorScale>
    </cfRule>
  </conditionalFormatting>
  <conditionalFormatting sqref="M3:M9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AB18 S11 U11 W11 Y11 AA11 S3:AB10">
    <cfRule type="colorScale" priority="3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S12:AB19 S11 U11 W11 Y11 AA11 S3:AB10">
    <cfRule type="colorScale" priority="28">
      <colorScale>
        <cfvo type="percentile" val="10"/>
        <cfvo type="num" val="0"/>
        <cfvo type="percentile" val="90"/>
        <color rgb="FF63BE7B"/>
        <color rgb="FFFFEB84"/>
        <color rgb="FFF8696B"/>
      </colorScale>
    </cfRule>
    <cfRule type="colorScale" priority="2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O3:O9">
    <cfRule type="colorScale" priority="23">
      <colorScale>
        <cfvo type="min"/>
        <cfvo type="max"/>
        <color rgb="FFFFEF9C"/>
        <color rgb="FF63BE7B"/>
      </colorScale>
    </cfRule>
  </conditionalFormatting>
  <conditionalFormatting sqref="P3:P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P9">
    <cfRule type="colorScale" priority="24">
      <colorScale>
        <cfvo type="num" val="0"/>
        <cfvo type="num" val="0.8"/>
        <cfvo type="max"/>
        <color rgb="FFF8696B"/>
        <color rgb="FFFFEB84"/>
        <color rgb="FF63BE7B"/>
      </colorScale>
    </cfRule>
    <cfRule type="colorScale" priority="25">
      <colorScale>
        <cfvo type="num" val="0"/>
        <cfvo type="percentile" val="0.8"/>
        <cfvo type="num" val="0.95"/>
        <color rgb="FFF8696B"/>
        <color rgb="FFFFEB84"/>
        <color rgb="FF63BE7B"/>
      </colorScale>
    </cfRule>
  </conditionalFormatting>
  <conditionalFormatting sqref="O3:O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D10 AC11">
    <cfRule type="colorScale" priority="11">
      <colorScale>
        <cfvo type="percentile" val="10"/>
        <cfvo type="percentile" val="50"/>
        <cfvo type="percentile" val="90"/>
        <color rgb="FF00B050"/>
        <color rgb="FFFFEB84"/>
        <color rgb="FFC85A5A"/>
      </colorScale>
    </cfRule>
  </conditionalFormatting>
  <conditionalFormatting sqref="AC3:AD10 AC11">
    <cfRule type="colorScale" priority="12">
      <colorScale>
        <cfvo type="percentile" val="10"/>
        <cfvo type="percentile" val="50"/>
        <cfvo type="percentile" val="90"/>
        <color rgb="FF92D050"/>
        <color rgb="FFFFEB84"/>
        <color rgb="FFC85A5A"/>
      </colorScale>
    </cfRule>
    <cfRule type="colorScale" priority="13">
      <colorScale>
        <cfvo type="min"/>
        <cfvo type="percentile" val="50"/>
        <cfvo type="max"/>
        <color rgb="FF92D050"/>
        <color rgb="FFFFEB84"/>
        <color rgb="FFC85A5A"/>
      </colorScale>
    </cfRule>
    <cfRule type="colorScale" priority="14">
      <colorScale>
        <cfvo type="min"/>
        <cfvo type="num" val="0"/>
        <cfvo type="max"/>
        <color rgb="FF00B050"/>
        <color rgb="FFFFEB84"/>
        <color rgb="FFC00000"/>
      </colorScale>
    </cfRule>
  </conditionalFormatting>
  <conditionalFormatting sqref="AC3:AD10 AC11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C3:AD10 AC11">
    <cfRule type="colorScale" priority="8">
      <colorScale>
        <cfvo type="percentile" val="10"/>
        <cfvo type="num" val="0"/>
        <cfvo type="percentile" val="90"/>
        <color rgb="FF63BE7B"/>
        <color rgb="FFFFEB84"/>
        <color rgb="FFF8696B"/>
      </colorScale>
    </cfRule>
    <cfRule type="colorScale" priority="9">
      <colorScale>
        <cfvo type="min"/>
        <cfvo type="num" val="1"/>
        <cfvo type="max"/>
        <color rgb="FF63BE7B"/>
        <color rgb="FFFFEB84"/>
        <color rgb="FFF8696B"/>
      </colorScale>
    </cfRule>
  </conditionalFormatting>
  <conditionalFormatting sqref="AC18:AD19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C85A5A"/>
      </colorScale>
    </cfRule>
  </conditionalFormatting>
  <conditionalFormatting sqref="AC18:AD19">
    <cfRule type="colorScale" priority="5">
      <colorScale>
        <cfvo type="percentile" val="10"/>
        <cfvo type="percentile" val="50"/>
        <cfvo type="percentile" val="90"/>
        <color rgb="FF92D050"/>
        <color rgb="FFFFEB84"/>
        <color rgb="FFC85A5A"/>
      </colorScale>
    </cfRule>
    <cfRule type="colorScale" priority="6">
      <colorScale>
        <cfvo type="min"/>
        <cfvo type="percentile" val="50"/>
        <cfvo type="max"/>
        <color rgb="FF92D050"/>
        <color rgb="FFFFEB84"/>
        <color rgb="FFC85A5A"/>
      </colorScale>
    </cfRule>
    <cfRule type="colorScale" priority="7">
      <colorScale>
        <cfvo type="min"/>
        <cfvo type="num" val="0"/>
        <cfvo type="max"/>
        <color rgb="FF00B050"/>
        <color rgb="FFFFEB84"/>
        <color rgb="FFC00000"/>
      </colorScale>
    </cfRule>
  </conditionalFormatting>
  <conditionalFormatting sqref="AC18:AD18">
    <cfRule type="colorScale" priority="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C18:AD19">
    <cfRule type="colorScale" priority="1">
      <colorScale>
        <cfvo type="percentile" val="10"/>
        <cfvo type="num" val="0"/>
        <cfvo type="percentile" val="90"/>
        <color rgb="FF63BE7B"/>
        <color rgb="FFFFEB84"/>
        <color rgb="FFF8696B"/>
      </colorScale>
    </cfRule>
    <cfRule type="colorScale" priority="2">
      <colorScale>
        <cfvo type="min"/>
        <cfvo type="num" val="1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23" sqref="E23"/>
    </sheetView>
  </sheetViews>
  <sheetFormatPr defaultRowHeight="14.4" x14ac:dyDescent="0.3"/>
  <cols>
    <col min="1" max="1" width="16" customWidth="1"/>
    <col min="12" max="12" width="12" bestFit="1" customWidth="1"/>
  </cols>
  <sheetData>
    <row r="1" spans="1:1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L1" s="8">
        <v>1</v>
      </c>
      <c r="M1" s="8">
        <v>2</v>
      </c>
      <c r="N1" s="8">
        <v>3</v>
      </c>
      <c r="O1" s="8">
        <v>4</v>
      </c>
      <c r="P1" s="8">
        <v>5</v>
      </c>
      <c r="Q1" s="8">
        <v>6</v>
      </c>
    </row>
    <row r="2" spans="1:17" x14ac:dyDescent="0.25">
      <c r="A2" t="s">
        <v>23</v>
      </c>
      <c r="B2" s="41">
        <v>2135.9705073315699</v>
      </c>
      <c r="C2" s="41">
        <v>2176.7625935967499</v>
      </c>
      <c r="D2" s="41">
        <v>1922.8545934507899</v>
      </c>
      <c r="E2" s="41">
        <v>2225.8783778940401</v>
      </c>
      <c r="F2" s="41">
        <v>2065.31364484186</v>
      </c>
      <c r="G2" s="41">
        <v>2072.9672255159599</v>
      </c>
      <c r="I2" t="s">
        <v>29</v>
      </c>
      <c r="K2" s="8" t="s">
        <v>23</v>
      </c>
      <c r="L2">
        <f>ROUND(B2,-1)</f>
        <v>2140</v>
      </c>
      <c r="M2" s="8">
        <f t="shared" ref="M2:Q2" si="0">ROUND(C2,-1)</f>
        <v>2180</v>
      </c>
      <c r="N2" s="8">
        <f t="shared" si="0"/>
        <v>1920</v>
      </c>
      <c r="O2" s="8">
        <f t="shared" si="0"/>
        <v>2230</v>
      </c>
      <c r="P2" s="8">
        <f t="shared" si="0"/>
        <v>2070</v>
      </c>
      <c r="Q2" s="8">
        <f t="shared" si="0"/>
        <v>2070</v>
      </c>
    </row>
    <row r="3" spans="1:17" x14ac:dyDescent="0.25">
      <c r="A3" t="s">
        <v>24</v>
      </c>
      <c r="B3" s="41">
        <v>3501.8844097647602</v>
      </c>
      <c r="C3" s="41">
        <v>3226.7323602062702</v>
      </c>
      <c r="D3" s="41">
        <v>4999.9999999996899</v>
      </c>
      <c r="E3" s="41">
        <v>2850.53128739357</v>
      </c>
      <c r="F3" s="41">
        <v>4843.90139720353</v>
      </c>
      <c r="G3" s="41">
        <v>4807.44328902701</v>
      </c>
      <c r="K3" s="8" t="s">
        <v>24</v>
      </c>
      <c r="L3" s="8">
        <f>ROUND(B3,-1)</f>
        <v>3500</v>
      </c>
      <c r="M3" s="8">
        <f t="shared" ref="M3" si="1">ROUND(C3,-1)</f>
        <v>3230</v>
      </c>
      <c r="N3" s="8">
        <f t="shared" ref="N3" si="2">ROUND(D3,-1)</f>
        <v>5000</v>
      </c>
      <c r="O3" s="8">
        <f t="shared" ref="O3" si="3">ROUND(E3,-1)</f>
        <v>2850</v>
      </c>
      <c r="P3" s="8">
        <f t="shared" ref="P3" si="4">ROUND(F3,-1)</f>
        <v>4840</v>
      </c>
      <c r="Q3" s="8">
        <f t="shared" ref="Q3" si="5">ROUND(G3,-1)</f>
        <v>4810</v>
      </c>
    </row>
    <row r="4" spans="1:17" x14ac:dyDescent="0.25">
      <c r="A4" t="s">
        <v>25</v>
      </c>
      <c r="B4" s="41">
        <v>292.29099286861498</v>
      </c>
      <c r="C4" s="41">
        <v>223.467771988994</v>
      </c>
      <c r="D4" s="41">
        <v>318.97012999302899</v>
      </c>
      <c r="E4" s="41">
        <v>329.99999999996902</v>
      </c>
      <c r="F4" s="41">
        <v>324.55108152093902</v>
      </c>
      <c r="G4" s="41">
        <v>328.91310626849997</v>
      </c>
      <c r="K4" s="8" t="s">
        <v>25</v>
      </c>
      <c r="L4" s="8">
        <f>ROUND(B4,0)</f>
        <v>292</v>
      </c>
      <c r="M4" s="8">
        <f t="shared" ref="M4:Q4" si="6">ROUND(C4,0)</f>
        <v>223</v>
      </c>
      <c r="N4" s="8">
        <f t="shared" si="6"/>
        <v>319</v>
      </c>
      <c r="O4" s="8">
        <f t="shared" si="6"/>
        <v>330</v>
      </c>
      <c r="P4" s="8">
        <f t="shared" si="6"/>
        <v>325</v>
      </c>
      <c r="Q4" s="8">
        <f t="shared" si="6"/>
        <v>329</v>
      </c>
    </row>
    <row r="5" spans="1:17" x14ac:dyDescent="0.25">
      <c r="A5" t="s">
        <v>28</v>
      </c>
      <c r="B5" s="8">
        <v>37740670859.696602</v>
      </c>
      <c r="C5" s="8">
        <v>55839940254.720398</v>
      </c>
      <c r="D5" s="8">
        <v>17083892328.136499</v>
      </c>
      <c r="E5" s="8">
        <v>101964831522.35201</v>
      </c>
      <c r="F5" s="8">
        <v>29189999999.997799</v>
      </c>
      <c r="G5" s="8">
        <v>28992062958.225201</v>
      </c>
      <c r="K5" s="8" t="s">
        <v>28</v>
      </c>
      <c r="L5">
        <f>ROUND(B5,-8)</f>
        <v>37700000000</v>
      </c>
      <c r="M5" s="8">
        <f t="shared" ref="M5:Q5" si="7">ROUND(C5,-8)</f>
        <v>55800000000</v>
      </c>
      <c r="N5" s="8">
        <f t="shared" si="7"/>
        <v>17100000000</v>
      </c>
      <c r="O5" s="8">
        <f t="shared" si="7"/>
        <v>102000000000</v>
      </c>
      <c r="P5" s="8">
        <f t="shared" si="7"/>
        <v>29200000000</v>
      </c>
      <c r="Q5" s="8">
        <f t="shared" si="7"/>
        <v>29000000000</v>
      </c>
    </row>
    <row r="7" spans="1:17" x14ac:dyDescent="0.25">
      <c r="A7" s="8"/>
      <c r="B7" s="8">
        <v>1</v>
      </c>
      <c r="C7" s="8">
        <v>2</v>
      </c>
      <c r="D7" s="8">
        <v>3</v>
      </c>
      <c r="E7" s="8">
        <v>4</v>
      </c>
      <c r="F7" s="8">
        <v>5</v>
      </c>
      <c r="G7" s="8">
        <v>6</v>
      </c>
      <c r="K7" s="8"/>
      <c r="L7" s="8">
        <v>1</v>
      </c>
      <c r="M7" s="8">
        <v>2</v>
      </c>
      <c r="N7" s="8">
        <v>3</v>
      </c>
      <c r="O7" s="8">
        <v>4</v>
      </c>
      <c r="P7" s="8">
        <v>5</v>
      </c>
      <c r="Q7" s="8">
        <v>6</v>
      </c>
    </row>
    <row r="8" spans="1:17" x14ac:dyDescent="0.25">
      <c r="A8" s="8" t="s">
        <v>23</v>
      </c>
      <c r="B8" s="8">
        <v>2421.11728756306</v>
      </c>
      <c r="C8" s="8">
        <v>2444.7706360460102</v>
      </c>
      <c r="D8" s="8">
        <v>2428.3424657381502</v>
      </c>
      <c r="E8" s="8">
        <v>2421.2603974775502</v>
      </c>
      <c r="F8" s="8">
        <v>2471.5941561813502</v>
      </c>
      <c r="G8" s="8">
        <v>2487.7911674695902</v>
      </c>
      <c r="I8" t="s">
        <v>30</v>
      </c>
      <c r="K8" s="8" t="s">
        <v>23</v>
      </c>
      <c r="L8" s="8">
        <f>ROUND(B8,-1)</f>
        <v>2420</v>
      </c>
      <c r="M8" s="8">
        <f t="shared" ref="M8:M9" si="8">ROUND(C8,-1)</f>
        <v>2440</v>
      </c>
      <c r="N8" s="8">
        <f t="shared" ref="N8:N9" si="9">ROUND(D8,-1)</f>
        <v>2430</v>
      </c>
      <c r="O8" s="8">
        <f t="shared" ref="O8:O9" si="10">ROUND(E8,-1)</f>
        <v>2420</v>
      </c>
      <c r="P8" s="8">
        <f t="shared" ref="P8:P9" si="11">ROUND(F8,-1)</f>
        <v>2470</v>
      </c>
      <c r="Q8" s="8">
        <f t="shared" ref="Q8:Q9" si="12">ROUND(G8,-1)</f>
        <v>2490</v>
      </c>
    </row>
    <row r="9" spans="1:17" x14ac:dyDescent="0.25">
      <c r="A9" s="8" t="s">
        <v>24</v>
      </c>
      <c r="B9" s="8">
        <v>4999.3801623010404</v>
      </c>
      <c r="C9" s="8">
        <v>4999.33100145967</v>
      </c>
      <c r="D9" s="8">
        <v>4999.9999999997299</v>
      </c>
      <c r="E9" s="8">
        <v>4647.8821727698296</v>
      </c>
      <c r="F9" s="8">
        <v>4997.19046042843</v>
      </c>
      <c r="G9" s="8">
        <v>4999.9638520553599</v>
      </c>
      <c r="K9" s="8" t="s">
        <v>24</v>
      </c>
      <c r="L9" s="8">
        <f>ROUND(B9,-1)</f>
        <v>5000</v>
      </c>
      <c r="M9" s="8">
        <f t="shared" si="8"/>
        <v>5000</v>
      </c>
      <c r="N9" s="8">
        <f t="shared" si="9"/>
        <v>5000</v>
      </c>
      <c r="O9" s="8">
        <f t="shared" si="10"/>
        <v>4650</v>
      </c>
      <c r="P9" s="8">
        <f t="shared" si="11"/>
        <v>5000</v>
      </c>
      <c r="Q9" s="8">
        <f t="shared" si="12"/>
        <v>5000</v>
      </c>
    </row>
    <row r="10" spans="1:17" x14ac:dyDescent="0.25">
      <c r="A10" s="8" t="s">
        <v>25</v>
      </c>
      <c r="B10" s="8">
        <v>328.66199977785499</v>
      </c>
      <c r="C10" s="8">
        <v>12.200165044902301</v>
      </c>
      <c r="D10" s="8">
        <v>329.99019324711998</v>
      </c>
      <c r="E10" s="8">
        <v>329.99999999996697</v>
      </c>
      <c r="F10" s="8">
        <v>14.9399182325566</v>
      </c>
      <c r="G10" s="8">
        <v>16.381544830094899</v>
      </c>
      <c r="K10" s="8" t="s">
        <v>25</v>
      </c>
      <c r="L10" s="8">
        <f>ROUND(B10,0)</f>
        <v>329</v>
      </c>
      <c r="M10" s="8">
        <f t="shared" ref="M10" si="13">ROUND(C10,0)</f>
        <v>12</v>
      </c>
      <c r="N10" s="8">
        <f t="shared" ref="N10" si="14">ROUND(D10,0)</f>
        <v>330</v>
      </c>
      <c r="O10" s="8">
        <f t="shared" ref="O10" si="15">ROUND(E10,0)</f>
        <v>330</v>
      </c>
      <c r="P10" s="8">
        <f t="shared" ref="P10" si="16">ROUND(F10,0)</f>
        <v>15</v>
      </c>
      <c r="Q10" s="8">
        <f t="shared" ref="Q10" si="17">ROUND(G10,0)</f>
        <v>16</v>
      </c>
    </row>
    <row r="11" spans="1:17" x14ac:dyDescent="0.25">
      <c r="A11" s="8" t="s">
        <v>28</v>
      </c>
      <c r="B11" s="8">
        <v>7950814652.4568996</v>
      </c>
      <c r="C11" s="8">
        <v>51319460281.018204</v>
      </c>
      <c r="D11" s="8">
        <v>9005061196.9233608</v>
      </c>
      <c r="E11" s="8">
        <v>122260665356.19299</v>
      </c>
      <c r="F11" s="8">
        <v>58086517912.045799</v>
      </c>
      <c r="G11" s="8">
        <v>226918514264.79501</v>
      </c>
      <c r="K11" s="8" t="s">
        <v>28</v>
      </c>
      <c r="L11" s="8">
        <f>ROUND(B11,-10)</f>
        <v>10000000000</v>
      </c>
      <c r="M11" s="8">
        <f t="shared" ref="M11:Q11" si="18">ROUND(C11,-10)</f>
        <v>50000000000</v>
      </c>
      <c r="N11" s="8">
        <f t="shared" si="18"/>
        <v>10000000000</v>
      </c>
      <c r="O11" s="8">
        <f t="shared" si="18"/>
        <v>120000000000</v>
      </c>
      <c r="P11" s="8">
        <f t="shared" si="18"/>
        <v>60000000000</v>
      </c>
      <c r="Q11" s="8">
        <f t="shared" si="18"/>
        <v>230000000000</v>
      </c>
    </row>
    <row r="13" spans="1:17" x14ac:dyDescent="0.25">
      <c r="A13" s="8"/>
      <c r="B13" s="8"/>
      <c r="C13" s="8"/>
      <c r="D13" s="8"/>
      <c r="E13" s="8"/>
      <c r="F13" s="8"/>
      <c r="G13" s="8"/>
      <c r="K13" s="8"/>
      <c r="L13" s="8"/>
      <c r="M13" s="8"/>
      <c r="N13" s="8"/>
      <c r="O13" s="8"/>
      <c r="P13" s="8"/>
      <c r="Q13" s="8"/>
    </row>
    <row r="14" spans="1:17" x14ac:dyDescent="0.25">
      <c r="A14" s="8" t="s">
        <v>23</v>
      </c>
      <c r="B14" s="8">
        <v>2500</v>
      </c>
      <c r="C14" s="8"/>
      <c r="D14" t="s">
        <v>31</v>
      </c>
      <c r="E14" s="8"/>
      <c r="F14" s="8"/>
      <c r="G14" s="8"/>
      <c r="K14" s="8"/>
      <c r="L14" s="8"/>
      <c r="M14" s="8"/>
      <c r="N14" s="8"/>
      <c r="O14" s="8"/>
      <c r="P14" s="8"/>
      <c r="Q14" s="8"/>
    </row>
    <row r="15" spans="1:17" x14ac:dyDescent="0.25">
      <c r="A15" s="8" t="s">
        <v>24</v>
      </c>
      <c r="B15" s="8">
        <v>1.5</v>
      </c>
      <c r="C15" s="8"/>
      <c r="D15" s="8"/>
      <c r="E15" s="8"/>
      <c r="F15" s="8"/>
      <c r="G15" s="8"/>
      <c r="K15" s="8"/>
      <c r="L15" s="8"/>
      <c r="M15" s="8"/>
      <c r="N15" s="8"/>
      <c r="O15" s="8"/>
      <c r="P15" s="8"/>
      <c r="Q15" s="8"/>
    </row>
    <row r="16" spans="1:17" x14ac:dyDescent="0.25">
      <c r="A16" s="8" t="s">
        <v>25</v>
      </c>
      <c r="B16" s="8">
        <v>1.5E-3</v>
      </c>
      <c r="C16" s="8"/>
      <c r="D16" s="8"/>
      <c r="E16" s="8"/>
      <c r="F16" s="8"/>
      <c r="G16" s="8"/>
      <c r="K16" s="8"/>
      <c r="L16" s="8"/>
      <c r="M16" s="8"/>
      <c r="N16" s="8"/>
      <c r="O16" s="8"/>
      <c r="P16" s="8"/>
      <c r="Q16" s="8"/>
    </row>
    <row r="17" spans="1:17" x14ac:dyDescent="0.25">
      <c r="A17" s="8" t="s">
        <v>28</v>
      </c>
      <c r="B17" s="8">
        <v>0</v>
      </c>
      <c r="C17" s="8"/>
      <c r="D17" s="8"/>
      <c r="E17" s="8"/>
      <c r="F17" s="8"/>
      <c r="G17" s="8"/>
      <c r="K17" s="8"/>
      <c r="L17" s="8"/>
      <c r="M17" s="8"/>
      <c r="N17" s="8"/>
      <c r="O17" s="8"/>
      <c r="P17" s="8"/>
      <c r="Q17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2" workbookViewId="0">
      <selection activeCell="M42" sqref="M42"/>
    </sheetView>
  </sheetViews>
  <sheetFormatPr defaultRowHeight="14.4" x14ac:dyDescent="0.3"/>
  <cols>
    <col min="1" max="16384" width="8.88671875" style="8"/>
  </cols>
  <sheetData>
    <row r="1" spans="1:10" ht="15" thickBot="1" x14ac:dyDescent="0.35">
      <c r="A1" s="141"/>
      <c r="B1" s="140"/>
      <c r="C1" s="127" t="s">
        <v>43</v>
      </c>
      <c r="D1" s="126"/>
      <c r="E1" s="126"/>
      <c r="F1" s="126"/>
      <c r="G1" s="126"/>
      <c r="H1" s="126"/>
      <c r="I1" s="126"/>
      <c r="J1" s="125"/>
    </row>
    <row r="2" spans="1:10" ht="15" thickBot="1" x14ac:dyDescent="0.35">
      <c r="A2" s="139" t="s">
        <v>42</v>
      </c>
      <c r="B2" s="138">
        <v>36</v>
      </c>
      <c r="C2" s="122" t="s">
        <v>40</v>
      </c>
      <c r="D2" s="119"/>
      <c r="E2" s="119"/>
      <c r="F2" s="121"/>
      <c r="G2" s="120" t="s">
        <v>39</v>
      </c>
      <c r="H2" s="119"/>
      <c r="I2" s="119"/>
      <c r="J2" s="118"/>
    </row>
    <row r="3" spans="1:10" x14ac:dyDescent="0.3">
      <c r="A3" s="137"/>
      <c r="B3" s="136"/>
      <c r="C3" s="135" t="s">
        <v>38</v>
      </c>
      <c r="D3" s="134" t="s">
        <v>36</v>
      </c>
      <c r="E3" s="134" t="s">
        <v>37</v>
      </c>
      <c r="F3" s="134" t="s">
        <v>36</v>
      </c>
      <c r="G3" s="134" t="s">
        <v>38</v>
      </c>
      <c r="H3" s="134" t="s">
        <v>36</v>
      </c>
      <c r="I3" s="134" t="s">
        <v>37</v>
      </c>
      <c r="J3" s="133" t="s">
        <v>36</v>
      </c>
    </row>
    <row r="4" spans="1:10" x14ac:dyDescent="0.3">
      <c r="A4" s="111" t="s">
        <v>35</v>
      </c>
      <c r="B4" s="86" t="s">
        <v>34</v>
      </c>
      <c r="C4" s="84">
        <v>1.5407770000000001</v>
      </c>
      <c r="D4" s="113">
        <v>5</v>
      </c>
      <c r="E4" s="105">
        <v>1.997304</v>
      </c>
      <c r="F4" s="113">
        <v>5</v>
      </c>
      <c r="G4" s="105">
        <v>0.61718700000000004</v>
      </c>
      <c r="H4" s="113">
        <v>2</v>
      </c>
      <c r="I4" s="105">
        <v>0.80234300000000003</v>
      </c>
      <c r="J4" s="109">
        <v>2</v>
      </c>
    </row>
    <row r="5" spans="1:10" x14ac:dyDescent="0.3">
      <c r="A5" s="108"/>
      <c r="B5" s="86" t="s">
        <v>33</v>
      </c>
      <c r="C5" s="84">
        <f>C4*$B$2</f>
        <v>55.467972000000003</v>
      </c>
      <c r="D5" s="112"/>
      <c r="E5" s="84">
        <f>E4*$B$2</f>
        <v>71.902944000000005</v>
      </c>
      <c r="F5" s="112"/>
      <c r="G5" s="84">
        <f>G4*$B$2</f>
        <v>22.218732000000003</v>
      </c>
      <c r="H5" s="112"/>
      <c r="I5" s="84">
        <f>I4*$B$2</f>
        <v>28.884348000000003</v>
      </c>
      <c r="J5" s="104"/>
    </row>
    <row r="6" spans="1:10" x14ac:dyDescent="0.3">
      <c r="A6" s="103" t="s">
        <v>0</v>
      </c>
      <c r="B6" s="99" t="s">
        <v>34</v>
      </c>
      <c r="C6" s="94">
        <v>18.361857000000001</v>
      </c>
      <c r="D6" s="102">
        <v>5</v>
      </c>
      <c r="E6" s="92">
        <v>23.802406999999999</v>
      </c>
      <c r="F6" s="102">
        <v>5</v>
      </c>
      <c r="G6" s="92">
        <v>3.5201769999999999</v>
      </c>
      <c r="H6" s="102">
        <v>2</v>
      </c>
      <c r="I6" s="92">
        <v>4.5762299999999998</v>
      </c>
      <c r="J6" s="101">
        <v>2</v>
      </c>
    </row>
    <row r="7" spans="1:10" x14ac:dyDescent="0.3">
      <c r="A7" s="100"/>
      <c r="B7" s="99" t="s">
        <v>33</v>
      </c>
      <c r="C7" s="94">
        <f>C6*$B$2</f>
        <v>661.02685199999996</v>
      </c>
      <c r="D7" s="98"/>
      <c r="E7" s="94">
        <f>E6*$B$2</f>
        <v>856.88665199999991</v>
      </c>
      <c r="F7" s="98"/>
      <c r="G7" s="94">
        <f>G6*$B$2</f>
        <v>126.726372</v>
      </c>
      <c r="H7" s="98"/>
      <c r="I7" s="94">
        <f>I6*$B$2</f>
        <v>164.74428</v>
      </c>
      <c r="J7" s="97"/>
    </row>
    <row r="8" spans="1:10" x14ac:dyDescent="0.3">
      <c r="A8" s="96"/>
      <c r="B8" s="95" t="s">
        <v>32</v>
      </c>
      <c r="C8" s="94">
        <f>(C6-$C$4)/C6*100</f>
        <v>91.608817125631688</v>
      </c>
      <c r="D8" s="93"/>
      <c r="E8" s="92">
        <f>(E6-$E$4)/E6*100</f>
        <v>91.608815024463709</v>
      </c>
      <c r="F8" s="93"/>
      <c r="G8" s="92">
        <f>(G6-$G$4)/G6*100</f>
        <v>82.467160032009758</v>
      </c>
      <c r="H8" s="93"/>
      <c r="I8" s="92">
        <f>(I6-$I$4)/I6*100</f>
        <v>82.467161834086127</v>
      </c>
      <c r="J8" s="91"/>
    </row>
    <row r="9" spans="1:10" x14ac:dyDescent="0.3">
      <c r="A9" s="111" t="s">
        <v>1</v>
      </c>
      <c r="B9" s="86" t="s">
        <v>34</v>
      </c>
      <c r="C9" s="84">
        <v>17.986214</v>
      </c>
      <c r="D9" s="110">
        <v>5</v>
      </c>
      <c r="E9" s="105">
        <v>23.315462</v>
      </c>
      <c r="F9" s="110">
        <v>5</v>
      </c>
      <c r="G9" s="105">
        <v>3.495228</v>
      </c>
      <c r="H9" s="110">
        <v>2</v>
      </c>
      <c r="I9" s="105">
        <v>4.5437960000000004</v>
      </c>
      <c r="J9" s="109">
        <v>2</v>
      </c>
    </row>
    <row r="10" spans="1:10" x14ac:dyDescent="0.3">
      <c r="A10" s="87"/>
      <c r="B10" s="86" t="s">
        <v>33</v>
      </c>
      <c r="C10" s="84">
        <f>C9*$B$2</f>
        <v>647.50370399999997</v>
      </c>
      <c r="D10" s="85"/>
      <c r="E10" s="84">
        <f>E9*$B$2</f>
        <v>839.35663199999999</v>
      </c>
      <c r="F10" s="85"/>
      <c r="G10" s="84">
        <f>G9*$B$2</f>
        <v>125.828208</v>
      </c>
      <c r="H10" s="85"/>
      <c r="I10" s="84">
        <f>I9*$B$2</f>
        <v>163.57665600000001</v>
      </c>
      <c r="J10" s="83"/>
    </row>
    <row r="11" spans="1:10" x14ac:dyDescent="0.3">
      <c r="A11" s="108"/>
      <c r="B11" s="107" t="s">
        <v>32</v>
      </c>
      <c r="C11" s="84">
        <f>(C9-$C$4)/C9*100</f>
        <v>91.43356684180452</v>
      </c>
      <c r="D11" s="106"/>
      <c r="E11" s="105">
        <f>(E9-$E$4)/E9*100</f>
        <v>91.433564559003813</v>
      </c>
      <c r="F11" s="106"/>
      <c r="G11" s="105">
        <f>(G9-$G$4)/G9*100</f>
        <v>82.342010306623777</v>
      </c>
      <c r="H11" s="106"/>
      <c r="I11" s="105">
        <f>(I9-$I$4)/I9*100</f>
        <v>82.342010952956514</v>
      </c>
      <c r="J11" s="104"/>
    </row>
    <row r="12" spans="1:10" x14ac:dyDescent="0.3">
      <c r="A12" s="103" t="s">
        <v>2</v>
      </c>
      <c r="B12" s="99" t="s">
        <v>34</v>
      </c>
      <c r="C12" s="94">
        <v>19.881236999999999</v>
      </c>
      <c r="D12" s="102">
        <v>5</v>
      </c>
      <c r="E12" s="92">
        <v>25.771974</v>
      </c>
      <c r="F12" s="102">
        <v>5</v>
      </c>
      <c r="G12" s="92">
        <v>3.6521240000000001</v>
      </c>
      <c r="H12" s="102">
        <v>2</v>
      </c>
      <c r="I12" s="92">
        <v>4.7477609999999997</v>
      </c>
      <c r="J12" s="101">
        <v>2</v>
      </c>
    </row>
    <row r="13" spans="1:10" x14ac:dyDescent="0.3">
      <c r="A13" s="100"/>
      <c r="B13" s="99" t="s">
        <v>33</v>
      </c>
      <c r="C13" s="94">
        <f>C12*$B$2</f>
        <v>715.72453199999995</v>
      </c>
      <c r="D13" s="98"/>
      <c r="E13" s="94">
        <f>E12*$B$2</f>
        <v>927.79106400000001</v>
      </c>
      <c r="F13" s="98"/>
      <c r="G13" s="94">
        <f>G12*$B$2</f>
        <v>131.47646399999999</v>
      </c>
      <c r="H13" s="98"/>
      <c r="I13" s="94">
        <f>I12*$B$2</f>
        <v>170.91939599999998</v>
      </c>
      <c r="J13" s="97"/>
    </row>
    <row r="14" spans="1:10" x14ac:dyDescent="0.3">
      <c r="A14" s="96"/>
      <c r="B14" s="95" t="s">
        <v>32</v>
      </c>
      <c r="C14" s="94">
        <f>(C12-$C$4)/C12*100</f>
        <v>92.25009490103659</v>
      </c>
      <c r="D14" s="93"/>
      <c r="E14" s="92">
        <f>(E12-$E$4)/E12*100</f>
        <v>92.250093066212159</v>
      </c>
      <c r="F14" s="93"/>
      <c r="G14" s="92">
        <f>(G12-$G$4)/G12*100</f>
        <v>83.100601184406671</v>
      </c>
      <c r="H14" s="93"/>
      <c r="I14" s="92">
        <f>(I12-$I$4)/I12*100</f>
        <v>83.100602578773447</v>
      </c>
      <c r="J14" s="91"/>
    </row>
    <row r="15" spans="1:10" x14ac:dyDescent="0.3">
      <c r="A15" s="111" t="s">
        <v>3</v>
      </c>
      <c r="B15" s="86" t="s">
        <v>34</v>
      </c>
      <c r="C15" s="84">
        <v>17.333468</v>
      </c>
      <c r="D15" s="110">
        <v>5</v>
      </c>
      <c r="E15" s="105">
        <v>22.469311000000001</v>
      </c>
      <c r="F15" s="110">
        <v>5</v>
      </c>
      <c r="G15" s="105">
        <v>3.4508999999999999</v>
      </c>
      <c r="H15" s="110">
        <v>2</v>
      </c>
      <c r="I15" s="105">
        <v>4.4861700000000004</v>
      </c>
      <c r="J15" s="109">
        <v>2</v>
      </c>
    </row>
    <row r="16" spans="1:10" x14ac:dyDescent="0.3">
      <c r="A16" s="87"/>
      <c r="B16" s="86" t="s">
        <v>33</v>
      </c>
      <c r="C16" s="84">
        <f>C15*$B$2</f>
        <v>624.00484800000004</v>
      </c>
      <c r="D16" s="85"/>
      <c r="E16" s="84">
        <f>E15*$B$2</f>
        <v>808.89519600000006</v>
      </c>
      <c r="F16" s="85"/>
      <c r="G16" s="84">
        <f>G15*$B$2</f>
        <v>124.2324</v>
      </c>
      <c r="H16" s="85"/>
      <c r="I16" s="84">
        <f>I15*$B$2</f>
        <v>161.50212000000002</v>
      </c>
      <c r="J16" s="83"/>
    </row>
    <row r="17" spans="1:10" x14ac:dyDescent="0.3">
      <c r="A17" s="108"/>
      <c r="B17" s="107" t="s">
        <v>32</v>
      </c>
      <c r="C17" s="84">
        <f>(C15-$C$4)/C15*100</f>
        <v>91.110970983994662</v>
      </c>
      <c r="D17" s="106"/>
      <c r="E17" s="105">
        <f>(E15-$E$4)/E15*100</f>
        <v>91.110969090240474</v>
      </c>
      <c r="F17" s="106"/>
      <c r="G17" s="105">
        <f>(G15-$G$4)/G15*100</f>
        <v>82.115187342432407</v>
      </c>
      <c r="H17" s="106"/>
      <c r="I17" s="105">
        <f>(I15-$I$4)/I15*100</f>
        <v>82.115189571505326</v>
      </c>
      <c r="J17" s="104"/>
    </row>
    <row r="18" spans="1:10" x14ac:dyDescent="0.3">
      <c r="A18" s="103" t="s">
        <v>8</v>
      </c>
      <c r="B18" s="99" t="s">
        <v>34</v>
      </c>
      <c r="C18" s="94">
        <v>20.579376</v>
      </c>
      <c r="D18" s="102">
        <v>5</v>
      </c>
      <c r="E18" s="92">
        <v>26.676969</v>
      </c>
      <c r="F18" s="102">
        <v>5</v>
      </c>
      <c r="G18" s="92">
        <v>3.6299570000000001</v>
      </c>
      <c r="H18" s="102">
        <v>2</v>
      </c>
      <c r="I18" s="92">
        <v>4.7189439999999996</v>
      </c>
      <c r="J18" s="101">
        <v>2</v>
      </c>
    </row>
    <row r="19" spans="1:10" x14ac:dyDescent="0.3">
      <c r="A19" s="100"/>
      <c r="B19" s="99" t="s">
        <v>33</v>
      </c>
      <c r="C19" s="94">
        <f>C18*$B$2</f>
        <v>740.85753599999998</v>
      </c>
      <c r="D19" s="98"/>
      <c r="E19" s="94">
        <f>E18*$B$2</f>
        <v>960.37088399999993</v>
      </c>
      <c r="F19" s="98"/>
      <c r="G19" s="94">
        <f>G18*$B$2</f>
        <v>130.67845199999999</v>
      </c>
      <c r="H19" s="98"/>
      <c r="I19" s="94">
        <f>I18*$B$2</f>
        <v>169.88198399999999</v>
      </c>
      <c r="J19" s="97"/>
    </row>
    <row r="20" spans="1:10" x14ac:dyDescent="0.3">
      <c r="A20" s="96"/>
      <c r="B20" s="95" t="s">
        <v>32</v>
      </c>
      <c r="C20" s="94">
        <f>(C18-$C$4)/C18*100</f>
        <v>92.513004281568115</v>
      </c>
      <c r="D20" s="93"/>
      <c r="E20" s="92">
        <f>(E18-$E$4)/E18*100</f>
        <v>92.513002507893603</v>
      </c>
      <c r="F20" s="93"/>
      <c r="G20" s="92">
        <f>(G18-$G$4)/G18*100</f>
        <v>82.997401897598237</v>
      </c>
      <c r="H20" s="93"/>
      <c r="I20" s="92">
        <f>(I18-$I$4)/I18*100</f>
        <v>82.997403656411265</v>
      </c>
      <c r="J20" s="91"/>
    </row>
    <row r="21" spans="1:10" x14ac:dyDescent="0.3">
      <c r="A21" s="87" t="s">
        <v>22</v>
      </c>
      <c r="B21" s="90" t="s">
        <v>34</v>
      </c>
      <c r="C21" s="89">
        <v>20.550156000000001</v>
      </c>
      <c r="D21" s="85">
        <v>5</v>
      </c>
      <c r="E21" s="88">
        <v>26.639091000000001</v>
      </c>
      <c r="F21" s="85">
        <v>5</v>
      </c>
      <c r="G21" s="88">
        <v>3.6249009999999999</v>
      </c>
      <c r="H21" s="85">
        <v>2</v>
      </c>
      <c r="I21" s="88">
        <v>4.7123710000000001</v>
      </c>
      <c r="J21" s="83">
        <v>2</v>
      </c>
    </row>
    <row r="22" spans="1:10" x14ac:dyDescent="0.3">
      <c r="A22" s="87"/>
      <c r="B22" s="86" t="s">
        <v>33</v>
      </c>
      <c r="C22" s="84">
        <f>C21*$B$2</f>
        <v>739.8056160000001</v>
      </c>
      <c r="D22" s="85"/>
      <c r="E22" s="84">
        <f>E21*$B$2</f>
        <v>959.00727600000005</v>
      </c>
      <c r="F22" s="85"/>
      <c r="G22" s="84">
        <f>G21*$B$2</f>
        <v>130.49643599999999</v>
      </c>
      <c r="H22" s="85"/>
      <c r="I22" s="84">
        <f>I21*$B$2</f>
        <v>169.64535599999999</v>
      </c>
      <c r="J22" s="83"/>
    </row>
    <row r="23" spans="1:10" ht="15" thickBot="1" x14ac:dyDescent="0.35">
      <c r="A23" s="82"/>
      <c r="B23" s="81" t="s">
        <v>32</v>
      </c>
      <c r="C23" s="80">
        <f>(C21-$C$4)/C21*100</f>
        <v>92.502358619564745</v>
      </c>
      <c r="D23" s="79"/>
      <c r="E23" s="78">
        <f>(E21-$E$4)/E21*100</f>
        <v>92.502356780867629</v>
      </c>
      <c r="F23" s="79"/>
      <c r="G23" s="78">
        <f>(G21-$G$4)/G21*100</f>
        <v>82.973686729651376</v>
      </c>
      <c r="H23" s="79"/>
      <c r="I23" s="78">
        <f>(I21-$I$4)/I21*100</f>
        <v>82.973687767792484</v>
      </c>
      <c r="J23" s="77"/>
    </row>
    <row r="24" spans="1:10" x14ac:dyDescent="0.3">
      <c r="A24" s="132"/>
      <c r="C24" s="130"/>
      <c r="D24" s="130"/>
      <c r="E24" s="130"/>
      <c r="F24" s="130"/>
      <c r="G24" s="130"/>
      <c r="H24" s="130"/>
      <c r="I24" s="130"/>
      <c r="J24" s="130"/>
    </row>
    <row r="25" spans="1:10" ht="15" thickBot="1" x14ac:dyDescent="0.35">
      <c r="A25" s="131"/>
      <c r="C25" s="130"/>
      <c r="D25" s="130"/>
      <c r="E25" s="130"/>
      <c r="F25" s="130"/>
      <c r="G25" s="130"/>
      <c r="H25" s="130"/>
      <c r="I25" s="130"/>
      <c r="J25" s="130"/>
    </row>
    <row r="26" spans="1:10" x14ac:dyDescent="0.3">
      <c r="A26" s="129"/>
      <c r="B26" s="128"/>
      <c r="C26" s="127" t="s">
        <v>41</v>
      </c>
      <c r="D26" s="126"/>
      <c r="E26" s="126"/>
      <c r="F26" s="126"/>
      <c r="G26" s="126"/>
      <c r="H26" s="126"/>
      <c r="I26" s="126"/>
      <c r="J26" s="125"/>
    </row>
    <row r="27" spans="1:10" ht="15" thickBot="1" x14ac:dyDescent="0.35">
      <c r="A27" s="124"/>
      <c r="B27" s="123"/>
      <c r="C27" s="122" t="s">
        <v>40</v>
      </c>
      <c r="D27" s="119"/>
      <c r="E27" s="119"/>
      <c r="F27" s="121"/>
      <c r="G27" s="120" t="s">
        <v>39</v>
      </c>
      <c r="H27" s="119"/>
      <c r="I27" s="119"/>
      <c r="J27" s="118"/>
    </row>
    <row r="28" spans="1:10" ht="15" thickTop="1" x14ac:dyDescent="0.3">
      <c r="A28" s="117"/>
      <c r="B28" s="116"/>
      <c r="C28" s="115" t="s">
        <v>38</v>
      </c>
      <c r="D28" s="114" t="s">
        <v>36</v>
      </c>
      <c r="E28" s="114" t="s">
        <v>37</v>
      </c>
      <c r="F28" s="114" t="s">
        <v>36</v>
      </c>
      <c r="G28" s="114" t="s">
        <v>38</v>
      </c>
      <c r="H28" s="114" t="s">
        <v>36</v>
      </c>
      <c r="I28" s="114" t="s">
        <v>37</v>
      </c>
      <c r="J28" s="114" t="s">
        <v>36</v>
      </c>
    </row>
    <row r="29" spans="1:10" x14ac:dyDescent="0.3">
      <c r="A29" s="111" t="s">
        <v>35</v>
      </c>
      <c r="B29" s="86" t="s">
        <v>34</v>
      </c>
      <c r="C29" s="84">
        <v>1.5407770000000001</v>
      </c>
      <c r="D29" s="113">
        <v>5</v>
      </c>
      <c r="E29" s="105">
        <v>1.997304</v>
      </c>
      <c r="F29" s="113">
        <v>5</v>
      </c>
      <c r="G29" s="105">
        <v>0.61718700000000004</v>
      </c>
      <c r="H29" s="113">
        <v>2</v>
      </c>
      <c r="I29" s="105">
        <v>0.80234300000000003</v>
      </c>
      <c r="J29" s="109">
        <v>2</v>
      </c>
    </row>
    <row r="30" spans="1:10" x14ac:dyDescent="0.3">
      <c r="A30" s="108"/>
      <c r="B30" s="86" t="s">
        <v>33</v>
      </c>
      <c r="C30" s="84">
        <f>C29*$B$2</f>
        <v>55.467972000000003</v>
      </c>
      <c r="D30" s="112"/>
      <c r="E30" s="84">
        <f>E29*$B$2</f>
        <v>71.902944000000005</v>
      </c>
      <c r="F30" s="112"/>
      <c r="G30" s="84">
        <f>G29*$B$2</f>
        <v>22.218732000000003</v>
      </c>
      <c r="H30" s="112"/>
      <c r="I30" s="84">
        <f>I29*$B$2</f>
        <v>28.884348000000003</v>
      </c>
      <c r="J30" s="104"/>
    </row>
    <row r="31" spans="1:10" x14ac:dyDescent="0.3">
      <c r="A31" s="103" t="s">
        <v>0</v>
      </c>
      <c r="B31" s="99" t="s">
        <v>34</v>
      </c>
      <c r="C31" s="94">
        <v>4.5351590000000002</v>
      </c>
      <c r="D31" s="102">
        <v>5</v>
      </c>
      <c r="E31" s="92">
        <v>5.8789100000000003</v>
      </c>
      <c r="F31" s="102">
        <v>5</v>
      </c>
      <c r="G31" s="92">
        <v>1.1042890000000001</v>
      </c>
      <c r="H31" s="102">
        <v>2</v>
      </c>
      <c r="I31" s="92">
        <v>1.435576</v>
      </c>
      <c r="J31" s="101">
        <v>2</v>
      </c>
    </row>
    <row r="32" spans="1:10" x14ac:dyDescent="0.3">
      <c r="A32" s="100"/>
      <c r="B32" s="99" t="s">
        <v>33</v>
      </c>
      <c r="C32" s="94">
        <f>C31*$B$2</f>
        <v>163.26572400000001</v>
      </c>
      <c r="D32" s="98"/>
      <c r="E32" s="94">
        <f>E31*$B$2</f>
        <v>211.64076</v>
      </c>
      <c r="F32" s="98"/>
      <c r="G32" s="94">
        <f>G31*$B$2</f>
        <v>39.754404000000001</v>
      </c>
      <c r="H32" s="98"/>
      <c r="I32" s="94">
        <f>I31*$B$2</f>
        <v>51.680735999999996</v>
      </c>
      <c r="J32" s="97"/>
    </row>
    <row r="33" spans="1:10" x14ac:dyDescent="0.3">
      <c r="A33" s="96"/>
      <c r="B33" s="95" t="s">
        <v>32</v>
      </c>
      <c r="C33" s="94">
        <f>(C31-$C$4)/C31*100</f>
        <v>66.025954106570467</v>
      </c>
      <c r="D33" s="93"/>
      <c r="E33" s="92">
        <f>(E31-$E$4)/E31*100</f>
        <v>66.025946986771373</v>
      </c>
      <c r="F33" s="93"/>
      <c r="G33" s="92">
        <f>(G31-$G$4)/G31*100</f>
        <v>44.11001105688819</v>
      </c>
      <c r="H33" s="93"/>
      <c r="I33" s="92">
        <f>(I31-$I$4)/I31*100</f>
        <v>44.11002970236337</v>
      </c>
      <c r="J33" s="91"/>
    </row>
    <row r="34" spans="1:10" x14ac:dyDescent="0.3">
      <c r="A34" s="111" t="s">
        <v>1</v>
      </c>
      <c r="B34" s="86" t="s">
        <v>34</v>
      </c>
      <c r="C34" s="84">
        <v>4.6023719999999999</v>
      </c>
      <c r="D34" s="110">
        <v>5</v>
      </c>
      <c r="E34" s="105">
        <v>5.9660380000000002</v>
      </c>
      <c r="F34" s="110">
        <v>5</v>
      </c>
      <c r="G34" s="105">
        <v>1.1057380000000001</v>
      </c>
      <c r="H34" s="110">
        <v>2</v>
      </c>
      <c r="I34" s="105">
        <v>1.437459</v>
      </c>
      <c r="J34" s="109">
        <v>2</v>
      </c>
    </row>
    <row r="35" spans="1:10" x14ac:dyDescent="0.3">
      <c r="A35" s="87"/>
      <c r="B35" s="86" t="s">
        <v>33</v>
      </c>
      <c r="C35" s="84">
        <f>C34*$B$2</f>
        <v>165.68539200000001</v>
      </c>
      <c r="D35" s="85"/>
      <c r="E35" s="84">
        <f>E34*$B$2</f>
        <v>214.777368</v>
      </c>
      <c r="F35" s="85"/>
      <c r="G35" s="84">
        <f>G34*$B$2</f>
        <v>39.806568000000006</v>
      </c>
      <c r="H35" s="85"/>
      <c r="I35" s="84">
        <f>I34*$B$2</f>
        <v>51.748524000000003</v>
      </c>
      <c r="J35" s="83"/>
    </row>
    <row r="36" spans="1:10" x14ac:dyDescent="0.3">
      <c r="A36" s="108"/>
      <c r="B36" s="107" t="s">
        <v>32</v>
      </c>
      <c r="C36" s="84">
        <f>(C34-$C$4)/C34*100</f>
        <v>66.52211077244516</v>
      </c>
      <c r="D36" s="106"/>
      <c r="E36" s="105">
        <f>(E34-$E$4)/E34*100</f>
        <v>66.522103949052962</v>
      </c>
      <c r="F36" s="106"/>
      <c r="G36" s="105">
        <f>(G34-$G$4)/G34*100</f>
        <v>44.183251366960349</v>
      </c>
      <c r="H36" s="106"/>
      <c r="I36" s="105">
        <f>(I34-$I$4)/I34*100</f>
        <v>44.183242791620494</v>
      </c>
      <c r="J36" s="104"/>
    </row>
    <row r="37" spans="1:10" x14ac:dyDescent="0.3">
      <c r="A37" s="103" t="s">
        <v>2</v>
      </c>
      <c r="B37" s="99" t="s">
        <v>34</v>
      </c>
      <c r="C37" s="94">
        <v>4.1764989999999997</v>
      </c>
      <c r="D37" s="102">
        <v>5</v>
      </c>
      <c r="E37" s="92">
        <v>5.4139809999999997</v>
      </c>
      <c r="F37" s="102">
        <v>5</v>
      </c>
      <c r="G37" s="92">
        <v>1.098803</v>
      </c>
      <c r="H37" s="102">
        <v>2</v>
      </c>
      <c r="I37" s="92">
        <v>1.428444</v>
      </c>
      <c r="J37" s="101">
        <v>2</v>
      </c>
    </row>
    <row r="38" spans="1:10" x14ac:dyDescent="0.3">
      <c r="A38" s="100"/>
      <c r="B38" s="99" t="s">
        <v>33</v>
      </c>
      <c r="C38" s="94">
        <f>C37*$B$2</f>
        <v>150.35396399999999</v>
      </c>
      <c r="D38" s="98"/>
      <c r="E38" s="94">
        <f>E37*$B$2</f>
        <v>194.90331599999999</v>
      </c>
      <c r="F38" s="98"/>
      <c r="G38" s="94">
        <f>G37*$B$2</f>
        <v>39.556908</v>
      </c>
      <c r="H38" s="98"/>
      <c r="I38" s="94">
        <f>I37*$B$2</f>
        <v>51.423984000000004</v>
      </c>
      <c r="J38" s="97"/>
    </row>
    <row r="39" spans="1:10" x14ac:dyDescent="0.3">
      <c r="A39" s="96"/>
      <c r="B39" s="95" t="s">
        <v>32</v>
      </c>
      <c r="C39" s="94">
        <f>(C37-$C$4)/C37*100</f>
        <v>63.108407304778467</v>
      </c>
      <c r="D39" s="93"/>
      <c r="E39" s="92">
        <f>(E37-$E$4)/E37*100</f>
        <v>63.108403963737594</v>
      </c>
      <c r="F39" s="93"/>
      <c r="G39" s="92">
        <f>(G37-$G$4)/G37*100</f>
        <v>43.830968790583931</v>
      </c>
      <c r="H39" s="93"/>
      <c r="I39" s="92">
        <f>(I37-$I$4)/I37*100</f>
        <v>43.83097972339133</v>
      </c>
      <c r="J39" s="91"/>
    </row>
    <row r="40" spans="1:10" x14ac:dyDescent="0.3">
      <c r="A40" s="111" t="s">
        <v>3</v>
      </c>
      <c r="B40" s="86" t="s">
        <v>34</v>
      </c>
      <c r="C40" s="84">
        <v>4.6783799999999998</v>
      </c>
      <c r="D40" s="110">
        <v>5</v>
      </c>
      <c r="E40" s="105">
        <v>6.0645670000000003</v>
      </c>
      <c r="F40" s="110">
        <v>5</v>
      </c>
      <c r="G40" s="105">
        <v>1.1071690000000001</v>
      </c>
      <c r="H40" s="110">
        <v>2</v>
      </c>
      <c r="I40" s="105">
        <v>1.4393199999999999</v>
      </c>
      <c r="J40" s="109">
        <v>2</v>
      </c>
    </row>
    <row r="41" spans="1:10" x14ac:dyDescent="0.3">
      <c r="A41" s="87"/>
      <c r="B41" s="86" t="s">
        <v>33</v>
      </c>
      <c r="C41" s="84">
        <f>C40*$B$2</f>
        <v>168.42167999999998</v>
      </c>
      <c r="D41" s="85"/>
      <c r="E41" s="84">
        <f>E40*$B$2</f>
        <v>218.324412</v>
      </c>
      <c r="F41" s="85"/>
      <c r="G41" s="84">
        <f>G40*$B$2</f>
        <v>39.858084000000005</v>
      </c>
      <c r="H41" s="85"/>
      <c r="I41" s="84">
        <f>I40*$B$2</f>
        <v>51.815519999999999</v>
      </c>
      <c r="J41" s="83"/>
    </row>
    <row r="42" spans="1:10" x14ac:dyDescent="0.3">
      <c r="A42" s="108"/>
      <c r="B42" s="107" t="s">
        <v>32</v>
      </c>
      <c r="C42" s="84">
        <f>(C40-$C$4)/C40*100</f>
        <v>67.066014304096711</v>
      </c>
      <c r="D42" s="106"/>
      <c r="E42" s="105">
        <f>(E40-$E$4)/E40*100</f>
        <v>67.066008175027179</v>
      </c>
      <c r="F42" s="106"/>
      <c r="G42" s="105">
        <f>(G40-$G$4)/G40*100</f>
        <v>44.255393711348496</v>
      </c>
      <c r="H42" s="106"/>
      <c r="I42" s="105">
        <f>(I40-$I$4)/I40*100</f>
        <v>44.255412278020174</v>
      </c>
      <c r="J42" s="104"/>
    </row>
    <row r="43" spans="1:10" x14ac:dyDescent="0.3">
      <c r="A43" s="103" t="s">
        <v>8</v>
      </c>
      <c r="B43" s="99" t="s">
        <v>34</v>
      </c>
      <c r="C43" s="94">
        <v>4.3907259999999999</v>
      </c>
      <c r="D43" s="102">
        <v>5</v>
      </c>
      <c r="E43" s="92">
        <v>5.6916820000000001</v>
      </c>
      <c r="F43" s="102">
        <v>5</v>
      </c>
      <c r="G43" s="92">
        <v>1.096957</v>
      </c>
      <c r="H43" s="102">
        <v>2</v>
      </c>
      <c r="I43" s="92">
        <v>1.4260440000000001</v>
      </c>
      <c r="J43" s="101">
        <v>2</v>
      </c>
    </row>
    <row r="44" spans="1:10" x14ac:dyDescent="0.3">
      <c r="A44" s="100"/>
      <c r="B44" s="99" t="s">
        <v>33</v>
      </c>
      <c r="C44" s="94">
        <f>C43*$B$2</f>
        <v>158.066136</v>
      </c>
      <c r="D44" s="98"/>
      <c r="E44" s="94">
        <f>E43*$B$2</f>
        <v>204.900552</v>
      </c>
      <c r="F44" s="98"/>
      <c r="G44" s="94">
        <f>G43*$B$2</f>
        <v>39.490451999999998</v>
      </c>
      <c r="H44" s="98"/>
      <c r="I44" s="94">
        <f>I43*$B$2</f>
        <v>51.337584000000007</v>
      </c>
      <c r="J44" s="97"/>
    </row>
    <row r="45" spans="1:10" x14ac:dyDescent="0.3">
      <c r="A45" s="96"/>
      <c r="B45" s="95" t="s">
        <v>32</v>
      </c>
      <c r="C45" s="94">
        <f>(C43-$C$4)/C43*100</f>
        <v>64.908377338963987</v>
      </c>
      <c r="D45" s="93"/>
      <c r="E45" s="92">
        <f>(E43-$E$4)/E43*100</f>
        <v>64.90836979297157</v>
      </c>
      <c r="F45" s="93"/>
      <c r="G45" s="92">
        <f>(G43-$G$4)/G43*100</f>
        <v>43.736445457752673</v>
      </c>
      <c r="H45" s="93"/>
      <c r="I45" s="92">
        <f>(I43-$I$4)/I43*100</f>
        <v>43.736448524729951</v>
      </c>
      <c r="J45" s="91"/>
    </row>
    <row r="46" spans="1:10" x14ac:dyDescent="0.3">
      <c r="A46" s="87" t="s">
        <v>22</v>
      </c>
      <c r="B46" s="90" t="s">
        <v>34</v>
      </c>
      <c r="C46" s="89">
        <v>4.4009799999999997</v>
      </c>
      <c r="D46" s="85">
        <v>5</v>
      </c>
      <c r="E46" s="88">
        <v>5.704974</v>
      </c>
      <c r="F46" s="85">
        <v>5</v>
      </c>
      <c r="G46" s="88">
        <v>1.096889</v>
      </c>
      <c r="H46" s="85">
        <v>2</v>
      </c>
      <c r="I46" s="88">
        <v>1.4259550000000001</v>
      </c>
      <c r="J46" s="83">
        <v>2</v>
      </c>
    </row>
    <row r="47" spans="1:10" x14ac:dyDescent="0.3">
      <c r="A47" s="87"/>
      <c r="B47" s="86" t="s">
        <v>33</v>
      </c>
      <c r="C47" s="84">
        <f>C46*$B$2</f>
        <v>158.43527999999998</v>
      </c>
      <c r="D47" s="85"/>
      <c r="E47" s="84">
        <f>E46*$B$2</f>
        <v>205.379064</v>
      </c>
      <c r="F47" s="85"/>
      <c r="G47" s="84">
        <f>G46*$B$2</f>
        <v>39.488004000000004</v>
      </c>
      <c r="H47" s="85"/>
      <c r="I47" s="84">
        <f>I46*$B$2</f>
        <v>51.334380000000003</v>
      </c>
      <c r="J47" s="83"/>
    </row>
    <row r="48" spans="1:10" ht="15" thickBot="1" x14ac:dyDescent="0.35">
      <c r="A48" s="82"/>
      <c r="B48" s="81" t="s">
        <v>32</v>
      </c>
      <c r="C48" s="80">
        <f>(C46-$C$4)/C46*100</f>
        <v>64.990138560047981</v>
      </c>
      <c r="D48" s="79"/>
      <c r="E48" s="78">
        <f>(E46-$E$4)/E46*100</f>
        <v>64.9901296657969</v>
      </c>
      <c r="F48" s="79"/>
      <c r="G48" s="78">
        <f>(G46-$G$4)/G46*100</f>
        <v>43.732957482479989</v>
      </c>
      <c r="H48" s="79"/>
      <c r="I48" s="78">
        <f>(I46-$I$4)/I46*100</f>
        <v>43.732936873884519</v>
      </c>
      <c r="J48" s="77"/>
    </row>
  </sheetData>
  <mergeCells count="77">
    <mergeCell ref="A43:A45"/>
    <mergeCell ref="D43:D45"/>
    <mergeCell ref="F43:F45"/>
    <mergeCell ref="H43:H45"/>
    <mergeCell ref="J43:J45"/>
    <mergeCell ref="A46:A48"/>
    <mergeCell ref="D46:D48"/>
    <mergeCell ref="F46:F48"/>
    <mergeCell ref="H46:H48"/>
    <mergeCell ref="J46:J48"/>
    <mergeCell ref="A37:A39"/>
    <mergeCell ref="D37:D39"/>
    <mergeCell ref="F37:F39"/>
    <mergeCell ref="H37:H39"/>
    <mergeCell ref="J37:J39"/>
    <mergeCell ref="A40:A42"/>
    <mergeCell ref="D40:D42"/>
    <mergeCell ref="F40:F42"/>
    <mergeCell ref="H40:H42"/>
    <mergeCell ref="J40:J42"/>
    <mergeCell ref="F31:F33"/>
    <mergeCell ref="H31:H33"/>
    <mergeCell ref="J31:J33"/>
    <mergeCell ref="A34:A36"/>
    <mergeCell ref="D34:D36"/>
    <mergeCell ref="F34:F36"/>
    <mergeCell ref="H34:H36"/>
    <mergeCell ref="J34:J36"/>
    <mergeCell ref="A31:A33"/>
    <mergeCell ref="D31:D33"/>
    <mergeCell ref="A26:B28"/>
    <mergeCell ref="C26:J26"/>
    <mergeCell ref="C27:F27"/>
    <mergeCell ref="G27:J27"/>
    <mergeCell ref="A29:A30"/>
    <mergeCell ref="D29:D30"/>
    <mergeCell ref="F29:F30"/>
    <mergeCell ref="H29:H30"/>
    <mergeCell ref="J29:J30"/>
    <mergeCell ref="A21:A23"/>
    <mergeCell ref="D21:D23"/>
    <mergeCell ref="F21:F23"/>
    <mergeCell ref="H21:H23"/>
    <mergeCell ref="J21:J23"/>
    <mergeCell ref="A18:A20"/>
    <mergeCell ref="D18:D20"/>
    <mergeCell ref="F18:F20"/>
    <mergeCell ref="H18:H20"/>
    <mergeCell ref="J18:J20"/>
    <mergeCell ref="A15:A17"/>
    <mergeCell ref="D15:D17"/>
    <mergeCell ref="F15:F17"/>
    <mergeCell ref="H15:H17"/>
    <mergeCell ref="J15:J17"/>
    <mergeCell ref="A12:A14"/>
    <mergeCell ref="D12:D14"/>
    <mergeCell ref="F12:F14"/>
    <mergeCell ref="H12:H14"/>
    <mergeCell ref="J12:J14"/>
    <mergeCell ref="A9:A11"/>
    <mergeCell ref="D9:D11"/>
    <mergeCell ref="F9:F11"/>
    <mergeCell ref="H9:H11"/>
    <mergeCell ref="J9:J11"/>
    <mergeCell ref="A6:A8"/>
    <mergeCell ref="D6:D8"/>
    <mergeCell ref="F6:F8"/>
    <mergeCell ref="H6:H8"/>
    <mergeCell ref="J6:J8"/>
    <mergeCell ref="C1:J1"/>
    <mergeCell ref="C2:F2"/>
    <mergeCell ref="G2:J2"/>
    <mergeCell ref="A4:A5"/>
    <mergeCell ref="D4:D5"/>
    <mergeCell ref="F4:F5"/>
    <mergeCell ref="H4:H5"/>
    <mergeCell ref="J4:J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I46" sqref="I46"/>
    </sheetView>
  </sheetViews>
  <sheetFormatPr defaultRowHeight="14.4" x14ac:dyDescent="0.3"/>
  <cols>
    <col min="1" max="16384" width="8.88671875" style="8"/>
  </cols>
  <sheetData>
    <row r="1" spans="1:10" ht="15" thickBot="1" x14ac:dyDescent="0.35">
      <c r="A1" s="141"/>
      <c r="B1" s="140"/>
      <c r="C1" s="127" t="s">
        <v>43</v>
      </c>
      <c r="D1" s="126"/>
      <c r="E1" s="126"/>
      <c r="F1" s="126"/>
      <c r="G1" s="126"/>
      <c r="H1" s="126"/>
      <c r="I1" s="126"/>
      <c r="J1" s="125"/>
    </row>
    <row r="2" spans="1:10" ht="15" thickBot="1" x14ac:dyDescent="0.35">
      <c r="A2" s="139" t="s">
        <v>42</v>
      </c>
      <c r="B2" s="138">
        <v>36</v>
      </c>
      <c r="C2" s="122" t="s">
        <v>40</v>
      </c>
      <c r="D2" s="119"/>
      <c r="E2" s="119"/>
      <c r="F2" s="121"/>
      <c r="G2" s="120" t="s">
        <v>39</v>
      </c>
      <c r="H2" s="119"/>
      <c r="I2" s="119"/>
      <c r="J2" s="118"/>
    </row>
    <row r="3" spans="1:10" x14ac:dyDescent="0.3">
      <c r="A3" s="137"/>
      <c r="B3" s="136"/>
      <c r="C3" s="135" t="s">
        <v>38</v>
      </c>
      <c r="D3" s="134" t="s">
        <v>36</v>
      </c>
      <c r="E3" s="134" t="s">
        <v>37</v>
      </c>
      <c r="F3" s="134" t="s">
        <v>36</v>
      </c>
      <c r="G3" s="134" t="s">
        <v>38</v>
      </c>
      <c r="H3" s="134" t="s">
        <v>36</v>
      </c>
      <c r="I3" s="134" t="s">
        <v>37</v>
      </c>
      <c r="J3" s="133" t="s">
        <v>36</v>
      </c>
    </row>
    <row r="4" spans="1:10" x14ac:dyDescent="0.3">
      <c r="A4" s="111" t="s">
        <v>35</v>
      </c>
      <c r="B4" s="86" t="s">
        <v>34</v>
      </c>
      <c r="C4" s="84">
        <v>1.5407770000000001</v>
      </c>
      <c r="D4" s="113">
        <v>5</v>
      </c>
      <c r="E4" s="105">
        <v>1.997304</v>
      </c>
      <c r="F4" s="113">
        <v>5</v>
      </c>
      <c r="G4" s="105">
        <v>0.61718700000000004</v>
      </c>
      <c r="H4" s="113">
        <v>2</v>
      </c>
      <c r="I4" s="105">
        <v>0.80234300000000003</v>
      </c>
      <c r="J4" s="109">
        <v>2</v>
      </c>
    </row>
    <row r="5" spans="1:10" x14ac:dyDescent="0.3">
      <c r="A5" s="108"/>
      <c r="B5" s="86" t="s">
        <v>33</v>
      </c>
      <c r="C5" s="84">
        <f>C4*$B$2</f>
        <v>55.467972000000003</v>
      </c>
      <c r="D5" s="112"/>
      <c r="E5" s="84">
        <f>E4*$B$2</f>
        <v>71.902944000000005</v>
      </c>
      <c r="F5" s="112"/>
      <c r="G5" s="84">
        <f>G4*$B$2</f>
        <v>22.218732000000003</v>
      </c>
      <c r="H5" s="112"/>
      <c r="I5" s="84">
        <f>I4*$B$2</f>
        <v>28.884348000000003</v>
      </c>
      <c r="J5" s="104"/>
    </row>
    <row r="6" spans="1:10" x14ac:dyDescent="0.3">
      <c r="A6" s="103" t="s">
        <v>0</v>
      </c>
      <c r="B6" s="99" t="s">
        <v>34</v>
      </c>
      <c r="C6" s="94">
        <v>22.672163000000001</v>
      </c>
      <c r="D6" s="102">
        <v>5</v>
      </c>
      <c r="E6" s="92">
        <v>29.389841000000001</v>
      </c>
      <c r="F6" s="102">
        <v>5</v>
      </c>
      <c r="G6" s="92">
        <v>3.585963</v>
      </c>
      <c r="H6" s="102">
        <v>2</v>
      </c>
      <c r="I6" s="92">
        <v>4.6617519999999999</v>
      </c>
      <c r="J6" s="101">
        <v>2</v>
      </c>
    </row>
    <row r="7" spans="1:10" x14ac:dyDescent="0.3">
      <c r="A7" s="100"/>
      <c r="B7" s="99" t="s">
        <v>33</v>
      </c>
      <c r="C7" s="94">
        <f>C6*$B$2</f>
        <v>816.19786800000008</v>
      </c>
      <c r="D7" s="98"/>
      <c r="E7" s="94">
        <f>E6*$B$2</f>
        <v>1058.0342760000001</v>
      </c>
      <c r="F7" s="98"/>
      <c r="G7" s="94">
        <f>G6*$B$2</f>
        <v>129.09466800000001</v>
      </c>
      <c r="H7" s="98"/>
      <c r="I7" s="94">
        <f>I6*$B$2</f>
        <v>167.823072</v>
      </c>
      <c r="J7" s="97"/>
    </row>
    <row r="8" spans="1:10" x14ac:dyDescent="0.3">
      <c r="A8" s="96"/>
      <c r="B8" s="95" t="s">
        <v>32</v>
      </c>
      <c r="C8" s="94">
        <f>(C6-$C$4)/C6*100</f>
        <v>93.204102317013167</v>
      </c>
      <c r="D8" s="93"/>
      <c r="E8" s="92">
        <f>(E6-$E$4)/E6*100</f>
        <v>93.204100695883312</v>
      </c>
      <c r="F8" s="93"/>
      <c r="G8" s="92">
        <f>(G6-$G$4)/G6*100</f>
        <v>82.78880735802349</v>
      </c>
      <c r="H8" s="93"/>
      <c r="I8" s="92">
        <f>(I6-$I$4)/I6*100</f>
        <v>82.78880987233984</v>
      </c>
      <c r="J8" s="91"/>
    </row>
    <row r="9" spans="1:10" x14ac:dyDescent="0.3">
      <c r="A9" s="111" t="s">
        <v>1</v>
      </c>
      <c r="B9" s="86" t="s">
        <v>34</v>
      </c>
      <c r="C9" s="84">
        <v>23.538865999999999</v>
      </c>
      <c r="D9" s="110">
        <v>5</v>
      </c>
      <c r="E9" s="105">
        <v>30.513345000000001</v>
      </c>
      <c r="F9" s="110">
        <v>5</v>
      </c>
      <c r="G9" s="105">
        <v>3.72451</v>
      </c>
      <c r="H9" s="110">
        <v>2</v>
      </c>
      <c r="I9" s="105">
        <v>4.841863</v>
      </c>
      <c r="J9" s="109">
        <v>2</v>
      </c>
    </row>
    <row r="10" spans="1:10" x14ac:dyDescent="0.3">
      <c r="A10" s="87"/>
      <c r="B10" s="86" t="s">
        <v>33</v>
      </c>
      <c r="C10" s="84">
        <f>C9*$B$2</f>
        <v>847.3991759999999</v>
      </c>
      <c r="D10" s="85"/>
      <c r="E10" s="84">
        <f>E9*$B$2</f>
        <v>1098.4804200000001</v>
      </c>
      <c r="F10" s="85"/>
      <c r="G10" s="84">
        <f>G9*$B$2</f>
        <v>134.08235999999999</v>
      </c>
      <c r="H10" s="85"/>
      <c r="I10" s="84">
        <f>I9*$B$2</f>
        <v>174.30706800000002</v>
      </c>
      <c r="J10" s="83"/>
    </row>
    <row r="11" spans="1:10" x14ac:dyDescent="0.3">
      <c r="A11" s="108"/>
      <c r="B11" s="107" t="s">
        <v>32</v>
      </c>
      <c r="C11" s="84">
        <f>(C9-$C$4)/C9*100</f>
        <v>93.45432783380474</v>
      </c>
      <c r="D11" s="106"/>
      <c r="E11" s="105">
        <f>(E9-$E$4)/E9*100</f>
        <v>93.454326295592963</v>
      </c>
      <c r="F11" s="106"/>
      <c r="G11" s="105">
        <f>(G9-$G$4)/G9*100</f>
        <v>83.429041672595858</v>
      </c>
      <c r="H11" s="106"/>
      <c r="I11" s="105">
        <f>(I9-$I$4)/I9*100</f>
        <v>83.429043737916572</v>
      </c>
      <c r="J11" s="104"/>
    </row>
    <row r="12" spans="1:10" x14ac:dyDescent="0.3">
      <c r="A12" s="103" t="s">
        <v>2</v>
      </c>
      <c r="B12" s="99" t="s">
        <v>34</v>
      </c>
      <c r="C12" s="94">
        <v>22.770893000000001</v>
      </c>
      <c r="D12" s="102">
        <v>5</v>
      </c>
      <c r="E12" s="92">
        <v>29.517824999999998</v>
      </c>
      <c r="F12" s="102">
        <v>5</v>
      </c>
      <c r="G12" s="92">
        <v>3.5981450000000001</v>
      </c>
      <c r="H12" s="102">
        <v>2</v>
      </c>
      <c r="I12" s="92">
        <v>4.6775880000000001</v>
      </c>
      <c r="J12" s="101">
        <v>2</v>
      </c>
    </row>
    <row r="13" spans="1:10" x14ac:dyDescent="0.3">
      <c r="A13" s="100"/>
      <c r="B13" s="99" t="s">
        <v>33</v>
      </c>
      <c r="C13" s="94">
        <f>C12*$B$2</f>
        <v>819.75214800000003</v>
      </c>
      <c r="D13" s="98"/>
      <c r="E13" s="94">
        <f>E12*$B$2</f>
        <v>1062.6416999999999</v>
      </c>
      <c r="F13" s="98"/>
      <c r="G13" s="94">
        <f>G12*$B$2</f>
        <v>129.53322</v>
      </c>
      <c r="H13" s="98"/>
      <c r="I13" s="94">
        <f>I12*$B$2</f>
        <v>168.393168</v>
      </c>
      <c r="J13" s="97"/>
    </row>
    <row r="14" spans="1:10" x14ac:dyDescent="0.3">
      <c r="A14" s="96"/>
      <c r="B14" s="95" t="s">
        <v>32</v>
      </c>
      <c r="C14" s="94">
        <f>(C12-$C$4)/C12*100</f>
        <v>93.233567958885061</v>
      </c>
      <c r="D14" s="93"/>
      <c r="E14" s="92">
        <f>(E12-$E$4)/E12*100</f>
        <v>93.233566497531569</v>
      </c>
      <c r="F14" s="93"/>
      <c r="G14" s="92">
        <f>(G12-$G$4)/G12*100</f>
        <v>82.847078147211974</v>
      </c>
      <c r="H14" s="93"/>
      <c r="I14" s="92">
        <f>(I12-$I$4)/I12*100</f>
        <v>82.847078451543837</v>
      </c>
      <c r="J14" s="91"/>
    </row>
    <row r="15" spans="1:10" x14ac:dyDescent="0.3">
      <c r="A15" s="111" t="s">
        <v>3</v>
      </c>
      <c r="B15" s="86" t="s">
        <v>34</v>
      </c>
      <c r="C15" s="84">
        <v>22.298479</v>
      </c>
      <c r="D15" s="110">
        <v>5</v>
      </c>
      <c r="E15" s="105">
        <v>28.905435000000001</v>
      </c>
      <c r="F15" s="110">
        <v>5</v>
      </c>
      <c r="G15" s="105">
        <v>3.6329609999999999</v>
      </c>
      <c r="H15" s="110">
        <v>2</v>
      </c>
      <c r="I15" s="105">
        <v>4.7228490000000001</v>
      </c>
      <c r="J15" s="109">
        <v>2</v>
      </c>
    </row>
    <row r="16" spans="1:10" x14ac:dyDescent="0.3">
      <c r="A16" s="87"/>
      <c r="B16" s="86" t="s">
        <v>33</v>
      </c>
      <c r="C16" s="84">
        <f>C15*$B$2</f>
        <v>802.74524399999996</v>
      </c>
      <c r="D16" s="85"/>
      <c r="E16" s="84">
        <f>E15*$B$2</f>
        <v>1040.59566</v>
      </c>
      <c r="F16" s="85"/>
      <c r="G16" s="84">
        <f>G15*$B$2</f>
        <v>130.786596</v>
      </c>
      <c r="H16" s="85"/>
      <c r="I16" s="84">
        <f>I15*$B$2</f>
        <v>170.02256399999999</v>
      </c>
      <c r="J16" s="83"/>
    </row>
    <row r="17" spans="1:10" x14ac:dyDescent="0.3">
      <c r="A17" s="108"/>
      <c r="B17" s="107" t="s">
        <v>32</v>
      </c>
      <c r="C17" s="84">
        <f>(C15-$C$4)/C15*100</f>
        <v>93.090214807924795</v>
      </c>
      <c r="D17" s="106"/>
      <c r="E17" s="105">
        <f>(E15-$E$4)/E15*100</f>
        <v>93.090212965139614</v>
      </c>
      <c r="F17" s="106"/>
      <c r="G17" s="105">
        <f>(G15-$G$4)/G15*100</f>
        <v>83.011460899249954</v>
      </c>
      <c r="H17" s="106"/>
      <c r="I17" s="105">
        <f>(I15-$I$4)/I15*100</f>
        <v>83.011461937487312</v>
      </c>
      <c r="J17" s="104"/>
    </row>
    <row r="18" spans="1:10" x14ac:dyDescent="0.3">
      <c r="A18" s="103" t="s">
        <v>8</v>
      </c>
      <c r="B18" s="99" t="s">
        <v>34</v>
      </c>
      <c r="C18" s="94">
        <v>23.627606</v>
      </c>
      <c r="D18" s="102">
        <v>5</v>
      </c>
      <c r="E18" s="92">
        <v>30.628378000000001</v>
      </c>
      <c r="F18" s="102">
        <v>5</v>
      </c>
      <c r="G18" s="92">
        <v>3.7181999999999999</v>
      </c>
      <c r="H18" s="102">
        <v>2</v>
      </c>
      <c r="I18" s="92">
        <v>4.8336600000000001</v>
      </c>
      <c r="J18" s="101">
        <v>2</v>
      </c>
    </row>
    <row r="19" spans="1:10" x14ac:dyDescent="0.3">
      <c r="A19" s="100"/>
      <c r="B19" s="99" t="s">
        <v>33</v>
      </c>
      <c r="C19" s="94">
        <f>C18*$B$2</f>
        <v>850.59381600000006</v>
      </c>
      <c r="D19" s="98"/>
      <c r="E19" s="94">
        <f>E18*$B$2</f>
        <v>1102.6216080000002</v>
      </c>
      <c r="F19" s="98"/>
      <c r="G19" s="94">
        <f>G18*$B$2</f>
        <v>133.8552</v>
      </c>
      <c r="H19" s="98"/>
      <c r="I19" s="94">
        <f>I18*$B$2</f>
        <v>174.01176000000001</v>
      </c>
      <c r="J19" s="97"/>
    </row>
    <row r="20" spans="1:10" x14ac:dyDescent="0.3">
      <c r="A20" s="96"/>
      <c r="B20" s="95" t="s">
        <v>32</v>
      </c>
      <c r="C20" s="94">
        <f>(C18-$C$4)/C18*100</f>
        <v>93.478911913462596</v>
      </c>
      <c r="D20" s="93"/>
      <c r="E20" s="92">
        <f>(E18-$E$4)/E18*100</f>
        <v>93.478910309909324</v>
      </c>
      <c r="F20" s="93"/>
      <c r="G20" s="92">
        <f>(G18-$G$4)/G18*100</f>
        <v>83.400919799903178</v>
      </c>
      <c r="H20" s="93"/>
      <c r="I20" s="92">
        <f>(I18-$I$4)/I18*100</f>
        <v>83.400921868728858</v>
      </c>
      <c r="J20" s="91"/>
    </row>
    <row r="21" spans="1:10" x14ac:dyDescent="0.3">
      <c r="A21" s="87" t="s">
        <v>22</v>
      </c>
      <c r="B21" s="90" t="s">
        <v>34</v>
      </c>
      <c r="C21" s="89">
        <v>23.649784</v>
      </c>
      <c r="D21" s="85">
        <v>5</v>
      </c>
      <c r="E21" s="88">
        <v>30.657128</v>
      </c>
      <c r="F21" s="85">
        <v>5</v>
      </c>
      <c r="G21" s="88">
        <v>3.7109589999999999</v>
      </c>
      <c r="H21" s="85">
        <v>2</v>
      </c>
      <c r="I21" s="88">
        <v>4.8242459999999996</v>
      </c>
      <c r="J21" s="83">
        <v>2</v>
      </c>
    </row>
    <row r="22" spans="1:10" x14ac:dyDescent="0.3">
      <c r="A22" s="87"/>
      <c r="B22" s="86" t="s">
        <v>33</v>
      </c>
      <c r="C22" s="84">
        <f>C21*$B$2</f>
        <v>851.39222400000006</v>
      </c>
      <c r="D22" s="85"/>
      <c r="E22" s="84">
        <f>E21*$B$2</f>
        <v>1103.656608</v>
      </c>
      <c r="F22" s="85"/>
      <c r="G22" s="84">
        <f>G21*$B$2</f>
        <v>133.59452400000001</v>
      </c>
      <c r="H22" s="85"/>
      <c r="I22" s="84">
        <f>I21*$B$2</f>
        <v>173.672856</v>
      </c>
      <c r="J22" s="83"/>
    </row>
    <row r="23" spans="1:10" ht="15" thickBot="1" x14ac:dyDescent="0.35">
      <c r="A23" s="82"/>
      <c r="B23" s="81" t="s">
        <v>32</v>
      </c>
      <c r="C23" s="80">
        <f>(C21-$C$4)/C21*100</f>
        <v>93.485027178260921</v>
      </c>
      <c r="D23" s="79"/>
      <c r="E23" s="78">
        <f>(E21-$E$4)/E21*100</f>
        <v>93.485025733656457</v>
      </c>
      <c r="F23" s="79"/>
      <c r="G23" s="78">
        <f>(G21-$G$4)/G21*100</f>
        <v>83.368530883795813</v>
      </c>
      <c r="H23" s="79"/>
      <c r="I23" s="78">
        <f>(I21-$I$4)/I21*100</f>
        <v>83.368530543425862</v>
      </c>
      <c r="J23" s="77"/>
    </row>
    <row r="24" spans="1:10" x14ac:dyDescent="0.3">
      <c r="A24" s="132"/>
      <c r="C24" s="130"/>
      <c r="D24" s="130"/>
      <c r="E24" s="130"/>
      <c r="F24" s="130"/>
      <c r="G24" s="130"/>
      <c r="H24" s="130"/>
      <c r="I24" s="130"/>
      <c r="J24" s="130"/>
    </row>
    <row r="25" spans="1:10" ht="15" thickBot="1" x14ac:dyDescent="0.35">
      <c r="A25" s="131"/>
      <c r="C25" s="130"/>
      <c r="D25" s="130"/>
      <c r="E25" s="130"/>
      <c r="F25" s="130"/>
      <c r="G25" s="130"/>
      <c r="H25" s="130"/>
      <c r="I25" s="130"/>
      <c r="J25" s="130"/>
    </row>
    <row r="26" spans="1:10" x14ac:dyDescent="0.3">
      <c r="A26" s="129"/>
      <c r="B26" s="128"/>
      <c r="C26" s="127" t="s">
        <v>41</v>
      </c>
      <c r="D26" s="126"/>
      <c r="E26" s="126"/>
      <c r="F26" s="126"/>
      <c r="G26" s="126"/>
      <c r="H26" s="126"/>
      <c r="I26" s="126"/>
      <c r="J26" s="125"/>
    </row>
    <row r="27" spans="1:10" ht="15" thickBot="1" x14ac:dyDescent="0.35">
      <c r="A27" s="124"/>
      <c r="B27" s="123"/>
      <c r="C27" s="122" t="s">
        <v>40</v>
      </c>
      <c r="D27" s="119"/>
      <c r="E27" s="119"/>
      <c r="F27" s="121"/>
      <c r="G27" s="120" t="s">
        <v>39</v>
      </c>
      <c r="H27" s="119"/>
      <c r="I27" s="119"/>
      <c r="J27" s="118"/>
    </row>
    <row r="28" spans="1:10" ht="15" thickTop="1" x14ac:dyDescent="0.3">
      <c r="A28" s="117"/>
      <c r="B28" s="116"/>
      <c r="C28" s="115" t="s">
        <v>38</v>
      </c>
      <c r="D28" s="114" t="s">
        <v>36</v>
      </c>
      <c r="E28" s="114" t="s">
        <v>37</v>
      </c>
      <c r="F28" s="114" t="s">
        <v>36</v>
      </c>
      <c r="G28" s="114" t="s">
        <v>38</v>
      </c>
      <c r="H28" s="114" t="s">
        <v>36</v>
      </c>
      <c r="I28" s="114" t="s">
        <v>37</v>
      </c>
      <c r="J28" s="114" t="s">
        <v>36</v>
      </c>
    </row>
    <row r="29" spans="1:10" x14ac:dyDescent="0.3">
      <c r="A29" s="111" t="s">
        <v>35</v>
      </c>
      <c r="B29" s="86" t="s">
        <v>34</v>
      </c>
      <c r="C29" s="84">
        <v>1.5407770000000001</v>
      </c>
      <c r="D29" s="113">
        <v>5</v>
      </c>
      <c r="E29" s="105">
        <v>1.997304</v>
      </c>
      <c r="F29" s="113">
        <v>5</v>
      </c>
      <c r="G29" s="105">
        <v>0.61718700000000004</v>
      </c>
      <c r="H29" s="113">
        <v>2</v>
      </c>
      <c r="I29" s="105">
        <v>0.80234300000000003</v>
      </c>
      <c r="J29" s="109">
        <v>2</v>
      </c>
    </row>
    <row r="30" spans="1:10" x14ac:dyDescent="0.3">
      <c r="A30" s="108"/>
      <c r="B30" s="86" t="s">
        <v>33</v>
      </c>
      <c r="C30" s="84">
        <f>C29*$B$2</f>
        <v>55.467972000000003</v>
      </c>
      <c r="D30" s="112"/>
      <c r="E30" s="84">
        <f>E29*$B$2</f>
        <v>71.902944000000005</v>
      </c>
      <c r="F30" s="112"/>
      <c r="G30" s="84">
        <f>G29*$B$2</f>
        <v>22.218732000000003</v>
      </c>
      <c r="H30" s="112"/>
      <c r="I30" s="84">
        <f>I29*$B$2</f>
        <v>28.884348000000003</v>
      </c>
      <c r="J30" s="104"/>
    </row>
    <row r="31" spans="1:10" x14ac:dyDescent="0.3">
      <c r="A31" s="103" t="s">
        <v>0</v>
      </c>
      <c r="B31" s="99" t="s">
        <v>34</v>
      </c>
      <c r="C31" s="94">
        <v>4.781968</v>
      </c>
      <c r="D31" s="102">
        <v>5</v>
      </c>
      <c r="E31" s="92">
        <v>6.1988469999999998</v>
      </c>
      <c r="F31" s="102">
        <v>5</v>
      </c>
      <c r="G31" s="92">
        <v>1.08656</v>
      </c>
      <c r="H31" s="102">
        <v>2</v>
      </c>
      <c r="I31" s="92">
        <v>1.412528</v>
      </c>
      <c r="J31" s="101">
        <v>2</v>
      </c>
    </row>
    <row r="32" spans="1:10" x14ac:dyDescent="0.3">
      <c r="A32" s="100"/>
      <c r="B32" s="99" t="s">
        <v>33</v>
      </c>
      <c r="C32" s="94">
        <f>C31*$B$2</f>
        <v>172.150848</v>
      </c>
      <c r="D32" s="98"/>
      <c r="E32" s="94">
        <f>E31*$B$2</f>
        <v>223.158492</v>
      </c>
      <c r="F32" s="98"/>
      <c r="G32" s="94">
        <f>G31*$B$2</f>
        <v>39.116160000000001</v>
      </c>
      <c r="H32" s="98"/>
      <c r="I32" s="94">
        <f>I31*$B$2</f>
        <v>50.851008</v>
      </c>
      <c r="J32" s="97"/>
    </row>
    <row r="33" spans="1:10" x14ac:dyDescent="0.3">
      <c r="A33" s="96"/>
      <c r="B33" s="95" t="s">
        <v>32</v>
      </c>
      <c r="C33" s="94">
        <f>(C31-$C$4)/C31*100</f>
        <v>67.779437252612311</v>
      </c>
      <c r="D33" s="93"/>
      <c r="E33" s="92">
        <f>(E31-$E$4)/E31*100</f>
        <v>67.779427367702411</v>
      </c>
      <c r="F33" s="93"/>
      <c r="G33" s="92">
        <f>(G31-$G$4)/G31*100</f>
        <v>43.198074657635097</v>
      </c>
      <c r="H33" s="93"/>
      <c r="I33" s="92">
        <f>(I31-$I$4)/I31*100</f>
        <v>43.198081737140789</v>
      </c>
      <c r="J33" s="91"/>
    </row>
    <row r="34" spans="1:10" x14ac:dyDescent="0.3">
      <c r="A34" s="111" t="s">
        <v>1</v>
      </c>
      <c r="B34" s="86" t="s">
        <v>34</v>
      </c>
      <c r="C34" s="84">
        <v>4.9128809999999996</v>
      </c>
      <c r="D34" s="110">
        <v>5</v>
      </c>
      <c r="E34" s="105">
        <v>6.3685499999999999</v>
      </c>
      <c r="F34" s="110">
        <v>5</v>
      </c>
      <c r="G34" s="105">
        <v>1.1041350000000001</v>
      </c>
      <c r="H34" s="110">
        <v>2</v>
      </c>
      <c r="I34" s="105">
        <v>1.4353750000000001</v>
      </c>
      <c r="J34" s="109">
        <v>2</v>
      </c>
    </row>
    <row r="35" spans="1:10" x14ac:dyDescent="0.3">
      <c r="A35" s="87"/>
      <c r="B35" s="86" t="s">
        <v>33</v>
      </c>
      <c r="C35" s="84">
        <f>C34*$B$2</f>
        <v>176.86371599999998</v>
      </c>
      <c r="D35" s="85"/>
      <c r="E35" s="84">
        <f>E34*$B$2</f>
        <v>229.26779999999999</v>
      </c>
      <c r="F35" s="85"/>
      <c r="G35" s="84">
        <f>G34*$B$2</f>
        <v>39.748860000000001</v>
      </c>
      <c r="H35" s="85"/>
      <c r="I35" s="84">
        <f>I34*$B$2</f>
        <v>51.673500000000004</v>
      </c>
      <c r="J35" s="83"/>
    </row>
    <row r="36" spans="1:10" x14ac:dyDescent="0.3">
      <c r="A36" s="108"/>
      <c r="B36" s="107" t="s">
        <v>32</v>
      </c>
      <c r="C36" s="84">
        <f>(C34-$C$4)/C34*100</f>
        <v>68.638015046568384</v>
      </c>
      <c r="D36" s="106"/>
      <c r="E36" s="105">
        <f>(E34-$E$4)/E34*100</f>
        <v>68.638010222107084</v>
      </c>
      <c r="F36" s="106"/>
      <c r="G36" s="105">
        <f>(G34-$G$4)/G34*100</f>
        <v>44.102215761659579</v>
      </c>
      <c r="H36" s="106"/>
      <c r="I36" s="105">
        <f>(I34-$I$4)/I34*100</f>
        <v>44.102203256988595</v>
      </c>
      <c r="J36" s="104"/>
    </row>
    <row r="37" spans="1:10" x14ac:dyDescent="0.3">
      <c r="A37" s="103" t="s">
        <v>2</v>
      </c>
      <c r="B37" s="99" t="s">
        <v>34</v>
      </c>
      <c r="C37" s="94">
        <v>4.7998250000000002</v>
      </c>
      <c r="D37" s="102">
        <v>5</v>
      </c>
      <c r="E37" s="92">
        <v>6.2219949999999997</v>
      </c>
      <c r="F37" s="102">
        <v>5</v>
      </c>
      <c r="G37" s="92">
        <v>1.0884640000000001</v>
      </c>
      <c r="H37" s="102">
        <v>2</v>
      </c>
      <c r="I37" s="92">
        <v>1.4150039999999999</v>
      </c>
      <c r="J37" s="101">
        <v>2</v>
      </c>
    </row>
    <row r="38" spans="1:10" x14ac:dyDescent="0.3">
      <c r="A38" s="100"/>
      <c r="B38" s="99" t="s">
        <v>33</v>
      </c>
      <c r="C38" s="94">
        <f>C37*$B$2</f>
        <v>172.7937</v>
      </c>
      <c r="D38" s="98"/>
      <c r="E38" s="94">
        <f>E37*$B$2</f>
        <v>223.99181999999999</v>
      </c>
      <c r="F38" s="98"/>
      <c r="G38" s="94">
        <f>G37*$B$2</f>
        <v>39.184704000000004</v>
      </c>
      <c r="H38" s="98"/>
      <c r="I38" s="94">
        <f>I37*$B$2</f>
        <v>50.940143999999997</v>
      </c>
      <c r="J38" s="97"/>
    </row>
    <row r="39" spans="1:10" x14ac:dyDescent="0.3">
      <c r="A39" s="96"/>
      <c r="B39" s="95" t="s">
        <v>32</v>
      </c>
      <c r="C39" s="94">
        <f>(C37-$C$4)/C37*100</f>
        <v>67.899308828967719</v>
      </c>
      <c r="D39" s="93"/>
      <c r="E39" s="92">
        <f>(E37-$E$4)/E37*100</f>
        <v>67.899299179764697</v>
      </c>
      <c r="F39" s="93"/>
      <c r="G39" s="92">
        <f>(G37-$G$4)/G37*100</f>
        <v>43.297435652442338</v>
      </c>
      <c r="H39" s="93"/>
      <c r="I39" s="92">
        <f>(I37-$I$4)/I37*100</f>
        <v>43.297474777456458</v>
      </c>
      <c r="J39" s="91"/>
    </row>
    <row r="40" spans="1:10" x14ac:dyDescent="0.3">
      <c r="A40" s="111" t="s">
        <v>3</v>
      </c>
      <c r="B40" s="86" t="s">
        <v>34</v>
      </c>
      <c r="C40" s="84">
        <v>4.8488170000000004</v>
      </c>
      <c r="D40" s="110">
        <v>5</v>
      </c>
      <c r="E40" s="105">
        <v>6.2855030000000003</v>
      </c>
      <c r="F40" s="110">
        <v>5</v>
      </c>
      <c r="G40" s="105">
        <v>1.100757</v>
      </c>
      <c r="H40" s="110">
        <v>2</v>
      </c>
      <c r="I40" s="105">
        <v>1.430984</v>
      </c>
      <c r="J40" s="109">
        <v>2</v>
      </c>
    </row>
    <row r="41" spans="1:10" x14ac:dyDescent="0.3">
      <c r="A41" s="87"/>
      <c r="B41" s="86" t="s">
        <v>33</v>
      </c>
      <c r="C41" s="84">
        <f>C40*$B$2</f>
        <v>174.557412</v>
      </c>
      <c r="D41" s="85"/>
      <c r="E41" s="84">
        <f>E40*$B$2</f>
        <v>226.278108</v>
      </c>
      <c r="F41" s="85"/>
      <c r="G41" s="84">
        <f>G40*$B$2</f>
        <v>39.627251999999999</v>
      </c>
      <c r="H41" s="85"/>
      <c r="I41" s="84">
        <f>I40*$B$2</f>
        <v>51.515424000000003</v>
      </c>
      <c r="J41" s="83"/>
    </row>
    <row r="42" spans="1:10" x14ac:dyDescent="0.3">
      <c r="A42" s="108"/>
      <c r="B42" s="107" t="s">
        <v>32</v>
      </c>
      <c r="C42" s="84">
        <f>(C40-$C$4)/C40*100</f>
        <v>68.223651253491312</v>
      </c>
      <c r="D42" s="106"/>
      <c r="E42" s="105">
        <f>(E40-$E$4)/E40*100</f>
        <v>68.223640971931758</v>
      </c>
      <c r="F42" s="106"/>
      <c r="G42" s="105">
        <f>(G40-$G$4)/G40*100</f>
        <v>43.930676797876366</v>
      </c>
      <c r="H42" s="106"/>
      <c r="I42" s="105">
        <f>(I40-$I$4)/I40*100</f>
        <v>43.930679867839196</v>
      </c>
      <c r="J42" s="104"/>
    </row>
    <row r="43" spans="1:10" x14ac:dyDescent="0.3">
      <c r="A43" s="103" t="s">
        <v>8</v>
      </c>
      <c r="B43" s="99" t="s">
        <v>34</v>
      </c>
      <c r="C43" s="94">
        <v>4.9364520000000001</v>
      </c>
      <c r="D43" s="102">
        <v>5</v>
      </c>
      <c r="E43" s="92">
        <v>6.3991049999999996</v>
      </c>
      <c r="F43" s="102">
        <v>5</v>
      </c>
      <c r="G43" s="92">
        <v>1.1037870000000001</v>
      </c>
      <c r="H43" s="102">
        <v>2</v>
      </c>
      <c r="I43" s="92">
        <v>1.4349229999999999</v>
      </c>
      <c r="J43" s="101">
        <v>2</v>
      </c>
    </row>
    <row r="44" spans="1:10" x14ac:dyDescent="0.3">
      <c r="A44" s="100"/>
      <c r="B44" s="99" t="s">
        <v>33</v>
      </c>
      <c r="C44" s="94">
        <f>C43*$B$2</f>
        <v>177.71227200000001</v>
      </c>
      <c r="D44" s="98"/>
      <c r="E44" s="94">
        <f>E43*$B$2</f>
        <v>230.36777999999998</v>
      </c>
      <c r="F44" s="98"/>
      <c r="G44" s="94">
        <f>G43*$B$2</f>
        <v>39.736332000000004</v>
      </c>
      <c r="H44" s="98"/>
      <c r="I44" s="94">
        <f>I43*$B$2</f>
        <v>51.657227999999996</v>
      </c>
      <c r="J44" s="97"/>
    </row>
    <row r="45" spans="1:10" x14ac:dyDescent="0.3">
      <c r="A45" s="96"/>
      <c r="B45" s="95" t="s">
        <v>32</v>
      </c>
      <c r="C45" s="94">
        <f>(C43-$C$4)/C43*100</f>
        <v>68.787764977761341</v>
      </c>
      <c r="D45" s="93"/>
      <c r="E45" s="92">
        <f>(E43-$E$4)/E43*100</f>
        <v>68.787760163335349</v>
      </c>
      <c r="F45" s="93"/>
      <c r="G45" s="92">
        <f>(G43-$G$4)/G43*100</f>
        <v>44.084592407774323</v>
      </c>
      <c r="H45" s="93"/>
      <c r="I45" s="92">
        <f>(I43-$I$4)/I43*100</f>
        <v>44.084595480036207</v>
      </c>
      <c r="J45" s="91"/>
    </row>
    <row r="46" spans="1:10" x14ac:dyDescent="0.3">
      <c r="A46" s="87" t="s">
        <v>22</v>
      </c>
      <c r="B46" s="90" t="s">
        <v>34</v>
      </c>
      <c r="C46" s="89">
        <v>4.9461250000000003</v>
      </c>
      <c r="D46" s="85">
        <v>5</v>
      </c>
      <c r="E46" s="88">
        <v>6.4116439999999999</v>
      </c>
      <c r="F46" s="85">
        <v>5</v>
      </c>
      <c r="G46" s="88">
        <v>1.1038809999999999</v>
      </c>
      <c r="H46" s="85">
        <v>2</v>
      </c>
      <c r="I46" s="88">
        <v>1.4350449999999999</v>
      </c>
      <c r="J46" s="83">
        <v>2</v>
      </c>
    </row>
    <row r="47" spans="1:10" x14ac:dyDescent="0.3">
      <c r="A47" s="87"/>
      <c r="B47" s="86" t="s">
        <v>33</v>
      </c>
      <c r="C47" s="84">
        <f>C46*$B$2</f>
        <v>178.06050000000002</v>
      </c>
      <c r="D47" s="85"/>
      <c r="E47" s="84">
        <f>E46*$B$2</f>
        <v>230.81918400000001</v>
      </c>
      <c r="F47" s="85"/>
      <c r="G47" s="84">
        <f>G46*$B$2</f>
        <v>39.739715999999994</v>
      </c>
      <c r="H47" s="85"/>
      <c r="I47" s="84">
        <f>I46*$B$2</f>
        <v>51.661619999999999</v>
      </c>
      <c r="J47" s="83"/>
    </row>
    <row r="48" spans="1:10" ht="15" thickBot="1" x14ac:dyDescent="0.35">
      <c r="A48" s="82"/>
      <c r="B48" s="81" t="s">
        <v>32</v>
      </c>
      <c r="C48" s="80">
        <f>(C46-$C$4)/C46*100</f>
        <v>68.848805883393567</v>
      </c>
      <c r="D48" s="79"/>
      <c r="E48" s="78">
        <f>(E46-$E$4)/E46*100</f>
        <v>68.848800713202422</v>
      </c>
      <c r="F48" s="79"/>
      <c r="G48" s="78">
        <f>(G46-$G$4)/G46*100</f>
        <v>44.089353834335391</v>
      </c>
      <c r="H48" s="79"/>
      <c r="I48" s="78">
        <f>(I46-$I$4)/I46*100</f>
        <v>44.089349114487689</v>
      </c>
      <c r="J48" s="77"/>
    </row>
  </sheetData>
  <mergeCells count="77">
    <mergeCell ref="A43:A45"/>
    <mergeCell ref="D43:D45"/>
    <mergeCell ref="F43:F45"/>
    <mergeCell ref="H43:H45"/>
    <mergeCell ref="J43:J45"/>
    <mergeCell ref="A46:A48"/>
    <mergeCell ref="D46:D48"/>
    <mergeCell ref="F46:F48"/>
    <mergeCell ref="H46:H48"/>
    <mergeCell ref="J46:J48"/>
    <mergeCell ref="A37:A39"/>
    <mergeCell ref="D37:D39"/>
    <mergeCell ref="F37:F39"/>
    <mergeCell ref="H37:H39"/>
    <mergeCell ref="J37:J39"/>
    <mergeCell ref="A40:A42"/>
    <mergeCell ref="D40:D42"/>
    <mergeCell ref="F40:F42"/>
    <mergeCell ref="H40:H42"/>
    <mergeCell ref="J40:J42"/>
    <mergeCell ref="A31:A33"/>
    <mergeCell ref="D31:D33"/>
    <mergeCell ref="F31:F33"/>
    <mergeCell ref="H31:H33"/>
    <mergeCell ref="J31:J33"/>
    <mergeCell ref="A34:A36"/>
    <mergeCell ref="D34:D36"/>
    <mergeCell ref="F34:F36"/>
    <mergeCell ref="H34:H36"/>
    <mergeCell ref="J34:J36"/>
    <mergeCell ref="C1:J1"/>
    <mergeCell ref="C2:F2"/>
    <mergeCell ref="G2:J2"/>
    <mergeCell ref="A4:A5"/>
    <mergeCell ref="D4:D5"/>
    <mergeCell ref="F4:F5"/>
    <mergeCell ref="H4:H5"/>
    <mergeCell ref="J4:J5"/>
    <mergeCell ref="A6:A8"/>
    <mergeCell ref="D6:D8"/>
    <mergeCell ref="F6:F8"/>
    <mergeCell ref="H6:H8"/>
    <mergeCell ref="J6:J8"/>
    <mergeCell ref="A9:A11"/>
    <mergeCell ref="D9:D11"/>
    <mergeCell ref="F9:F11"/>
    <mergeCell ref="H9:H11"/>
    <mergeCell ref="J9:J11"/>
    <mergeCell ref="A12:A14"/>
    <mergeCell ref="D12:D14"/>
    <mergeCell ref="F12:F14"/>
    <mergeCell ref="H12:H14"/>
    <mergeCell ref="J12:J14"/>
    <mergeCell ref="A15:A17"/>
    <mergeCell ref="D15:D17"/>
    <mergeCell ref="F15:F17"/>
    <mergeCell ref="H15:H17"/>
    <mergeCell ref="J15:J17"/>
    <mergeCell ref="A18:A20"/>
    <mergeCell ref="D18:D20"/>
    <mergeCell ref="F18:F20"/>
    <mergeCell ref="H18:H20"/>
    <mergeCell ref="J18:J20"/>
    <mergeCell ref="A21:A23"/>
    <mergeCell ref="D21:D23"/>
    <mergeCell ref="F21:F23"/>
    <mergeCell ref="H21:H23"/>
    <mergeCell ref="J21:J23"/>
    <mergeCell ref="A26:B28"/>
    <mergeCell ref="C26:J26"/>
    <mergeCell ref="C27:F27"/>
    <mergeCell ref="G27:J27"/>
    <mergeCell ref="A29:A30"/>
    <mergeCell ref="D29:D30"/>
    <mergeCell ref="F29:F30"/>
    <mergeCell ref="H29:H30"/>
    <mergeCell ref="J29:J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 Fun - Span 2</vt:lpstr>
      <vt:lpstr>Obj Fun - Span 1</vt:lpstr>
      <vt:lpstr>Updating</vt:lpstr>
      <vt:lpstr>Span 1 Ratings</vt:lpstr>
      <vt:lpstr>Span 2 Ratings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Nick</cp:lastModifiedBy>
  <dcterms:created xsi:type="dcterms:W3CDTF">2014-11-20T16:32:38Z</dcterms:created>
  <dcterms:modified xsi:type="dcterms:W3CDTF">2014-12-19T14:12:06Z</dcterms:modified>
</cp:coreProperties>
</file>