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burf/development - sw/sabine-basic/"/>
    </mc:Choice>
  </mc:AlternateContent>
  <xr:revisionPtr revIDLastSave="0" documentId="10_ncr:8100000_{1DF5A5E8-48DD-7C4E-AB52-B8FA212DFA6B}" xr6:coauthVersionLast="32" xr6:coauthVersionMax="32" xr10:uidLastSave="{00000000-0000-0000-0000-000000000000}"/>
  <bookViews>
    <workbookView xWindow="300" yWindow="660" windowWidth="28040" windowHeight="17040" xr2:uid="{290ACE22-76F4-C04C-A5BB-846EA80AA6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6" i="1"/>
  <c r="M27" i="1"/>
  <c r="D15" i="1"/>
  <c r="D16" i="1"/>
  <c r="D17" i="1"/>
  <c r="D18" i="1"/>
  <c r="D14" i="1"/>
  <c r="M2" i="1"/>
  <c r="D10" i="1"/>
  <c r="C10" i="1" s="1"/>
  <c r="M9" i="1"/>
  <c r="D6" i="1"/>
  <c r="D3" i="1" l="1"/>
  <c r="D5" i="1"/>
  <c r="D7" i="1"/>
  <c r="D8" i="1"/>
  <c r="D4" i="1"/>
</calcChain>
</file>

<file path=xl/sharedStrings.xml><?xml version="1.0" encoding="utf-8"?>
<sst xmlns="http://schemas.openxmlformats.org/spreadsheetml/2006/main" count="42" uniqueCount="24">
  <si>
    <t>I</t>
  </si>
  <si>
    <t>Flux</t>
  </si>
  <si>
    <t>C3</t>
  </si>
  <si>
    <t>C2</t>
  </si>
  <si>
    <t>C1</t>
  </si>
  <si>
    <t>C0</t>
  </si>
  <si>
    <t>Flux(Tj) - Normalized to Tj = 25</t>
  </si>
  <si>
    <t>Flux(I) - Normalized to I = 900mA</t>
  </si>
  <si>
    <t>Tj =&gt;</t>
  </si>
  <si>
    <t>I =&gt;</t>
  </si>
  <si>
    <t>Vf(I)</t>
  </si>
  <si>
    <t>Vf(Tj)</t>
  </si>
  <si>
    <t>Vf</t>
  </si>
  <si>
    <t>Rth(I)</t>
  </si>
  <si>
    <t xml:space="preserve">       </t>
  </si>
  <si>
    <t>Normalized</t>
  </si>
  <si>
    <t>R^2</t>
  </si>
  <si>
    <t>L1</t>
  </si>
  <si>
    <t>I &amp; Tj</t>
  </si>
  <si>
    <t>mV/DegC</t>
  </si>
  <si>
    <t>DegC/Watt</t>
  </si>
  <si>
    <t>Tc =&gt;</t>
  </si>
  <si>
    <t>LN1</t>
  </si>
  <si>
    <t>LN0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</si>
</sst>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"/>
    <numFmt numFmtId="180" formatCode="0.00000000000"/>
    <numFmt numFmtId="189" formatCode="0.000000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80" fontId="0" fillId="0" borderId="0" xfId="0" applyNumberFormat="1"/>
    <xf numFmtId="0" fontId="2" fillId="0" borderId="1" xfId="0" applyFont="1" applyBorder="1" applyAlignment="1">
      <alignment horizontal="center"/>
    </xf>
    <xf numFmtId="18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38556788260329"/>
                  <c:y val="2.7728602890155971E-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Sheet1!$B$14:$B$18</c:f>
              <c:numCache>
                <c:formatCode>General</c:formatCode>
                <c:ptCount val="5"/>
                <c:pt idx="0">
                  <c:v>450</c:v>
                </c:pt>
                <c:pt idx="1">
                  <c:v>600</c:v>
                </c:pt>
                <c:pt idx="2">
                  <c:v>900</c:v>
                </c:pt>
                <c:pt idx="3">
                  <c:v>1350</c:v>
                </c:pt>
                <c:pt idx="4">
                  <c:v>1800</c:v>
                </c:pt>
              </c:numCache>
            </c:numRef>
          </c:xVal>
          <c:yVal>
            <c:numRef>
              <c:f>Sheet1!$D$14:$D$18</c:f>
              <c:numCache>
                <c:formatCode>0.00%</c:formatCode>
                <c:ptCount val="5"/>
                <c:pt idx="0">
                  <c:v>0.95402298850574729</c:v>
                </c:pt>
                <c:pt idx="1">
                  <c:v>0.97701149425287359</c:v>
                </c:pt>
                <c:pt idx="2">
                  <c:v>1</c:v>
                </c:pt>
                <c:pt idx="3">
                  <c:v>1.0229885057471266</c:v>
                </c:pt>
                <c:pt idx="4">
                  <c:v>1.0373563218390807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2-554B-BE7F-88D72AEE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40416"/>
        <c:axId val="568043936"/>
      </c:scatterChart>
      <c:valAx>
        <c:axId val="5677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3936"/>
        <c:crosses val="autoZero"/>
        <c:crossBetween val="midCat"/>
      </c:valAx>
      <c:valAx>
        <c:axId val="5680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2F87-0819-354A-8379-FF07A4F9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8A5F-8F47-774A-8A09-6D1D5B804349}">
  <sheetPr codeName="Sheet1"/>
  <dimension ref="B1:M31"/>
  <sheetViews>
    <sheetView tabSelected="1" workbookViewId="0">
      <selection activeCell="M21" sqref="M21"/>
    </sheetView>
  </sheetViews>
  <sheetFormatPr baseColWidth="10" defaultRowHeight="16" x14ac:dyDescent="0.2"/>
  <cols>
    <col min="3" max="3" width="11.5" customWidth="1"/>
    <col min="4" max="4" width="15.33203125" bestFit="1" customWidth="1"/>
    <col min="5" max="5" width="6" customWidth="1"/>
    <col min="6" max="6" width="103.83203125" customWidth="1"/>
    <col min="7" max="7" width="6" customWidth="1"/>
    <col min="8" max="8" width="6.33203125" customWidth="1"/>
    <col min="9" max="9" width="6.5" customWidth="1"/>
    <col min="10" max="10" width="17.1640625" bestFit="1" customWidth="1"/>
    <col min="11" max="11" width="11.33203125" customWidth="1"/>
  </cols>
  <sheetData>
    <row r="1" spans="2:13" ht="17" thickBot="1" x14ac:dyDescent="0.25">
      <c r="D1" s="1">
        <v>5000</v>
      </c>
      <c r="H1" t="s">
        <v>7</v>
      </c>
      <c r="L1" s="9" t="s">
        <v>9</v>
      </c>
      <c r="M1" s="9" t="s">
        <v>1</v>
      </c>
    </row>
    <row r="2" spans="2:13" ht="17" thickTop="1" x14ac:dyDescent="0.2">
      <c r="B2" s="3" t="s">
        <v>0</v>
      </c>
      <c r="C2" s="3" t="s">
        <v>1</v>
      </c>
      <c r="D2" s="3" t="s">
        <v>15</v>
      </c>
      <c r="I2" t="s">
        <v>2</v>
      </c>
      <c r="J2" s="13">
        <v>2.121391239E-12</v>
      </c>
      <c r="L2" s="1">
        <v>900</v>
      </c>
      <c r="M2" s="2">
        <f>(J2*L2^3+J3*L2^2+J4*L2+J5)</f>
        <v>1.0039830763274311</v>
      </c>
    </row>
    <row r="3" spans="2:13" x14ac:dyDescent="0.2">
      <c r="B3" s="1">
        <v>0</v>
      </c>
      <c r="C3" s="8">
        <v>0</v>
      </c>
      <c r="D3" s="2">
        <f>C3/D$1</f>
        <v>0</v>
      </c>
      <c r="I3" t="s">
        <v>3</v>
      </c>
      <c r="J3" s="13">
        <v>-1.3267708046E-7</v>
      </c>
    </row>
    <row r="4" spans="2:13" x14ac:dyDescent="0.2">
      <c r="B4" s="1">
        <v>450</v>
      </c>
      <c r="C4" s="8">
        <v>2685</v>
      </c>
      <c r="D4" s="2">
        <f>C4/D$1</f>
        <v>0.53700000000000003</v>
      </c>
      <c r="I4" t="s">
        <v>4</v>
      </c>
      <c r="J4" s="13">
        <v>1.2307082973E-3</v>
      </c>
    </row>
    <row r="5" spans="2:13" x14ac:dyDescent="0.2">
      <c r="B5" s="1">
        <v>600</v>
      </c>
      <c r="C5" s="8">
        <v>3522</v>
      </c>
      <c r="D5" s="2">
        <f>C5/D$1</f>
        <v>0.70440000000000003</v>
      </c>
      <c r="I5" t="s">
        <v>5</v>
      </c>
      <c r="J5" s="13">
        <v>2.2675497168000002E-3</v>
      </c>
    </row>
    <row r="6" spans="2:13" x14ac:dyDescent="0.2">
      <c r="B6" s="1">
        <v>900</v>
      </c>
      <c r="C6" s="8">
        <v>5000</v>
      </c>
      <c r="D6" s="2">
        <f>C6/D$1</f>
        <v>1</v>
      </c>
      <c r="I6" t="s">
        <v>16</v>
      </c>
      <c r="J6" s="11">
        <v>0.99976327267999998</v>
      </c>
    </row>
    <row r="7" spans="2:13" x14ac:dyDescent="0.2">
      <c r="B7" s="1">
        <v>1350</v>
      </c>
      <c r="C7" s="8">
        <v>7437</v>
      </c>
      <c r="D7" s="2">
        <f>C7/D$1</f>
        <v>1.4874000000000001</v>
      </c>
    </row>
    <row r="8" spans="2:13" ht="17" thickBot="1" x14ac:dyDescent="0.25">
      <c r="B8" s="1">
        <v>1800</v>
      </c>
      <c r="C8" s="8">
        <v>9570</v>
      </c>
      <c r="D8" s="2">
        <f>C8/D$1</f>
        <v>1.9139999999999999</v>
      </c>
      <c r="H8" t="s">
        <v>6</v>
      </c>
      <c r="L8" s="9" t="s">
        <v>8</v>
      </c>
      <c r="M8" s="9" t="s">
        <v>1</v>
      </c>
    </row>
    <row r="9" spans="2:13" ht="17" thickTop="1" x14ac:dyDescent="0.2">
      <c r="C9" s="6"/>
      <c r="I9" t="s">
        <v>2</v>
      </c>
      <c r="J9" s="13">
        <v>0</v>
      </c>
      <c r="L9" s="1">
        <v>25</v>
      </c>
      <c r="M9" s="2">
        <f>J9*L9^3+J10*L9^2+J11*L9+J12</f>
        <v>0.9999686274833125</v>
      </c>
    </row>
    <row r="10" spans="2:13" x14ac:dyDescent="0.2">
      <c r="B10" s="1">
        <v>950</v>
      </c>
      <c r="C10" s="8">
        <f>D10*D1</f>
        <v>5267.5909742509384</v>
      </c>
      <c r="D10" s="2">
        <f>(J2*B10^3+J3*B10^2+J4*B10+J5)</f>
        <v>1.0535181948501877</v>
      </c>
      <c r="I10" t="s">
        <v>3</v>
      </c>
      <c r="J10" s="13">
        <v>-2.0168067226999998E-6</v>
      </c>
    </row>
    <row r="11" spans="2:13" x14ac:dyDescent="0.2">
      <c r="I11" t="s">
        <v>4</v>
      </c>
      <c r="J11" s="13">
        <v>-1.5188515406E-3</v>
      </c>
    </row>
    <row r="12" spans="2:13" x14ac:dyDescent="0.2">
      <c r="D12" s="1">
        <v>34.799999999999997</v>
      </c>
      <c r="I12" t="s">
        <v>5</v>
      </c>
      <c r="J12" s="13">
        <v>1.0392004202</v>
      </c>
    </row>
    <row r="13" spans="2:13" x14ac:dyDescent="0.2">
      <c r="B13" s="3" t="s">
        <v>0</v>
      </c>
      <c r="C13" s="3" t="s">
        <v>12</v>
      </c>
      <c r="D13" s="3" t="s">
        <v>15</v>
      </c>
      <c r="I13" t="s">
        <v>16</v>
      </c>
      <c r="J13" s="11"/>
    </row>
    <row r="14" spans="2:13" x14ac:dyDescent="0.2">
      <c r="B14">
        <v>450</v>
      </c>
      <c r="C14">
        <v>33.200000000000003</v>
      </c>
      <c r="D14" s="2">
        <f>C14/D$12</f>
        <v>0.95402298850574729</v>
      </c>
    </row>
    <row r="15" spans="2:13" ht="17" thickBot="1" x14ac:dyDescent="0.25">
      <c r="B15">
        <v>600</v>
      </c>
      <c r="C15">
        <v>34</v>
      </c>
      <c r="D15" s="2">
        <f t="shared" ref="D15:D18" si="0">C15/D$12</f>
        <v>0.97701149425287359</v>
      </c>
      <c r="H15" t="s">
        <v>10</v>
      </c>
      <c r="L15" s="9" t="s">
        <v>9</v>
      </c>
      <c r="M15" s="9" t="s">
        <v>12</v>
      </c>
    </row>
    <row r="16" spans="2:13" ht="17" thickTop="1" x14ac:dyDescent="0.2">
      <c r="B16">
        <v>900</v>
      </c>
      <c r="C16">
        <v>34.799999999999997</v>
      </c>
      <c r="D16" s="2">
        <f t="shared" si="0"/>
        <v>1</v>
      </c>
      <c r="I16" t="s">
        <v>22</v>
      </c>
      <c r="J16" s="13">
        <v>5.9241490564999999E-2</v>
      </c>
      <c r="L16" s="1">
        <v>900</v>
      </c>
      <c r="M16" s="2">
        <f>J16*LN(L16)+J17</f>
        <v>0.99827586207088248</v>
      </c>
    </row>
    <row r="17" spans="2:13" x14ac:dyDescent="0.2">
      <c r="B17">
        <v>1350</v>
      </c>
      <c r="C17">
        <v>35.6</v>
      </c>
      <c r="D17" s="2">
        <f t="shared" si="0"/>
        <v>1.0229885057471266</v>
      </c>
      <c r="I17" t="s">
        <v>23</v>
      </c>
      <c r="J17" s="13">
        <v>0.59529185687999997</v>
      </c>
    </row>
    <row r="18" spans="2:13" x14ac:dyDescent="0.2">
      <c r="B18">
        <v>1800</v>
      </c>
      <c r="C18">
        <v>36.1</v>
      </c>
      <c r="D18" s="2">
        <f t="shared" si="0"/>
        <v>1.0373563218390807</v>
      </c>
      <c r="I18" t="s">
        <v>16</v>
      </c>
      <c r="J18">
        <v>0.99450000000000005</v>
      </c>
    </row>
    <row r="20" spans="2:13" ht="17" thickBot="1" x14ac:dyDescent="0.25">
      <c r="H20" t="s">
        <v>11</v>
      </c>
      <c r="L20" s="9" t="s">
        <v>8</v>
      </c>
      <c r="M20" s="9" t="s">
        <v>12</v>
      </c>
    </row>
    <row r="21" spans="2:13" ht="17" thickTop="1" x14ac:dyDescent="0.2">
      <c r="I21" t="s">
        <v>17</v>
      </c>
      <c r="J21" s="5">
        <v>-14.9</v>
      </c>
      <c r="K21" t="s">
        <v>19</v>
      </c>
      <c r="L21" s="1">
        <v>105</v>
      </c>
      <c r="M21" s="10">
        <f>(L21-25)*J21/1000</f>
        <v>-1.1919999999999999</v>
      </c>
    </row>
    <row r="22" spans="2:13" x14ac:dyDescent="0.2">
      <c r="I22" t="s">
        <v>16</v>
      </c>
      <c r="J22" s="11">
        <v>1</v>
      </c>
    </row>
    <row r="23" spans="2:13" x14ac:dyDescent="0.2">
      <c r="J23" s="4"/>
    </row>
    <row r="24" spans="2:13" ht="17" thickBot="1" x14ac:dyDescent="0.25">
      <c r="H24" t="s">
        <v>13</v>
      </c>
      <c r="L24" s="12" t="s">
        <v>18</v>
      </c>
      <c r="M24" s="12"/>
    </row>
    <row r="25" spans="2:13" ht="17" thickTop="1" x14ac:dyDescent="0.2">
      <c r="I25" t="s">
        <v>17</v>
      </c>
      <c r="J25">
        <v>0.15</v>
      </c>
      <c r="K25" t="s">
        <v>20</v>
      </c>
      <c r="L25" s="1">
        <v>1800</v>
      </c>
      <c r="M25" s="10">
        <v>105</v>
      </c>
    </row>
    <row r="26" spans="2:13" x14ac:dyDescent="0.2">
      <c r="I26" t="s">
        <v>16</v>
      </c>
      <c r="J26" s="11">
        <v>1</v>
      </c>
      <c r="K26" t="s">
        <v>14</v>
      </c>
    </row>
    <row r="27" spans="2:13" x14ac:dyDescent="0.2">
      <c r="J27" s="4"/>
      <c r="K27" t="s">
        <v>14</v>
      </c>
      <c r="L27" s="1" t="s">
        <v>21</v>
      </c>
      <c r="M27" s="7">
        <f>(M25+(J25*(L25/1000)*D12*(J16*LN(L25)+J17)))</f>
        <v>114.76562862600798</v>
      </c>
    </row>
    <row r="31" spans="2:13" x14ac:dyDescent="0.2">
      <c r="M31" s="8"/>
    </row>
  </sheetData>
  <mergeCells count="1">
    <mergeCell ref="L24:M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Burford</dc:creator>
  <cp:lastModifiedBy>Ben Burford</cp:lastModifiedBy>
  <dcterms:created xsi:type="dcterms:W3CDTF">2018-05-08T00:29:09Z</dcterms:created>
  <dcterms:modified xsi:type="dcterms:W3CDTF">2018-05-15T00:13:38Z</dcterms:modified>
</cp:coreProperties>
</file>